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E158" i="7" l="1"/>
  <c r="D72" i="7"/>
  <c r="D89" i="7"/>
  <c r="E137" i="7"/>
  <c r="D136" i="7"/>
  <c r="C104" i="7"/>
  <c r="E141" i="7"/>
  <c r="C171" i="7"/>
  <c r="E147" i="7"/>
  <c r="C74" i="7"/>
  <c r="C79" i="7"/>
  <c r="E57" i="7"/>
  <c r="C82" i="7"/>
  <c r="C95" i="7"/>
  <c r="D70" i="7"/>
  <c r="D159" i="7"/>
  <c r="C88" i="7"/>
  <c r="E113" i="7"/>
  <c r="D60" i="7"/>
  <c r="D100" i="7"/>
  <c r="C78" i="7"/>
  <c r="E122" i="7"/>
  <c r="C149" i="7"/>
  <c r="E108" i="7"/>
  <c r="E58" i="7"/>
  <c r="E106" i="7"/>
  <c r="D92" i="7"/>
  <c r="E112" i="7"/>
  <c r="C152" i="7"/>
  <c r="D171" i="7"/>
  <c r="E143" i="7"/>
  <c r="C162" i="7"/>
  <c r="E66" i="7"/>
  <c r="D147" i="7"/>
  <c r="C142" i="7"/>
  <c r="C131" i="7"/>
  <c r="D102" i="7"/>
  <c r="E135" i="7"/>
  <c r="D161" i="7"/>
  <c r="E117" i="7"/>
  <c r="D99" i="7"/>
  <c r="E121" i="7"/>
  <c r="E65" i="7"/>
  <c r="E93" i="7"/>
  <c r="C135" i="7"/>
  <c r="D101" i="7"/>
  <c r="E133" i="7"/>
  <c r="C168" i="7"/>
  <c r="E88" i="7"/>
  <c r="C60" i="7"/>
  <c r="D173" i="7"/>
  <c r="D166" i="7"/>
  <c r="D111" i="7"/>
  <c r="D158" i="7"/>
  <c r="C157" i="7"/>
  <c r="C84" i="7"/>
  <c r="D81" i="7"/>
  <c r="E151" i="7"/>
  <c r="C132" i="7"/>
  <c r="C133" i="7"/>
  <c r="C103" i="7"/>
  <c r="E73" i="7"/>
  <c r="E72" i="7"/>
  <c r="E123" i="7"/>
  <c r="C64" i="7"/>
  <c r="C61" i="7"/>
  <c r="D128" i="7"/>
  <c r="C172" i="7"/>
  <c r="D160" i="7"/>
  <c r="C102" i="7"/>
  <c r="E94" i="7"/>
  <c r="C109" i="7"/>
  <c r="E109" i="7"/>
  <c r="D138" i="7"/>
  <c r="C164" i="7"/>
  <c r="E59" i="7"/>
  <c r="D137" i="7"/>
  <c r="D157" i="7"/>
  <c r="E96" i="7"/>
  <c r="D149" i="7"/>
  <c r="E100" i="7"/>
  <c r="E138" i="7"/>
  <c r="C170" i="7"/>
  <c r="D130" i="7"/>
  <c r="E115" i="7"/>
  <c r="C92" i="7"/>
  <c r="E166" i="7"/>
  <c r="E124" i="7"/>
  <c r="C111" i="7"/>
  <c r="E68" i="7"/>
  <c r="E132" i="7"/>
  <c r="C98" i="7"/>
  <c r="C100" i="7"/>
  <c r="D108" i="7"/>
  <c r="D86" i="7"/>
  <c r="E116" i="7"/>
  <c r="E61" i="7"/>
  <c r="E131" i="7"/>
  <c r="C126" i="7"/>
  <c r="D67" i="7"/>
  <c r="D131" i="7"/>
  <c r="C107" i="7"/>
  <c r="D80" i="7"/>
  <c r="D151" i="7"/>
  <c r="C144" i="7"/>
  <c r="D103" i="7"/>
  <c r="D170" i="7"/>
  <c r="D175" i="7"/>
  <c r="E101" i="7"/>
  <c r="C165" i="7"/>
  <c r="E85" i="7"/>
  <c r="C156" i="7"/>
  <c r="C123" i="7"/>
  <c r="D124" i="7"/>
  <c r="E81" i="7"/>
  <c r="C159" i="7"/>
  <c r="D75" i="7"/>
  <c r="E125" i="7"/>
  <c r="D83" i="7"/>
  <c r="C105" i="7"/>
  <c r="E173" i="7"/>
  <c r="C87" i="7"/>
  <c r="D59" i="7"/>
  <c r="D112" i="7"/>
  <c r="D90" i="7"/>
  <c r="D155" i="7"/>
  <c r="C66" i="7"/>
  <c r="C99" i="7"/>
  <c r="D140" i="7"/>
  <c r="D78" i="7"/>
  <c r="C75" i="7"/>
  <c r="E82" i="7"/>
  <c r="D135" i="7"/>
  <c r="C101" i="7"/>
  <c r="C155" i="7"/>
  <c r="E127" i="7"/>
  <c r="D120" i="7"/>
  <c r="E75" i="7"/>
  <c r="D134" i="7"/>
  <c r="C110" i="7"/>
  <c r="E71" i="7"/>
  <c r="C108" i="7"/>
  <c r="C145" i="7"/>
  <c r="D123" i="7"/>
  <c r="E104" i="7"/>
  <c r="E76" i="7"/>
  <c r="D165" i="7"/>
  <c r="D73" i="7"/>
  <c r="E80" i="7"/>
  <c r="D74" i="7"/>
  <c r="E146" i="7"/>
  <c r="D121" i="7"/>
  <c r="E126" i="7"/>
  <c r="D145" i="7"/>
  <c r="E156" i="7"/>
  <c r="C58" i="7"/>
  <c r="E118" i="7"/>
  <c r="E167" i="7"/>
  <c r="E92" i="7"/>
  <c r="E130" i="7"/>
  <c r="C127" i="7"/>
  <c r="D139" i="7"/>
  <c r="C122" i="7"/>
  <c r="E163" i="7"/>
  <c r="E83" i="7"/>
  <c r="E171" i="7"/>
  <c r="E77" i="7"/>
  <c r="D118" i="7"/>
  <c r="E145" i="7"/>
  <c r="E110" i="7"/>
  <c r="D77" i="7"/>
  <c r="C147" i="7"/>
  <c r="C76" i="7"/>
  <c r="E95" i="7"/>
  <c r="E148" i="7"/>
  <c r="E144" i="7"/>
  <c r="C83" i="7"/>
  <c r="C136" i="7"/>
  <c r="E149" i="7"/>
  <c r="D152" i="7"/>
  <c r="E168" i="7"/>
  <c r="D66" i="7"/>
  <c r="E74" i="7"/>
  <c r="D95" i="7"/>
  <c r="D61" i="7"/>
  <c r="E162" i="7"/>
  <c r="C119" i="7"/>
  <c r="D156" i="7"/>
  <c r="C115" i="7"/>
  <c r="E86" i="7"/>
  <c r="D153" i="7"/>
  <c r="D150" i="7"/>
  <c r="E60" i="7"/>
  <c r="C96" i="7"/>
  <c r="C63" i="7"/>
  <c r="C173" i="7"/>
  <c r="D85" i="7"/>
  <c r="C69" i="7"/>
  <c r="E170" i="7"/>
  <c r="C106" i="7"/>
  <c r="C97" i="7"/>
  <c r="E102" i="7"/>
  <c r="E155" i="7"/>
  <c r="E142" i="7"/>
  <c r="C140" i="7"/>
  <c r="D114" i="7"/>
  <c r="C73" i="7"/>
  <c r="D154" i="7"/>
  <c r="C91" i="7"/>
  <c r="E157" i="7"/>
  <c r="D163" i="7"/>
  <c r="D164" i="7"/>
  <c r="D58" i="7"/>
  <c r="E152" i="7"/>
  <c r="E78" i="7"/>
  <c r="E169" i="7"/>
  <c r="E62" i="7"/>
  <c r="E67" i="7"/>
  <c r="D97" i="7"/>
  <c r="D129" i="7"/>
  <c r="E91" i="7"/>
  <c r="D169" i="7"/>
  <c r="D107" i="7"/>
  <c r="D144" i="7"/>
  <c r="E99" i="7"/>
  <c r="E154" i="7"/>
  <c r="C174" i="7"/>
  <c r="E172" i="7"/>
  <c r="C85" i="7"/>
  <c r="D84" i="7"/>
  <c r="D57" i="7"/>
  <c r="E70" i="7"/>
  <c r="E111" i="7"/>
  <c r="E150" i="7"/>
  <c r="E103" i="7"/>
  <c r="C70" i="7"/>
  <c r="E159" i="7"/>
  <c r="D143" i="7"/>
  <c r="D94" i="7"/>
  <c r="E120" i="7"/>
  <c r="D142" i="7"/>
  <c r="D110" i="7"/>
  <c r="D148" i="7"/>
  <c r="E139" i="7"/>
  <c r="D71" i="7"/>
  <c r="E119" i="7"/>
  <c r="D87" i="7"/>
  <c r="C90" i="7"/>
  <c r="D64" i="7"/>
  <c r="C86" i="7"/>
  <c r="D122" i="7"/>
  <c r="E164" i="7"/>
  <c r="D79" i="7"/>
  <c r="C65" i="7"/>
  <c r="E140" i="7"/>
  <c r="E63" i="7"/>
  <c r="C158" i="7"/>
  <c r="C89" i="7"/>
  <c r="C166" i="7"/>
  <c r="D88" i="7"/>
  <c r="C134" i="7"/>
  <c r="D63" i="7"/>
  <c r="D168" i="7"/>
  <c r="D174" i="7"/>
  <c r="G128" i="7"/>
  <c r="G62" i="7"/>
  <c r="H109" i="7"/>
  <c r="C167" i="7"/>
  <c r="D127" i="7"/>
  <c r="C116" i="7"/>
  <c r="C118" i="7"/>
  <c r="C143" i="7"/>
  <c r="C151" i="7"/>
  <c r="C59" i="7"/>
  <c r="G121" i="7"/>
  <c r="G103" i="7"/>
  <c r="H131" i="7"/>
  <c r="F89" i="7"/>
  <c r="H135" i="7"/>
  <c r="G155" i="7"/>
  <c r="H104" i="7"/>
  <c r="F69" i="7"/>
  <c r="H174" i="7"/>
  <c r="H70" i="7"/>
  <c r="D76" i="7"/>
  <c r="E105" i="7"/>
  <c r="D141" i="7"/>
  <c r="C124" i="7"/>
  <c r="D69" i="7"/>
  <c r="E64" i="7"/>
  <c r="E134" i="7"/>
  <c r="E161" i="7"/>
  <c r="E89" i="7"/>
  <c r="C114" i="7"/>
  <c r="G107" i="7"/>
  <c r="F108" i="7"/>
  <c r="G96" i="7"/>
  <c r="H92" i="7"/>
  <c r="H88" i="7"/>
  <c r="G120" i="7"/>
  <c r="F65" i="7"/>
  <c r="C120" i="7"/>
  <c r="D117" i="7"/>
  <c r="D167" i="7"/>
  <c r="C93" i="7"/>
  <c r="D65" i="7"/>
  <c r="C130" i="7"/>
  <c r="D113" i="7"/>
  <c r="F121" i="7"/>
  <c r="G90" i="7"/>
  <c r="F132" i="7"/>
  <c r="F164" i="7"/>
  <c r="F59" i="7"/>
  <c r="F143" i="7"/>
  <c r="C146" i="7"/>
  <c r="C138" i="7"/>
  <c r="E128" i="7"/>
  <c r="G165" i="7"/>
  <c r="D125" i="7"/>
  <c r="G95" i="7"/>
  <c r="H69" i="7"/>
  <c r="F57" i="7"/>
  <c r="F184" i="7" s="1"/>
  <c r="F158" i="7"/>
  <c r="H114" i="7"/>
  <c r="G157" i="7"/>
  <c r="C137" i="7"/>
  <c r="D98" i="7"/>
  <c r="C77" i="7"/>
  <c r="C125" i="7"/>
  <c r="C121" i="7"/>
  <c r="E98" i="7"/>
  <c r="E175" i="7"/>
  <c r="C117" i="7"/>
  <c r="C139" i="7"/>
  <c r="C81" i="7"/>
  <c r="D96" i="7"/>
  <c r="D106" i="7"/>
  <c r="C112" i="7"/>
  <c r="D104" i="7"/>
  <c r="E136" i="7"/>
  <c r="D105" i="7"/>
  <c r="D146" i="7"/>
  <c r="G118" i="7"/>
  <c r="H106" i="7"/>
  <c r="H123" i="7"/>
  <c r="G92" i="7"/>
  <c r="C150" i="7"/>
  <c r="C148" i="7"/>
  <c r="E174" i="7"/>
  <c r="G60" i="7"/>
  <c r="H149" i="7"/>
  <c r="H156" i="7"/>
  <c r="F141" i="7"/>
  <c r="F133" i="7"/>
  <c r="F160" i="7"/>
  <c r="H137" i="7"/>
  <c r="D132" i="7"/>
  <c r="C80" i="7"/>
  <c r="C141" i="7"/>
  <c r="G106" i="7"/>
  <c r="G75" i="7"/>
  <c r="F148" i="7"/>
  <c r="G73" i="7"/>
  <c r="F144" i="7"/>
  <c r="F77" i="7"/>
  <c r="C161" i="7"/>
  <c r="E69" i="7"/>
  <c r="C169" i="7"/>
  <c r="D109" i="7"/>
  <c r="C163" i="7"/>
  <c r="E165" i="7"/>
  <c r="D119" i="7"/>
  <c r="C94" i="7"/>
  <c r="C62" i="7"/>
  <c r="C57" i="7"/>
  <c r="E97" i="7"/>
  <c r="E114" i="7"/>
  <c r="C72" i="7"/>
  <c r="D116" i="7"/>
  <c r="H112" i="7"/>
  <c r="G156" i="7"/>
  <c r="H148" i="7"/>
  <c r="H71" i="7"/>
  <c r="D115" i="7"/>
  <c r="F122" i="7"/>
  <c r="G160" i="7"/>
  <c r="H119" i="7"/>
  <c r="C175" i="7"/>
  <c r="D91" i="7"/>
  <c r="E90" i="7"/>
  <c r="F156" i="7"/>
  <c r="H96" i="7"/>
  <c r="G126" i="7"/>
  <c r="G64" i="7"/>
  <c r="G78" i="7"/>
  <c r="H130" i="7"/>
  <c r="F162" i="7"/>
  <c r="H147" i="7"/>
  <c r="G140" i="7"/>
  <c r="H74" i="7"/>
  <c r="H100" i="7"/>
  <c r="G158" i="7"/>
  <c r="H99" i="7"/>
  <c r="F140" i="7"/>
  <c r="G81" i="7"/>
  <c r="G70" i="7"/>
  <c r="G138" i="7"/>
  <c r="G99" i="7"/>
  <c r="F137" i="7"/>
  <c r="E79" i="7"/>
  <c r="H117" i="7"/>
  <c r="H66" i="7"/>
  <c r="C154" i="7"/>
  <c r="D62" i="7"/>
  <c r="D68" i="7"/>
  <c r="D133" i="7"/>
  <c r="C67" i="7"/>
  <c r="D162" i="7"/>
  <c r="G146" i="7"/>
  <c r="H142" i="7"/>
  <c r="G108" i="7"/>
  <c r="G88" i="7"/>
  <c r="H153" i="7"/>
  <c r="H101" i="7"/>
  <c r="H89" i="7"/>
  <c r="F73" i="7"/>
  <c r="F103" i="7"/>
  <c r="H73" i="7"/>
  <c r="H140" i="7"/>
  <c r="F101" i="7"/>
  <c r="G135" i="7"/>
  <c r="H64" i="7"/>
  <c r="H115" i="7"/>
  <c r="G129" i="7"/>
  <c r="G139" i="7"/>
  <c r="F58" i="7"/>
  <c r="F93" i="7"/>
  <c r="G122" i="7"/>
  <c r="F62" i="7"/>
  <c r="G143" i="7"/>
  <c r="F110" i="7"/>
  <c r="F127" i="7"/>
  <c r="H144" i="7"/>
  <c r="F125" i="7"/>
  <c r="H102" i="7"/>
  <c r="F154" i="7"/>
  <c r="H105" i="7"/>
  <c r="F174" i="7"/>
  <c r="G168" i="7"/>
  <c r="F155" i="7"/>
  <c r="H110" i="7"/>
  <c r="C68" i="7"/>
  <c r="D93" i="7"/>
  <c r="E129" i="7"/>
  <c r="D126" i="7"/>
  <c r="D82" i="7"/>
  <c r="C71" i="7"/>
  <c r="E107" i="7"/>
  <c r="F82" i="7"/>
  <c r="F170" i="7"/>
  <c r="G65" i="7"/>
  <c r="F102" i="7"/>
  <c r="F113" i="7"/>
  <c r="G105" i="7"/>
  <c r="H84" i="7"/>
  <c r="G130" i="7"/>
  <c r="F72" i="7"/>
  <c r="E87" i="7"/>
  <c r="C153" i="7"/>
  <c r="C113" i="7"/>
  <c r="E160" i="7"/>
  <c r="H107" i="7"/>
  <c r="F152" i="7"/>
  <c r="H81" i="7"/>
  <c r="G67" i="7"/>
  <c r="H79" i="7"/>
  <c r="G89" i="7"/>
  <c r="G131" i="7"/>
  <c r="F120" i="7"/>
  <c r="F115" i="7"/>
  <c r="F112" i="7"/>
  <c r="G125" i="7"/>
  <c r="G91" i="7"/>
  <c r="F153" i="7"/>
  <c r="H78" i="7"/>
  <c r="G83" i="7"/>
  <c r="H159" i="7"/>
  <c r="H93" i="7"/>
  <c r="H57" i="7"/>
  <c r="H184" i="7" s="1"/>
  <c r="G145" i="7"/>
  <c r="H97" i="7"/>
  <c r="F71" i="7"/>
  <c r="F129" i="7"/>
  <c r="H59" i="7"/>
  <c r="H85" i="7"/>
  <c r="G137" i="7"/>
  <c r="F126" i="7"/>
  <c r="F95" i="7"/>
  <c r="G151" i="7"/>
  <c r="F75" i="7"/>
  <c r="H125" i="7"/>
  <c r="G112" i="7"/>
  <c r="G104" i="7"/>
  <c r="F63" i="7"/>
  <c r="G98" i="7"/>
  <c r="G127" i="7"/>
  <c r="G69" i="7"/>
  <c r="G113" i="7"/>
  <c r="F172" i="7"/>
  <c r="E84" i="7"/>
  <c r="F60" i="7"/>
  <c r="F78" i="7"/>
  <c r="G109" i="7"/>
  <c r="F163" i="7"/>
  <c r="F76" i="7"/>
  <c r="D172" i="7"/>
  <c r="C129" i="7"/>
  <c r="E153" i="7"/>
  <c r="C128" i="7"/>
  <c r="C160" i="7"/>
  <c r="H58" i="7"/>
  <c r="F79" i="7"/>
  <c r="H151" i="7"/>
  <c r="G61" i="7"/>
  <c r="F124" i="7"/>
  <c r="H158" i="7"/>
  <c r="H173" i="7"/>
  <c r="H134" i="7"/>
  <c r="H113" i="7"/>
  <c r="H120" i="7"/>
  <c r="H67" i="7"/>
  <c r="G153" i="7"/>
  <c r="H68" i="7"/>
  <c r="F100" i="7"/>
  <c r="F81" i="7"/>
  <c r="H126" i="7"/>
  <c r="G58" i="7"/>
  <c r="F150" i="7"/>
  <c r="G71" i="7"/>
  <c r="H122" i="7"/>
  <c r="G116" i="7"/>
  <c r="H65" i="7"/>
  <c r="G136" i="7"/>
  <c r="F61" i="7"/>
  <c r="H143" i="7"/>
  <c r="F68" i="7"/>
  <c r="H62" i="7"/>
  <c r="H98" i="7"/>
  <c r="F88" i="7"/>
  <c r="G159" i="7"/>
  <c r="F91" i="7"/>
  <c r="F138" i="7"/>
  <c r="F83" i="7"/>
  <c r="G80" i="7"/>
  <c r="F173" i="7"/>
  <c r="H118" i="7"/>
  <c r="F128" i="7"/>
  <c r="G173" i="7"/>
  <c r="H132" i="7"/>
  <c r="F119" i="7"/>
  <c r="F66" i="7"/>
  <c r="F161" i="7"/>
  <c r="H133" i="7"/>
  <c r="H129" i="7"/>
  <c r="F149" i="7"/>
  <c r="F70" i="7"/>
  <c r="G171" i="7"/>
  <c r="G123" i="7"/>
  <c r="H127" i="7"/>
  <c r="F118" i="7"/>
  <c r="G86" i="7"/>
  <c r="F142" i="7"/>
  <c r="F165" i="7"/>
  <c r="F80" i="7"/>
  <c r="G161" i="7"/>
  <c r="H150" i="7"/>
  <c r="F167" i="7"/>
  <c r="H172" i="7"/>
  <c r="G150" i="7"/>
  <c r="G166" i="7"/>
  <c r="G185" i="7" s="1"/>
  <c r="H111" i="7"/>
  <c r="F107" i="7"/>
  <c r="H170" i="7"/>
  <c r="G110" i="7"/>
  <c r="G77" i="7"/>
  <c r="H124" i="7"/>
  <c r="F86" i="7"/>
  <c r="H171" i="7"/>
  <c r="F146" i="7"/>
  <c r="G115" i="7"/>
  <c r="H86" i="7"/>
  <c r="F166" i="7"/>
  <c r="F185" i="7" s="1"/>
  <c r="H164" i="7"/>
  <c r="F114" i="7"/>
  <c r="G93" i="7"/>
  <c r="G74" i="7"/>
  <c r="G172" i="7"/>
  <c r="G94" i="7"/>
  <c r="H80" i="7"/>
  <c r="H63" i="7"/>
  <c r="F135" i="7"/>
  <c r="G149" i="7"/>
  <c r="H90" i="7"/>
  <c r="F134" i="7"/>
  <c r="G152" i="7"/>
  <c r="H163" i="7"/>
  <c r="G100" i="7"/>
  <c r="H116" i="7"/>
  <c r="H145" i="7"/>
  <c r="H61" i="7"/>
  <c r="H82" i="7"/>
  <c r="H152" i="7"/>
  <c r="G63" i="7"/>
  <c r="F92" i="7"/>
  <c r="F117" i="7"/>
  <c r="H60" i="7"/>
  <c r="F84" i="7"/>
  <c r="G57" i="7"/>
  <c r="G184" i="7" s="1"/>
  <c r="G87" i="7"/>
  <c r="H75" i="7"/>
  <c r="F85" i="7"/>
  <c r="G68" i="7"/>
  <c r="G163" i="7"/>
  <c r="H168" i="7"/>
  <c r="G79" i="7"/>
  <c r="F98" i="7"/>
  <c r="G119" i="7"/>
  <c r="H128" i="7"/>
  <c r="G167" i="7"/>
  <c r="G76" i="7"/>
  <c r="F87" i="7"/>
  <c r="G82" i="7"/>
  <c r="H103" i="7"/>
  <c r="H77" i="7"/>
  <c r="G66" i="7"/>
  <c r="G97" i="7"/>
  <c r="G144" i="7"/>
  <c r="H121" i="7"/>
  <c r="H83" i="7"/>
  <c r="G102" i="7"/>
  <c r="H175" i="7"/>
  <c r="G114" i="7"/>
  <c r="F104" i="7"/>
  <c r="G175" i="7"/>
  <c r="H162" i="7"/>
  <c r="H139" i="7"/>
  <c r="G59" i="7"/>
  <c r="H157" i="7"/>
  <c r="F97" i="7"/>
  <c r="G72" i="7"/>
  <c r="H94" i="7"/>
  <c r="G162" i="7"/>
  <c r="G174" i="7"/>
  <c r="H154" i="7"/>
  <c r="F105" i="7"/>
  <c r="G170" i="7"/>
  <c r="H141" i="7"/>
  <c r="F94" i="7"/>
  <c r="H87" i="7"/>
  <c r="F130" i="7"/>
  <c r="G101" i="7"/>
  <c r="H165" i="7"/>
  <c r="G147" i="7"/>
  <c r="F99" i="7"/>
  <c r="G142" i="7"/>
  <c r="G164" i="7"/>
  <c r="F145" i="7"/>
  <c r="F106" i="7"/>
  <c r="G148" i="7"/>
  <c r="F151" i="7"/>
  <c r="H72" i="7"/>
  <c r="F136" i="7"/>
  <c r="F90" i="7"/>
  <c r="F74" i="7"/>
  <c r="G154" i="7"/>
  <c r="H155" i="7"/>
  <c r="F169" i="7"/>
  <c r="F116" i="7"/>
  <c r="G133" i="7"/>
  <c r="H136" i="7"/>
  <c r="F175" i="7"/>
  <c r="G117" i="7"/>
  <c r="H169" i="7"/>
  <c r="G134" i="7"/>
  <c r="F64" i="7"/>
  <c r="H166" i="7"/>
  <c r="H185" i="7" s="1"/>
  <c r="F111" i="7"/>
  <c r="F139" i="7"/>
  <c r="F109" i="7"/>
  <c r="F123" i="7"/>
  <c r="G84" i="7"/>
  <c r="G141" i="7"/>
  <c r="H95" i="7"/>
  <c r="H167" i="7"/>
  <c r="G124" i="7"/>
  <c r="H160" i="7"/>
  <c r="F96" i="7"/>
  <c r="H76" i="7"/>
  <c r="H91" i="7"/>
  <c r="G111" i="7"/>
  <c r="F147" i="7"/>
  <c r="F159" i="7"/>
  <c r="F157" i="7"/>
  <c r="F67" i="7"/>
  <c r="H108" i="7"/>
  <c r="H146" i="7"/>
  <c r="H138" i="7"/>
  <c r="G85" i="7"/>
  <c r="H161" i="7"/>
  <c r="F171" i="7"/>
  <c r="G132" i="7"/>
  <c r="F131" i="7"/>
  <c r="G169" i="7"/>
  <c r="F168" i="7"/>
  <c r="F208" i="7"/>
  <c r="E39" i="7"/>
  <c r="G32" i="7"/>
  <c r="I32" i="7"/>
  <c r="L39" i="7"/>
  <c r="Q32" i="7"/>
  <c r="C39" i="7"/>
  <c r="M32" i="7"/>
  <c r="S33" i="7"/>
  <c r="I33" i="7"/>
  <c r="H207" i="7"/>
  <c r="O32" i="7"/>
  <c r="H208" i="7"/>
  <c r="R39" i="7"/>
  <c r="L38" i="7"/>
  <c r="G33" i="7"/>
  <c r="C38" i="7"/>
  <c r="C33" i="7"/>
  <c r="J39" i="7"/>
  <c r="S39" i="7"/>
  <c r="R38" i="7"/>
  <c r="K32" i="7"/>
  <c r="N33" i="7"/>
  <c r="F207" i="7"/>
  <c r="G212" i="7"/>
  <c r="G38" i="7"/>
  <c r="M38" i="7"/>
  <c r="F33" i="7"/>
  <c r="C32" i="7"/>
  <c r="T38" i="7"/>
  <c r="H32" i="7"/>
  <c r="D39" i="7"/>
  <c r="M33" i="7"/>
  <c r="Q33" i="7"/>
  <c r="D33" i="7"/>
  <c r="F39" i="7"/>
  <c r="L32" i="7"/>
  <c r="K38" i="7"/>
  <c r="E38" i="7"/>
  <c r="J32" i="7"/>
  <c r="G211" i="7"/>
  <c r="D32" i="7"/>
  <c r="T33" i="7"/>
  <c r="D38" i="7"/>
  <c r="O39" i="7"/>
  <c r="H38" i="7"/>
  <c r="F212" i="7"/>
  <c r="S32" i="7"/>
  <c r="G208" i="7"/>
  <c r="E33" i="7"/>
  <c r="I38" i="7"/>
  <c r="H33" i="7"/>
  <c r="M39" i="7"/>
  <c r="G39" i="7"/>
  <c r="J38" i="7"/>
  <c r="F32" i="7"/>
  <c r="N39" i="7"/>
  <c r="K33" i="7"/>
  <c r="P32" i="7"/>
  <c r="N38" i="7"/>
  <c r="J33" i="7"/>
  <c r="N32" i="7"/>
  <c r="T39" i="7"/>
  <c r="G207" i="7"/>
  <c r="P38" i="7"/>
  <c r="R32" i="7"/>
  <c r="E32" i="7"/>
  <c r="R33" i="7"/>
  <c r="T32" i="7"/>
  <c r="O33" i="7"/>
  <c r="H212" i="7"/>
  <c r="F211" i="7"/>
  <c r="H39" i="7"/>
  <c r="P33" i="7"/>
  <c r="K39" i="7"/>
  <c r="H211" i="7"/>
  <c r="Q38" i="7"/>
  <c r="F38" i="7"/>
  <c r="L33" i="7"/>
  <c r="I39" i="7"/>
  <c r="S38" i="7"/>
  <c r="Q39" i="7"/>
  <c r="P39" i="7"/>
  <c r="O38" i="7"/>
  <c r="O43" i="7" l="1"/>
  <c r="I43" i="7"/>
  <c r="D43" i="7"/>
  <c r="E42" i="7"/>
  <c r="G42" i="7"/>
  <c r="C42" i="7"/>
  <c r="U38" i="7"/>
  <c r="S43" i="7"/>
  <c r="P43" i="7"/>
  <c r="F43" i="7"/>
  <c r="R42" i="7"/>
  <c r="D42" i="7"/>
  <c r="C43" i="7"/>
  <c r="G43" i="7"/>
  <c r="O42" i="7"/>
  <c r="L42" i="7"/>
  <c r="N43" i="7"/>
  <c r="K43" i="7"/>
  <c r="M43" i="7"/>
  <c r="H42" i="7"/>
  <c r="J43" i="7"/>
  <c r="R43" i="7"/>
  <c r="N42" i="7"/>
  <c r="H43" i="7"/>
  <c r="F42" i="7"/>
  <c r="Q43" i="7"/>
  <c r="E43" i="7"/>
  <c r="L43" i="7"/>
  <c r="P42" i="7"/>
  <c r="I42" i="7"/>
  <c r="Q42" i="7"/>
  <c r="T42" i="7"/>
  <c r="M42" i="7"/>
  <c r="K42" i="7"/>
  <c r="S42" i="7"/>
  <c r="J42" i="7"/>
  <c r="T43" i="7"/>
  <c r="U39" i="7"/>
  <c r="H186" i="7"/>
  <c r="O12" i="12" s="1"/>
  <c r="H187" i="7"/>
  <c r="O10" i="12" s="1"/>
  <c r="F186" i="7"/>
  <c r="M12" i="12" s="1"/>
  <c r="F187" i="7"/>
  <c r="M10" i="12" s="1"/>
  <c r="G186" i="7"/>
  <c r="N12" i="12" s="1"/>
  <c r="G187" i="7"/>
  <c r="N10" i="12" s="1"/>
  <c r="H209" i="7"/>
  <c r="F213" i="7"/>
  <c r="G213" i="7"/>
  <c r="H213" i="7"/>
  <c r="G209" i="7"/>
  <c r="F209" i="7"/>
  <c r="G215" i="7" l="1"/>
  <c r="N34" i="12" s="1"/>
  <c r="H215" i="7"/>
  <c r="O34" i="12" s="1"/>
  <c r="F215" i="7"/>
  <c r="M34" i="12" s="1"/>
</calcChain>
</file>

<file path=xl/sharedStrings.xml><?xml version="1.0" encoding="utf-8"?>
<sst xmlns="http://schemas.openxmlformats.org/spreadsheetml/2006/main" count="3306" uniqueCount="218">
  <si>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</si>
  <si>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</si>
  <si>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</si>
  <si>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</si>
  <si>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</si>
  <si>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</si>
  <si>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</si>
  <si>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</si>
  <si>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</si>
  <si>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</si>
  <si>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</si>
  <si>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</si>
  <si>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</si>
  <si>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</si>
  <si>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</si>
  <si>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</si>
  <si>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</si>
  <si>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</si>
  <si>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</si>
  <si>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</si>
  <si>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</si>
  <si>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</si>
  <si>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</si>
  <si>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</si>
  <si>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</si>
  <si>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</si>
  <si>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</si>
  <si>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</si>
  <si>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</si>
  <si>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</si>
  <si>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</si>
  <si>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</si>
  <si>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</si>
  <si>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</si>
  <si>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</si>
  <si>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</si>
  <si>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</si>
  <si>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</si>
  <si>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</si>
  <si>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</si>
  <si>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</si>
  <si>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</si>
  <si>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</si>
  <si>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</si>
  <si>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</si>
  <si>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</si>
  <si>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</si>
  <si>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</si>
  <si>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</si>
  <si>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</si>
  <si>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</si>
  <si>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</si>
  <si>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</si>
  <si>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</si>
  <si>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</si>
  <si>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</si>
  <si>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</si>
  <si>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</si>
  <si>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</si>
  <si>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</si>
  <si>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</si>
  <si>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</si>
  <si>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</si>
  <si>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</si>
  <si>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</si>
  <si>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</si>
  <si>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</si>
  <si>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</si>
  <si>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</si>
  <si>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</si>
  <si>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</si>
  <si>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</si>
  <si>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</si>
  <si>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</si>
  <si>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</si>
  <si>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</si>
  <si>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</si>
  <si>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</si>
  <si>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</si>
  <si>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</si>
  <si>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</si>
  <si>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</si>
  <si>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</si>
  <si>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</si>
  <si>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</si>
  <si>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</si>
  <si>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</si>
  <si>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</si>
  <si>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</si>
  <si>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</si>
  <si>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</si>
  <si>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</si>
  <si>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</si>
  <si>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</si>
  <si>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</si>
  <si>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</si>
  <si>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</si>
  <si>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</si>
  <si>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</si>
  <si>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</si>
  <si>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</si>
  <si>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</si>
  <si>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</si>
  <si>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</si>
  <si>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</si>
  <si>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</si>
  <si>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</si>
  <si>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</si>
  <si>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</si>
  <si>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</si>
  <si>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</si>
  <si>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</si>
  <si>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</si>
  <si>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</si>
  <si>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</si>
  <si>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</si>
  <si>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</si>
  <si>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</si>
  <si>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</si>
  <si>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</si>
  <si>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</si>
  <si>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</si>
  <si>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</si>
  <si>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</si>
  <si>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</si>
  <si>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</si>
  <si>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</si>
  <si>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</si>
  <si>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</si>
  <si>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</si>
  <si>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</si>
  <si>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</si>
  <si>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</si>
  <si>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</si>
  <si>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</si>
  <si>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</si>
  <si>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</si>
  <si>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</si>
  <si>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</si>
  <si>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</si>
  <si>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</si>
  <si>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</si>
  <si>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</si>
  <si>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</si>
  <si>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</si>
  <si>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</si>
  <si>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</si>
  <si>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</si>
  <si>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</si>
  <si>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</si>
  <si>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</si>
  <si>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</si>
  <si>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</si>
  <si>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</si>
  <si>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</si>
  <si>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</si>
  <si>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</si>
  <si>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</si>
  <si>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</si>
  <si>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</si>
  <si>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</si>
  <si>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</si>
  <si>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</si>
  <si>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</si>
  <si>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</si>
  <si>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</si>
  <si>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</si>
  <si>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</si>
  <si>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</si>
  <si>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</si>
  <si>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</si>
  <si>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</si>
  <si>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</si>
  <si>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</si>
  <si>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</si>
  <si>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</si>
  <si>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</si>
  <si>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</si>
  <si>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</si>
  <si>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</si>
  <si>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</si>
  <si>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</si>
  <si>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</si>
  <si>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</si>
  <si>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</si>
  <si>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</si>
  <si>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</si>
  <si>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</si>
  <si>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</si>
  <si>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</si>
  <si>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</si>
  <si>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</si>
  <si>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</si>
  <si>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</si>
  <si>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</si>
  <si>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</si>
  <si>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</si>
  <si>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</si>
  <si>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</si>
  <si>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</si>
  <si>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</si>
  <si>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</si>
  <si>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GRIM0246</t>
  </si>
  <si>
    <t>GRIM_output_2.xls</t>
  </si>
  <si>
    <t>Skin cancer (ICD-10 C43, C44), 1907–2016</t>
  </si>
  <si>
    <t>Final</t>
  </si>
  <si>
    <t>Final Recast</t>
  </si>
  <si>
    <t>Preliminary Rebased</t>
  </si>
  <si>
    <t>Skin cancer</t>
  </si>
  <si>
    <t>C43, C44</t>
  </si>
  <si>
    <t>All neoplasms</t>
  </si>
  <si>
    <t>C00–D48</t>
  </si>
  <si>
    <t>190, 191</t>
  </si>
  <si>
    <t>172, 173</t>
  </si>
  <si>
    <t>The comparability factor is strongly influenced by non-melanoma skin cancer, which in the ICD-10 coding system is allocated to C97, C80 etc.</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</si>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</sst>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Skin cancer (ICD-10 C43, C44), by sex and year, 1907–2016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Admin!Deaths_male</c:f>
              <c:numCache>
                <c:formatCode>#,##0</c:formatCode>
                <c:ptCount val="110"/>
                <c:pt idx="0">
                  <c:v>55</c:v>
                </c:pt>
                <c:pt idx="1">
                  <c:v>69</c:v>
                </c:pt>
                <c:pt idx="2">
                  <c:v>58</c:v>
                </c:pt>
                <c:pt idx="3">
                  <c:v>64</c:v>
                </c:pt>
                <c:pt idx="4">
                  <c:v>74</c:v>
                </c:pt>
                <c:pt idx="5">
                  <c:v>81</c:v>
                </c:pt>
                <c:pt idx="6">
                  <c:v>86</c:v>
                </c:pt>
                <c:pt idx="7">
                  <c:v>92</c:v>
                </c:pt>
                <c:pt idx="8">
                  <c:v>86</c:v>
                </c:pt>
                <c:pt idx="9">
                  <c:v>94</c:v>
                </c:pt>
                <c:pt idx="10">
                  <c:v>111</c:v>
                </c:pt>
                <c:pt idx="11">
                  <c:v>125</c:v>
                </c:pt>
                <c:pt idx="12">
                  <c:v>123</c:v>
                </c:pt>
                <c:pt idx="13">
                  <c:v>94</c:v>
                </c:pt>
                <c:pt idx="14">
                  <c:v>100</c:v>
                </c:pt>
                <c:pt idx="15">
                  <c:v>125</c:v>
                </c:pt>
                <c:pt idx="16">
                  <c:v>132</c:v>
                </c:pt>
                <c:pt idx="17">
                  <c:v>118</c:v>
                </c:pt>
                <c:pt idx="18">
                  <c:v>146</c:v>
                </c:pt>
                <c:pt idx="19">
                  <c:v>144</c:v>
                </c:pt>
                <c:pt idx="20">
                  <c:v>112</c:v>
                </c:pt>
                <c:pt idx="21">
                  <c:v>109</c:v>
                </c:pt>
                <c:pt idx="22">
                  <c:v>124</c:v>
                </c:pt>
                <c:pt idx="23">
                  <c:v>130</c:v>
                </c:pt>
                <c:pt idx="24">
                  <c:v>117</c:v>
                </c:pt>
                <c:pt idx="25">
                  <c:v>138</c:v>
                </c:pt>
                <c:pt idx="26">
                  <c:v>140</c:v>
                </c:pt>
                <c:pt idx="27">
                  <c:v>141</c:v>
                </c:pt>
                <c:pt idx="28">
                  <c:v>134</c:v>
                </c:pt>
                <c:pt idx="29">
                  <c:v>138</c:v>
                </c:pt>
                <c:pt idx="30">
                  <c:v>137</c:v>
                </c:pt>
                <c:pt idx="31">
                  <c:v>163</c:v>
                </c:pt>
                <c:pt idx="32">
                  <c:v>169</c:v>
                </c:pt>
                <c:pt idx="33">
                  <c:v>183</c:v>
                </c:pt>
                <c:pt idx="34">
                  <c:v>195</c:v>
                </c:pt>
                <c:pt idx="35">
                  <c:v>174</c:v>
                </c:pt>
                <c:pt idx="36">
                  <c:v>164</c:v>
                </c:pt>
                <c:pt idx="37">
                  <c:v>170</c:v>
                </c:pt>
                <c:pt idx="38">
                  <c:v>164</c:v>
                </c:pt>
                <c:pt idx="39">
                  <c:v>180</c:v>
                </c:pt>
                <c:pt idx="40">
                  <c:v>188</c:v>
                </c:pt>
                <c:pt idx="41">
                  <c:v>170</c:v>
                </c:pt>
                <c:pt idx="42">
                  <c:v>163</c:v>
                </c:pt>
                <c:pt idx="43">
                  <c:v>168</c:v>
                </c:pt>
                <c:pt idx="44">
                  <c:v>147</c:v>
                </c:pt>
                <c:pt idx="45">
                  <c:v>160</c:v>
                </c:pt>
                <c:pt idx="46">
                  <c:v>159</c:v>
                </c:pt>
                <c:pt idx="47">
                  <c:v>157</c:v>
                </c:pt>
                <c:pt idx="48">
                  <c:v>171</c:v>
                </c:pt>
                <c:pt idx="49">
                  <c:v>209</c:v>
                </c:pt>
                <c:pt idx="50">
                  <c:v>206</c:v>
                </c:pt>
                <c:pt idx="51">
                  <c:v>189</c:v>
                </c:pt>
                <c:pt idx="52">
                  <c:v>219</c:v>
                </c:pt>
                <c:pt idx="53">
                  <c:v>223</c:v>
                </c:pt>
                <c:pt idx="54">
                  <c:v>234</c:v>
                </c:pt>
                <c:pt idx="55">
                  <c:v>255</c:v>
                </c:pt>
                <c:pt idx="56">
                  <c:v>264</c:v>
                </c:pt>
                <c:pt idx="57">
                  <c:v>246</c:v>
                </c:pt>
                <c:pt idx="58">
                  <c:v>264</c:v>
                </c:pt>
                <c:pt idx="59">
                  <c:v>286</c:v>
                </c:pt>
                <c:pt idx="60">
                  <c:v>256</c:v>
                </c:pt>
                <c:pt idx="61">
                  <c:v>282</c:v>
                </c:pt>
                <c:pt idx="62">
                  <c:v>316</c:v>
                </c:pt>
                <c:pt idx="63">
                  <c:v>305</c:v>
                </c:pt>
                <c:pt idx="64">
                  <c:v>293</c:v>
                </c:pt>
                <c:pt idx="65">
                  <c:v>298</c:v>
                </c:pt>
                <c:pt idx="66">
                  <c:v>311</c:v>
                </c:pt>
                <c:pt idx="67">
                  <c:v>352</c:v>
                </c:pt>
                <c:pt idx="68">
                  <c:v>353</c:v>
                </c:pt>
                <c:pt idx="69">
                  <c:v>360</c:v>
                </c:pt>
                <c:pt idx="70">
                  <c:v>448</c:v>
                </c:pt>
                <c:pt idx="71">
                  <c:v>455</c:v>
                </c:pt>
                <c:pt idx="72">
                  <c:v>446</c:v>
                </c:pt>
                <c:pt idx="73">
                  <c:v>456</c:v>
                </c:pt>
                <c:pt idx="74">
                  <c:v>504</c:v>
                </c:pt>
                <c:pt idx="75">
                  <c:v>512</c:v>
                </c:pt>
                <c:pt idx="76">
                  <c:v>510</c:v>
                </c:pt>
                <c:pt idx="77">
                  <c:v>528</c:v>
                </c:pt>
                <c:pt idx="78">
                  <c:v>567</c:v>
                </c:pt>
                <c:pt idx="79">
                  <c:v>558</c:v>
                </c:pt>
                <c:pt idx="80">
                  <c:v>671</c:v>
                </c:pt>
                <c:pt idx="81">
                  <c:v>652</c:v>
                </c:pt>
                <c:pt idx="82">
                  <c:v>698</c:v>
                </c:pt>
                <c:pt idx="83">
                  <c:v>725</c:v>
                </c:pt>
                <c:pt idx="84">
                  <c:v>714</c:v>
                </c:pt>
                <c:pt idx="85">
                  <c:v>810</c:v>
                </c:pt>
                <c:pt idx="86">
                  <c:v>847</c:v>
                </c:pt>
                <c:pt idx="87">
                  <c:v>868</c:v>
                </c:pt>
                <c:pt idx="88">
                  <c:v>862</c:v>
                </c:pt>
                <c:pt idx="89">
                  <c:v>838</c:v>
                </c:pt>
                <c:pt idx="90">
                  <c:v>811</c:v>
                </c:pt>
                <c:pt idx="91">
                  <c:v>859</c:v>
                </c:pt>
                <c:pt idx="92">
                  <c:v>897</c:v>
                </c:pt>
                <c:pt idx="93">
                  <c:v>870</c:v>
                </c:pt>
                <c:pt idx="94">
                  <c:v>954</c:v>
                </c:pt>
                <c:pt idx="95">
                  <c:v>986</c:v>
                </c:pt>
                <c:pt idx="96">
                  <c:v>1018</c:v>
                </c:pt>
                <c:pt idx="97">
                  <c:v>1077</c:v>
                </c:pt>
                <c:pt idx="98">
                  <c:v>1138</c:v>
                </c:pt>
                <c:pt idx="99">
                  <c:v>1062</c:v>
                </c:pt>
                <c:pt idx="100">
                  <c:v>1170</c:v>
                </c:pt>
                <c:pt idx="101">
                  <c:v>1244</c:v>
                </c:pt>
                <c:pt idx="102">
                  <c:v>1238</c:v>
                </c:pt>
                <c:pt idx="103">
                  <c:v>1297</c:v>
                </c:pt>
                <c:pt idx="104">
                  <c:v>1426</c:v>
                </c:pt>
                <c:pt idx="105">
                  <c:v>1401</c:v>
                </c:pt>
                <c:pt idx="106">
                  <c:v>1523</c:v>
                </c:pt>
                <c:pt idx="107">
                  <c:v>1379</c:v>
                </c:pt>
                <c:pt idx="108">
                  <c:v>1457</c:v>
                </c:pt>
                <c:pt idx="109">
                  <c:v>1314</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Admin!Deaths_female</c:f>
              <c:numCache>
                <c:formatCode>#,##0</c:formatCode>
                <c:ptCount val="110"/>
                <c:pt idx="0">
                  <c:v>18</c:v>
                </c:pt>
                <c:pt idx="1">
                  <c:v>20</c:v>
                </c:pt>
                <c:pt idx="2">
                  <c:v>23</c:v>
                </c:pt>
                <c:pt idx="3">
                  <c:v>34</c:v>
                </c:pt>
                <c:pt idx="4">
                  <c:v>39</c:v>
                </c:pt>
                <c:pt idx="5">
                  <c:v>41</c:v>
                </c:pt>
                <c:pt idx="6">
                  <c:v>43</c:v>
                </c:pt>
                <c:pt idx="7">
                  <c:v>48</c:v>
                </c:pt>
                <c:pt idx="8">
                  <c:v>31</c:v>
                </c:pt>
                <c:pt idx="9">
                  <c:v>35</c:v>
                </c:pt>
                <c:pt idx="10">
                  <c:v>58</c:v>
                </c:pt>
                <c:pt idx="11">
                  <c:v>52</c:v>
                </c:pt>
                <c:pt idx="12">
                  <c:v>60</c:v>
                </c:pt>
                <c:pt idx="13">
                  <c:v>72</c:v>
                </c:pt>
                <c:pt idx="14">
                  <c:v>61</c:v>
                </c:pt>
                <c:pt idx="15">
                  <c:v>72</c:v>
                </c:pt>
                <c:pt idx="16">
                  <c:v>61</c:v>
                </c:pt>
                <c:pt idx="17">
                  <c:v>76</c:v>
                </c:pt>
                <c:pt idx="18">
                  <c:v>72</c:v>
                </c:pt>
                <c:pt idx="19">
                  <c:v>70</c:v>
                </c:pt>
                <c:pt idx="20">
                  <c:v>68</c:v>
                </c:pt>
                <c:pt idx="21">
                  <c:v>60</c:v>
                </c:pt>
                <c:pt idx="22">
                  <c:v>74</c:v>
                </c:pt>
                <c:pt idx="23">
                  <c:v>65</c:v>
                </c:pt>
                <c:pt idx="24">
                  <c:v>51</c:v>
                </c:pt>
                <c:pt idx="25">
                  <c:v>80</c:v>
                </c:pt>
                <c:pt idx="26">
                  <c:v>88</c:v>
                </c:pt>
                <c:pt idx="27">
                  <c:v>83</c:v>
                </c:pt>
                <c:pt idx="28">
                  <c:v>77</c:v>
                </c:pt>
                <c:pt idx="29">
                  <c:v>70</c:v>
                </c:pt>
                <c:pt idx="30">
                  <c:v>70</c:v>
                </c:pt>
                <c:pt idx="31">
                  <c:v>86</c:v>
                </c:pt>
                <c:pt idx="32">
                  <c:v>73</c:v>
                </c:pt>
                <c:pt idx="33">
                  <c:v>111</c:v>
                </c:pt>
                <c:pt idx="34">
                  <c:v>124</c:v>
                </c:pt>
                <c:pt idx="35">
                  <c:v>104</c:v>
                </c:pt>
                <c:pt idx="36">
                  <c:v>115</c:v>
                </c:pt>
                <c:pt idx="37">
                  <c:v>105</c:v>
                </c:pt>
                <c:pt idx="38">
                  <c:v>119</c:v>
                </c:pt>
                <c:pt idx="39">
                  <c:v>95</c:v>
                </c:pt>
                <c:pt idx="40">
                  <c:v>112</c:v>
                </c:pt>
                <c:pt idx="41">
                  <c:v>107</c:v>
                </c:pt>
                <c:pt idx="42">
                  <c:v>123</c:v>
                </c:pt>
                <c:pt idx="43">
                  <c:v>93</c:v>
                </c:pt>
                <c:pt idx="44">
                  <c:v>112</c:v>
                </c:pt>
                <c:pt idx="45">
                  <c:v>126</c:v>
                </c:pt>
                <c:pt idx="46">
                  <c:v>92</c:v>
                </c:pt>
                <c:pt idx="47">
                  <c:v>125</c:v>
                </c:pt>
                <c:pt idx="48">
                  <c:v>134</c:v>
                </c:pt>
                <c:pt idx="49">
                  <c:v>121</c:v>
                </c:pt>
                <c:pt idx="50">
                  <c:v>136</c:v>
                </c:pt>
                <c:pt idx="51">
                  <c:v>117</c:v>
                </c:pt>
                <c:pt idx="52">
                  <c:v>150</c:v>
                </c:pt>
                <c:pt idx="53">
                  <c:v>140</c:v>
                </c:pt>
                <c:pt idx="54">
                  <c:v>130</c:v>
                </c:pt>
                <c:pt idx="55">
                  <c:v>155</c:v>
                </c:pt>
                <c:pt idx="56">
                  <c:v>194</c:v>
                </c:pt>
                <c:pt idx="57">
                  <c:v>147</c:v>
                </c:pt>
                <c:pt idx="58">
                  <c:v>172</c:v>
                </c:pt>
                <c:pt idx="59">
                  <c:v>192</c:v>
                </c:pt>
                <c:pt idx="60">
                  <c:v>182</c:v>
                </c:pt>
                <c:pt idx="61">
                  <c:v>177</c:v>
                </c:pt>
                <c:pt idx="62">
                  <c:v>183</c:v>
                </c:pt>
                <c:pt idx="63">
                  <c:v>210</c:v>
                </c:pt>
                <c:pt idx="64">
                  <c:v>196</c:v>
                </c:pt>
                <c:pt idx="65">
                  <c:v>198</c:v>
                </c:pt>
                <c:pt idx="66">
                  <c:v>202</c:v>
                </c:pt>
                <c:pt idx="67">
                  <c:v>207</c:v>
                </c:pt>
                <c:pt idx="68">
                  <c:v>213</c:v>
                </c:pt>
                <c:pt idx="69">
                  <c:v>242</c:v>
                </c:pt>
                <c:pt idx="70">
                  <c:v>266</c:v>
                </c:pt>
                <c:pt idx="71">
                  <c:v>260</c:v>
                </c:pt>
                <c:pt idx="72">
                  <c:v>250</c:v>
                </c:pt>
                <c:pt idx="73">
                  <c:v>260</c:v>
                </c:pt>
                <c:pt idx="74">
                  <c:v>255</c:v>
                </c:pt>
                <c:pt idx="75">
                  <c:v>265</c:v>
                </c:pt>
                <c:pt idx="76">
                  <c:v>325</c:v>
                </c:pt>
                <c:pt idx="77">
                  <c:v>311</c:v>
                </c:pt>
                <c:pt idx="78">
                  <c:v>318</c:v>
                </c:pt>
                <c:pt idx="79">
                  <c:v>326</c:v>
                </c:pt>
                <c:pt idx="80">
                  <c:v>336</c:v>
                </c:pt>
                <c:pt idx="81">
                  <c:v>351</c:v>
                </c:pt>
                <c:pt idx="82">
                  <c:v>340</c:v>
                </c:pt>
                <c:pt idx="83">
                  <c:v>370</c:v>
                </c:pt>
                <c:pt idx="84">
                  <c:v>368</c:v>
                </c:pt>
                <c:pt idx="85">
                  <c:v>425</c:v>
                </c:pt>
                <c:pt idx="86">
                  <c:v>386</c:v>
                </c:pt>
                <c:pt idx="87">
                  <c:v>382</c:v>
                </c:pt>
                <c:pt idx="88">
                  <c:v>441</c:v>
                </c:pt>
                <c:pt idx="89">
                  <c:v>443</c:v>
                </c:pt>
                <c:pt idx="90">
                  <c:v>439</c:v>
                </c:pt>
                <c:pt idx="91">
                  <c:v>458</c:v>
                </c:pt>
                <c:pt idx="92">
                  <c:v>474</c:v>
                </c:pt>
                <c:pt idx="93">
                  <c:v>472</c:v>
                </c:pt>
                <c:pt idx="94">
                  <c:v>504</c:v>
                </c:pt>
                <c:pt idx="95">
                  <c:v>476</c:v>
                </c:pt>
                <c:pt idx="96">
                  <c:v>509</c:v>
                </c:pt>
                <c:pt idx="97">
                  <c:v>496</c:v>
                </c:pt>
                <c:pt idx="98">
                  <c:v>540</c:v>
                </c:pt>
                <c:pt idx="99">
                  <c:v>586</c:v>
                </c:pt>
                <c:pt idx="100">
                  <c:v>558</c:v>
                </c:pt>
                <c:pt idx="101">
                  <c:v>613</c:v>
                </c:pt>
                <c:pt idx="102">
                  <c:v>599</c:v>
                </c:pt>
                <c:pt idx="103">
                  <c:v>600</c:v>
                </c:pt>
                <c:pt idx="104">
                  <c:v>661</c:v>
                </c:pt>
                <c:pt idx="105">
                  <c:v>635</c:v>
                </c:pt>
                <c:pt idx="106">
                  <c:v>685</c:v>
                </c:pt>
                <c:pt idx="107">
                  <c:v>688</c:v>
                </c:pt>
                <c:pt idx="108">
                  <c:v>705</c:v>
                </c:pt>
                <c:pt idx="109">
                  <c:v>646</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47810176"/>
        <c:axId val="148193664"/>
      </c:scatterChart>
      <c:valAx>
        <c:axId val="14781017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48193664"/>
        <c:crosses val="autoZero"/>
        <c:crossBetween val="midCat"/>
        <c:minorUnit val="10"/>
      </c:valAx>
      <c:valAx>
        <c:axId val="148193664"/>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47810176"/>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Skin cancer (ICD-10 C43, C44), by sex and year, 1907–2016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Admin!ASR_male</c:f>
              <c:numCache>
                <c:formatCode>0.0</c:formatCode>
                <c:ptCount val="110"/>
                <c:pt idx="0">
                  <c:v>7.5990159999999998</c:v>
                </c:pt>
                <c:pt idx="1">
                  <c:v>9.9270905999999997</c:v>
                </c:pt>
                <c:pt idx="2">
                  <c:v>7.4765021999999997</c:v>
                </c:pt>
                <c:pt idx="3">
                  <c:v>8.8080681999999992</c:v>
                </c:pt>
                <c:pt idx="4">
                  <c:v>8.9675533999999999</c:v>
                </c:pt>
                <c:pt idx="5">
                  <c:v>10.245148</c:v>
                </c:pt>
                <c:pt idx="6">
                  <c:v>10.681756</c:v>
                </c:pt>
                <c:pt idx="7">
                  <c:v>10.224532999999999</c:v>
                </c:pt>
                <c:pt idx="8">
                  <c:v>9.6014994999999992</c:v>
                </c:pt>
                <c:pt idx="9">
                  <c:v>10.379379</c:v>
                </c:pt>
                <c:pt idx="10">
                  <c:v>12.090735</c:v>
                </c:pt>
                <c:pt idx="11">
                  <c:v>13.902186</c:v>
                </c:pt>
                <c:pt idx="12">
                  <c:v>11.923268999999999</c:v>
                </c:pt>
                <c:pt idx="13">
                  <c:v>11.317914</c:v>
                </c:pt>
                <c:pt idx="14">
                  <c:v>9.9780888999999995</c:v>
                </c:pt>
                <c:pt idx="15">
                  <c:v>12.669942000000001</c:v>
                </c:pt>
                <c:pt idx="16">
                  <c:v>13.469004</c:v>
                </c:pt>
                <c:pt idx="17">
                  <c:v>12.667828</c:v>
                </c:pt>
                <c:pt idx="18">
                  <c:v>15.479786000000001</c:v>
                </c:pt>
                <c:pt idx="19">
                  <c:v>15.197431</c:v>
                </c:pt>
                <c:pt idx="20">
                  <c:v>8.4521000999999991</c:v>
                </c:pt>
                <c:pt idx="21">
                  <c:v>9.3239266999999995</c:v>
                </c:pt>
                <c:pt idx="22">
                  <c:v>11.430531</c:v>
                </c:pt>
                <c:pt idx="23">
                  <c:v>12.06784</c:v>
                </c:pt>
                <c:pt idx="24">
                  <c:v>9.4424887999999996</c:v>
                </c:pt>
                <c:pt idx="25">
                  <c:v>10.633647</c:v>
                </c:pt>
                <c:pt idx="26">
                  <c:v>10.042291000000001</c:v>
                </c:pt>
                <c:pt idx="27">
                  <c:v>10.134194000000001</c:v>
                </c:pt>
                <c:pt idx="28">
                  <c:v>8.5667525999999992</c:v>
                </c:pt>
                <c:pt idx="29">
                  <c:v>9.5310950999999999</c:v>
                </c:pt>
                <c:pt idx="30">
                  <c:v>9.5822593000000005</c:v>
                </c:pt>
                <c:pt idx="31">
                  <c:v>10.752231</c:v>
                </c:pt>
                <c:pt idx="32">
                  <c:v>10.636358</c:v>
                </c:pt>
                <c:pt idx="33">
                  <c:v>11.003202</c:v>
                </c:pt>
                <c:pt idx="34">
                  <c:v>12.563431</c:v>
                </c:pt>
                <c:pt idx="35">
                  <c:v>9.4705332999999996</c:v>
                </c:pt>
                <c:pt idx="36">
                  <c:v>9.5764899999999997</c:v>
                </c:pt>
                <c:pt idx="37">
                  <c:v>10.148114</c:v>
                </c:pt>
                <c:pt idx="38">
                  <c:v>9.0328721000000005</c:v>
                </c:pt>
                <c:pt idx="39">
                  <c:v>10.079141</c:v>
                </c:pt>
                <c:pt idx="40">
                  <c:v>9.1778116000000001</c:v>
                </c:pt>
                <c:pt idx="41">
                  <c:v>8.4456000000000007</c:v>
                </c:pt>
                <c:pt idx="42">
                  <c:v>7.3848599999999998</c:v>
                </c:pt>
                <c:pt idx="43">
                  <c:v>7.2041750999999996</c:v>
                </c:pt>
                <c:pt idx="44">
                  <c:v>6.4519758999999999</c:v>
                </c:pt>
                <c:pt idx="45">
                  <c:v>6.2830592000000003</c:v>
                </c:pt>
                <c:pt idx="46">
                  <c:v>6.5954598999999998</c:v>
                </c:pt>
                <c:pt idx="47">
                  <c:v>5.8563415000000001</c:v>
                </c:pt>
                <c:pt idx="48">
                  <c:v>6.5103551</c:v>
                </c:pt>
                <c:pt idx="49">
                  <c:v>7.5987565000000004</c:v>
                </c:pt>
                <c:pt idx="50">
                  <c:v>6.418965</c:v>
                </c:pt>
                <c:pt idx="51">
                  <c:v>5.8446547000000004</c:v>
                </c:pt>
                <c:pt idx="52">
                  <c:v>6.7662364000000004</c:v>
                </c:pt>
                <c:pt idx="53">
                  <c:v>7.0102982000000003</c:v>
                </c:pt>
                <c:pt idx="54">
                  <c:v>7.0474079999999999</c:v>
                </c:pt>
                <c:pt idx="55">
                  <c:v>7.6045373999999999</c:v>
                </c:pt>
                <c:pt idx="56">
                  <c:v>7.3076663000000002</c:v>
                </c:pt>
                <c:pt idx="57">
                  <c:v>6.7944073999999999</c:v>
                </c:pt>
                <c:pt idx="58">
                  <c:v>7.0099676999999998</c:v>
                </c:pt>
                <c:pt idx="59">
                  <c:v>7.428668</c:v>
                </c:pt>
                <c:pt idx="60">
                  <c:v>6.5070990999999996</c:v>
                </c:pt>
                <c:pt idx="61">
                  <c:v>7.0091694000000002</c:v>
                </c:pt>
                <c:pt idx="62">
                  <c:v>7.5487707000000004</c:v>
                </c:pt>
                <c:pt idx="63">
                  <c:v>7.4116342</c:v>
                </c:pt>
                <c:pt idx="64">
                  <c:v>6.7870128999999997</c:v>
                </c:pt>
                <c:pt idx="65">
                  <c:v>6.7004828999999999</c:v>
                </c:pt>
                <c:pt idx="66">
                  <c:v>7.0573473</c:v>
                </c:pt>
                <c:pt idx="67">
                  <c:v>7.5073872000000001</c:v>
                </c:pt>
                <c:pt idx="68">
                  <c:v>7.6555014999999997</c:v>
                </c:pt>
                <c:pt idx="69">
                  <c:v>7.4254205000000004</c:v>
                </c:pt>
                <c:pt idx="70">
                  <c:v>9.2804278</c:v>
                </c:pt>
                <c:pt idx="71">
                  <c:v>9.2366398000000007</c:v>
                </c:pt>
                <c:pt idx="72">
                  <c:v>8.7104373000000006</c:v>
                </c:pt>
                <c:pt idx="73">
                  <c:v>8.7082554000000005</c:v>
                </c:pt>
                <c:pt idx="74">
                  <c:v>9.3952034999999992</c:v>
                </c:pt>
                <c:pt idx="75">
                  <c:v>9.1352001999999999</c:v>
                </c:pt>
                <c:pt idx="76">
                  <c:v>9.4608486000000003</c:v>
                </c:pt>
                <c:pt idx="77">
                  <c:v>9.2981940999999999</c:v>
                </c:pt>
                <c:pt idx="78">
                  <c:v>9.9281282999999991</c:v>
                </c:pt>
                <c:pt idx="79">
                  <c:v>9.5424722000000006</c:v>
                </c:pt>
                <c:pt idx="80">
                  <c:v>11.20646</c:v>
                </c:pt>
                <c:pt idx="81">
                  <c:v>10.437225</c:v>
                </c:pt>
                <c:pt idx="82">
                  <c:v>11.077249999999999</c:v>
                </c:pt>
                <c:pt idx="83">
                  <c:v>11.167441999999999</c:v>
                </c:pt>
                <c:pt idx="84">
                  <c:v>10.890642</c:v>
                </c:pt>
                <c:pt idx="85">
                  <c:v>12.177466000000001</c:v>
                </c:pt>
                <c:pt idx="86">
                  <c:v>12.170381000000001</c:v>
                </c:pt>
                <c:pt idx="87">
                  <c:v>12.225864</c:v>
                </c:pt>
                <c:pt idx="88">
                  <c:v>12.030229</c:v>
                </c:pt>
                <c:pt idx="89">
                  <c:v>11.643663</c:v>
                </c:pt>
                <c:pt idx="90">
                  <c:v>10.654805</c:v>
                </c:pt>
                <c:pt idx="91">
                  <c:v>11.061686</c:v>
                </c:pt>
                <c:pt idx="92">
                  <c:v>11.379706000000001</c:v>
                </c:pt>
                <c:pt idx="93">
                  <c:v>10.613014</c:v>
                </c:pt>
                <c:pt idx="94">
                  <c:v>11.233154000000001</c:v>
                </c:pt>
                <c:pt idx="95">
                  <c:v>11.376161</c:v>
                </c:pt>
                <c:pt idx="96">
                  <c:v>11.440785</c:v>
                </c:pt>
                <c:pt idx="97">
                  <c:v>11.843942</c:v>
                </c:pt>
                <c:pt idx="98">
                  <c:v>12.203537000000001</c:v>
                </c:pt>
                <c:pt idx="99">
                  <c:v>11.130964000000001</c:v>
                </c:pt>
                <c:pt idx="100">
                  <c:v>11.76994</c:v>
                </c:pt>
                <c:pt idx="101">
                  <c:v>12.165283000000001</c:v>
                </c:pt>
                <c:pt idx="102">
                  <c:v>11.772951000000001</c:v>
                </c:pt>
                <c:pt idx="103">
                  <c:v>11.918488999999999</c:v>
                </c:pt>
                <c:pt idx="104">
                  <c:v>12.76469</c:v>
                </c:pt>
                <c:pt idx="105">
                  <c:v>12.167163</c:v>
                </c:pt>
                <c:pt idx="106">
                  <c:v>12.756703999999999</c:v>
                </c:pt>
                <c:pt idx="107">
                  <c:v>11.277763999999999</c:v>
                </c:pt>
                <c:pt idx="108">
                  <c:v>11.588879</c:v>
                </c:pt>
                <c:pt idx="109">
                  <c:v>10.112928</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Admin!ASR_female</c:f>
              <c:numCache>
                <c:formatCode>0.0</c:formatCode>
                <c:ptCount val="110"/>
                <c:pt idx="0">
                  <c:v>3.1465025999999998</c:v>
                </c:pt>
                <c:pt idx="1">
                  <c:v>3.9667115000000002</c:v>
                </c:pt>
                <c:pt idx="2">
                  <c:v>3.8704515000000002</c:v>
                </c:pt>
                <c:pt idx="3">
                  <c:v>6.2580125000000004</c:v>
                </c:pt>
                <c:pt idx="4">
                  <c:v>6.5902260999999998</c:v>
                </c:pt>
                <c:pt idx="5">
                  <c:v>6.6440520999999997</c:v>
                </c:pt>
                <c:pt idx="6">
                  <c:v>6.8295862999999999</c:v>
                </c:pt>
                <c:pt idx="7">
                  <c:v>6.8037798</c:v>
                </c:pt>
                <c:pt idx="8">
                  <c:v>3.8767388999999999</c:v>
                </c:pt>
                <c:pt idx="9">
                  <c:v>4.4357797999999997</c:v>
                </c:pt>
                <c:pt idx="10">
                  <c:v>7.9941222999999999</c:v>
                </c:pt>
                <c:pt idx="11">
                  <c:v>6.4122357000000001</c:v>
                </c:pt>
                <c:pt idx="12">
                  <c:v>7.4420457999999998</c:v>
                </c:pt>
                <c:pt idx="13">
                  <c:v>8.8618102000000007</c:v>
                </c:pt>
                <c:pt idx="14">
                  <c:v>7.0329405999999999</c:v>
                </c:pt>
                <c:pt idx="15">
                  <c:v>8.4347648999999993</c:v>
                </c:pt>
                <c:pt idx="16">
                  <c:v>7.0384406000000004</c:v>
                </c:pt>
                <c:pt idx="17">
                  <c:v>10.884233</c:v>
                </c:pt>
                <c:pt idx="18">
                  <c:v>7.4568472000000003</c:v>
                </c:pt>
                <c:pt idx="19">
                  <c:v>7.6836291000000001</c:v>
                </c:pt>
                <c:pt idx="20">
                  <c:v>7.1765521999999997</c:v>
                </c:pt>
                <c:pt idx="21">
                  <c:v>6.2158799</c:v>
                </c:pt>
                <c:pt idx="22">
                  <c:v>7.6967404999999998</c:v>
                </c:pt>
                <c:pt idx="23">
                  <c:v>5.9626758000000004</c:v>
                </c:pt>
                <c:pt idx="24">
                  <c:v>4.6451377999999997</c:v>
                </c:pt>
                <c:pt idx="25">
                  <c:v>5.9343225999999998</c:v>
                </c:pt>
                <c:pt idx="26">
                  <c:v>7.0671537000000004</c:v>
                </c:pt>
                <c:pt idx="27">
                  <c:v>6.4992869000000004</c:v>
                </c:pt>
                <c:pt idx="28">
                  <c:v>5.6546671000000002</c:v>
                </c:pt>
                <c:pt idx="29">
                  <c:v>5.4142378999999998</c:v>
                </c:pt>
                <c:pt idx="30">
                  <c:v>4.4988099999999998</c:v>
                </c:pt>
                <c:pt idx="31">
                  <c:v>5.5441899000000001</c:v>
                </c:pt>
                <c:pt idx="32">
                  <c:v>5.2546910999999996</c:v>
                </c:pt>
                <c:pt idx="33">
                  <c:v>6.4835519000000001</c:v>
                </c:pt>
                <c:pt idx="34">
                  <c:v>7.7741420000000003</c:v>
                </c:pt>
                <c:pt idx="35">
                  <c:v>5.6177637999999996</c:v>
                </c:pt>
                <c:pt idx="36">
                  <c:v>6.1740744000000003</c:v>
                </c:pt>
                <c:pt idx="37">
                  <c:v>4.8727448999999998</c:v>
                </c:pt>
                <c:pt idx="38">
                  <c:v>5.0627671000000003</c:v>
                </c:pt>
                <c:pt idx="39">
                  <c:v>4.3471149000000002</c:v>
                </c:pt>
                <c:pt idx="40">
                  <c:v>4.9605433999999997</c:v>
                </c:pt>
                <c:pt idx="41">
                  <c:v>4.3342064999999996</c:v>
                </c:pt>
                <c:pt idx="42">
                  <c:v>5.3742463000000003</c:v>
                </c:pt>
                <c:pt idx="43">
                  <c:v>3.8106138999999999</c:v>
                </c:pt>
                <c:pt idx="44">
                  <c:v>4.0820780000000001</c:v>
                </c:pt>
                <c:pt idx="45">
                  <c:v>4.6408054999999999</c:v>
                </c:pt>
                <c:pt idx="46">
                  <c:v>2.9794532</c:v>
                </c:pt>
                <c:pt idx="47">
                  <c:v>4.2482815</c:v>
                </c:pt>
                <c:pt idx="48">
                  <c:v>4.2815066000000002</c:v>
                </c:pt>
                <c:pt idx="49">
                  <c:v>3.888388</c:v>
                </c:pt>
                <c:pt idx="50">
                  <c:v>4.1298015000000001</c:v>
                </c:pt>
                <c:pt idx="51">
                  <c:v>3.1887257999999998</c:v>
                </c:pt>
                <c:pt idx="52">
                  <c:v>4.1242400000000004</c:v>
                </c:pt>
                <c:pt idx="53">
                  <c:v>3.6344960999999998</c:v>
                </c:pt>
                <c:pt idx="54">
                  <c:v>3.5349884</c:v>
                </c:pt>
                <c:pt idx="55">
                  <c:v>4.0041805999999998</c:v>
                </c:pt>
                <c:pt idx="56">
                  <c:v>4.7843524999999998</c:v>
                </c:pt>
                <c:pt idx="57">
                  <c:v>3.4015551999999998</c:v>
                </c:pt>
                <c:pt idx="58">
                  <c:v>3.9532069999999999</c:v>
                </c:pt>
                <c:pt idx="59">
                  <c:v>4.2723680000000002</c:v>
                </c:pt>
                <c:pt idx="60">
                  <c:v>4.0386312999999996</c:v>
                </c:pt>
                <c:pt idx="61">
                  <c:v>3.8333756000000001</c:v>
                </c:pt>
                <c:pt idx="62">
                  <c:v>3.8332090999999999</c:v>
                </c:pt>
                <c:pt idx="63">
                  <c:v>4.3397258000000001</c:v>
                </c:pt>
                <c:pt idx="64">
                  <c:v>3.974011</c:v>
                </c:pt>
                <c:pt idx="65">
                  <c:v>3.771909</c:v>
                </c:pt>
                <c:pt idx="66">
                  <c:v>3.6690356999999998</c:v>
                </c:pt>
                <c:pt idx="67">
                  <c:v>3.7553185999999998</c:v>
                </c:pt>
                <c:pt idx="68">
                  <c:v>3.7642674999999999</c:v>
                </c:pt>
                <c:pt idx="69">
                  <c:v>4.2397621000000001</c:v>
                </c:pt>
                <c:pt idx="70">
                  <c:v>4.5153543999999997</c:v>
                </c:pt>
                <c:pt idx="71">
                  <c:v>4.2950035</c:v>
                </c:pt>
                <c:pt idx="72">
                  <c:v>4.1486644999999998</c:v>
                </c:pt>
                <c:pt idx="73">
                  <c:v>4.1147261000000004</c:v>
                </c:pt>
                <c:pt idx="74">
                  <c:v>4.0112778999999996</c:v>
                </c:pt>
                <c:pt idx="75">
                  <c:v>4.0195752000000002</c:v>
                </c:pt>
                <c:pt idx="76">
                  <c:v>4.8700032999999996</c:v>
                </c:pt>
                <c:pt idx="77">
                  <c:v>4.5111799000000001</c:v>
                </c:pt>
                <c:pt idx="78">
                  <c:v>4.5546180999999999</c:v>
                </c:pt>
                <c:pt idx="79">
                  <c:v>4.4266546</c:v>
                </c:pt>
                <c:pt idx="80">
                  <c:v>4.5291646999999999</c:v>
                </c:pt>
                <c:pt idx="81">
                  <c:v>4.5094982999999997</c:v>
                </c:pt>
                <c:pt idx="82">
                  <c:v>4.3707111999999997</c:v>
                </c:pt>
                <c:pt idx="83">
                  <c:v>4.5779432</c:v>
                </c:pt>
                <c:pt idx="84">
                  <c:v>4.4877849999999997</c:v>
                </c:pt>
                <c:pt idx="85">
                  <c:v>5.000521</c:v>
                </c:pt>
                <c:pt idx="86">
                  <c:v>4.4451469000000001</c:v>
                </c:pt>
                <c:pt idx="87">
                  <c:v>4.2948557999999997</c:v>
                </c:pt>
                <c:pt idx="88">
                  <c:v>4.8421082999999996</c:v>
                </c:pt>
                <c:pt idx="89">
                  <c:v>4.7400108999999997</c:v>
                </c:pt>
                <c:pt idx="90">
                  <c:v>4.5547924999999996</c:v>
                </c:pt>
                <c:pt idx="91">
                  <c:v>4.5796770000000002</c:v>
                </c:pt>
                <c:pt idx="92">
                  <c:v>4.6454893000000004</c:v>
                </c:pt>
                <c:pt idx="93">
                  <c:v>4.5312017000000004</c:v>
                </c:pt>
                <c:pt idx="94">
                  <c:v>4.7008488000000002</c:v>
                </c:pt>
                <c:pt idx="95">
                  <c:v>4.2756480999999997</c:v>
                </c:pt>
                <c:pt idx="96">
                  <c:v>4.4821558000000001</c:v>
                </c:pt>
                <c:pt idx="97">
                  <c:v>4.2834507000000004</c:v>
                </c:pt>
                <c:pt idx="98">
                  <c:v>4.5491638999999999</c:v>
                </c:pt>
                <c:pt idx="99">
                  <c:v>4.8769657000000004</c:v>
                </c:pt>
                <c:pt idx="100">
                  <c:v>4.4857241999999999</c:v>
                </c:pt>
                <c:pt idx="101">
                  <c:v>4.7276483999999996</c:v>
                </c:pt>
                <c:pt idx="102">
                  <c:v>4.5767186000000004</c:v>
                </c:pt>
                <c:pt idx="103">
                  <c:v>4.4819705000000001</c:v>
                </c:pt>
                <c:pt idx="104">
                  <c:v>4.6960990000000002</c:v>
                </c:pt>
                <c:pt idx="105">
                  <c:v>4.4316674000000003</c:v>
                </c:pt>
                <c:pt idx="106">
                  <c:v>4.7387286</c:v>
                </c:pt>
                <c:pt idx="107">
                  <c:v>4.6005203999999997</c:v>
                </c:pt>
                <c:pt idx="108">
                  <c:v>4.5646553000000001</c:v>
                </c:pt>
                <c:pt idx="109">
                  <c:v>4.0202165000000001</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158032640"/>
        <c:axId val="158034560"/>
      </c:scatterChart>
      <c:valAx>
        <c:axId val="15803264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58034560"/>
        <c:crosses val="autoZero"/>
        <c:crossBetween val="midCat"/>
        <c:minorUnit val="10"/>
      </c:valAx>
      <c:valAx>
        <c:axId val="15803456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5803264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Skin cancer (ICD-10 C43, C44),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0.13228970000000001</c:v>
                </c:pt>
                <c:pt idx="4">
                  <c:v>0.1154564</c:v>
                </c:pt>
                <c:pt idx="5">
                  <c:v>0.21986330000000001</c:v>
                </c:pt>
                <c:pt idx="6">
                  <c:v>0.89590380000000003</c:v>
                </c:pt>
                <c:pt idx="7">
                  <c:v>1.8700909999999999</c:v>
                </c:pt>
                <c:pt idx="8">
                  <c:v>3.0934889000000001</c:v>
                </c:pt>
                <c:pt idx="9">
                  <c:v>3.6889151</c:v>
                </c:pt>
                <c:pt idx="10">
                  <c:v>6.6778662999999998</c:v>
                </c:pt>
                <c:pt idx="11">
                  <c:v>10.629441999999999</c:v>
                </c:pt>
                <c:pt idx="12">
                  <c:v>13.943833</c:v>
                </c:pt>
                <c:pt idx="13">
                  <c:v>28.824894</c:v>
                </c:pt>
                <c:pt idx="14">
                  <c:v>36.159578000000003</c:v>
                </c:pt>
                <c:pt idx="15">
                  <c:v>57.748334</c:v>
                </c:pt>
                <c:pt idx="16">
                  <c:v>95.779765999999995</c:v>
                </c:pt>
                <c:pt idx="17">
                  <c:v>176.30091999999999</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0.13887250000000001</c:v>
                </c:pt>
                <c:pt idx="4">
                  <c:v>0</c:v>
                </c:pt>
                <c:pt idx="5">
                  <c:v>0.33007690000000001</c:v>
                </c:pt>
                <c:pt idx="6">
                  <c:v>0.44284089999999998</c:v>
                </c:pt>
                <c:pt idx="7">
                  <c:v>0.49625449999999999</c:v>
                </c:pt>
                <c:pt idx="8">
                  <c:v>1.3413636</c:v>
                </c:pt>
                <c:pt idx="9">
                  <c:v>1.5849735</c:v>
                </c:pt>
                <c:pt idx="10">
                  <c:v>3.4304052999999999</c:v>
                </c:pt>
                <c:pt idx="11">
                  <c:v>4.1159913000000001</c:v>
                </c:pt>
                <c:pt idx="12">
                  <c:v>5.6901219000000003</c:v>
                </c:pt>
                <c:pt idx="13">
                  <c:v>9.5950237999999999</c:v>
                </c:pt>
                <c:pt idx="14">
                  <c:v>12.575314000000001</c:v>
                </c:pt>
                <c:pt idx="15">
                  <c:v>23.038786999999999</c:v>
                </c:pt>
                <c:pt idx="16">
                  <c:v>37.208713000000003</c:v>
                </c:pt>
                <c:pt idx="17">
                  <c:v>74.466543000000001</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34866176"/>
        <c:axId val="234868096"/>
      </c:barChart>
      <c:catAx>
        <c:axId val="234866176"/>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868096"/>
        <c:crosses val="autoZero"/>
        <c:auto val="1"/>
        <c:lblAlgn val="ctr"/>
        <c:lblOffset val="100"/>
        <c:noMultiLvlLbl val="0"/>
      </c:catAx>
      <c:valAx>
        <c:axId val="23486809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66176"/>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Skin cancer (ICD-10 C43, C44),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-1</c:v>
                </c:pt>
                <c:pt idx="4">
                  <c:v>-1</c:v>
                </c:pt>
                <c:pt idx="5">
                  <c:v>-2</c:v>
                </c:pt>
                <c:pt idx="6">
                  <c:v>-8</c:v>
                </c:pt>
                <c:pt idx="7">
                  <c:v>-15</c:v>
                </c:pt>
                <c:pt idx="8">
                  <c:v>-25</c:v>
                </c:pt>
                <c:pt idx="9">
                  <c:v>-29</c:v>
                </c:pt>
                <c:pt idx="10">
                  <c:v>-51</c:v>
                </c:pt>
                <c:pt idx="11">
                  <c:v>-77</c:v>
                </c:pt>
                <c:pt idx="12">
                  <c:v>-89</c:v>
                </c:pt>
                <c:pt idx="13">
                  <c:v>-170</c:v>
                </c:pt>
                <c:pt idx="14">
                  <c:v>-158</c:v>
                </c:pt>
                <c:pt idx="15">
                  <c:v>-178</c:v>
                </c:pt>
                <c:pt idx="16">
                  <c:v>-194</c:v>
                </c:pt>
                <c:pt idx="17">
                  <c:v>-316</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1</c:v>
                </c:pt>
                <c:pt idx="4">
                  <c:v>0</c:v>
                </c:pt>
                <c:pt idx="5">
                  <c:v>3</c:v>
                </c:pt>
                <c:pt idx="6">
                  <c:v>4</c:v>
                </c:pt>
                <c:pt idx="7">
                  <c:v>4</c:v>
                </c:pt>
                <c:pt idx="8">
                  <c:v>11</c:v>
                </c:pt>
                <c:pt idx="9">
                  <c:v>13</c:v>
                </c:pt>
                <c:pt idx="10">
                  <c:v>27</c:v>
                </c:pt>
                <c:pt idx="11">
                  <c:v>31</c:v>
                </c:pt>
                <c:pt idx="12">
                  <c:v>38</c:v>
                </c:pt>
                <c:pt idx="13">
                  <c:v>58</c:v>
                </c:pt>
                <c:pt idx="14">
                  <c:v>57</c:v>
                </c:pt>
                <c:pt idx="15">
                  <c:v>79</c:v>
                </c:pt>
                <c:pt idx="16">
                  <c:v>94</c:v>
                </c:pt>
                <c:pt idx="17">
                  <c:v>226</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986496"/>
        <c:axId val="234989056"/>
      </c:barChart>
      <c:catAx>
        <c:axId val="234986496"/>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4989056"/>
        <c:crosses val="autoZero"/>
        <c:auto val="0"/>
        <c:lblAlgn val="ctr"/>
        <c:lblOffset val="100"/>
        <c:tickLblSkip val="1"/>
        <c:noMultiLvlLbl val="0"/>
      </c:catAx>
      <c:valAx>
        <c:axId val="234989056"/>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986496"/>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Skin cancer (ICD-10 C43, C44), 1907–2016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216</v>
      </c>
      <c r="B2" s="280" t="s">
        <v>217</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Skin cancer (ICD-10 C43, C44), 1907–2016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Skin cancer.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195</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198</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Skin cancer (C43, C44) are from the ICD-10 chapter All neoplasms (C00–D48).</v>
      </c>
    </row>
    <row r="20" spans="1:3" ht="15.75">
      <c r="A20" s="203"/>
      <c r="B20" s="218" t="s">
        <v>43</v>
      </c>
      <c r="C20" s="8" t="s">
        <v>44</v>
      </c>
    </row>
    <row r="21" spans="1:3" ht="15.75">
      <c r="A21" s="203"/>
      <c r="B21" s="219" t="s">
        <v>187</v>
      </c>
      <c r="C21" s="3">
        <f>IF(ISBLANK(Admin!$C$11)," ",Admin!$C$11)</f>
        <v>44</v>
      </c>
    </row>
    <row r="22" spans="1:3" ht="15.75">
      <c r="A22" s="203"/>
      <c r="B22" s="220" t="s">
        <v>103</v>
      </c>
      <c r="C22" s="3">
        <f>IF(ISBLANK(Admin!$C$12)," ",Admin!$C$12)</f>
        <v>44</v>
      </c>
    </row>
    <row r="23" spans="1:3" ht="15.75">
      <c r="A23" s="203"/>
      <c r="B23" s="221" t="s">
        <v>104</v>
      </c>
      <c r="C23" s="3">
        <f>IF(ISBLANK(Admin!$C$13)," ",Admin!$C$13)</f>
        <v>48</v>
      </c>
    </row>
    <row r="24" spans="1:3" ht="15.75">
      <c r="A24" s="203"/>
      <c r="B24" s="222" t="s">
        <v>105</v>
      </c>
      <c r="C24" s="3">
        <f>IF(ISBLANK(Admin!$C$14)," ",Admin!$C$14)</f>
        <v>52</v>
      </c>
    </row>
    <row r="25" spans="1:3" ht="15.75">
      <c r="A25" s="203"/>
      <c r="B25" s="223" t="s">
        <v>106</v>
      </c>
      <c r="C25" s="3">
        <f>IF(ISBLANK(Admin!$C$15)," ",Admin!$C$15)</f>
        <v>53</v>
      </c>
    </row>
    <row r="26" spans="1:3" ht="15.75">
      <c r="A26" s="203"/>
      <c r="B26" s="224" t="s">
        <v>107</v>
      </c>
      <c r="C26" s="3" t="str">
        <f>IF(ISBLANK(Admin!$C$16)," ",Admin!$C$16)</f>
        <v>190, 191</v>
      </c>
    </row>
    <row r="27" spans="1:3" ht="15.75">
      <c r="A27" s="203"/>
      <c r="B27" s="225" t="s">
        <v>108</v>
      </c>
      <c r="C27" s="3" t="str">
        <f>IF(ISBLANK(Admin!$C$17)," ",Admin!$C$17)</f>
        <v>190, 191</v>
      </c>
    </row>
    <row r="28" spans="1:3" ht="15.75">
      <c r="A28" s="203"/>
      <c r="B28" s="226" t="s">
        <v>109</v>
      </c>
      <c r="C28" s="3" t="str">
        <f>IF(ISBLANK(Admin!$C$18)," ",Admin!$C$18)</f>
        <v>172, 173</v>
      </c>
    </row>
    <row r="29" spans="1:3" ht="15.75">
      <c r="A29" s="203"/>
      <c r="B29" s="227" t="s">
        <v>110</v>
      </c>
      <c r="C29" s="3" t="str">
        <f>IF(ISBLANK(Admin!$C$19)," ",Admin!$C$19)</f>
        <v>172, 173</v>
      </c>
    </row>
    <row r="30" spans="1:3" ht="15.75">
      <c r="A30" s="203"/>
      <c r="B30" s="228" t="s">
        <v>111</v>
      </c>
      <c r="C30" s="3" t="str">
        <f>IF(ISBLANK(Admin!$C$20)," ",Admin!$C$20)</f>
        <v>C43, C44</v>
      </c>
    </row>
    <row r="31" spans="1:3" ht="15.75">
      <c r="A31" s="203"/>
      <c r="B31" s="218" t="s">
        <v>50</v>
      </c>
    </row>
    <row r="32" spans="1:3" ht="15.75">
      <c r="A32" s="203"/>
      <c r="B32" s="200" t="str">
        <f>Admin!$B$23</f>
        <v>The comparability factor is strongly influenced by non-melanoma skin cancer, which in the ICD-10 coding system is allocated to C97, C80 etc.</v>
      </c>
    </row>
    <row r="33" spans="1:3" ht="15.75">
      <c r="A33" s="203"/>
      <c r="B33" s="218" t="s">
        <v>57</v>
      </c>
      <c r="C33" s="229" t="s">
        <v>58</v>
      </c>
    </row>
    <row r="34" spans="1:3" ht="15.75">
      <c r="A34" s="203"/>
      <c r="B34" s="75">
        <f>Admin!$C$25</f>
        <v>0.91</v>
      </c>
      <c r="C34" s="74" t="str">
        <f>Admin!$B$25</f>
        <v>None.</v>
      </c>
    </row>
    <row r="35" spans="1:3" ht="15.75">
      <c r="A35" s="203"/>
      <c r="B35" s="200" t="s">
        <v>194</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199</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200</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201</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193</v>
      </c>
      <c r="C62" s="284" t="s">
        <v>196</v>
      </c>
      <c r="D62" s="4"/>
      <c r="E62" s="4"/>
      <c r="F62" s="4"/>
      <c r="G62" s="4"/>
      <c r="H62" s="4"/>
      <c r="I62" s="4"/>
      <c r="J62" s="4"/>
      <c r="K62" s="4"/>
      <c r="L62" s="4"/>
      <c r="M62" s="4"/>
      <c r="N62" s="4"/>
      <c r="O62" s="4"/>
      <c r="P62" s="4"/>
    </row>
    <row r="63" spans="1:16" ht="15.75">
      <c r="A63" s="203"/>
      <c r="B63" s="283" t="s">
        <v>171</v>
      </c>
      <c r="C63" s="284" t="s">
        <v>197</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Skin cancer (ICD-10 C43, C44), 1907–2016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Skin cancer (ICD-10 C43, C44), 1907–2016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Skin cancer (ICD-10 C43, C44) in Australia, 1907–2016.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1907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1907</v>
      </c>
      <c r="D10" s="49"/>
      <c r="E10" s="52"/>
      <c r="F10" s="44"/>
      <c r="G10" s="87">
        <v>2016</v>
      </c>
      <c r="H10" s="44"/>
      <c r="I10" s="44"/>
      <c r="J10" s="322" t="s">
        <v>118</v>
      </c>
      <c r="K10" s="79"/>
      <c r="L10" s="313" t="str">
        <f>Admin!$C$191</f>
        <v>1907 – 2016</v>
      </c>
      <c r="M10" s="316">
        <f>Admin!F$187</f>
        <v>2.6254205808575737E-3</v>
      </c>
      <c r="N10" s="316">
        <f>Admin!G$187</f>
        <v>2.2506408856612925E-3</v>
      </c>
      <c r="O10" s="316">
        <f>Admin!H$187</f>
        <v>1.9230813803767788E-3</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1907 – 2016</v>
      </c>
      <c r="M12" s="316">
        <f>Admin!F$186</f>
        <v>0.33082072731522089</v>
      </c>
      <c r="N12" s="316">
        <f>Admin!G$186</f>
        <v>0.27767779375106832</v>
      </c>
      <c r="O12" s="316">
        <f>Admin!H$186</f>
        <v>0.23295604448317497</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Skin cancer (ICD-10 C43, C44) in Australia, 1907–2016,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1907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1907</v>
      </c>
      <c r="D34" s="33"/>
      <c r="E34" s="87">
        <v>2016</v>
      </c>
      <c r="F34" s="33"/>
      <c r="G34" s="87" t="s">
        <v>6</v>
      </c>
      <c r="H34" s="33"/>
      <c r="I34" s="88" t="s">
        <v>23</v>
      </c>
      <c r="J34" s="71"/>
      <c r="K34" s="71"/>
      <c r="L34" s="305" t="str">
        <f>Admin!$C$219</f>
        <v>1907 – 2016</v>
      </c>
      <c r="M34" s="309">
        <f ca="1">Admin!F$215</f>
        <v>7.3480000752162802</v>
      </c>
      <c r="N34" s="309">
        <f ca="1">Admin!G$215</f>
        <v>3.915029826928659</v>
      </c>
      <c r="O34" s="309">
        <f ca="1">Admin!H$215</f>
        <v>5.6360732494982217</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B1" sqref="B1"/>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v>55</v>
      </c>
      <c r="D14" s="100">
        <v>2.5241026999999998</v>
      </c>
      <c r="E14" s="100">
        <v>7.5990159999999998</v>
      </c>
      <c r="F14" s="100" t="s">
        <v>24</v>
      </c>
      <c r="G14" s="100">
        <v>9.0476986000000004</v>
      </c>
      <c r="H14" s="100">
        <v>4.7841243000000002</v>
      </c>
      <c r="I14" s="100">
        <v>4.0135746000000001</v>
      </c>
      <c r="J14" s="100">
        <v>65.045455000000004</v>
      </c>
      <c r="K14" s="100" t="s">
        <v>24</v>
      </c>
      <c r="L14" s="100">
        <v>3.3232628000000002</v>
      </c>
      <c r="M14" s="100">
        <v>0.2120359</v>
      </c>
      <c r="N14" s="99">
        <v>660</v>
      </c>
      <c r="O14" s="99">
        <v>0.30671100000000001</v>
      </c>
      <c r="P14" s="99">
        <v>7.5805399999999995E-2</v>
      </c>
      <c r="R14" s="113">
        <v>1907</v>
      </c>
      <c r="S14" s="99">
        <v>18</v>
      </c>
      <c r="T14" s="100">
        <v>0.89841380000000004</v>
      </c>
      <c r="U14" s="100">
        <v>3.1465025999999998</v>
      </c>
      <c r="V14" s="100" t="s">
        <v>24</v>
      </c>
      <c r="W14" s="100">
        <v>3.8171173999999999</v>
      </c>
      <c r="X14" s="100">
        <v>1.9524906</v>
      </c>
      <c r="Y14" s="100">
        <v>1.6291059000000001</v>
      </c>
      <c r="Z14" s="100">
        <v>69.166667000000004</v>
      </c>
      <c r="AA14" s="100" t="s">
        <v>24</v>
      </c>
      <c r="AB14" s="100">
        <v>1.2491325</v>
      </c>
      <c r="AC14" s="100">
        <v>9.2946399999999998E-2</v>
      </c>
      <c r="AD14" s="99">
        <v>152.5</v>
      </c>
      <c r="AE14" s="99">
        <v>7.7018000000000003E-2</v>
      </c>
      <c r="AF14" s="99">
        <v>2.1608800000000001E-2</v>
      </c>
      <c r="AH14" s="113">
        <v>1907</v>
      </c>
      <c r="AI14" s="99">
        <v>73</v>
      </c>
      <c r="AJ14" s="100">
        <v>1.7453578000000001</v>
      </c>
      <c r="AK14" s="100">
        <v>5.5035639999999999</v>
      </c>
      <c r="AL14" s="100" t="s">
        <v>24</v>
      </c>
      <c r="AM14" s="100">
        <v>6.5758217999999999</v>
      </c>
      <c r="AN14" s="100">
        <v>3.4613744999999998</v>
      </c>
      <c r="AO14" s="100">
        <v>2.9012099999999998</v>
      </c>
      <c r="AP14" s="100">
        <v>66.061644000000001</v>
      </c>
      <c r="AQ14" s="100" t="s">
        <v>24</v>
      </c>
      <c r="AR14" s="100">
        <v>2.3578811000000002</v>
      </c>
      <c r="AS14" s="100">
        <v>0.1611301</v>
      </c>
      <c r="AT14" s="99">
        <v>812.5</v>
      </c>
      <c r="AU14" s="99">
        <v>0.19663990000000001</v>
      </c>
      <c r="AV14" s="99">
        <v>5.15421E-2</v>
      </c>
      <c r="AW14" s="100">
        <v>2.4150675000000001</v>
      </c>
      <c r="AY14" s="112">
        <v>1907</v>
      </c>
    </row>
    <row r="15" spans="1:51" s="91" customFormat="1">
      <c r="B15" s="113">
        <v>1908</v>
      </c>
      <c r="C15" s="99">
        <v>69</v>
      </c>
      <c r="D15" s="100">
        <v>3.1186400000000001</v>
      </c>
      <c r="E15" s="100">
        <v>9.9270905999999997</v>
      </c>
      <c r="F15" s="100" t="s">
        <v>24</v>
      </c>
      <c r="G15" s="100">
        <v>11.976241999999999</v>
      </c>
      <c r="H15" s="100">
        <v>6.1627875000000003</v>
      </c>
      <c r="I15" s="100">
        <v>5.2660552999999997</v>
      </c>
      <c r="J15" s="100">
        <v>65.833332999999996</v>
      </c>
      <c r="K15" s="100" t="s">
        <v>24</v>
      </c>
      <c r="L15" s="100">
        <v>4.4202434000000004</v>
      </c>
      <c r="M15" s="100">
        <v>0.25908680000000001</v>
      </c>
      <c r="N15" s="99">
        <v>782.5</v>
      </c>
      <c r="O15" s="99">
        <v>0.35823149999999998</v>
      </c>
      <c r="P15" s="99">
        <v>8.88404E-2</v>
      </c>
      <c r="R15" s="113">
        <v>1908</v>
      </c>
      <c r="S15" s="99">
        <v>20</v>
      </c>
      <c r="T15" s="100">
        <v>0.9812864</v>
      </c>
      <c r="U15" s="100">
        <v>3.9667115000000002</v>
      </c>
      <c r="V15" s="100" t="s">
        <v>24</v>
      </c>
      <c r="W15" s="100">
        <v>4.8382721000000002</v>
      </c>
      <c r="X15" s="100">
        <v>2.2904176000000001</v>
      </c>
      <c r="Y15" s="100">
        <v>1.7579321999999999</v>
      </c>
      <c r="Z15" s="100">
        <v>72.25</v>
      </c>
      <c r="AA15" s="100" t="s">
        <v>24</v>
      </c>
      <c r="AB15" s="100">
        <v>1.3289036999999999</v>
      </c>
      <c r="AC15" s="100">
        <v>0.1010407</v>
      </c>
      <c r="AD15" s="99">
        <v>132.5</v>
      </c>
      <c r="AE15" s="99">
        <v>6.5804100000000004E-2</v>
      </c>
      <c r="AF15" s="99">
        <v>1.8787499999999999E-2</v>
      </c>
      <c r="AH15" s="113">
        <v>1908</v>
      </c>
      <c r="AI15" s="99">
        <v>89</v>
      </c>
      <c r="AJ15" s="100">
        <v>2.0938005</v>
      </c>
      <c r="AK15" s="100">
        <v>7.0822602000000003</v>
      </c>
      <c r="AL15" s="100" t="s">
        <v>24</v>
      </c>
      <c r="AM15" s="100">
        <v>8.5527414999999998</v>
      </c>
      <c r="AN15" s="100">
        <v>4.3377493999999999</v>
      </c>
      <c r="AO15" s="100">
        <v>3.6180862999999999</v>
      </c>
      <c r="AP15" s="100">
        <v>67.275281000000007</v>
      </c>
      <c r="AQ15" s="100" t="s">
        <v>24</v>
      </c>
      <c r="AR15" s="100">
        <v>2.9028049999999999</v>
      </c>
      <c r="AS15" s="100">
        <v>0.19170290000000001</v>
      </c>
      <c r="AT15" s="99">
        <v>915</v>
      </c>
      <c r="AU15" s="99">
        <v>0.21796650000000001</v>
      </c>
      <c r="AV15" s="99">
        <v>5.7690499999999999E-2</v>
      </c>
      <c r="AW15" s="100">
        <v>2.5025995999999999</v>
      </c>
      <c r="AY15" s="112">
        <v>1908</v>
      </c>
    </row>
    <row r="16" spans="1:51" s="91" customFormat="1">
      <c r="B16" s="113">
        <v>1909</v>
      </c>
      <c r="C16" s="99">
        <v>58</v>
      </c>
      <c r="D16" s="100">
        <v>2.5823529999999999</v>
      </c>
      <c r="E16" s="100">
        <v>7.4765021999999997</v>
      </c>
      <c r="F16" s="100" t="s">
        <v>24</v>
      </c>
      <c r="G16" s="100">
        <v>8.7841015999999996</v>
      </c>
      <c r="H16" s="100">
        <v>4.7411193000000003</v>
      </c>
      <c r="I16" s="100">
        <v>3.9346937</v>
      </c>
      <c r="J16" s="100">
        <v>65.431033999999997</v>
      </c>
      <c r="K16" s="100" t="s">
        <v>24</v>
      </c>
      <c r="L16" s="100">
        <v>3.4258712</v>
      </c>
      <c r="M16" s="100">
        <v>0.22732620000000001</v>
      </c>
      <c r="N16" s="99">
        <v>667.5</v>
      </c>
      <c r="O16" s="99">
        <v>0.30110690000000001</v>
      </c>
      <c r="P16" s="99">
        <v>8.0244800000000005E-2</v>
      </c>
      <c r="R16" s="113">
        <v>1909</v>
      </c>
      <c r="S16" s="99">
        <v>23</v>
      </c>
      <c r="T16" s="100">
        <v>1.1096366</v>
      </c>
      <c r="U16" s="100">
        <v>3.8704515000000002</v>
      </c>
      <c r="V16" s="100" t="s">
        <v>24</v>
      </c>
      <c r="W16" s="100">
        <v>4.5751071000000003</v>
      </c>
      <c r="X16" s="100">
        <v>2.3303455</v>
      </c>
      <c r="Y16" s="100">
        <v>1.827081</v>
      </c>
      <c r="Z16" s="100">
        <v>70.978261000000003</v>
      </c>
      <c r="AA16" s="100" t="s">
        <v>24</v>
      </c>
      <c r="AB16" s="100">
        <v>1.4575412000000001</v>
      </c>
      <c r="AC16" s="100">
        <v>0.12327150000000001</v>
      </c>
      <c r="AD16" s="99">
        <v>157.5</v>
      </c>
      <c r="AE16" s="99">
        <v>7.6939999999999995E-2</v>
      </c>
      <c r="AF16" s="99">
        <v>2.3857099999999999E-2</v>
      </c>
      <c r="AH16" s="113">
        <v>1909</v>
      </c>
      <c r="AI16" s="99">
        <v>81</v>
      </c>
      <c r="AJ16" s="100">
        <v>1.8755364999999999</v>
      </c>
      <c r="AK16" s="100">
        <v>5.7598266000000002</v>
      </c>
      <c r="AL16" s="100" t="s">
        <v>24</v>
      </c>
      <c r="AM16" s="100">
        <v>6.7704374999999999</v>
      </c>
      <c r="AN16" s="100">
        <v>3.6059150999999998</v>
      </c>
      <c r="AO16" s="100">
        <v>2.9440628000000002</v>
      </c>
      <c r="AP16" s="100">
        <v>67.006173000000004</v>
      </c>
      <c r="AQ16" s="100" t="s">
        <v>24</v>
      </c>
      <c r="AR16" s="100">
        <v>2.4763069</v>
      </c>
      <c r="AS16" s="100">
        <v>0.18337410000000001</v>
      </c>
      <c r="AT16" s="99">
        <v>825</v>
      </c>
      <c r="AU16" s="99">
        <v>0.1934863</v>
      </c>
      <c r="AV16" s="99">
        <v>5.5294500000000003E-2</v>
      </c>
      <c r="AW16" s="100">
        <v>1.9316873000000001</v>
      </c>
      <c r="AY16" s="112">
        <v>1909</v>
      </c>
    </row>
    <row r="17" spans="2:51" s="91" customFormat="1">
      <c r="B17" s="113">
        <v>1910</v>
      </c>
      <c r="C17" s="99">
        <v>64</v>
      </c>
      <c r="D17" s="100">
        <v>2.8076032999999998</v>
      </c>
      <c r="E17" s="100">
        <v>8.8080681999999992</v>
      </c>
      <c r="F17" s="100" t="s">
        <v>24</v>
      </c>
      <c r="G17" s="100">
        <v>10.534363000000001</v>
      </c>
      <c r="H17" s="100">
        <v>5.3801895000000002</v>
      </c>
      <c r="I17" s="100">
        <v>4.3461334000000003</v>
      </c>
      <c r="J17" s="100">
        <v>66.875</v>
      </c>
      <c r="K17" s="100" t="s">
        <v>24</v>
      </c>
      <c r="L17" s="100">
        <v>3.6117381000000002</v>
      </c>
      <c r="M17" s="100">
        <v>0.24470439999999999</v>
      </c>
      <c r="N17" s="99">
        <v>687.5</v>
      </c>
      <c r="O17" s="99">
        <v>0.3056508</v>
      </c>
      <c r="P17" s="99">
        <v>7.8895099999999996E-2</v>
      </c>
      <c r="R17" s="113">
        <v>1910</v>
      </c>
      <c r="S17" s="99">
        <v>34</v>
      </c>
      <c r="T17" s="100">
        <v>1.6133928</v>
      </c>
      <c r="U17" s="100">
        <v>6.2580125000000004</v>
      </c>
      <c r="V17" s="100" t="s">
        <v>24</v>
      </c>
      <c r="W17" s="100">
        <v>7.6713820999999998</v>
      </c>
      <c r="X17" s="100">
        <v>3.6101078000000002</v>
      </c>
      <c r="Y17" s="100">
        <v>2.8387441999999998</v>
      </c>
      <c r="Z17" s="100">
        <v>71.911765000000003</v>
      </c>
      <c r="AA17" s="100" t="s">
        <v>24</v>
      </c>
      <c r="AB17" s="100">
        <v>2.1210230999999999</v>
      </c>
      <c r="AC17" s="100">
        <v>0.17493310000000001</v>
      </c>
      <c r="AD17" s="99">
        <v>237.5</v>
      </c>
      <c r="AE17" s="99">
        <v>0.1141528</v>
      </c>
      <c r="AF17" s="99">
        <v>3.4565600000000002E-2</v>
      </c>
      <c r="AH17" s="113">
        <v>1910</v>
      </c>
      <c r="AI17" s="99">
        <v>98</v>
      </c>
      <c r="AJ17" s="100">
        <v>2.2339316</v>
      </c>
      <c r="AK17" s="100">
        <v>7.6296004000000002</v>
      </c>
      <c r="AL17" s="100" t="s">
        <v>24</v>
      </c>
      <c r="AM17" s="100">
        <v>9.2048036999999994</v>
      </c>
      <c r="AN17" s="100">
        <v>4.5713832999999999</v>
      </c>
      <c r="AO17" s="100">
        <v>3.6594161000000001</v>
      </c>
      <c r="AP17" s="100">
        <v>68.622449000000003</v>
      </c>
      <c r="AQ17" s="100" t="s">
        <v>24</v>
      </c>
      <c r="AR17" s="100">
        <v>2.9037036999999999</v>
      </c>
      <c r="AS17" s="100">
        <v>0.21495939999999999</v>
      </c>
      <c r="AT17" s="99">
        <v>925</v>
      </c>
      <c r="AU17" s="99">
        <v>0.21363360000000001</v>
      </c>
      <c r="AV17" s="99">
        <v>5.9351599999999997E-2</v>
      </c>
      <c r="AW17" s="100">
        <v>1.4074865000000001</v>
      </c>
      <c r="AY17" s="113">
        <v>1910</v>
      </c>
    </row>
    <row r="18" spans="2:51" s="91" customFormat="1">
      <c r="B18" s="113">
        <v>1911</v>
      </c>
      <c r="C18" s="99">
        <v>74</v>
      </c>
      <c r="D18" s="100">
        <v>3.1992598000000001</v>
      </c>
      <c r="E18" s="100">
        <v>8.9675533999999999</v>
      </c>
      <c r="F18" s="100" t="s">
        <v>24</v>
      </c>
      <c r="G18" s="100">
        <v>10.739022</v>
      </c>
      <c r="H18" s="100">
        <v>5.8803182999999999</v>
      </c>
      <c r="I18" s="100">
        <v>5.1061996000000001</v>
      </c>
      <c r="J18" s="100">
        <v>66.621622000000002</v>
      </c>
      <c r="K18" s="100" t="s">
        <v>24</v>
      </c>
      <c r="L18" s="100">
        <v>4.0348964</v>
      </c>
      <c r="M18" s="100">
        <v>0.26820339999999998</v>
      </c>
      <c r="N18" s="99">
        <v>755</v>
      </c>
      <c r="O18" s="99">
        <v>0.33088230000000002</v>
      </c>
      <c r="P18" s="99">
        <v>8.5749199999999998E-2</v>
      </c>
      <c r="R18" s="113">
        <v>1911</v>
      </c>
      <c r="S18" s="99">
        <v>39</v>
      </c>
      <c r="T18" s="100">
        <v>1.8207538000000001</v>
      </c>
      <c r="U18" s="100">
        <v>6.5902260999999998</v>
      </c>
      <c r="V18" s="100" t="s">
        <v>24</v>
      </c>
      <c r="W18" s="100">
        <v>7.9507801000000002</v>
      </c>
      <c r="X18" s="100">
        <v>3.8646028000000001</v>
      </c>
      <c r="Y18" s="100">
        <v>3.1219103000000001</v>
      </c>
      <c r="Z18" s="100">
        <v>70.576922999999994</v>
      </c>
      <c r="AA18" s="100" t="s">
        <v>24</v>
      </c>
      <c r="AB18" s="100">
        <v>2.3751522999999999</v>
      </c>
      <c r="AC18" s="100">
        <v>0.19232669999999999</v>
      </c>
      <c r="AD18" s="99">
        <v>302.5</v>
      </c>
      <c r="AE18" s="99">
        <v>0.14309089999999999</v>
      </c>
      <c r="AF18" s="99">
        <v>4.4008199999999997E-2</v>
      </c>
      <c r="AH18" s="113">
        <v>1911</v>
      </c>
      <c r="AI18" s="99">
        <v>113</v>
      </c>
      <c r="AJ18" s="100">
        <v>2.536473</v>
      </c>
      <c r="AK18" s="100">
        <v>7.8866151000000002</v>
      </c>
      <c r="AL18" s="100" t="s">
        <v>24</v>
      </c>
      <c r="AM18" s="100">
        <v>9.4715442000000003</v>
      </c>
      <c r="AN18" s="100">
        <v>4.9592831999999998</v>
      </c>
      <c r="AO18" s="100">
        <v>4.1980810000000002</v>
      </c>
      <c r="AP18" s="100">
        <v>67.986726000000004</v>
      </c>
      <c r="AQ18" s="100" t="s">
        <v>24</v>
      </c>
      <c r="AR18" s="100">
        <v>3.2508631000000001</v>
      </c>
      <c r="AS18" s="100">
        <v>0.23606089999999999</v>
      </c>
      <c r="AT18" s="99">
        <v>1057.5</v>
      </c>
      <c r="AU18" s="99">
        <v>0.24056949999999999</v>
      </c>
      <c r="AV18" s="99">
        <v>6.7449200000000001E-2</v>
      </c>
      <c r="AW18" s="100">
        <v>1.3607353</v>
      </c>
      <c r="AY18" s="113">
        <v>1911</v>
      </c>
    </row>
    <row r="19" spans="2:51" s="91" customFormat="1">
      <c r="B19" s="113">
        <v>1912</v>
      </c>
      <c r="C19" s="99">
        <v>81</v>
      </c>
      <c r="D19" s="100">
        <v>3.4337726000000002</v>
      </c>
      <c r="E19" s="100">
        <v>10.245148</v>
      </c>
      <c r="F19" s="100" t="s">
        <v>24</v>
      </c>
      <c r="G19" s="100">
        <v>12.328757</v>
      </c>
      <c r="H19" s="100">
        <v>6.3705394999999996</v>
      </c>
      <c r="I19" s="100">
        <v>5.2203607999999999</v>
      </c>
      <c r="J19" s="100">
        <v>65.648148000000006</v>
      </c>
      <c r="K19" s="100" t="s">
        <v>24</v>
      </c>
      <c r="L19" s="100">
        <v>4.2542017000000003</v>
      </c>
      <c r="M19" s="100">
        <v>0.26745910000000001</v>
      </c>
      <c r="N19" s="99">
        <v>962.5</v>
      </c>
      <c r="O19" s="99">
        <v>0.41355330000000001</v>
      </c>
      <c r="P19" s="99">
        <v>9.6049499999999996E-2</v>
      </c>
      <c r="R19" s="113">
        <v>1912</v>
      </c>
      <c r="S19" s="99">
        <v>41</v>
      </c>
      <c r="T19" s="100">
        <v>1.8669519000000001</v>
      </c>
      <c r="U19" s="100">
        <v>6.6440520999999997</v>
      </c>
      <c r="V19" s="100" t="s">
        <v>24</v>
      </c>
      <c r="W19" s="100">
        <v>7.9597293999999996</v>
      </c>
      <c r="X19" s="100">
        <v>3.9358559</v>
      </c>
      <c r="Y19" s="100">
        <v>3.0496382999999998</v>
      </c>
      <c r="Z19" s="100">
        <v>72.621950999999996</v>
      </c>
      <c r="AA19" s="100" t="s">
        <v>24</v>
      </c>
      <c r="AB19" s="100">
        <v>2.3137698000000002</v>
      </c>
      <c r="AC19" s="100">
        <v>0.18728300000000001</v>
      </c>
      <c r="AD19" s="99">
        <v>232.5</v>
      </c>
      <c r="AE19" s="99">
        <v>0.107276</v>
      </c>
      <c r="AF19" s="99">
        <v>3.0209799999999998E-2</v>
      </c>
      <c r="AH19" s="113">
        <v>1912</v>
      </c>
      <c r="AI19" s="99">
        <v>122</v>
      </c>
      <c r="AJ19" s="100">
        <v>2.6783668999999999</v>
      </c>
      <c r="AK19" s="100">
        <v>8.5127857000000002</v>
      </c>
      <c r="AL19" s="100" t="s">
        <v>24</v>
      </c>
      <c r="AM19" s="100">
        <v>10.218419000000001</v>
      </c>
      <c r="AN19" s="100">
        <v>5.2135797999999998</v>
      </c>
      <c r="AO19" s="100">
        <v>4.1927370000000002</v>
      </c>
      <c r="AP19" s="100">
        <v>67.991803000000004</v>
      </c>
      <c r="AQ19" s="100" t="s">
        <v>24</v>
      </c>
      <c r="AR19" s="100">
        <v>3.3188247999999998</v>
      </c>
      <c r="AS19" s="100">
        <v>0.23381950000000001</v>
      </c>
      <c r="AT19" s="99">
        <v>1195</v>
      </c>
      <c r="AU19" s="99">
        <v>0.26586890000000002</v>
      </c>
      <c r="AV19" s="99">
        <v>6.7449200000000001E-2</v>
      </c>
      <c r="AW19" s="100">
        <v>1.542003</v>
      </c>
      <c r="AY19" s="113">
        <v>1912</v>
      </c>
    </row>
    <row r="20" spans="2:51" s="91" customFormat="1">
      <c r="B20" s="113">
        <v>1913</v>
      </c>
      <c r="C20" s="99">
        <v>86</v>
      </c>
      <c r="D20" s="100">
        <v>3.5761691</v>
      </c>
      <c r="E20" s="100">
        <v>10.681756</v>
      </c>
      <c r="F20" s="100" t="s">
        <v>24</v>
      </c>
      <c r="G20" s="100">
        <v>12.688568999999999</v>
      </c>
      <c r="H20" s="100">
        <v>6.6703555000000003</v>
      </c>
      <c r="I20" s="100">
        <v>5.3423202999999999</v>
      </c>
      <c r="J20" s="100">
        <v>68.488371999999998</v>
      </c>
      <c r="K20" s="100" t="s">
        <v>24</v>
      </c>
      <c r="L20" s="100">
        <v>4.3544304</v>
      </c>
      <c r="M20" s="100">
        <v>0.28802040000000001</v>
      </c>
      <c r="N20" s="99">
        <v>767.5</v>
      </c>
      <c r="O20" s="99">
        <v>0.32342989999999999</v>
      </c>
      <c r="P20" s="99">
        <v>7.6958899999999997E-2</v>
      </c>
      <c r="R20" s="113">
        <v>1913</v>
      </c>
      <c r="S20" s="99">
        <v>43</v>
      </c>
      <c r="T20" s="100">
        <v>1.9109277</v>
      </c>
      <c r="U20" s="100">
        <v>6.8295862999999999</v>
      </c>
      <c r="V20" s="100" t="s">
        <v>24</v>
      </c>
      <c r="W20" s="100">
        <v>8.4468604000000003</v>
      </c>
      <c r="X20" s="100">
        <v>4.0282904999999998</v>
      </c>
      <c r="Y20" s="100">
        <v>3.2116134999999999</v>
      </c>
      <c r="Z20" s="100">
        <v>69.593023000000002</v>
      </c>
      <c r="AA20" s="100" t="s">
        <v>24</v>
      </c>
      <c r="AB20" s="100">
        <v>2.3968785000000001</v>
      </c>
      <c r="AC20" s="100">
        <v>0.19607840000000001</v>
      </c>
      <c r="AD20" s="99">
        <v>400</v>
      </c>
      <c r="AE20" s="99">
        <v>0.18013370000000001</v>
      </c>
      <c r="AF20" s="99">
        <v>5.1437999999999998E-2</v>
      </c>
      <c r="AH20" s="113">
        <v>1913</v>
      </c>
      <c r="AI20" s="99">
        <v>129</v>
      </c>
      <c r="AJ20" s="100">
        <v>2.7711994999999998</v>
      </c>
      <c r="AK20" s="100">
        <v>8.8832292000000006</v>
      </c>
      <c r="AL20" s="100" t="s">
        <v>24</v>
      </c>
      <c r="AM20" s="100">
        <v>10.712954999999999</v>
      </c>
      <c r="AN20" s="100">
        <v>5.4348866999999998</v>
      </c>
      <c r="AO20" s="100">
        <v>4.3477446000000004</v>
      </c>
      <c r="AP20" s="100">
        <v>68.856589</v>
      </c>
      <c r="AQ20" s="100" t="s">
        <v>24</v>
      </c>
      <c r="AR20" s="100">
        <v>3.4226584999999998</v>
      </c>
      <c r="AS20" s="100">
        <v>0.24908759999999999</v>
      </c>
      <c r="AT20" s="99">
        <v>1167.5</v>
      </c>
      <c r="AU20" s="99">
        <v>0.25415929999999998</v>
      </c>
      <c r="AV20" s="99">
        <v>6.5777600000000006E-2</v>
      </c>
      <c r="AW20" s="100">
        <v>1.5640415000000001</v>
      </c>
      <c r="AY20" s="113">
        <v>1913</v>
      </c>
    </row>
    <row r="21" spans="2:51" s="91" customFormat="1">
      <c r="B21" s="113">
        <v>1914</v>
      </c>
      <c r="C21" s="99">
        <v>92</v>
      </c>
      <c r="D21" s="100">
        <v>3.7540379000000001</v>
      </c>
      <c r="E21" s="100">
        <v>10.224532999999999</v>
      </c>
      <c r="F21" s="100" t="s">
        <v>24</v>
      </c>
      <c r="G21" s="100">
        <v>11.866801000000001</v>
      </c>
      <c r="H21" s="100">
        <v>6.5045590000000004</v>
      </c>
      <c r="I21" s="100">
        <v>5.3471734</v>
      </c>
      <c r="J21" s="100">
        <v>64.130435000000006</v>
      </c>
      <c r="K21" s="100" t="s">
        <v>24</v>
      </c>
      <c r="L21" s="100">
        <v>4.6558704000000004</v>
      </c>
      <c r="M21" s="100">
        <v>0.30836269999999999</v>
      </c>
      <c r="N21" s="99">
        <v>1172.5</v>
      </c>
      <c r="O21" s="99">
        <v>0.48478169999999998</v>
      </c>
      <c r="P21" s="99">
        <v>0.11730069999999999</v>
      </c>
      <c r="R21" s="113">
        <v>1914</v>
      </c>
      <c r="S21" s="99">
        <v>48</v>
      </c>
      <c r="T21" s="100">
        <v>2.0830267999999998</v>
      </c>
      <c r="U21" s="100">
        <v>6.8037798</v>
      </c>
      <c r="V21" s="100" t="s">
        <v>24</v>
      </c>
      <c r="W21" s="100">
        <v>8.2333476000000001</v>
      </c>
      <c r="X21" s="100">
        <v>4.1462390999999998</v>
      </c>
      <c r="Y21" s="100">
        <v>3.2556891999999999</v>
      </c>
      <c r="Z21" s="100">
        <v>70</v>
      </c>
      <c r="AA21" s="100" t="s">
        <v>24</v>
      </c>
      <c r="AB21" s="100">
        <v>2.5778732999999998</v>
      </c>
      <c r="AC21" s="100">
        <v>0.2193283</v>
      </c>
      <c r="AD21" s="99">
        <v>395</v>
      </c>
      <c r="AE21" s="99">
        <v>0.17371500000000001</v>
      </c>
      <c r="AF21" s="99">
        <v>5.2042699999999997E-2</v>
      </c>
      <c r="AH21" s="113">
        <v>1914</v>
      </c>
      <c r="AI21" s="99">
        <v>140</v>
      </c>
      <c r="AJ21" s="100">
        <v>2.9442484000000002</v>
      </c>
      <c r="AK21" s="100">
        <v>8.5794928000000006</v>
      </c>
      <c r="AL21" s="100" t="s">
        <v>24</v>
      </c>
      <c r="AM21" s="100">
        <v>10.109488000000001</v>
      </c>
      <c r="AN21" s="100">
        <v>5.3815024999999999</v>
      </c>
      <c r="AO21" s="100">
        <v>4.3523674999999997</v>
      </c>
      <c r="AP21" s="100">
        <v>66.142857000000006</v>
      </c>
      <c r="AQ21" s="100" t="s">
        <v>24</v>
      </c>
      <c r="AR21" s="100">
        <v>3.6477331999999998</v>
      </c>
      <c r="AS21" s="100">
        <v>0.27068829999999999</v>
      </c>
      <c r="AT21" s="99">
        <v>1567.5</v>
      </c>
      <c r="AU21" s="99">
        <v>0.33404699999999998</v>
      </c>
      <c r="AV21" s="99">
        <v>8.9135400000000004E-2</v>
      </c>
      <c r="AW21" s="100">
        <v>1.5027724</v>
      </c>
      <c r="AY21" s="113">
        <v>1914</v>
      </c>
    </row>
    <row r="22" spans="2:51" s="91" customFormat="1">
      <c r="B22" s="113">
        <v>1915</v>
      </c>
      <c r="C22" s="99">
        <v>86</v>
      </c>
      <c r="D22" s="100">
        <v>3.4447109999999999</v>
      </c>
      <c r="E22" s="100">
        <v>9.6014994999999992</v>
      </c>
      <c r="F22" s="100" t="s">
        <v>24</v>
      </c>
      <c r="G22" s="100">
        <v>11.544033000000001</v>
      </c>
      <c r="H22" s="100">
        <v>6.1435345999999997</v>
      </c>
      <c r="I22" s="100">
        <v>5.1935991000000001</v>
      </c>
      <c r="J22" s="100">
        <v>66.046512000000007</v>
      </c>
      <c r="K22" s="100" t="s">
        <v>24</v>
      </c>
      <c r="L22" s="100">
        <v>4.3544304</v>
      </c>
      <c r="M22" s="100">
        <v>0.28055069999999999</v>
      </c>
      <c r="N22" s="99">
        <v>945</v>
      </c>
      <c r="O22" s="99">
        <v>0.38348739999999998</v>
      </c>
      <c r="P22" s="99">
        <v>9.4767199999999996E-2</v>
      </c>
      <c r="R22" s="113">
        <v>1915</v>
      </c>
      <c r="S22" s="99">
        <v>31</v>
      </c>
      <c r="T22" s="100">
        <v>1.3144159</v>
      </c>
      <c r="U22" s="100">
        <v>3.8767388999999999</v>
      </c>
      <c r="V22" s="100" t="s">
        <v>24</v>
      </c>
      <c r="W22" s="100">
        <v>4.4814572000000004</v>
      </c>
      <c r="X22" s="100">
        <v>2.4090072</v>
      </c>
      <c r="Y22" s="100">
        <v>1.8828735000000001</v>
      </c>
      <c r="Z22" s="100">
        <v>67.5</v>
      </c>
      <c r="AA22" s="100" t="s">
        <v>24</v>
      </c>
      <c r="AB22" s="100">
        <v>1.6480595</v>
      </c>
      <c r="AC22" s="100">
        <v>0.140094</v>
      </c>
      <c r="AD22" s="99">
        <v>305</v>
      </c>
      <c r="AE22" s="99">
        <v>0.13106419999999999</v>
      </c>
      <c r="AF22" s="99">
        <v>4.0408199999999998E-2</v>
      </c>
      <c r="AH22" s="113">
        <v>1915</v>
      </c>
      <c r="AI22" s="99">
        <v>117</v>
      </c>
      <c r="AJ22" s="100">
        <v>2.4098654000000002</v>
      </c>
      <c r="AK22" s="100">
        <v>6.7899804000000001</v>
      </c>
      <c r="AL22" s="100" t="s">
        <v>24</v>
      </c>
      <c r="AM22" s="100">
        <v>8.0653331999999995</v>
      </c>
      <c r="AN22" s="100">
        <v>4.3362895999999997</v>
      </c>
      <c r="AO22" s="100">
        <v>3.5994290000000002</v>
      </c>
      <c r="AP22" s="100">
        <v>66.431623999999999</v>
      </c>
      <c r="AQ22" s="100" t="s">
        <v>24</v>
      </c>
      <c r="AR22" s="100">
        <v>3.0342324000000001</v>
      </c>
      <c r="AS22" s="100">
        <v>0.22166649999999999</v>
      </c>
      <c r="AT22" s="99">
        <v>1250</v>
      </c>
      <c r="AU22" s="99">
        <v>0.2608878</v>
      </c>
      <c r="AV22" s="99">
        <v>7.1347900000000006E-2</v>
      </c>
      <c r="AW22" s="100">
        <v>2.4766949</v>
      </c>
      <c r="AY22" s="113">
        <v>1915</v>
      </c>
    </row>
    <row r="23" spans="2:51" s="91" customFormat="1">
      <c r="B23" s="113">
        <v>1916</v>
      </c>
      <c r="C23" s="99">
        <v>94</v>
      </c>
      <c r="D23" s="100">
        <v>3.6971957</v>
      </c>
      <c r="E23" s="100">
        <v>10.379379</v>
      </c>
      <c r="F23" s="100" t="s">
        <v>24</v>
      </c>
      <c r="G23" s="100">
        <v>12.216357</v>
      </c>
      <c r="H23" s="100">
        <v>6.5423667999999999</v>
      </c>
      <c r="I23" s="100">
        <v>5.3569921999999996</v>
      </c>
      <c r="J23" s="100">
        <v>66.489362</v>
      </c>
      <c r="K23" s="100" t="s">
        <v>24</v>
      </c>
      <c r="L23" s="100">
        <v>4.4214487</v>
      </c>
      <c r="M23" s="100">
        <v>0.30304979999999998</v>
      </c>
      <c r="N23" s="99">
        <v>992.5</v>
      </c>
      <c r="O23" s="99">
        <v>0.39544370000000001</v>
      </c>
      <c r="P23" s="99">
        <v>9.9204600000000004E-2</v>
      </c>
      <c r="R23" s="113">
        <v>1916</v>
      </c>
      <c r="S23" s="99">
        <v>35</v>
      </c>
      <c r="T23" s="100">
        <v>1.4507261</v>
      </c>
      <c r="U23" s="100">
        <v>4.4357797999999997</v>
      </c>
      <c r="V23" s="100" t="s">
        <v>24</v>
      </c>
      <c r="W23" s="100">
        <v>5.3060723000000003</v>
      </c>
      <c r="X23" s="100">
        <v>2.7440741000000002</v>
      </c>
      <c r="Y23" s="100">
        <v>2.1451099999999999</v>
      </c>
      <c r="Z23" s="100">
        <v>69.357142999999994</v>
      </c>
      <c r="AA23" s="100" t="s">
        <v>24</v>
      </c>
      <c r="AB23" s="100">
        <v>1.7232890000000001</v>
      </c>
      <c r="AC23" s="100">
        <v>0.15099870000000001</v>
      </c>
      <c r="AD23" s="99">
        <v>300</v>
      </c>
      <c r="AE23" s="99">
        <v>0.1260308</v>
      </c>
      <c r="AF23" s="99">
        <v>3.7592500000000001E-2</v>
      </c>
      <c r="AH23" s="113">
        <v>1916</v>
      </c>
      <c r="AI23" s="99">
        <v>129</v>
      </c>
      <c r="AJ23" s="100">
        <v>2.6034033000000001</v>
      </c>
      <c r="AK23" s="100">
        <v>7.4527554</v>
      </c>
      <c r="AL23" s="100" t="s">
        <v>24</v>
      </c>
      <c r="AM23" s="100">
        <v>8.8003330999999996</v>
      </c>
      <c r="AN23" s="100">
        <v>4.6934747000000003</v>
      </c>
      <c r="AO23" s="100">
        <v>3.7992359000000002</v>
      </c>
      <c r="AP23" s="100">
        <v>67.267442000000003</v>
      </c>
      <c r="AQ23" s="100" t="s">
        <v>24</v>
      </c>
      <c r="AR23" s="100">
        <v>3.1031993999999998</v>
      </c>
      <c r="AS23" s="100">
        <v>0.2380206</v>
      </c>
      <c r="AT23" s="99">
        <v>1292.5</v>
      </c>
      <c r="AU23" s="99">
        <v>0.26430360000000003</v>
      </c>
      <c r="AV23" s="99">
        <v>7.1865799999999994E-2</v>
      </c>
      <c r="AW23" s="100">
        <v>2.3399220000000001</v>
      </c>
      <c r="AY23" s="113">
        <v>1916</v>
      </c>
    </row>
    <row r="24" spans="2:51" s="91" customFormat="1">
      <c r="B24" s="113">
        <v>1917</v>
      </c>
      <c r="C24" s="99">
        <v>111</v>
      </c>
      <c r="D24" s="100">
        <v>4.2884396999999996</v>
      </c>
      <c r="E24" s="100">
        <v>12.090735</v>
      </c>
      <c r="F24" s="100" t="s">
        <v>24</v>
      </c>
      <c r="G24" s="100">
        <v>14.412399000000001</v>
      </c>
      <c r="H24" s="100">
        <v>7.6261786999999996</v>
      </c>
      <c r="I24" s="100">
        <v>6.3000638999999996</v>
      </c>
      <c r="J24" s="100">
        <v>66.824324000000004</v>
      </c>
      <c r="K24" s="100" t="s">
        <v>24</v>
      </c>
      <c r="L24" s="100">
        <v>5.1917679999999997</v>
      </c>
      <c r="M24" s="100">
        <v>0.40204279999999998</v>
      </c>
      <c r="N24" s="99">
        <v>1150</v>
      </c>
      <c r="O24" s="99">
        <v>0.45001839999999999</v>
      </c>
      <c r="P24" s="99">
        <v>0.1379708</v>
      </c>
      <c r="R24" s="113">
        <v>1917</v>
      </c>
      <c r="S24" s="99">
        <v>58</v>
      </c>
      <c r="T24" s="100">
        <v>2.3513120000000001</v>
      </c>
      <c r="U24" s="100">
        <v>7.9941222999999999</v>
      </c>
      <c r="V24" s="100" t="s">
        <v>24</v>
      </c>
      <c r="W24" s="100">
        <v>9.6787151999999992</v>
      </c>
      <c r="X24" s="100">
        <v>4.7070558</v>
      </c>
      <c r="Y24" s="100">
        <v>3.7309899999999998</v>
      </c>
      <c r="Z24" s="100">
        <v>71.379310000000004</v>
      </c>
      <c r="AA24" s="100" t="s">
        <v>24</v>
      </c>
      <c r="AB24" s="100">
        <v>2.7911453000000002</v>
      </c>
      <c r="AC24" s="100">
        <v>0.28403529999999999</v>
      </c>
      <c r="AD24" s="99">
        <v>412.5</v>
      </c>
      <c r="AE24" s="99">
        <v>0.16949939999999999</v>
      </c>
      <c r="AF24" s="99">
        <v>6.4192799999999994E-2</v>
      </c>
      <c r="AH24" s="113">
        <v>1917</v>
      </c>
      <c r="AI24" s="99">
        <v>169</v>
      </c>
      <c r="AJ24" s="100">
        <v>3.3431834999999999</v>
      </c>
      <c r="AK24" s="100">
        <v>10.117481</v>
      </c>
      <c r="AL24" s="100" t="s">
        <v>24</v>
      </c>
      <c r="AM24" s="100">
        <v>12.125852</v>
      </c>
      <c r="AN24" s="100">
        <v>6.2316314999999998</v>
      </c>
      <c r="AO24" s="100">
        <v>5.0791374999999999</v>
      </c>
      <c r="AP24" s="100">
        <v>68.387574000000001</v>
      </c>
      <c r="AQ24" s="100" t="s">
        <v>24</v>
      </c>
      <c r="AR24" s="100">
        <v>4.0085388999999996</v>
      </c>
      <c r="AS24" s="100">
        <v>0.35187069999999998</v>
      </c>
      <c r="AT24" s="99">
        <v>1562.5</v>
      </c>
      <c r="AU24" s="99">
        <v>0.3131835</v>
      </c>
      <c r="AV24" s="99">
        <v>0.1058529</v>
      </c>
      <c r="AW24" s="100">
        <v>1.5124531000000001</v>
      </c>
      <c r="AY24" s="113">
        <v>1917</v>
      </c>
    </row>
    <row r="25" spans="2:51" s="91" customFormat="1">
      <c r="B25" s="114">
        <v>1918</v>
      </c>
      <c r="C25" s="99">
        <v>125</v>
      </c>
      <c r="D25" s="100">
        <v>4.7452008000000001</v>
      </c>
      <c r="E25" s="100">
        <v>13.902186</v>
      </c>
      <c r="F25" s="100" t="s">
        <v>24</v>
      </c>
      <c r="G25" s="100">
        <v>16.484694000000001</v>
      </c>
      <c r="H25" s="100">
        <v>8.5874044000000005</v>
      </c>
      <c r="I25" s="100">
        <v>7.0033814000000003</v>
      </c>
      <c r="J25" s="100">
        <v>66.86</v>
      </c>
      <c r="K25" s="100" t="s">
        <v>24</v>
      </c>
      <c r="L25" s="100">
        <v>5.3282182000000002</v>
      </c>
      <c r="M25" s="100">
        <v>0.43729230000000002</v>
      </c>
      <c r="N25" s="99">
        <v>1305</v>
      </c>
      <c r="O25" s="99">
        <v>0.50171790000000005</v>
      </c>
      <c r="P25" s="99">
        <v>0.1535533</v>
      </c>
      <c r="R25" s="114">
        <v>1918</v>
      </c>
      <c r="S25" s="99">
        <v>52</v>
      </c>
      <c r="T25" s="100">
        <v>2.0628118</v>
      </c>
      <c r="U25" s="100">
        <v>6.4122357000000001</v>
      </c>
      <c r="V25" s="100" t="s">
        <v>24</v>
      </c>
      <c r="W25" s="100">
        <v>7.6022343000000001</v>
      </c>
      <c r="X25" s="100">
        <v>3.8700907999999998</v>
      </c>
      <c r="Y25" s="100">
        <v>3.0409581999999999</v>
      </c>
      <c r="Z25" s="100">
        <v>69.326922999999994</v>
      </c>
      <c r="AA25" s="100" t="s">
        <v>24</v>
      </c>
      <c r="AB25" s="100">
        <v>2.5072323999999999</v>
      </c>
      <c r="AC25" s="100">
        <v>0.24002950000000001</v>
      </c>
      <c r="AD25" s="99">
        <v>452.5</v>
      </c>
      <c r="AE25" s="99">
        <v>0.18195330000000001</v>
      </c>
      <c r="AF25" s="99">
        <v>6.7102200000000001E-2</v>
      </c>
      <c r="AH25" s="114">
        <v>1918</v>
      </c>
      <c r="AI25" s="99">
        <v>177</v>
      </c>
      <c r="AJ25" s="100">
        <v>3.4335119999999999</v>
      </c>
      <c r="AK25" s="100">
        <v>10.170362000000001</v>
      </c>
      <c r="AL25" s="100" t="s">
        <v>24</v>
      </c>
      <c r="AM25" s="100">
        <v>12.043461000000001</v>
      </c>
      <c r="AN25" s="100">
        <v>6.2633609999999997</v>
      </c>
      <c r="AO25" s="100">
        <v>5.0615892000000002</v>
      </c>
      <c r="AP25" s="100">
        <v>67.584745999999996</v>
      </c>
      <c r="AQ25" s="100" t="s">
        <v>24</v>
      </c>
      <c r="AR25" s="100">
        <v>4.0045248999999998</v>
      </c>
      <c r="AS25" s="100">
        <v>0.3522458</v>
      </c>
      <c r="AT25" s="99">
        <v>1757.5</v>
      </c>
      <c r="AU25" s="99">
        <v>0.34542289999999998</v>
      </c>
      <c r="AV25" s="99">
        <v>0.1153054</v>
      </c>
      <c r="AW25" s="100">
        <v>2.1680716000000002</v>
      </c>
      <c r="AY25" s="114">
        <v>1918</v>
      </c>
    </row>
    <row r="26" spans="2:51" s="91" customFormat="1">
      <c r="B26" s="114">
        <v>1919</v>
      </c>
      <c r="C26" s="99">
        <v>123</v>
      </c>
      <c r="D26" s="100">
        <v>4.5893347999999996</v>
      </c>
      <c r="E26" s="100">
        <v>11.923268999999999</v>
      </c>
      <c r="F26" s="100" t="s">
        <v>24</v>
      </c>
      <c r="G26" s="100">
        <v>14.121257999999999</v>
      </c>
      <c r="H26" s="100">
        <v>7.7365003000000003</v>
      </c>
      <c r="I26" s="100">
        <v>6.3738555000000003</v>
      </c>
      <c r="J26" s="100">
        <v>66.117885999999999</v>
      </c>
      <c r="K26" s="100" t="s">
        <v>24</v>
      </c>
      <c r="L26" s="100">
        <v>5.2207131000000002</v>
      </c>
      <c r="M26" s="100">
        <v>0.32684950000000002</v>
      </c>
      <c r="N26" s="99">
        <v>1317.5</v>
      </c>
      <c r="O26" s="99">
        <v>0.49779430000000002</v>
      </c>
      <c r="P26" s="99">
        <v>0.1089059</v>
      </c>
      <c r="R26" s="114">
        <v>1919</v>
      </c>
      <c r="S26" s="99">
        <v>60</v>
      </c>
      <c r="T26" s="100">
        <v>2.3301387</v>
      </c>
      <c r="U26" s="100">
        <v>7.4420457999999998</v>
      </c>
      <c r="V26" s="100" t="s">
        <v>24</v>
      </c>
      <c r="W26" s="100">
        <v>8.9017195000000005</v>
      </c>
      <c r="X26" s="100">
        <v>4.4350750999999997</v>
      </c>
      <c r="Y26" s="100">
        <v>3.4297075000000001</v>
      </c>
      <c r="Z26" s="100">
        <v>69.666667000000004</v>
      </c>
      <c r="AA26" s="100" t="s">
        <v>24</v>
      </c>
      <c r="AB26" s="100">
        <v>2.6773761999999999</v>
      </c>
      <c r="AC26" s="100">
        <v>0.2120291</v>
      </c>
      <c r="AD26" s="99">
        <v>520</v>
      </c>
      <c r="AE26" s="99">
        <v>0.2047109</v>
      </c>
      <c r="AF26" s="99">
        <v>5.6341700000000002E-2</v>
      </c>
      <c r="AH26" s="114">
        <v>1919</v>
      </c>
      <c r="AI26" s="99">
        <v>183</v>
      </c>
      <c r="AJ26" s="100">
        <v>3.4823439999999999</v>
      </c>
      <c r="AK26" s="100">
        <v>9.7595034999999992</v>
      </c>
      <c r="AL26" s="100" t="s">
        <v>24</v>
      </c>
      <c r="AM26" s="100">
        <v>11.601537</v>
      </c>
      <c r="AN26" s="100">
        <v>6.1567331000000003</v>
      </c>
      <c r="AO26" s="100">
        <v>4.9726213000000001</v>
      </c>
      <c r="AP26" s="100">
        <v>67.281420999999995</v>
      </c>
      <c r="AQ26" s="100" t="s">
        <v>24</v>
      </c>
      <c r="AR26" s="100">
        <v>3.9808571000000001</v>
      </c>
      <c r="AS26" s="100">
        <v>0.27756710000000001</v>
      </c>
      <c r="AT26" s="99">
        <v>1837.5</v>
      </c>
      <c r="AU26" s="99">
        <v>0.35426170000000001</v>
      </c>
      <c r="AV26" s="99">
        <v>8.6158399999999996E-2</v>
      </c>
      <c r="AW26" s="100">
        <v>1.6021494000000001</v>
      </c>
      <c r="AY26" s="114">
        <v>1919</v>
      </c>
    </row>
    <row r="27" spans="2:51" s="91" customFormat="1">
      <c r="B27" s="114">
        <v>1920</v>
      </c>
      <c r="C27" s="99">
        <v>94</v>
      </c>
      <c r="D27" s="100">
        <v>3.4482588000000001</v>
      </c>
      <c r="E27" s="100">
        <v>11.317914</v>
      </c>
      <c r="F27" s="100" t="s">
        <v>24</v>
      </c>
      <c r="G27" s="100">
        <v>13.665689</v>
      </c>
      <c r="H27" s="100">
        <v>6.7013689000000003</v>
      </c>
      <c r="I27" s="100">
        <v>5.4014582999999998</v>
      </c>
      <c r="J27" s="100">
        <v>69.095744999999994</v>
      </c>
      <c r="K27" s="100" t="s">
        <v>24</v>
      </c>
      <c r="L27" s="100">
        <v>3.8461538000000002</v>
      </c>
      <c r="M27" s="100">
        <v>0.29326429999999998</v>
      </c>
      <c r="N27" s="99">
        <v>835</v>
      </c>
      <c r="O27" s="99">
        <v>0.31014510000000001</v>
      </c>
      <c r="P27" s="99">
        <v>8.1837499999999994E-2</v>
      </c>
      <c r="R27" s="114">
        <v>1920</v>
      </c>
      <c r="S27" s="99">
        <v>72</v>
      </c>
      <c r="T27" s="100">
        <v>2.7386037000000001</v>
      </c>
      <c r="U27" s="100">
        <v>8.8618102000000007</v>
      </c>
      <c r="V27" s="100" t="s">
        <v>24</v>
      </c>
      <c r="W27" s="100">
        <v>10.759117</v>
      </c>
      <c r="X27" s="100">
        <v>5.2318876000000003</v>
      </c>
      <c r="Y27" s="100">
        <v>4.0943721999999996</v>
      </c>
      <c r="Z27" s="100">
        <v>70.763889000000006</v>
      </c>
      <c r="AA27" s="100" t="s">
        <v>24</v>
      </c>
      <c r="AB27" s="100">
        <v>3.1816173000000001</v>
      </c>
      <c r="AC27" s="100">
        <v>0.29707869999999997</v>
      </c>
      <c r="AD27" s="99">
        <v>560</v>
      </c>
      <c r="AE27" s="99">
        <v>0.21592990000000001</v>
      </c>
      <c r="AF27" s="99">
        <v>7.0261100000000007E-2</v>
      </c>
      <c r="AH27" s="114">
        <v>1920</v>
      </c>
      <c r="AI27" s="99">
        <v>166</v>
      </c>
      <c r="AJ27" s="100">
        <v>3.0998541999999998</v>
      </c>
      <c r="AK27" s="100">
        <v>10.068842</v>
      </c>
      <c r="AL27" s="100" t="s">
        <v>24</v>
      </c>
      <c r="AM27" s="100">
        <v>12.178186999999999</v>
      </c>
      <c r="AN27" s="100">
        <v>5.9627261000000003</v>
      </c>
      <c r="AO27" s="100">
        <v>4.7485109999999997</v>
      </c>
      <c r="AP27" s="100">
        <v>69.819277</v>
      </c>
      <c r="AQ27" s="100" t="s">
        <v>24</v>
      </c>
      <c r="AR27" s="100">
        <v>3.5266624000000002</v>
      </c>
      <c r="AS27" s="100">
        <v>0.29490660000000002</v>
      </c>
      <c r="AT27" s="99">
        <v>1395</v>
      </c>
      <c r="AU27" s="99">
        <v>0.2639185</v>
      </c>
      <c r="AV27" s="99">
        <v>7.6760400000000006E-2</v>
      </c>
      <c r="AW27" s="100">
        <v>1.277156</v>
      </c>
      <c r="AY27" s="114">
        <v>1920</v>
      </c>
    </row>
    <row r="28" spans="2:51">
      <c r="B28" s="115">
        <v>1921</v>
      </c>
      <c r="C28" s="99">
        <v>100</v>
      </c>
      <c r="D28" s="100">
        <v>3.6076337999999999</v>
      </c>
      <c r="E28" s="100">
        <v>9.9780888999999995</v>
      </c>
      <c r="F28" s="100" t="s">
        <v>24</v>
      </c>
      <c r="G28" s="100">
        <v>11.802803000000001</v>
      </c>
      <c r="H28" s="100">
        <v>6.2503924</v>
      </c>
      <c r="I28" s="100">
        <v>5.1369052000000002</v>
      </c>
      <c r="J28" s="100">
        <v>65.05</v>
      </c>
      <c r="K28" s="100" t="s">
        <v>24</v>
      </c>
      <c r="L28" s="100">
        <v>3.9541320999999998</v>
      </c>
      <c r="M28" s="100">
        <v>0.32624300000000001</v>
      </c>
      <c r="N28" s="99">
        <v>1207.5</v>
      </c>
      <c r="O28" s="99">
        <v>0.44103140000000002</v>
      </c>
      <c r="P28" s="99">
        <v>0.12439989999999999</v>
      </c>
      <c r="R28" s="115">
        <v>1921</v>
      </c>
      <c r="S28" s="99">
        <v>61</v>
      </c>
      <c r="T28" s="100">
        <v>2.2734049000000001</v>
      </c>
      <c r="U28" s="100">
        <v>7.0329405999999999</v>
      </c>
      <c r="V28" s="100" t="s">
        <v>24</v>
      </c>
      <c r="W28" s="100">
        <v>8.3970164</v>
      </c>
      <c r="X28" s="100">
        <v>4.2248853000000004</v>
      </c>
      <c r="Y28" s="100">
        <v>3.3086259</v>
      </c>
      <c r="Z28" s="100">
        <v>69.713115000000002</v>
      </c>
      <c r="AA28" s="100" t="s">
        <v>24</v>
      </c>
      <c r="AB28" s="100">
        <v>2.4796748000000002</v>
      </c>
      <c r="AC28" s="100">
        <v>0.2604167</v>
      </c>
      <c r="AD28" s="99">
        <v>515</v>
      </c>
      <c r="AE28" s="99">
        <v>0.1945819</v>
      </c>
      <c r="AF28" s="99">
        <v>6.7645899999999995E-2</v>
      </c>
      <c r="AH28" s="115">
        <v>1921</v>
      </c>
      <c r="AI28" s="99">
        <v>161</v>
      </c>
      <c r="AJ28" s="100">
        <v>2.9513666000000001</v>
      </c>
      <c r="AK28" s="100">
        <v>8.5107073</v>
      </c>
      <c r="AL28" s="100" t="s">
        <v>24</v>
      </c>
      <c r="AM28" s="100">
        <v>10.098285000000001</v>
      </c>
      <c r="AN28" s="100">
        <v>5.2552358999999997</v>
      </c>
      <c r="AO28" s="100">
        <v>4.2423773000000002</v>
      </c>
      <c r="AP28" s="100">
        <v>66.816770000000005</v>
      </c>
      <c r="AQ28" s="100" t="s">
        <v>24</v>
      </c>
      <c r="AR28" s="100">
        <v>3.2270995999999998</v>
      </c>
      <c r="AS28" s="100">
        <v>0.29772910000000002</v>
      </c>
      <c r="AT28" s="99">
        <v>1722.5</v>
      </c>
      <c r="AU28" s="99">
        <v>0.31989380000000001</v>
      </c>
      <c r="AV28" s="99">
        <v>9.9452799999999994E-2</v>
      </c>
      <c r="AW28" s="100">
        <v>1.4187647999999999</v>
      </c>
      <c r="AY28" s="115">
        <v>1921</v>
      </c>
    </row>
    <row r="29" spans="2:51">
      <c r="B29" s="116">
        <v>1922</v>
      </c>
      <c r="C29" s="99">
        <v>125</v>
      </c>
      <c r="D29" s="100">
        <v>4.4146212</v>
      </c>
      <c r="E29" s="100">
        <v>12.669942000000001</v>
      </c>
      <c r="F29" s="100" t="s">
        <v>24</v>
      </c>
      <c r="G29" s="100">
        <v>15.282578000000001</v>
      </c>
      <c r="H29" s="100">
        <v>7.8369147999999997</v>
      </c>
      <c r="I29" s="100">
        <v>6.4707736000000002</v>
      </c>
      <c r="J29" s="100">
        <v>68.185484000000002</v>
      </c>
      <c r="K29" s="100" t="s">
        <v>24</v>
      </c>
      <c r="L29" s="100">
        <v>4.5754026000000003</v>
      </c>
      <c r="M29" s="100">
        <v>0.42742350000000001</v>
      </c>
      <c r="N29" s="99">
        <v>1137.5</v>
      </c>
      <c r="O29" s="99">
        <v>0.40671479999999999</v>
      </c>
      <c r="P29" s="99">
        <v>0.13248309999999999</v>
      </c>
      <c r="R29" s="116">
        <v>1922</v>
      </c>
      <c r="S29" s="99">
        <v>72</v>
      </c>
      <c r="T29" s="100">
        <v>2.6292726000000002</v>
      </c>
      <c r="U29" s="100">
        <v>8.4347648999999993</v>
      </c>
      <c r="V29" s="100" t="s">
        <v>24</v>
      </c>
      <c r="W29" s="100">
        <v>10.335247000000001</v>
      </c>
      <c r="X29" s="100">
        <v>4.9988409000000003</v>
      </c>
      <c r="Y29" s="100">
        <v>4.0842580000000002</v>
      </c>
      <c r="Z29" s="100">
        <v>69.791667000000004</v>
      </c>
      <c r="AA29" s="100" t="s">
        <v>24</v>
      </c>
      <c r="AB29" s="100">
        <v>2.8469750999999999</v>
      </c>
      <c r="AC29" s="100">
        <v>0.32629380000000002</v>
      </c>
      <c r="AD29" s="99">
        <v>635</v>
      </c>
      <c r="AE29" s="99">
        <v>0.23511550000000001</v>
      </c>
      <c r="AF29" s="99">
        <v>9.8442000000000002E-2</v>
      </c>
      <c r="AH29" s="116">
        <v>1922</v>
      </c>
      <c r="AI29" s="99">
        <v>197</v>
      </c>
      <c r="AJ29" s="100">
        <v>3.5368678</v>
      </c>
      <c r="AK29" s="100">
        <v>10.565389</v>
      </c>
      <c r="AL29" s="100" t="s">
        <v>24</v>
      </c>
      <c r="AM29" s="100">
        <v>12.821187</v>
      </c>
      <c r="AN29" s="100">
        <v>6.4425508000000002</v>
      </c>
      <c r="AO29" s="100">
        <v>5.3095527999999996</v>
      </c>
      <c r="AP29" s="100">
        <v>68.775509999999997</v>
      </c>
      <c r="AQ29" s="100" t="s">
        <v>24</v>
      </c>
      <c r="AR29" s="100">
        <v>3.7445352999999999</v>
      </c>
      <c r="AS29" s="100">
        <v>0.38393329999999998</v>
      </c>
      <c r="AT29" s="99">
        <v>1772.5</v>
      </c>
      <c r="AU29" s="99">
        <v>0.32241340000000002</v>
      </c>
      <c r="AV29" s="99">
        <v>0.11787980000000001</v>
      </c>
      <c r="AW29" s="100">
        <v>1.5021097000000001</v>
      </c>
      <c r="AY29" s="116">
        <v>1922</v>
      </c>
    </row>
    <row r="30" spans="2:51">
      <c r="B30" s="116">
        <v>1923</v>
      </c>
      <c r="C30" s="99">
        <v>132</v>
      </c>
      <c r="D30" s="100">
        <v>4.5536083999999999</v>
      </c>
      <c r="E30" s="100">
        <v>13.469004</v>
      </c>
      <c r="F30" s="100" t="s">
        <v>24</v>
      </c>
      <c r="G30" s="100">
        <v>16.332637999999999</v>
      </c>
      <c r="H30" s="100">
        <v>8.1543522999999993</v>
      </c>
      <c r="I30" s="100">
        <v>6.5811577000000003</v>
      </c>
      <c r="J30" s="100">
        <v>67.5</v>
      </c>
      <c r="K30" s="100" t="s">
        <v>24</v>
      </c>
      <c r="L30" s="100">
        <v>4.845815</v>
      </c>
      <c r="M30" s="100">
        <v>0.41743089999999999</v>
      </c>
      <c r="N30" s="99">
        <v>1322.5</v>
      </c>
      <c r="O30" s="99">
        <v>0.4618796</v>
      </c>
      <c r="P30" s="99">
        <v>0.14428640000000001</v>
      </c>
      <c r="R30" s="116">
        <v>1923</v>
      </c>
      <c r="S30" s="99">
        <v>61</v>
      </c>
      <c r="T30" s="100">
        <v>2.1827811000000001</v>
      </c>
      <c r="U30" s="100">
        <v>7.0384406000000004</v>
      </c>
      <c r="V30" s="100" t="s">
        <v>24</v>
      </c>
      <c r="W30" s="100">
        <v>8.5215098999999999</v>
      </c>
      <c r="X30" s="100">
        <v>4.1442176999999996</v>
      </c>
      <c r="Y30" s="100">
        <v>3.2574239</v>
      </c>
      <c r="Z30" s="100">
        <v>72.418032999999994</v>
      </c>
      <c r="AA30" s="100" t="s">
        <v>24</v>
      </c>
      <c r="AB30" s="100">
        <v>2.3716952</v>
      </c>
      <c r="AC30" s="100">
        <v>0.2478264</v>
      </c>
      <c r="AD30" s="99">
        <v>367.5</v>
      </c>
      <c r="AE30" s="99">
        <v>0.1333358</v>
      </c>
      <c r="AF30" s="99">
        <v>5.0748300000000003E-2</v>
      </c>
      <c r="AH30" s="116">
        <v>1923</v>
      </c>
      <c r="AI30" s="99">
        <v>193</v>
      </c>
      <c r="AJ30" s="100">
        <v>3.3898899999999998</v>
      </c>
      <c r="AK30" s="100">
        <v>10.168768</v>
      </c>
      <c r="AL30" s="100" t="s">
        <v>24</v>
      </c>
      <c r="AM30" s="100">
        <v>12.308292</v>
      </c>
      <c r="AN30" s="100">
        <v>6.1321665000000003</v>
      </c>
      <c r="AO30" s="100">
        <v>4.9193256999999999</v>
      </c>
      <c r="AP30" s="100">
        <v>69.0625</v>
      </c>
      <c r="AQ30" s="100" t="s">
        <v>24</v>
      </c>
      <c r="AR30" s="100">
        <v>3.6442597999999999</v>
      </c>
      <c r="AS30" s="100">
        <v>0.34319650000000002</v>
      </c>
      <c r="AT30" s="99">
        <v>1690</v>
      </c>
      <c r="AU30" s="99">
        <v>0.30073850000000002</v>
      </c>
      <c r="AV30" s="99">
        <v>0.1030021</v>
      </c>
      <c r="AW30" s="100">
        <v>1.9136346</v>
      </c>
      <c r="AY30" s="116">
        <v>1923</v>
      </c>
    </row>
    <row r="31" spans="2:51">
      <c r="B31" s="116">
        <v>1924</v>
      </c>
      <c r="C31" s="99">
        <v>118</v>
      </c>
      <c r="D31" s="100">
        <v>3.9844672999999999</v>
      </c>
      <c r="E31" s="100">
        <v>12.667828</v>
      </c>
      <c r="F31" s="100" t="s">
        <v>24</v>
      </c>
      <c r="G31" s="100">
        <v>15.448642</v>
      </c>
      <c r="H31" s="100">
        <v>7.4828184000000002</v>
      </c>
      <c r="I31" s="100">
        <v>6.0982102999999999</v>
      </c>
      <c r="J31" s="100">
        <v>67.415254000000004</v>
      </c>
      <c r="K31" s="100" t="s">
        <v>24</v>
      </c>
      <c r="L31" s="100">
        <v>4.0136054000000003</v>
      </c>
      <c r="M31" s="100">
        <v>0.37938460000000002</v>
      </c>
      <c r="N31" s="99">
        <v>1210</v>
      </c>
      <c r="O31" s="99">
        <v>0.41361870000000001</v>
      </c>
      <c r="P31" s="99">
        <v>0.13675480000000001</v>
      </c>
      <c r="R31" s="116">
        <v>1924</v>
      </c>
      <c r="S31" s="99">
        <v>76</v>
      </c>
      <c r="T31" s="100">
        <v>2.6669474000000002</v>
      </c>
      <c r="U31" s="100">
        <v>10.884233</v>
      </c>
      <c r="V31" s="100" t="s">
        <v>24</v>
      </c>
      <c r="W31" s="100">
        <v>13.630425000000001</v>
      </c>
      <c r="X31" s="100">
        <v>5.8831353999999996</v>
      </c>
      <c r="Y31" s="100">
        <v>4.4815889000000002</v>
      </c>
      <c r="Z31" s="100">
        <v>75.921053000000001</v>
      </c>
      <c r="AA31" s="100" t="s">
        <v>24</v>
      </c>
      <c r="AB31" s="100">
        <v>2.8064993</v>
      </c>
      <c r="AC31" s="100">
        <v>0.31829790000000002</v>
      </c>
      <c r="AD31" s="99">
        <v>340</v>
      </c>
      <c r="AE31" s="99">
        <v>0.1209663</v>
      </c>
      <c r="AF31" s="99">
        <v>4.84191E-2</v>
      </c>
      <c r="AH31" s="116">
        <v>1924</v>
      </c>
      <c r="AI31" s="99">
        <v>194</v>
      </c>
      <c r="AJ31" s="100">
        <v>3.3383810999999999</v>
      </c>
      <c r="AK31" s="100">
        <v>11.859347</v>
      </c>
      <c r="AL31" s="100" t="s">
        <v>24</v>
      </c>
      <c r="AM31" s="100">
        <v>14.637676000000001</v>
      </c>
      <c r="AN31" s="100">
        <v>6.7436750999999999</v>
      </c>
      <c r="AO31" s="100">
        <v>5.3447468999999996</v>
      </c>
      <c r="AP31" s="100">
        <v>70.747422999999998</v>
      </c>
      <c r="AQ31" s="100" t="s">
        <v>24</v>
      </c>
      <c r="AR31" s="100">
        <v>3.4348442000000001</v>
      </c>
      <c r="AS31" s="100">
        <v>0.35285559999999999</v>
      </c>
      <c r="AT31" s="99">
        <v>1550</v>
      </c>
      <c r="AU31" s="99">
        <v>0.27021840000000003</v>
      </c>
      <c r="AV31" s="99">
        <v>9.7668699999999997E-2</v>
      </c>
      <c r="AW31" s="100">
        <v>1.1638695999999999</v>
      </c>
      <c r="AY31" s="116">
        <v>1924</v>
      </c>
    </row>
    <row r="32" spans="2:51">
      <c r="B32" s="116">
        <v>1925</v>
      </c>
      <c r="C32" s="99">
        <v>146</v>
      </c>
      <c r="D32" s="100">
        <v>4.8167331999999998</v>
      </c>
      <c r="E32" s="100">
        <v>15.479786000000001</v>
      </c>
      <c r="F32" s="100" t="s">
        <v>24</v>
      </c>
      <c r="G32" s="100">
        <v>18.874075000000001</v>
      </c>
      <c r="H32" s="100">
        <v>9.1332436000000001</v>
      </c>
      <c r="I32" s="100">
        <v>7.2655561999999998</v>
      </c>
      <c r="J32" s="100">
        <v>69.315067999999997</v>
      </c>
      <c r="K32" s="100" t="s">
        <v>24</v>
      </c>
      <c r="L32" s="100">
        <v>4.7588005000000004</v>
      </c>
      <c r="M32" s="100">
        <v>0.46894069999999999</v>
      </c>
      <c r="N32" s="99">
        <v>1235</v>
      </c>
      <c r="O32" s="99">
        <v>0.41251919999999997</v>
      </c>
      <c r="P32" s="99">
        <v>0.14330760000000001</v>
      </c>
      <c r="R32" s="116">
        <v>1925</v>
      </c>
      <c r="S32" s="99">
        <v>72</v>
      </c>
      <c r="T32" s="100">
        <v>2.4758433000000002</v>
      </c>
      <c r="U32" s="100">
        <v>7.4568472000000003</v>
      </c>
      <c r="V32" s="100" t="s">
        <v>24</v>
      </c>
      <c r="W32" s="100">
        <v>8.8954594</v>
      </c>
      <c r="X32" s="100">
        <v>4.4500988000000001</v>
      </c>
      <c r="Y32" s="100">
        <v>3.5581602000000001</v>
      </c>
      <c r="Z32" s="100">
        <v>70</v>
      </c>
      <c r="AA32" s="100" t="s">
        <v>24</v>
      </c>
      <c r="AB32" s="100">
        <v>2.6706230999999998</v>
      </c>
      <c r="AC32" s="100">
        <v>0.30724590000000002</v>
      </c>
      <c r="AD32" s="99">
        <v>565</v>
      </c>
      <c r="AE32" s="99">
        <v>0.197022</v>
      </c>
      <c r="AF32" s="99">
        <v>8.5118600000000003E-2</v>
      </c>
      <c r="AH32" s="116">
        <v>1925</v>
      </c>
      <c r="AI32" s="99">
        <v>218</v>
      </c>
      <c r="AJ32" s="100">
        <v>3.670528</v>
      </c>
      <c r="AK32" s="100">
        <v>11.268568</v>
      </c>
      <c r="AL32" s="100" t="s">
        <v>24</v>
      </c>
      <c r="AM32" s="100">
        <v>13.613925999999999</v>
      </c>
      <c r="AN32" s="100">
        <v>6.7159630999999997</v>
      </c>
      <c r="AO32" s="100">
        <v>5.3677239999999999</v>
      </c>
      <c r="AP32" s="100">
        <v>69.541284000000005</v>
      </c>
      <c r="AQ32" s="100" t="s">
        <v>24</v>
      </c>
      <c r="AR32" s="100">
        <v>3.7820958</v>
      </c>
      <c r="AS32" s="100">
        <v>0.39950150000000001</v>
      </c>
      <c r="AT32" s="99">
        <v>1800</v>
      </c>
      <c r="AU32" s="99">
        <v>0.30708859999999999</v>
      </c>
      <c r="AV32" s="99">
        <v>0.11798930000000001</v>
      </c>
      <c r="AW32" s="100">
        <v>2.0759156999999999</v>
      </c>
      <c r="AY32" s="116">
        <v>1925</v>
      </c>
    </row>
    <row r="33" spans="2:51">
      <c r="B33" s="116">
        <v>1926</v>
      </c>
      <c r="C33" s="99">
        <v>144</v>
      </c>
      <c r="D33" s="100">
        <v>4.6579329999999999</v>
      </c>
      <c r="E33" s="100">
        <v>15.197431</v>
      </c>
      <c r="F33" s="100" t="s">
        <v>24</v>
      </c>
      <c r="G33" s="100">
        <v>18.432860000000002</v>
      </c>
      <c r="H33" s="100">
        <v>8.904102</v>
      </c>
      <c r="I33" s="100">
        <v>7.0135363000000002</v>
      </c>
      <c r="J33" s="100">
        <v>70.868055999999996</v>
      </c>
      <c r="K33" s="100" t="s">
        <v>24</v>
      </c>
      <c r="L33" s="100">
        <v>4.5859873000000002</v>
      </c>
      <c r="M33" s="100">
        <v>0.44462279999999998</v>
      </c>
      <c r="N33" s="99">
        <v>982.5</v>
      </c>
      <c r="O33" s="99">
        <v>0.32179350000000001</v>
      </c>
      <c r="P33" s="99">
        <v>0.11081820000000001</v>
      </c>
      <c r="R33" s="116">
        <v>1926</v>
      </c>
      <c r="S33" s="99">
        <v>70</v>
      </c>
      <c r="T33" s="100">
        <v>2.3610362</v>
      </c>
      <c r="U33" s="100">
        <v>7.6836291000000001</v>
      </c>
      <c r="V33" s="100" t="s">
        <v>24</v>
      </c>
      <c r="W33" s="100">
        <v>9.4742998000000007</v>
      </c>
      <c r="X33" s="100">
        <v>4.4291352000000002</v>
      </c>
      <c r="Y33" s="100">
        <v>3.5352519999999998</v>
      </c>
      <c r="Z33" s="100">
        <v>69.428571000000005</v>
      </c>
      <c r="AA33" s="100" t="s">
        <v>24</v>
      </c>
      <c r="AB33" s="100">
        <v>2.4526979999999998</v>
      </c>
      <c r="AC33" s="100">
        <v>0.2849583</v>
      </c>
      <c r="AD33" s="99">
        <v>655</v>
      </c>
      <c r="AE33" s="99">
        <v>0.22405420000000001</v>
      </c>
      <c r="AF33" s="99">
        <v>9.6845899999999999E-2</v>
      </c>
      <c r="AH33" s="116">
        <v>1926</v>
      </c>
      <c r="AI33" s="99">
        <v>214</v>
      </c>
      <c r="AJ33" s="100">
        <v>3.5335106000000001</v>
      </c>
      <c r="AK33" s="100">
        <v>11.308786</v>
      </c>
      <c r="AL33" s="100" t="s">
        <v>24</v>
      </c>
      <c r="AM33" s="100">
        <v>13.773474999999999</v>
      </c>
      <c r="AN33" s="100">
        <v>6.6213610000000003</v>
      </c>
      <c r="AO33" s="100">
        <v>5.2511571000000004</v>
      </c>
      <c r="AP33" s="100">
        <v>70.397195999999994</v>
      </c>
      <c r="AQ33" s="100" t="s">
        <v>24</v>
      </c>
      <c r="AR33" s="100">
        <v>3.5702368999999998</v>
      </c>
      <c r="AS33" s="100">
        <v>0.37575500000000001</v>
      </c>
      <c r="AT33" s="99">
        <v>1637.5</v>
      </c>
      <c r="AU33" s="99">
        <v>0.27398519999999998</v>
      </c>
      <c r="AV33" s="99">
        <v>0.1047718</v>
      </c>
      <c r="AW33" s="100">
        <v>1.9778975000000001</v>
      </c>
      <c r="AY33" s="116">
        <v>1926</v>
      </c>
    </row>
    <row r="34" spans="2:51">
      <c r="B34" s="116">
        <v>1927</v>
      </c>
      <c r="C34" s="99">
        <v>112</v>
      </c>
      <c r="D34" s="100">
        <v>3.5456501999999999</v>
      </c>
      <c r="E34" s="100">
        <v>8.4521000999999991</v>
      </c>
      <c r="F34" s="100" t="s">
        <v>24</v>
      </c>
      <c r="G34" s="100">
        <v>9.9841104000000005</v>
      </c>
      <c r="H34" s="100">
        <v>5.4756165000000001</v>
      </c>
      <c r="I34" s="100">
        <v>4.6358231999999999</v>
      </c>
      <c r="J34" s="100">
        <v>67.410713999999999</v>
      </c>
      <c r="K34" s="100" t="s">
        <v>24</v>
      </c>
      <c r="L34" s="100">
        <v>3.6140691</v>
      </c>
      <c r="M34" s="100">
        <v>0.34086070000000002</v>
      </c>
      <c r="N34" s="99">
        <v>1007.5</v>
      </c>
      <c r="O34" s="99">
        <v>0.32297880000000001</v>
      </c>
      <c r="P34" s="99">
        <v>0.1128377</v>
      </c>
      <c r="R34" s="116">
        <v>1927</v>
      </c>
      <c r="S34" s="99">
        <v>68</v>
      </c>
      <c r="T34" s="100">
        <v>2.2489004000000001</v>
      </c>
      <c r="U34" s="100">
        <v>7.1765521999999997</v>
      </c>
      <c r="V34" s="100" t="s">
        <v>24</v>
      </c>
      <c r="W34" s="100">
        <v>8.7953317000000002</v>
      </c>
      <c r="X34" s="100">
        <v>4.1433466000000001</v>
      </c>
      <c r="Y34" s="100">
        <v>3.2559434</v>
      </c>
      <c r="Z34" s="100">
        <v>71.764706000000004</v>
      </c>
      <c r="AA34" s="100" t="s">
        <v>24</v>
      </c>
      <c r="AB34" s="100">
        <v>2.2795842999999998</v>
      </c>
      <c r="AC34" s="100">
        <v>0.26746379999999997</v>
      </c>
      <c r="AD34" s="99">
        <v>472.5</v>
      </c>
      <c r="AE34" s="99">
        <v>0.1585039</v>
      </c>
      <c r="AF34" s="99">
        <v>6.7709400000000003E-2</v>
      </c>
      <c r="AH34" s="116">
        <v>1927</v>
      </c>
      <c r="AI34" s="99">
        <v>180</v>
      </c>
      <c r="AJ34" s="100">
        <v>2.9114436000000001</v>
      </c>
      <c r="AK34" s="100">
        <v>7.9588077999999998</v>
      </c>
      <c r="AL34" s="100" t="s">
        <v>24</v>
      </c>
      <c r="AM34" s="100">
        <v>9.5732517999999995</v>
      </c>
      <c r="AN34" s="100">
        <v>4.894552</v>
      </c>
      <c r="AO34" s="100">
        <v>4.0192468999999997</v>
      </c>
      <c r="AP34" s="100">
        <v>69.055555999999996</v>
      </c>
      <c r="AQ34" s="100" t="s">
        <v>24</v>
      </c>
      <c r="AR34" s="100">
        <v>2.9595528</v>
      </c>
      <c r="AS34" s="100">
        <v>0.30884319999999998</v>
      </c>
      <c r="AT34" s="99">
        <v>1480</v>
      </c>
      <c r="AU34" s="99">
        <v>0.24260699999999999</v>
      </c>
      <c r="AV34" s="99">
        <v>9.3040200000000003E-2</v>
      </c>
      <c r="AW34" s="100">
        <v>1.1777382999999999</v>
      </c>
      <c r="AY34" s="116">
        <v>1927</v>
      </c>
    </row>
    <row r="35" spans="2:51">
      <c r="B35" s="116">
        <v>1928</v>
      </c>
      <c r="C35" s="99">
        <v>109</v>
      </c>
      <c r="D35" s="100">
        <v>3.3836219999999999</v>
      </c>
      <c r="E35" s="100">
        <v>9.3239266999999995</v>
      </c>
      <c r="F35" s="100" t="s">
        <v>24</v>
      </c>
      <c r="G35" s="100">
        <v>11.248524</v>
      </c>
      <c r="H35" s="100">
        <v>5.7273443999999998</v>
      </c>
      <c r="I35" s="100">
        <v>4.7141318999999999</v>
      </c>
      <c r="J35" s="100">
        <v>67.729358000000005</v>
      </c>
      <c r="K35" s="100" t="s">
        <v>24</v>
      </c>
      <c r="L35" s="100">
        <v>3.2450133999999999</v>
      </c>
      <c r="M35" s="100">
        <v>0.32885799999999998</v>
      </c>
      <c r="N35" s="99">
        <v>1012.5</v>
      </c>
      <c r="O35" s="99">
        <v>0.31833620000000001</v>
      </c>
      <c r="P35" s="99">
        <v>0.11346729999999999</v>
      </c>
      <c r="R35" s="116">
        <v>1928</v>
      </c>
      <c r="S35" s="99">
        <v>60</v>
      </c>
      <c r="T35" s="100">
        <v>1.9475461000000001</v>
      </c>
      <c r="U35" s="100">
        <v>6.2158799</v>
      </c>
      <c r="V35" s="100" t="s">
        <v>24</v>
      </c>
      <c r="W35" s="100">
        <v>7.7414502000000001</v>
      </c>
      <c r="X35" s="100">
        <v>3.5731722000000001</v>
      </c>
      <c r="Y35" s="100">
        <v>2.8994138</v>
      </c>
      <c r="Z35" s="100">
        <v>71.833332999999996</v>
      </c>
      <c r="AA35" s="100" t="s">
        <v>24</v>
      </c>
      <c r="AB35" s="100">
        <v>1.9041573999999999</v>
      </c>
      <c r="AC35" s="100">
        <v>0.2287196</v>
      </c>
      <c r="AD35" s="99">
        <v>415</v>
      </c>
      <c r="AE35" s="99">
        <v>0.13666149999999999</v>
      </c>
      <c r="AF35" s="99">
        <v>5.8031199999999998E-2</v>
      </c>
      <c r="AH35" s="116">
        <v>1928</v>
      </c>
      <c r="AI35" s="99">
        <v>169</v>
      </c>
      <c r="AJ35" s="100">
        <v>2.6816032000000001</v>
      </c>
      <c r="AK35" s="100">
        <v>7.7813078999999998</v>
      </c>
      <c r="AL35" s="100" t="s">
        <v>24</v>
      </c>
      <c r="AM35" s="100">
        <v>9.5045745999999998</v>
      </c>
      <c r="AN35" s="100">
        <v>4.6657807</v>
      </c>
      <c r="AO35" s="100">
        <v>3.8261053999999999</v>
      </c>
      <c r="AP35" s="100">
        <v>69.186391</v>
      </c>
      <c r="AQ35" s="100" t="s">
        <v>24</v>
      </c>
      <c r="AR35" s="100">
        <v>2.5960060999999999</v>
      </c>
      <c r="AS35" s="100">
        <v>0.28461720000000001</v>
      </c>
      <c r="AT35" s="99">
        <v>1427.5</v>
      </c>
      <c r="AU35" s="99">
        <v>0.22960130000000001</v>
      </c>
      <c r="AV35" s="99">
        <v>8.88047E-2</v>
      </c>
      <c r="AW35" s="100">
        <v>1.5000172000000001</v>
      </c>
      <c r="AY35" s="116">
        <v>1928</v>
      </c>
    </row>
    <row r="36" spans="2:51">
      <c r="B36" s="116">
        <v>1929</v>
      </c>
      <c r="C36" s="99">
        <v>124</v>
      </c>
      <c r="D36" s="100">
        <v>3.7975070999999998</v>
      </c>
      <c r="E36" s="100">
        <v>11.430531</v>
      </c>
      <c r="F36" s="100" t="s">
        <v>24</v>
      </c>
      <c r="G36" s="100">
        <v>13.927276000000001</v>
      </c>
      <c r="H36" s="100">
        <v>6.7767581999999997</v>
      </c>
      <c r="I36" s="100">
        <v>5.4330189000000004</v>
      </c>
      <c r="J36" s="100">
        <v>70.241934999999998</v>
      </c>
      <c r="K36" s="100" t="s">
        <v>24</v>
      </c>
      <c r="L36" s="100">
        <v>3.4733893999999998</v>
      </c>
      <c r="M36" s="100">
        <v>0.35716340000000002</v>
      </c>
      <c r="N36" s="99">
        <v>905</v>
      </c>
      <c r="O36" s="99">
        <v>0.28083789999999997</v>
      </c>
      <c r="P36" s="99">
        <v>0.1009104</v>
      </c>
      <c r="R36" s="116">
        <v>1929</v>
      </c>
      <c r="S36" s="99">
        <v>74</v>
      </c>
      <c r="T36" s="100">
        <v>2.3652752000000001</v>
      </c>
      <c r="U36" s="100">
        <v>7.6967404999999998</v>
      </c>
      <c r="V36" s="100" t="s">
        <v>24</v>
      </c>
      <c r="W36" s="100">
        <v>9.4616159</v>
      </c>
      <c r="X36" s="100">
        <v>4.3481565</v>
      </c>
      <c r="Y36" s="100">
        <v>3.3999850999999999</v>
      </c>
      <c r="Z36" s="100">
        <v>71.959458999999995</v>
      </c>
      <c r="AA36" s="100" t="s">
        <v>24</v>
      </c>
      <c r="AB36" s="100">
        <v>2.3031435</v>
      </c>
      <c r="AC36" s="100">
        <v>0.28310190000000002</v>
      </c>
      <c r="AD36" s="99">
        <v>520</v>
      </c>
      <c r="AE36" s="99">
        <v>0.16868330000000001</v>
      </c>
      <c r="AF36" s="99">
        <v>7.7274899999999994E-2</v>
      </c>
      <c r="AH36" s="116">
        <v>1929</v>
      </c>
      <c r="AI36" s="99">
        <v>198</v>
      </c>
      <c r="AJ36" s="100">
        <v>3.0967015</v>
      </c>
      <c r="AK36" s="100">
        <v>9.5291577000000007</v>
      </c>
      <c r="AL36" s="100" t="s">
        <v>24</v>
      </c>
      <c r="AM36" s="100">
        <v>11.646020999999999</v>
      </c>
      <c r="AN36" s="100">
        <v>5.5559662999999997</v>
      </c>
      <c r="AO36" s="100">
        <v>4.4214115999999999</v>
      </c>
      <c r="AP36" s="100">
        <v>70.883837999999997</v>
      </c>
      <c r="AQ36" s="100" t="s">
        <v>24</v>
      </c>
      <c r="AR36" s="100">
        <v>2.9190624000000001</v>
      </c>
      <c r="AS36" s="100">
        <v>0.3253529</v>
      </c>
      <c r="AT36" s="99">
        <v>1425</v>
      </c>
      <c r="AU36" s="99">
        <v>0.22600390000000001</v>
      </c>
      <c r="AV36" s="99">
        <v>9.0778399999999995E-2</v>
      </c>
      <c r="AW36" s="100">
        <v>1.4851132</v>
      </c>
      <c r="AY36" s="116">
        <v>1929</v>
      </c>
    </row>
    <row r="37" spans="2:51">
      <c r="B37" s="116">
        <v>1930</v>
      </c>
      <c r="C37" s="99">
        <v>130</v>
      </c>
      <c r="D37" s="100">
        <v>3.9450126000000001</v>
      </c>
      <c r="E37" s="100">
        <v>12.06784</v>
      </c>
      <c r="F37" s="100" t="s">
        <v>24</v>
      </c>
      <c r="G37" s="100">
        <v>14.706581</v>
      </c>
      <c r="H37" s="100">
        <v>7.0582867</v>
      </c>
      <c r="I37" s="100">
        <v>5.5972483999999998</v>
      </c>
      <c r="J37" s="100">
        <v>69.115385000000003</v>
      </c>
      <c r="K37" s="100" t="s">
        <v>24</v>
      </c>
      <c r="L37" s="100">
        <v>3.7735848999999999</v>
      </c>
      <c r="M37" s="100">
        <v>0.41736230000000002</v>
      </c>
      <c r="N37" s="99">
        <v>1142.5</v>
      </c>
      <c r="O37" s="99">
        <v>0.35154930000000001</v>
      </c>
      <c r="P37" s="99">
        <v>0.1432696</v>
      </c>
      <c r="R37" s="116">
        <v>1930</v>
      </c>
      <c r="S37" s="99">
        <v>65</v>
      </c>
      <c r="T37" s="100">
        <v>2.0521563</v>
      </c>
      <c r="U37" s="100">
        <v>5.9626758000000004</v>
      </c>
      <c r="V37" s="100" t="s">
        <v>24</v>
      </c>
      <c r="W37" s="100">
        <v>7.2464174999999997</v>
      </c>
      <c r="X37" s="100">
        <v>3.4739247999999998</v>
      </c>
      <c r="Y37" s="100">
        <v>2.7404153</v>
      </c>
      <c r="Z37" s="100">
        <v>71.038461999999996</v>
      </c>
      <c r="AA37" s="100" t="s">
        <v>24</v>
      </c>
      <c r="AB37" s="100">
        <v>2.0186335</v>
      </c>
      <c r="AC37" s="100">
        <v>0.26878390000000002</v>
      </c>
      <c r="AD37" s="99">
        <v>480</v>
      </c>
      <c r="AE37" s="99">
        <v>0.15389549999999999</v>
      </c>
      <c r="AF37" s="99">
        <v>7.7351400000000001E-2</v>
      </c>
      <c r="AH37" s="116">
        <v>1930</v>
      </c>
      <c r="AI37" s="99">
        <v>195</v>
      </c>
      <c r="AJ37" s="100">
        <v>3.0173147</v>
      </c>
      <c r="AK37" s="100">
        <v>8.8443313999999997</v>
      </c>
      <c r="AL37" s="100" t="s">
        <v>24</v>
      </c>
      <c r="AM37" s="100">
        <v>10.747548999999999</v>
      </c>
      <c r="AN37" s="100">
        <v>5.1915817000000004</v>
      </c>
      <c r="AO37" s="100">
        <v>4.1185774000000004</v>
      </c>
      <c r="AP37" s="100">
        <v>69.756410000000002</v>
      </c>
      <c r="AQ37" s="100" t="s">
        <v>24</v>
      </c>
      <c r="AR37" s="100">
        <v>2.9257314000000001</v>
      </c>
      <c r="AS37" s="100">
        <v>0.35242449999999997</v>
      </c>
      <c r="AT37" s="99">
        <v>1622.5</v>
      </c>
      <c r="AU37" s="99">
        <v>0.25475360000000002</v>
      </c>
      <c r="AV37" s="99">
        <v>0.1144223</v>
      </c>
      <c r="AW37" s="100">
        <v>2.0238968000000002</v>
      </c>
      <c r="AY37" s="116">
        <v>1930</v>
      </c>
    </row>
    <row r="38" spans="2:51">
      <c r="B38" s="117">
        <v>1931</v>
      </c>
      <c r="C38" s="99">
        <v>117</v>
      </c>
      <c r="D38" s="100">
        <v>3.5228231000000001</v>
      </c>
      <c r="E38" s="100">
        <v>9.4424887999999996</v>
      </c>
      <c r="F38" s="100" t="s">
        <v>24</v>
      </c>
      <c r="G38" s="100">
        <v>11.33911</v>
      </c>
      <c r="H38" s="100">
        <v>5.6725605999999997</v>
      </c>
      <c r="I38" s="100">
        <v>4.5476907999999998</v>
      </c>
      <c r="J38" s="100">
        <v>69.508546999999993</v>
      </c>
      <c r="K38" s="100" t="s">
        <v>24</v>
      </c>
      <c r="L38" s="100">
        <v>3.1018028000000002</v>
      </c>
      <c r="M38" s="100">
        <v>0.36797079999999999</v>
      </c>
      <c r="N38" s="99">
        <v>932.5</v>
      </c>
      <c r="O38" s="99">
        <v>0.28496779999999999</v>
      </c>
      <c r="P38" s="99">
        <v>0.1250386</v>
      </c>
      <c r="R38" s="117">
        <v>1931</v>
      </c>
      <c r="S38" s="99">
        <v>51</v>
      </c>
      <c r="T38" s="100">
        <v>1.5911147000000001</v>
      </c>
      <c r="U38" s="100">
        <v>4.6451377999999997</v>
      </c>
      <c r="V38" s="100" t="s">
        <v>24</v>
      </c>
      <c r="W38" s="100">
        <v>5.7032531999999998</v>
      </c>
      <c r="X38" s="100">
        <v>2.6633494</v>
      </c>
      <c r="Y38" s="100">
        <v>2.0792920000000001</v>
      </c>
      <c r="Z38" s="100">
        <v>72.598039</v>
      </c>
      <c r="AA38" s="100" t="s">
        <v>24</v>
      </c>
      <c r="AB38" s="100">
        <v>1.5147014999999999</v>
      </c>
      <c r="AC38" s="100">
        <v>0.20594409999999999</v>
      </c>
      <c r="AD38" s="99">
        <v>327.5</v>
      </c>
      <c r="AE38" s="99">
        <v>0.103866</v>
      </c>
      <c r="AF38" s="99">
        <v>5.7062500000000002E-2</v>
      </c>
      <c r="AH38" s="117">
        <v>1931</v>
      </c>
      <c r="AI38" s="99">
        <v>168</v>
      </c>
      <c r="AJ38" s="100">
        <v>2.5741209</v>
      </c>
      <c r="AK38" s="100">
        <v>6.9683890000000002</v>
      </c>
      <c r="AL38" s="100" t="s">
        <v>24</v>
      </c>
      <c r="AM38" s="100">
        <v>8.4177274999999998</v>
      </c>
      <c r="AN38" s="100">
        <v>4.1382547000000001</v>
      </c>
      <c r="AO38" s="100">
        <v>3.29556</v>
      </c>
      <c r="AP38" s="100">
        <v>70.446428999999995</v>
      </c>
      <c r="AQ38" s="100" t="s">
        <v>24</v>
      </c>
      <c r="AR38" s="100">
        <v>2.3532708000000002</v>
      </c>
      <c r="AS38" s="100">
        <v>0.29702970000000001</v>
      </c>
      <c r="AT38" s="99">
        <v>1260</v>
      </c>
      <c r="AU38" s="99">
        <v>0.19609670000000001</v>
      </c>
      <c r="AV38" s="99">
        <v>9.5476099999999994E-2</v>
      </c>
      <c r="AW38" s="100">
        <v>2.0327682999999999</v>
      </c>
      <c r="AY38" s="117">
        <v>1931</v>
      </c>
    </row>
    <row r="39" spans="2:51">
      <c r="B39" s="117">
        <v>1932</v>
      </c>
      <c r="C39" s="99">
        <v>138</v>
      </c>
      <c r="D39" s="100">
        <v>4.1279051999999998</v>
      </c>
      <c r="E39" s="100">
        <v>10.633647</v>
      </c>
      <c r="F39" s="100" t="s">
        <v>24</v>
      </c>
      <c r="G39" s="100">
        <v>12.815994</v>
      </c>
      <c r="H39" s="100">
        <v>6.4355384999999998</v>
      </c>
      <c r="I39" s="100">
        <v>5.2451454999999996</v>
      </c>
      <c r="J39" s="100">
        <v>68.840580000000003</v>
      </c>
      <c r="K39" s="100" t="s">
        <v>24</v>
      </c>
      <c r="L39" s="100">
        <v>3.4910195000000002</v>
      </c>
      <c r="M39" s="100">
        <v>0.433145</v>
      </c>
      <c r="N39" s="99">
        <v>1185</v>
      </c>
      <c r="O39" s="99">
        <v>0.36005100000000001</v>
      </c>
      <c r="P39" s="99">
        <v>0.1641234</v>
      </c>
      <c r="R39" s="117">
        <v>1932</v>
      </c>
      <c r="S39" s="99">
        <v>80</v>
      </c>
      <c r="T39" s="100">
        <v>2.4739463000000002</v>
      </c>
      <c r="U39" s="100">
        <v>5.9343225999999998</v>
      </c>
      <c r="V39" s="100" t="s">
        <v>24</v>
      </c>
      <c r="W39" s="100">
        <v>7.1107601999999996</v>
      </c>
      <c r="X39" s="100">
        <v>3.6198374000000002</v>
      </c>
      <c r="Y39" s="100">
        <v>2.8257648999999998</v>
      </c>
      <c r="Z39" s="100">
        <v>69.5625</v>
      </c>
      <c r="AA39" s="100" t="s">
        <v>24</v>
      </c>
      <c r="AB39" s="100">
        <v>2.3041475</v>
      </c>
      <c r="AC39" s="100">
        <v>0.3213239</v>
      </c>
      <c r="AD39" s="99">
        <v>675</v>
      </c>
      <c r="AE39" s="99">
        <v>0.21243119999999999</v>
      </c>
      <c r="AF39" s="99">
        <v>0.1205707</v>
      </c>
      <c r="AH39" s="117">
        <v>1932</v>
      </c>
      <c r="AI39" s="99">
        <v>218</v>
      </c>
      <c r="AJ39" s="100">
        <v>3.3146819000000001</v>
      </c>
      <c r="AK39" s="100">
        <v>8.1341172000000004</v>
      </c>
      <c r="AL39" s="100" t="s">
        <v>24</v>
      </c>
      <c r="AM39" s="100">
        <v>9.7622579999999992</v>
      </c>
      <c r="AN39" s="100">
        <v>4.9627702999999999</v>
      </c>
      <c r="AO39" s="100">
        <v>3.9850810999999999</v>
      </c>
      <c r="AP39" s="100">
        <v>69.105504999999994</v>
      </c>
      <c r="AQ39" s="100" t="s">
        <v>24</v>
      </c>
      <c r="AR39" s="100">
        <v>2.9360268999999999</v>
      </c>
      <c r="AS39" s="100">
        <v>0.38409359999999998</v>
      </c>
      <c r="AT39" s="99">
        <v>1860</v>
      </c>
      <c r="AU39" s="99">
        <v>0.28753849999999997</v>
      </c>
      <c r="AV39" s="99">
        <v>0.14510219999999999</v>
      </c>
      <c r="AW39" s="100">
        <v>1.7918890000000001</v>
      </c>
      <c r="AY39" s="117">
        <v>1932</v>
      </c>
    </row>
    <row r="40" spans="2:51">
      <c r="B40" s="117">
        <v>1933</v>
      </c>
      <c r="C40" s="99">
        <v>140</v>
      </c>
      <c r="D40" s="100">
        <v>4.1578806999999998</v>
      </c>
      <c r="E40" s="100">
        <v>10.042291000000001</v>
      </c>
      <c r="F40" s="100" t="s">
        <v>24</v>
      </c>
      <c r="G40" s="100">
        <v>12.031618</v>
      </c>
      <c r="H40" s="100">
        <v>6.1909802999999997</v>
      </c>
      <c r="I40" s="100">
        <v>4.9955740000000004</v>
      </c>
      <c r="J40" s="100">
        <v>68.607142999999994</v>
      </c>
      <c r="K40" s="100" t="s">
        <v>24</v>
      </c>
      <c r="L40" s="100">
        <v>3.562341</v>
      </c>
      <c r="M40" s="100">
        <v>0.4210526</v>
      </c>
      <c r="N40" s="99">
        <v>1227.5</v>
      </c>
      <c r="O40" s="99">
        <v>0.37061080000000002</v>
      </c>
      <c r="P40" s="99">
        <v>0.17169029999999999</v>
      </c>
      <c r="R40" s="117">
        <v>1933</v>
      </c>
      <c r="S40" s="99">
        <v>88</v>
      </c>
      <c r="T40" s="100">
        <v>2.6971527000000002</v>
      </c>
      <c r="U40" s="100">
        <v>7.0671537000000004</v>
      </c>
      <c r="V40" s="100" t="s">
        <v>24</v>
      </c>
      <c r="W40" s="100">
        <v>8.6381580000000007</v>
      </c>
      <c r="X40" s="100">
        <v>4.0820251000000001</v>
      </c>
      <c r="Y40" s="100">
        <v>3.2712504</v>
      </c>
      <c r="Z40" s="100">
        <v>72.045455000000004</v>
      </c>
      <c r="AA40" s="100" t="s">
        <v>24</v>
      </c>
      <c r="AB40" s="100">
        <v>2.4533035999999999</v>
      </c>
      <c r="AC40" s="100">
        <v>0.3402018</v>
      </c>
      <c r="AD40" s="99">
        <v>592.5</v>
      </c>
      <c r="AE40" s="99">
        <v>0.1850175</v>
      </c>
      <c r="AF40" s="99">
        <v>0.10622520000000001</v>
      </c>
      <c r="AH40" s="117">
        <v>1933</v>
      </c>
      <c r="AI40" s="99">
        <v>228</v>
      </c>
      <c r="AJ40" s="100">
        <v>3.4390177999999998</v>
      </c>
      <c r="AK40" s="100">
        <v>8.5501407</v>
      </c>
      <c r="AL40" s="100" t="s">
        <v>24</v>
      </c>
      <c r="AM40" s="100">
        <v>10.33121</v>
      </c>
      <c r="AN40" s="100">
        <v>5.1351278000000002</v>
      </c>
      <c r="AO40" s="100">
        <v>4.1378379000000001</v>
      </c>
      <c r="AP40" s="100">
        <v>69.934211000000005</v>
      </c>
      <c r="AQ40" s="100" t="s">
        <v>24</v>
      </c>
      <c r="AR40" s="100">
        <v>3.0331248999999998</v>
      </c>
      <c r="AS40" s="100">
        <v>0.38567590000000002</v>
      </c>
      <c r="AT40" s="99">
        <v>1820</v>
      </c>
      <c r="AU40" s="99">
        <v>0.27937679999999998</v>
      </c>
      <c r="AV40" s="99">
        <v>0.14299999999999999</v>
      </c>
      <c r="AW40" s="100">
        <v>1.420981</v>
      </c>
      <c r="AY40" s="117">
        <v>1933</v>
      </c>
    </row>
    <row r="41" spans="2:51">
      <c r="B41" s="117">
        <v>1934</v>
      </c>
      <c r="C41" s="99">
        <v>141</v>
      </c>
      <c r="D41" s="100">
        <v>4.1612561000000001</v>
      </c>
      <c r="E41" s="100">
        <v>10.134194000000001</v>
      </c>
      <c r="F41" s="100" t="s">
        <v>24</v>
      </c>
      <c r="G41" s="100">
        <v>12.164896000000001</v>
      </c>
      <c r="H41" s="100">
        <v>6.1591348999999997</v>
      </c>
      <c r="I41" s="100">
        <v>4.9934209000000003</v>
      </c>
      <c r="J41" s="100">
        <v>68.457447000000002</v>
      </c>
      <c r="K41" s="100" t="s">
        <v>24</v>
      </c>
      <c r="L41" s="100">
        <v>3.5534273999999999</v>
      </c>
      <c r="M41" s="100">
        <v>0.40796250000000001</v>
      </c>
      <c r="N41" s="99">
        <v>1270</v>
      </c>
      <c r="O41" s="99">
        <v>0.3813127</v>
      </c>
      <c r="P41" s="99">
        <v>0.16857420000000001</v>
      </c>
      <c r="R41" s="117">
        <v>1934</v>
      </c>
      <c r="S41" s="99">
        <v>83</v>
      </c>
      <c r="T41" s="100">
        <v>2.5235634</v>
      </c>
      <c r="U41" s="100">
        <v>6.4992869000000004</v>
      </c>
      <c r="V41" s="100" t="s">
        <v>24</v>
      </c>
      <c r="W41" s="100">
        <v>7.9656517999999998</v>
      </c>
      <c r="X41" s="100">
        <v>3.7570765000000002</v>
      </c>
      <c r="Y41" s="100">
        <v>2.8903932000000001</v>
      </c>
      <c r="Z41" s="100">
        <v>72.861446000000001</v>
      </c>
      <c r="AA41" s="100" t="s">
        <v>24</v>
      </c>
      <c r="AB41" s="100">
        <v>2.2371968</v>
      </c>
      <c r="AC41" s="100">
        <v>0.30009400000000003</v>
      </c>
      <c r="AD41" s="99">
        <v>512.5</v>
      </c>
      <c r="AE41" s="99">
        <v>0.15889990000000001</v>
      </c>
      <c r="AF41" s="99">
        <v>8.6231600000000005E-2</v>
      </c>
      <c r="AH41" s="117">
        <v>1934</v>
      </c>
      <c r="AI41" s="99">
        <v>224</v>
      </c>
      <c r="AJ41" s="100">
        <v>3.3545991000000002</v>
      </c>
      <c r="AK41" s="100">
        <v>8.2395624000000005</v>
      </c>
      <c r="AL41" s="100" t="s">
        <v>24</v>
      </c>
      <c r="AM41" s="100">
        <v>9.9610990000000008</v>
      </c>
      <c r="AN41" s="100">
        <v>4.9260774999999999</v>
      </c>
      <c r="AO41" s="100">
        <v>3.9179591999999999</v>
      </c>
      <c r="AP41" s="100">
        <v>70.089286000000001</v>
      </c>
      <c r="AQ41" s="100" t="s">
        <v>24</v>
      </c>
      <c r="AR41" s="100">
        <v>2.9174264000000001</v>
      </c>
      <c r="AS41" s="100">
        <v>0.36001290000000002</v>
      </c>
      <c r="AT41" s="99">
        <v>1782.5</v>
      </c>
      <c r="AU41" s="99">
        <v>0.27189249999999998</v>
      </c>
      <c r="AV41" s="99">
        <v>0.13226160000000001</v>
      </c>
      <c r="AW41" s="100">
        <v>1.5592778</v>
      </c>
      <c r="AY41" s="117">
        <v>1934</v>
      </c>
    </row>
    <row r="42" spans="2:51">
      <c r="B42" s="117">
        <v>1935</v>
      </c>
      <c r="C42" s="99">
        <v>134</v>
      </c>
      <c r="D42" s="100">
        <v>3.9292731000000001</v>
      </c>
      <c r="E42" s="100">
        <v>8.5667525999999992</v>
      </c>
      <c r="F42" s="100" t="s">
        <v>24</v>
      </c>
      <c r="G42" s="100">
        <v>10.145261</v>
      </c>
      <c r="H42" s="100">
        <v>5.3842027999999997</v>
      </c>
      <c r="I42" s="100">
        <v>4.3170022000000001</v>
      </c>
      <c r="J42" s="100">
        <v>68.283581999999996</v>
      </c>
      <c r="K42" s="100" t="s">
        <v>24</v>
      </c>
      <c r="L42" s="100">
        <v>3.3201189000000002</v>
      </c>
      <c r="M42" s="100">
        <v>0.37544480000000002</v>
      </c>
      <c r="N42" s="99">
        <v>1190</v>
      </c>
      <c r="O42" s="99">
        <v>0.35530869999999998</v>
      </c>
      <c r="P42" s="99">
        <v>0.15999250000000001</v>
      </c>
      <c r="R42" s="117">
        <v>1935</v>
      </c>
      <c r="S42" s="99">
        <v>77</v>
      </c>
      <c r="T42" s="100">
        <v>2.3221447999999998</v>
      </c>
      <c r="U42" s="100">
        <v>5.6546671000000002</v>
      </c>
      <c r="V42" s="100" t="s">
        <v>24</v>
      </c>
      <c r="W42" s="100">
        <v>6.8501026999999999</v>
      </c>
      <c r="X42" s="100">
        <v>3.2727884999999999</v>
      </c>
      <c r="Y42" s="100">
        <v>2.5622563999999999</v>
      </c>
      <c r="Z42" s="100">
        <v>72.694805000000002</v>
      </c>
      <c r="AA42" s="100" t="s">
        <v>24</v>
      </c>
      <c r="AB42" s="100">
        <v>1.9597861999999999</v>
      </c>
      <c r="AC42" s="100">
        <v>0.2759066</v>
      </c>
      <c r="AD42" s="99">
        <v>462.5</v>
      </c>
      <c r="AE42" s="99">
        <v>0.14239089999999999</v>
      </c>
      <c r="AF42" s="99">
        <v>8.1020200000000001E-2</v>
      </c>
      <c r="AH42" s="117">
        <v>1935</v>
      </c>
      <c r="AI42" s="99">
        <v>211</v>
      </c>
      <c r="AJ42" s="100">
        <v>3.1369867</v>
      </c>
      <c r="AK42" s="100">
        <v>7.1103807999999997</v>
      </c>
      <c r="AL42" s="100" t="s">
        <v>24</v>
      </c>
      <c r="AM42" s="100">
        <v>8.4977149999999995</v>
      </c>
      <c r="AN42" s="100">
        <v>4.3289739000000003</v>
      </c>
      <c r="AO42" s="100">
        <v>3.4452902000000001</v>
      </c>
      <c r="AP42" s="100">
        <v>69.893365000000003</v>
      </c>
      <c r="AQ42" s="100" t="s">
        <v>24</v>
      </c>
      <c r="AR42" s="100">
        <v>2.6490898000000001</v>
      </c>
      <c r="AS42" s="100">
        <v>0.33176620000000001</v>
      </c>
      <c r="AT42" s="99">
        <v>1652.5</v>
      </c>
      <c r="AU42" s="99">
        <v>0.25048130000000002</v>
      </c>
      <c r="AV42" s="99">
        <v>0.1257008</v>
      </c>
      <c r="AW42" s="100">
        <v>1.514988</v>
      </c>
      <c r="AY42" s="117">
        <v>1935</v>
      </c>
    </row>
    <row r="43" spans="2:51">
      <c r="B43" s="117">
        <v>1936</v>
      </c>
      <c r="C43" s="99">
        <v>138</v>
      </c>
      <c r="D43" s="100">
        <v>4.0188712000000004</v>
      </c>
      <c r="E43" s="100">
        <v>9.5310950999999999</v>
      </c>
      <c r="F43" s="100" t="s">
        <v>24</v>
      </c>
      <c r="G43" s="100">
        <v>11.457948999999999</v>
      </c>
      <c r="H43" s="100">
        <v>5.7394857000000004</v>
      </c>
      <c r="I43" s="100">
        <v>4.5942597000000003</v>
      </c>
      <c r="J43" s="100">
        <v>69.927536000000003</v>
      </c>
      <c r="K43" s="100" t="s">
        <v>24</v>
      </c>
      <c r="L43" s="100">
        <v>3.2670455</v>
      </c>
      <c r="M43" s="100">
        <v>0.38708589999999998</v>
      </c>
      <c r="N43" s="99">
        <v>1075</v>
      </c>
      <c r="O43" s="99">
        <v>0.31907629999999998</v>
      </c>
      <c r="P43" s="99">
        <v>0.14282909999999999</v>
      </c>
      <c r="R43" s="117">
        <v>1936</v>
      </c>
      <c r="S43" s="99">
        <v>70</v>
      </c>
      <c r="T43" s="100">
        <v>2.0929259</v>
      </c>
      <c r="U43" s="100">
        <v>5.4142378999999998</v>
      </c>
      <c r="V43" s="100" t="s">
        <v>24</v>
      </c>
      <c r="W43" s="100">
        <v>6.7084204999999999</v>
      </c>
      <c r="X43" s="100">
        <v>3.0595393</v>
      </c>
      <c r="Y43" s="100">
        <v>2.3391068000000002</v>
      </c>
      <c r="Z43" s="100">
        <v>74.785713999999999</v>
      </c>
      <c r="AA43" s="100" t="s">
        <v>24</v>
      </c>
      <c r="AB43" s="100">
        <v>1.7283951</v>
      </c>
      <c r="AC43" s="100">
        <v>0.24751600000000001</v>
      </c>
      <c r="AD43" s="99">
        <v>335</v>
      </c>
      <c r="AE43" s="99">
        <v>0.1023495</v>
      </c>
      <c r="AF43" s="99">
        <v>5.68228E-2</v>
      </c>
      <c r="AH43" s="117">
        <v>1936</v>
      </c>
      <c r="AI43" s="99">
        <v>208</v>
      </c>
      <c r="AJ43" s="100">
        <v>3.0685707999999998</v>
      </c>
      <c r="AK43" s="100">
        <v>7.3926483000000003</v>
      </c>
      <c r="AL43" s="100" t="s">
        <v>24</v>
      </c>
      <c r="AM43" s="100">
        <v>8.9798153999999997</v>
      </c>
      <c r="AN43" s="100">
        <v>4.3609540000000004</v>
      </c>
      <c r="AO43" s="100">
        <v>3.4394089999999999</v>
      </c>
      <c r="AP43" s="100">
        <v>71.5625</v>
      </c>
      <c r="AQ43" s="100" t="s">
        <v>24</v>
      </c>
      <c r="AR43" s="100">
        <v>2.5138989999999999</v>
      </c>
      <c r="AS43" s="100">
        <v>0.32534570000000002</v>
      </c>
      <c r="AT43" s="99">
        <v>1410</v>
      </c>
      <c r="AU43" s="99">
        <v>0.2122791</v>
      </c>
      <c r="AV43" s="99">
        <v>0.1050514</v>
      </c>
      <c r="AW43" s="100">
        <v>1.7603761</v>
      </c>
      <c r="AY43" s="117">
        <v>1936</v>
      </c>
    </row>
    <row r="44" spans="2:51">
      <c r="B44" s="117">
        <v>1937</v>
      </c>
      <c r="C44" s="99">
        <v>137</v>
      </c>
      <c r="D44" s="100">
        <v>3.9596520000000002</v>
      </c>
      <c r="E44" s="100">
        <v>9.5822593000000005</v>
      </c>
      <c r="F44" s="100" t="s">
        <v>24</v>
      </c>
      <c r="G44" s="100">
        <v>11.619716</v>
      </c>
      <c r="H44" s="100">
        <v>5.7238252999999997</v>
      </c>
      <c r="I44" s="100">
        <v>4.5479913999999999</v>
      </c>
      <c r="J44" s="100">
        <v>69.580292</v>
      </c>
      <c r="K44" s="100" t="s">
        <v>24</v>
      </c>
      <c r="L44" s="100">
        <v>3.150874</v>
      </c>
      <c r="M44" s="100">
        <v>0.37797269999999999</v>
      </c>
      <c r="N44" s="99">
        <v>1155</v>
      </c>
      <c r="O44" s="99">
        <v>0.34046690000000002</v>
      </c>
      <c r="P44" s="99">
        <v>0.15651200000000001</v>
      </c>
      <c r="R44" s="117">
        <v>1937</v>
      </c>
      <c r="S44" s="99">
        <v>70</v>
      </c>
      <c r="T44" s="100">
        <v>2.0736439999999998</v>
      </c>
      <c r="U44" s="100">
        <v>4.4988099999999998</v>
      </c>
      <c r="V44" s="100" t="s">
        <v>24</v>
      </c>
      <c r="W44" s="100">
        <v>5.4172875999999999</v>
      </c>
      <c r="X44" s="100">
        <v>2.6964533999999998</v>
      </c>
      <c r="Y44" s="100">
        <v>2.1580205000000001</v>
      </c>
      <c r="Z44" s="100">
        <v>69.285713999999999</v>
      </c>
      <c r="AA44" s="100" t="s">
        <v>24</v>
      </c>
      <c r="AB44" s="100">
        <v>1.7215936999999999</v>
      </c>
      <c r="AC44" s="100">
        <v>0.2477876</v>
      </c>
      <c r="AD44" s="99">
        <v>637.5</v>
      </c>
      <c r="AE44" s="99">
        <v>0.19315840000000001</v>
      </c>
      <c r="AF44" s="99">
        <v>0.11462269999999999</v>
      </c>
      <c r="AH44" s="117">
        <v>1937</v>
      </c>
      <c r="AI44" s="99">
        <v>207</v>
      </c>
      <c r="AJ44" s="100">
        <v>3.0282638</v>
      </c>
      <c r="AK44" s="100">
        <v>6.8470890999999998</v>
      </c>
      <c r="AL44" s="100" t="s">
        <v>24</v>
      </c>
      <c r="AM44" s="100">
        <v>8.2679688999999996</v>
      </c>
      <c r="AN44" s="100">
        <v>4.1155635999999998</v>
      </c>
      <c r="AO44" s="100">
        <v>3.2837638999999998</v>
      </c>
      <c r="AP44" s="100">
        <v>69.480676000000003</v>
      </c>
      <c r="AQ44" s="100" t="s">
        <v>24</v>
      </c>
      <c r="AR44" s="100">
        <v>2.4601853999999999</v>
      </c>
      <c r="AS44" s="100">
        <v>0.32095010000000002</v>
      </c>
      <c r="AT44" s="99">
        <v>1792.5</v>
      </c>
      <c r="AU44" s="99">
        <v>0.26782509999999998</v>
      </c>
      <c r="AV44" s="99">
        <v>0.13850950000000001</v>
      </c>
      <c r="AW44" s="100">
        <v>2.1299541999999998</v>
      </c>
      <c r="AY44" s="117">
        <v>1937</v>
      </c>
    </row>
    <row r="45" spans="2:51">
      <c r="B45" s="117">
        <v>1938</v>
      </c>
      <c r="C45" s="99">
        <v>163</v>
      </c>
      <c r="D45" s="100">
        <v>4.6702195</v>
      </c>
      <c r="E45" s="100">
        <v>10.752231</v>
      </c>
      <c r="F45" s="100" t="s">
        <v>24</v>
      </c>
      <c r="G45" s="100">
        <v>12.836907999999999</v>
      </c>
      <c r="H45" s="100">
        <v>6.4117091999999998</v>
      </c>
      <c r="I45" s="100">
        <v>4.9874283999999998</v>
      </c>
      <c r="J45" s="100">
        <v>70.935582999999994</v>
      </c>
      <c r="K45" s="100" t="s">
        <v>24</v>
      </c>
      <c r="L45" s="100">
        <v>3.6736534000000001</v>
      </c>
      <c r="M45" s="100">
        <v>0.43999349999999998</v>
      </c>
      <c r="N45" s="99">
        <v>1137.5</v>
      </c>
      <c r="O45" s="99">
        <v>0.33265099999999997</v>
      </c>
      <c r="P45" s="99">
        <v>0.1524916</v>
      </c>
      <c r="R45" s="117">
        <v>1938</v>
      </c>
      <c r="S45" s="99">
        <v>86</v>
      </c>
      <c r="T45" s="100">
        <v>2.5231780000000001</v>
      </c>
      <c r="U45" s="100">
        <v>5.5441899000000001</v>
      </c>
      <c r="V45" s="100" t="s">
        <v>24</v>
      </c>
      <c r="W45" s="100">
        <v>6.7137720999999999</v>
      </c>
      <c r="X45" s="100">
        <v>3.2412266999999999</v>
      </c>
      <c r="Y45" s="100">
        <v>2.5267870000000001</v>
      </c>
      <c r="Z45" s="100">
        <v>72.965115999999995</v>
      </c>
      <c r="AA45" s="100" t="s">
        <v>24</v>
      </c>
      <c r="AB45" s="100">
        <v>2.0554492999999998</v>
      </c>
      <c r="AC45" s="100">
        <v>0.29246729999999999</v>
      </c>
      <c r="AD45" s="99">
        <v>492.5</v>
      </c>
      <c r="AE45" s="99">
        <v>0.147929</v>
      </c>
      <c r="AF45" s="99">
        <v>8.7943300000000002E-2</v>
      </c>
      <c r="AH45" s="117">
        <v>1938</v>
      </c>
      <c r="AI45" s="99">
        <v>249</v>
      </c>
      <c r="AJ45" s="100">
        <v>3.6094279999999999</v>
      </c>
      <c r="AK45" s="100">
        <v>7.9909688000000001</v>
      </c>
      <c r="AL45" s="100" t="s">
        <v>24</v>
      </c>
      <c r="AM45" s="100">
        <v>9.5749954000000006</v>
      </c>
      <c r="AN45" s="100">
        <v>4.7480850999999999</v>
      </c>
      <c r="AO45" s="100">
        <v>3.7011984999999998</v>
      </c>
      <c r="AP45" s="100">
        <v>71.636545999999996</v>
      </c>
      <c r="AQ45" s="100" t="s">
        <v>24</v>
      </c>
      <c r="AR45" s="100">
        <v>2.888296</v>
      </c>
      <c r="AS45" s="100">
        <v>0.3747122</v>
      </c>
      <c r="AT45" s="99">
        <v>1630</v>
      </c>
      <c r="AU45" s="99">
        <v>0.2415244</v>
      </c>
      <c r="AV45" s="99">
        <v>0.1248122</v>
      </c>
      <c r="AW45" s="100">
        <v>1.9393692</v>
      </c>
      <c r="AY45" s="117">
        <v>1938</v>
      </c>
    </row>
    <row r="46" spans="2:51">
      <c r="B46" s="117">
        <v>1939</v>
      </c>
      <c r="C46" s="99">
        <v>169</v>
      </c>
      <c r="D46" s="100">
        <v>4.7981375000000002</v>
      </c>
      <c r="E46" s="100">
        <v>10.636358</v>
      </c>
      <c r="F46" s="100" t="s">
        <v>24</v>
      </c>
      <c r="G46" s="100">
        <v>12.762065</v>
      </c>
      <c r="H46" s="100">
        <v>6.4601493999999997</v>
      </c>
      <c r="I46" s="100">
        <v>5.1867001999999998</v>
      </c>
      <c r="J46" s="100">
        <v>69.423077000000006</v>
      </c>
      <c r="K46" s="100" t="s">
        <v>24</v>
      </c>
      <c r="L46" s="100">
        <v>3.7748491999999998</v>
      </c>
      <c r="M46" s="100">
        <v>0.43515199999999998</v>
      </c>
      <c r="N46" s="99">
        <v>1400</v>
      </c>
      <c r="O46" s="99">
        <v>0.40590300000000001</v>
      </c>
      <c r="P46" s="99">
        <v>0.18551590000000001</v>
      </c>
      <c r="R46" s="117">
        <v>1939</v>
      </c>
      <c r="S46" s="99">
        <v>73</v>
      </c>
      <c r="T46" s="100">
        <v>2.1186441</v>
      </c>
      <c r="U46" s="100">
        <v>5.2546910999999996</v>
      </c>
      <c r="V46" s="100" t="s">
        <v>24</v>
      </c>
      <c r="W46" s="100">
        <v>6.5271699999999999</v>
      </c>
      <c r="X46" s="100">
        <v>2.9157226000000001</v>
      </c>
      <c r="Y46" s="100">
        <v>2.2874029</v>
      </c>
      <c r="Z46" s="100">
        <v>75.650684999999996</v>
      </c>
      <c r="AA46" s="100" t="s">
        <v>24</v>
      </c>
      <c r="AB46" s="100">
        <v>1.6878613</v>
      </c>
      <c r="AC46" s="100">
        <v>0.24084459999999999</v>
      </c>
      <c r="AD46" s="99">
        <v>295</v>
      </c>
      <c r="AE46" s="99">
        <v>8.7721900000000005E-2</v>
      </c>
      <c r="AF46" s="99">
        <v>5.3226500000000003E-2</v>
      </c>
      <c r="AH46" s="117">
        <v>1939</v>
      </c>
      <c r="AI46" s="99">
        <v>242</v>
      </c>
      <c r="AJ46" s="100">
        <v>3.4731192000000002</v>
      </c>
      <c r="AK46" s="100">
        <v>7.8074070000000004</v>
      </c>
      <c r="AL46" s="100" t="s">
        <v>24</v>
      </c>
      <c r="AM46" s="100">
        <v>9.4725801000000001</v>
      </c>
      <c r="AN46" s="100">
        <v>4.6148407000000002</v>
      </c>
      <c r="AO46" s="100">
        <v>3.6858000999999998</v>
      </c>
      <c r="AP46" s="100">
        <v>71.301653000000002</v>
      </c>
      <c r="AQ46" s="100" t="s">
        <v>24</v>
      </c>
      <c r="AR46" s="100">
        <v>2.7493751</v>
      </c>
      <c r="AS46" s="100">
        <v>0.34997899999999998</v>
      </c>
      <c r="AT46" s="99">
        <v>1695</v>
      </c>
      <c r="AU46" s="99">
        <v>0.24882560000000001</v>
      </c>
      <c r="AV46" s="99">
        <v>0.12949930000000001</v>
      </c>
      <c r="AW46" s="100">
        <v>2.0241642999999998</v>
      </c>
      <c r="AY46" s="117">
        <v>1939</v>
      </c>
    </row>
    <row r="47" spans="2:51">
      <c r="B47" s="118">
        <v>1940</v>
      </c>
      <c r="C47" s="99">
        <v>183</v>
      </c>
      <c r="D47" s="100">
        <v>5.1482586000000001</v>
      </c>
      <c r="E47" s="100">
        <v>11.003202</v>
      </c>
      <c r="F47" s="100" t="s">
        <v>24</v>
      </c>
      <c r="G47" s="100">
        <v>13.096776</v>
      </c>
      <c r="H47" s="100">
        <v>6.7748625999999996</v>
      </c>
      <c r="I47" s="100">
        <v>5.4852980999999996</v>
      </c>
      <c r="J47" s="100">
        <v>65.614754000000005</v>
      </c>
      <c r="K47" s="100" t="s">
        <v>24</v>
      </c>
      <c r="L47" s="100">
        <v>4.0105193999999997</v>
      </c>
      <c r="M47" s="100">
        <v>0.473995</v>
      </c>
      <c r="N47" s="99">
        <v>2195</v>
      </c>
      <c r="O47" s="99">
        <v>0.63094660000000002</v>
      </c>
      <c r="P47" s="99">
        <v>0.29125020000000001</v>
      </c>
      <c r="R47" s="118">
        <v>1940</v>
      </c>
      <c r="S47" s="99">
        <v>111</v>
      </c>
      <c r="T47" s="100">
        <v>3.1851702999999998</v>
      </c>
      <c r="U47" s="100">
        <v>6.4835519000000001</v>
      </c>
      <c r="V47" s="100" t="s">
        <v>24</v>
      </c>
      <c r="W47" s="100">
        <v>7.7935870999999999</v>
      </c>
      <c r="X47" s="100">
        <v>3.87107</v>
      </c>
      <c r="Y47" s="100">
        <v>3.0538061000000001</v>
      </c>
      <c r="Z47" s="100">
        <v>70.157657999999998</v>
      </c>
      <c r="AA47" s="100" t="s">
        <v>24</v>
      </c>
      <c r="AB47" s="100">
        <v>2.5135869999999998</v>
      </c>
      <c r="AC47" s="100">
        <v>0.37278339999999999</v>
      </c>
      <c r="AD47" s="99">
        <v>922.5</v>
      </c>
      <c r="AE47" s="99">
        <v>0.27143529999999999</v>
      </c>
      <c r="AF47" s="99">
        <v>0.16930490000000001</v>
      </c>
      <c r="AH47" s="118">
        <v>1940</v>
      </c>
      <c r="AI47" s="99">
        <v>294</v>
      </c>
      <c r="AJ47" s="100">
        <v>4.1764330000000003</v>
      </c>
      <c r="AK47" s="100">
        <v>8.5797442999999998</v>
      </c>
      <c r="AL47" s="100" t="s">
        <v>24</v>
      </c>
      <c r="AM47" s="100">
        <v>10.233968000000001</v>
      </c>
      <c r="AN47" s="100">
        <v>5.2429810000000003</v>
      </c>
      <c r="AO47" s="100">
        <v>4.2089053999999999</v>
      </c>
      <c r="AP47" s="100">
        <v>67.329931999999999</v>
      </c>
      <c r="AQ47" s="100" t="s">
        <v>24</v>
      </c>
      <c r="AR47" s="100">
        <v>3.2743066999999999</v>
      </c>
      <c r="AS47" s="100">
        <v>0.4299251</v>
      </c>
      <c r="AT47" s="99">
        <v>3117.5</v>
      </c>
      <c r="AU47" s="99">
        <v>0.45328970000000002</v>
      </c>
      <c r="AV47" s="99">
        <v>0.24008060000000001</v>
      </c>
      <c r="AW47" s="100">
        <v>1.6970947000000001</v>
      </c>
      <c r="AY47" s="118">
        <v>1940</v>
      </c>
    </row>
    <row r="48" spans="2:51">
      <c r="B48" s="118">
        <v>1941</v>
      </c>
      <c r="C48" s="99">
        <v>195</v>
      </c>
      <c r="D48" s="100">
        <v>5.4400893000000003</v>
      </c>
      <c r="E48" s="100">
        <v>12.563431</v>
      </c>
      <c r="F48" s="100" t="s">
        <v>24</v>
      </c>
      <c r="G48" s="100">
        <v>15.195707000000001</v>
      </c>
      <c r="H48" s="100">
        <v>7.4009359000000003</v>
      </c>
      <c r="I48" s="100">
        <v>5.9256548000000002</v>
      </c>
      <c r="J48" s="100">
        <v>71.192307999999997</v>
      </c>
      <c r="K48" s="100" t="s">
        <v>24</v>
      </c>
      <c r="L48" s="100">
        <v>4.2409743000000004</v>
      </c>
      <c r="M48" s="100">
        <v>0.4948108</v>
      </c>
      <c r="N48" s="99">
        <v>1357.5</v>
      </c>
      <c r="O48" s="99">
        <v>0.38718229999999998</v>
      </c>
      <c r="P48" s="99">
        <v>0.1790342</v>
      </c>
      <c r="R48" s="118">
        <v>1941</v>
      </c>
      <c r="S48" s="99">
        <v>124</v>
      </c>
      <c r="T48" s="100">
        <v>3.5173314000000002</v>
      </c>
      <c r="U48" s="100">
        <v>7.7741420000000003</v>
      </c>
      <c r="V48" s="100" t="s">
        <v>24</v>
      </c>
      <c r="W48" s="100">
        <v>9.5396418000000001</v>
      </c>
      <c r="X48" s="100">
        <v>4.4484602999999998</v>
      </c>
      <c r="Y48" s="100">
        <v>3.5290851999999999</v>
      </c>
      <c r="Z48" s="100">
        <v>72.096773999999996</v>
      </c>
      <c r="AA48" s="100" t="s">
        <v>24</v>
      </c>
      <c r="AB48" s="100">
        <v>2.6962383000000001</v>
      </c>
      <c r="AC48" s="100">
        <v>0.39034219999999997</v>
      </c>
      <c r="AD48" s="99">
        <v>900</v>
      </c>
      <c r="AE48" s="99">
        <v>0.26199349999999999</v>
      </c>
      <c r="AF48" s="99">
        <v>0.15811040000000001</v>
      </c>
      <c r="AH48" s="118">
        <v>1941</v>
      </c>
      <c r="AI48" s="99">
        <v>319</v>
      </c>
      <c r="AJ48" s="100">
        <v>4.4867016</v>
      </c>
      <c r="AK48" s="100">
        <v>9.9956727000000001</v>
      </c>
      <c r="AL48" s="100" t="s">
        <v>24</v>
      </c>
      <c r="AM48" s="100">
        <v>12.150767999999999</v>
      </c>
      <c r="AN48" s="100">
        <v>5.8329649999999997</v>
      </c>
      <c r="AO48" s="100">
        <v>4.6575192000000003</v>
      </c>
      <c r="AP48" s="100">
        <v>71.543886999999998</v>
      </c>
      <c r="AQ48" s="100" t="s">
        <v>24</v>
      </c>
      <c r="AR48" s="100">
        <v>3.4685223000000001</v>
      </c>
      <c r="AS48" s="100">
        <v>0.44818479999999999</v>
      </c>
      <c r="AT48" s="99">
        <v>2257.5</v>
      </c>
      <c r="AU48" s="99">
        <v>0.3252273</v>
      </c>
      <c r="AV48" s="99">
        <v>0.17006189999999999</v>
      </c>
      <c r="AW48" s="100">
        <v>1.6160538</v>
      </c>
      <c r="AY48" s="118">
        <v>1941</v>
      </c>
    </row>
    <row r="49" spans="2:51">
      <c r="B49" s="118">
        <v>1942</v>
      </c>
      <c r="C49" s="99">
        <v>174</v>
      </c>
      <c r="D49" s="100">
        <v>4.8150095000000004</v>
      </c>
      <c r="E49" s="100">
        <v>9.4705332999999996</v>
      </c>
      <c r="F49" s="100" t="s">
        <v>24</v>
      </c>
      <c r="G49" s="100">
        <v>11.247887</v>
      </c>
      <c r="H49" s="100">
        <v>5.9211746999999999</v>
      </c>
      <c r="I49" s="100">
        <v>4.7131340000000002</v>
      </c>
      <c r="J49" s="100">
        <v>67.557471000000007</v>
      </c>
      <c r="K49" s="100" t="s">
        <v>24</v>
      </c>
      <c r="L49" s="100">
        <v>3.7443512000000001</v>
      </c>
      <c r="M49" s="100">
        <v>0.41839999999999999</v>
      </c>
      <c r="N49" s="99">
        <v>1762.5</v>
      </c>
      <c r="O49" s="99">
        <v>0.49869839999999999</v>
      </c>
      <c r="P49" s="99">
        <v>0.23017480000000001</v>
      </c>
      <c r="R49" s="118">
        <v>1942</v>
      </c>
      <c r="S49" s="99">
        <v>104</v>
      </c>
      <c r="T49" s="100">
        <v>2.9156154000000001</v>
      </c>
      <c r="U49" s="100">
        <v>5.6177637999999996</v>
      </c>
      <c r="V49" s="100" t="s">
        <v>24</v>
      </c>
      <c r="W49" s="100">
        <v>6.8183832000000004</v>
      </c>
      <c r="X49" s="100">
        <v>3.3996276000000001</v>
      </c>
      <c r="Y49" s="100">
        <v>2.7596270000000001</v>
      </c>
      <c r="Z49" s="100">
        <v>69.375</v>
      </c>
      <c r="AA49" s="100" t="s">
        <v>24</v>
      </c>
      <c r="AB49" s="100">
        <v>2.2927689999999998</v>
      </c>
      <c r="AC49" s="100">
        <v>0.30948700000000001</v>
      </c>
      <c r="AD49" s="99">
        <v>970</v>
      </c>
      <c r="AE49" s="99">
        <v>0.27924120000000002</v>
      </c>
      <c r="AF49" s="99">
        <v>0.16398499999999999</v>
      </c>
      <c r="AH49" s="118">
        <v>1942</v>
      </c>
      <c r="AI49" s="99">
        <v>278</v>
      </c>
      <c r="AJ49" s="100">
        <v>3.8714889000000001</v>
      </c>
      <c r="AK49" s="100">
        <v>7.4348948999999998</v>
      </c>
      <c r="AL49" s="100" t="s">
        <v>24</v>
      </c>
      <c r="AM49" s="100">
        <v>8.9009934000000008</v>
      </c>
      <c r="AN49" s="100">
        <v>4.5998416999999998</v>
      </c>
      <c r="AO49" s="100">
        <v>3.6949022999999999</v>
      </c>
      <c r="AP49" s="100">
        <v>68.237409999999997</v>
      </c>
      <c r="AQ49" s="100" t="s">
        <v>24</v>
      </c>
      <c r="AR49" s="100">
        <v>3.0273330999999999</v>
      </c>
      <c r="AS49" s="100">
        <v>0.36972509999999997</v>
      </c>
      <c r="AT49" s="99">
        <v>2732.5</v>
      </c>
      <c r="AU49" s="99">
        <v>0.38991710000000002</v>
      </c>
      <c r="AV49" s="99">
        <v>0.2013277</v>
      </c>
      <c r="AW49" s="100">
        <v>1.6858191</v>
      </c>
      <c r="AY49" s="118">
        <v>1942</v>
      </c>
    </row>
    <row r="50" spans="2:51">
      <c r="B50" s="118">
        <v>1943</v>
      </c>
      <c r="C50" s="99">
        <v>164</v>
      </c>
      <c r="D50" s="100">
        <v>4.5124367000000003</v>
      </c>
      <c r="E50" s="100">
        <v>9.5764899999999997</v>
      </c>
      <c r="F50" s="100" t="s">
        <v>24</v>
      </c>
      <c r="G50" s="100">
        <v>11.539579</v>
      </c>
      <c r="H50" s="100">
        <v>5.8822957000000002</v>
      </c>
      <c r="I50" s="100">
        <v>4.8481081000000001</v>
      </c>
      <c r="J50" s="100">
        <v>66.371950999999996</v>
      </c>
      <c r="K50" s="100" t="s">
        <v>24</v>
      </c>
      <c r="L50" s="100">
        <v>3.4812142000000001</v>
      </c>
      <c r="M50" s="100">
        <v>0.40217760000000002</v>
      </c>
      <c r="N50" s="99">
        <v>1877.5</v>
      </c>
      <c r="O50" s="99">
        <v>0.52827800000000003</v>
      </c>
      <c r="P50" s="99">
        <v>0.2530596</v>
      </c>
      <c r="R50" s="118">
        <v>1943</v>
      </c>
      <c r="S50" s="99">
        <v>115</v>
      </c>
      <c r="T50" s="100">
        <v>3.1940008</v>
      </c>
      <c r="U50" s="100">
        <v>6.1740744000000003</v>
      </c>
      <c r="V50" s="100" t="s">
        <v>24</v>
      </c>
      <c r="W50" s="100">
        <v>7.4738575999999997</v>
      </c>
      <c r="X50" s="100">
        <v>3.6795825</v>
      </c>
      <c r="Y50" s="100">
        <v>2.9422774999999999</v>
      </c>
      <c r="Z50" s="100">
        <v>70.804348000000005</v>
      </c>
      <c r="AA50" s="100" t="s">
        <v>24</v>
      </c>
      <c r="AB50" s="100">
        <v>2.3307661</v>
      </c>
      <c r="AC50" s="100">
        <v>0.3411653</v>
      </c>
      <c r="AD50" s="99">
        <v>922.5</v>
      </c>
      <c r="AE50" s="99">
        <v>0.2632931</v>
      </c>
      <c r="AF50" s="99">
        <v>0.15627579999999999</v>
      </c>
      <c r="AH50" s="118">
        <v>1943</v>
      </c>
      <c r="AI50" s="99">
        <v>279</v>
      </c>
      <c r="AJ50" s="100">
        <v>3.8563076000000001</v>
      </c>
      <c r="AK50" s="100">
        <v>7.7079347</v>
      </c>
      <c r="AL50" s="100" t="s">
        <v>24</v>
      </c>
      <c r="AM50" s="100">
        <v>9.2899296000000007</v>
      </c>
      <c r="AN50" s="100">
        <v>4.6978323</v>
      </c>
      <c r="AO50" s="100">
        <v>3.8292864999999998</v>
      </c>
      <c r="AP50" s="100">
        <v>68.198925000000003</v>
      </c>
      <c r="AQ50" s="100" t="s">
        <v>24</v>
      </c>
      <c r="AR50" s="100">
        <v>2.8926905000000001</v>
      </c>
      <c r="AS50" s="100">
        <v>0.37456699999999998</v>
      </c>
      <c r="AT50" s="99">
        <v>2800</v>
      </c>
      <c r="AU50" s="99">
        <v>0.39672980000000002</v>
      </c>
      <c r="AV50" s="99">
        <v>0.2101751</v>
      </c>
      <c r="AW50" s="100">
        <v>1.5510811</v>
      </c>
      <c r="AY50" s="118">
        <v>1943</v>
      </c>
    </row>
    <row r="51" spans="2:51">
      <c r="B51" s="118">
        <v>1944</v>
      </c>
      <c r="C51" s="99">
        <v>170</v>
      </c>
      <c r="D51" s="100">
        <v>4.6368273000000002</v>
      </c>
      <c r="E51" s="100">
        <v>10.148114</v>
      </c>
      <c r="F51" s="100" t="s">
        <v>24</v>
      </c>
      <c r="G51" s="100">
        <v>12.235059</v>
      </c>
      <c r="H51" s="100">
        <v>6.0861859999999997</v>
      </c>
      <c r="I51" s="100">
        <v>4.9960228000000004</v>
      </c>
      <c r="J51" s="100">
        <v>68</v>
      </c>
      <c r="K51" s="100" t="s">
        <v>24</v>
      </c>
      <c r="L51" s="100">
        <v>3.7297060000000002</v>
      </c>
      <c r="M51" s="100">
        <v>0.4494976</v>
      </c>
      <c r="N51" s="99">
        <v>1707.5</v>
      </c>
      <c r="O51" s="99">
        <v>0.47635650000000002</v>
      </c>
      <c r="P51" s="99">
        <v>0.25544260000000002</v>
      </c>
      <c r="R51" s="118">
        <v>1944</v>
      </c>
      <c r="S51" s="99">
        <v>105</v>
      </c>
      <c r="T51" s="100">
        <v>2.8819235000000001</v>
      </c>
      <c r="U51" s="100">
        <v>4.8727448999999998</v>
      </c>
      <c r="V51" s="100" t="s">
        <v>24</v>
      </c>
      <c r="W51" s="100">
        <v>5.7051476000000001</v>
      </c>
      <c r="X51" s="100">
        <v>3.1071738</v>
      </c>
      <c r="Y51" s="100">
        <v>2.4643448999999999</v>
      </c>
      <c r="Z51" s="100">
        <v>64.452381000000003</v>
      </c>
      <c r="AA51" s="100" t="s">
        <v>24</v>
      </c>
      <c r="AB51" s="100">
        <v>2.1902377999999998</v>
      </c>
      <c r="AC51" s="100">
        <v>0.33043810000000001</v>
      </c>
      <c r="AD51" s="99">
        <v>1452.5</v>
      </c>
      <c r="AE51" s="99">
        <v>0.40999799999999997</v>
      </c>
      <c r="AF51" s="99">
        <v>0.27379189999999998</v>
      </c>
      <c r="AH51" s="118">
        <v>1944</v>
      </c>
      <c r="AI51" s="99">
        <v>275</v>
      </c>
      <c r="AJ51" s="100">
        <v>3.7621243</v>
      </c>
      <c r="AK51" s="100">
        <v>7.1506638000000002</v>
      </c>
      <c r="AL51" s="100" t="s">
        <v>24</v>
      </c>
      <c r="AM51" s="100">
        <v>8.5087309999999992</v>
      </c>
      <c r="AN51" s="100">
        <v>4.4174386999999999</v>
      </c>
      <c r="AO51" s="100">
        <v>3.5868484</v>
      </c>
      <c r="AP51" s="100">
        <v>66.645454999999998</v>
      </c>
      <c r="AQ51" s="100" t="s">
        <v>24</v>
      </c>
      <c r="AR51" s="100">
        <v>2.9405475000000001</v>
      </c>
      <c r="AS51" s="100">
        <v>0.39513769999999998</v>
      </c>
      <c r="AT51" s="99">
        <v>3160</v>
      </c>
      <c r="AU51" s="99">
        <v>0.44337189999999999</v>
      </c>
      <c r="AV51" s="99">
        <v>0.26356180000000001</v>
      </c>
      <c r="AW51" s="100">
        <v>2.0826278</v>
      </c>
      <c r="AY51" s="118">
        <v>1944</v>
      </c>
    </row>
    <row r="52" spans="2:51">
      <c r="B52" s="118">
        <v>1945</v>
      </c>
      <c r="C52" s="99">
        <v>164</v>
      </c>
      <c r="D52" s="100">
        <v>4.4286022999999997</v>
      </c>
      <c r="E52" s="100">
        <v>9.0328721000000005</v>
      </c>
      <c r="F52" s="100" t="s">
        <v>24</v>
      </c>
      <c r="G52" s="100">
        <v>10.861122</v>
      </c>
      <c r="H52" s="100">
        <v>5.5158930000000002</v>
      </c>
      <c r="I52" s="100">
        <v>4.5058379000000004</v>
      </c>
      <c r="J52" s="100">
        <v>67.164634000000007</v>
      </c>
      <c r="K52" s="100" t="s">
        <v>24</v>
      </c>
      <c r="L52" s="100">
        <v>3.4323985000000001</v>
      </c>
      <c r="M52" s="100">
        <v>0.42919580000000002</v>
      </c>
      <c r="N52" s="99">
        <v>1787.5</v>
      </c>
      <c r="O52" s="99">
        <v>0.49404379999999998</v>
      </c>
      <c r="P52" s="99">
        <v>0.27253880000000003</v>
      </c>
      <c r="R52" s="118">
        <v>1945</v>
      </c>
      <c r="S52" s="99">
        <v>119</v>
      </c>
      <c r="T52" s="100">
        <v>3.2262436999999999</v>
      </c>
      <c r="U52" s="100">
        <v>5.0627671000000003</v>
      </c>
      <c r="V52" s="100" t="s">
        <v>24</v>
      </c>
      <c r="W52" s="100">
        <v>5.8864650999999997</v>
      </c>
      <c r="X52" s="100">
        <v>3.2526459000000001</v>
      </c>
      <c r="Y52" s="100">
        <v>2.5634629000000002</v>
      </c>
      <c r="Z52" s="100">
        <v>67.836134000000001</v>
      </c>
      <c r="AA52" s="100" t="s">
        <v>24</v>
      </c>
      <c r="AB52" s="100">
        <v>2.4265905000000001</v>
      </c>
      <c r="AC52" s="100">
        <v>0.37164269999999999</v>
      </c>
      <c r="AD52" s="99">
        <v>1192.5</v>
      </c>
      <c r="AE52" s="99">
        <v>0.33278449999999998</v>
      </c>
      <c r="AF52" s="99">
        <v>0.2326897</v>
      </c>
      <c r="AH52" s="118">
        <v>1945</v>
      </c>
      <c r="AI52" s="99">
        <v>283</v>
      </c>
      <c r="AJ52" s="100">
        <v>3.8286186</v>
      </c>
      <c r="AK52" s="100">
        <v>6.7778299000000004</v>
      </c>
      <c r="AL52" s="100" t="s">
        <v>24</v>
      </c>
      <c r="AM52" s="100">
        <v>8.0209834999999998</v>
      </c>
      <c r="AN52" s="100">
        <v>4.2555239</v>
      </c>
      <c r="AO52" s="100">
        <v>3.4317234000000001</v>
      </c>
      <c r="AP52" s="100">
        <v>67.446995999999999</v>
      </c>
      <c r="AQ52" s="100" t="s">
        <v>24</v>
      </c>
      <c r="AR52" s="100">
        <v>2.9229498</v>
      </c>
      <c r="AS52" s="100">
        <v>0.40295599999999998</v>
      </c>
      <c r="AT52" s="99">
        <v>2980</v>
      </c>
      <c r="AU52" s="99">
        <v>0.41380270000000002</v>
      </c>
      <c r="AV52" s="99">
        <v>0.25505949999999999</v>
      </c>
      <c r="AW52" s="100">
        <v>1.7841769000000001</v>
      </c>
      <c r="AY52" s="118">
        <v>1945</v>
      </c>
    </row>
    <row r="53" spans="2:51">
      <c r="B53" s="118">
        <v>1946</v>
      </c>
      <c r="C53" s="99">
        <v>180</v>
      </c>
      <c r="D53" s="100">
        <v>4.8134777</v>
      </c>
      <c r="E53" s="100">
        <v>10.079141</v>
      </c>
      <c r="F53" s="100" t="s">
        <v>24</v>
      </c>
      <c r="G53" s="100">
        <v>12.234639</v>
      </c>
      <c r="H53" s="100">
        <v>6.0078505</v>
      </c>
      <c r="I53" s="100">
        <v>4.8266429999999998</v>
      </c>
      <c r="J53" s="100">
        <v>70.444444000000004</v>
      </c>
      <c r="K53" s="100" t="s">
        <v>24</v>
      </c>
      <c r="L53" s="100">
        <v>3.6144577999999998</v>
      </c>
      <c r="M53" s="100">
        <v>0.43601479999999998</v>
      </c>
      <c r="N53" s="99">
        <v>1462.5</v>
      </c>
      <c r="O53" s="99">
        <v>0.40043260000000003</v>
      </c>
      <c r="P53" s="99">
        <v>0.2061144</v>
      </c>
      <c r="R53" s="118">
        <v>1946</v>
      </c>
      <c r="S53" s="99">
        <v>95</v>
      </c>
      <c r="T53" s="100">
        <v>2.5499247999999999</v>
      </c>
      <c r="U53" s="100">
        <v>4.3471149000000002</v>
      </c>
      <c r="V53" s="100" t="s">
        <v>24</v>
      </c>
      <c r="W53" s="100">
        <v>5.2214188000000004</v>
      </c>
      <c r="X53" s="100">
        <v>2.6974491999999999</v>
      </c>
      <c r="Y53" s="100">
        <v>2.2108127999999998</v>
      </c>
      <c r="Z53" s="100">
        <v>68.078946999999999</v>
      </c>
      <c r="AA53" s="100" t="s">
        <v>24</v>
      </c>
      <c r="AB53" s="100">
        <v>1.921521</v>
      </c>
      <c r="AC53" s="100">
        <v>0.2846186</v>
      </c>
      <c r="AD53" s="99">
        <v>1010</v>
      </c>
      <c r="AE53" s="99">
        <v>0.27925240000000001</v>
      </c>
      <c r="AF53" s="99">
        <v>0.1910644</v>
      </c>
      <c r="AH53" s="118">
        <v>1946</v>
      </c>
      <c r="AI53" s="99">
        <v>275</v>
      </c>
      <c r="AJ53" s="100">
        <v>3.6838087000000002</v>
      </c>
      <c r="AK53" s="100">
        <v>6.8810950000000002</v>
      </c>
      <c r="AL53" s="100" t="s">
        <v>24</v>
      </c>
      <c r="AM53" s="100">
        <v>8.3077480999999995</v>
      </c>
      <c r="AN53" s="100">
        <v>4.1824310999999996</v>
      </c>
      <c r="AO53" s="100">
        <v>3.3926569999999998</v>
      </c>
      <c r="AP53" s="100">
        <v>69.627273000000002</v>
      </c>
      <c r="AQ53" s="100" t="s">
        <v>24</v>
      </c>
      <c r="AR53" s="100">
        <v>2.7710601000000001</v>
      </c>
      <c r="AS53" s="100">
        <v>0.36833149999999998</v>
      </c>
      <c r="AT53" s="99">
        <v>2472.5</v>
      </c>
      <c r="AU53" s="99">
        <v>0.34013840000000001</v>
      </c>
      <c r="AV53" s="99">
        <v>0.19968910000000001</v>
      </c>
      <c r="AW53" s="100">
        <v>2.3185815999999999</v>
      </c>
      <c r="AY53" s="118">
        <v>1946</v>
      </c>
    </row>
    <row r="54" spans="2:51">
      <c r="B54" s="118">
        <v>1947</v>
      </c>
      <c r="C54" s="99">
        <v>188</v>
      </c>
      <c r="D54" s="100">
        <v>4.9507557999999996</v>
      </c>
      <c r="E54" s="100">
        <v>9.1778116000000001</v>
      </c>
      <c r="F54" s="100" t="s">
        <v>24</v>
      </c>
      <c r="G54" s="100">
        <v>10.93214</v>
      </c>
      <c r="H54" s="100">
        <v>5.7854200999999996</v>
      </c>
      <c r="I54" s="100">
        <v>4.6665133000000001</v>
      </c>
      <c r="J54" s="100">
        <v>66.595744999999994</v>
      </c>
      <c r="K54" s="100" t="s">
        <v>24</v>
      </c>
      <c r="L54" s="100">
        <v>3.6001531999999998</v>
      </c>
      <c r="M54" s="100">
        <v>0.46113470000000001</v>
      </c>
      <c r="N54" s="99">
        <v>2150</v>
      </c>
      <c r="O54" s="99">
        <v>0.57973359999999996</v>
      </c>
      <c r="P54" s="99">
        <v>0.30012</v>
      </c>
      <c r="R54" s="118">
        <v>1947</v>
      </c>
      <c r="S54" s="99">
        <v>112</v>
      </c>
      <c r="T54" s="100">
        <v>2.9613961</v>
      </c>
      <c r="U54" s="100">
        <v>4.9605433999999997</v>
      </c>
      <c r="V54" s="100" t="s">
        <v>24</v>
      </c>
      <c r="W54" s="100">
        <v>5.8960324000000002</v>
      </c>
      <c r="X54" s="100">
        <v>3.1026026</v>
      </c>
      <c r="Y54" s="100">
        <v>2.5291130000000002</v>
      </c>
      <c r="Z54" s="100">
        <v>66.517857000000006</v>
      </c>
      <c r="AA54" s="100" t="s">
        <v>24</v>
      </c>
      <c r="AB54" s="100">
        <v>2.2047243999999999</v>
      </c>
      <c r="AC54" s="100">
        <v>0.34251809999999999</v>
      </c>
      <c r="AD54" s="99">
        <v>1370</v>
      </c>
      <c r="AE54" s="99">
        <v>0.37325629999999999</v>
      </c>
      <c r="AF54" s="99">
        <v>0.26901910000000001</v>
      </c>
      <c r="AH54" s="118">
        <v>1947</v>
      </c>
      <c r="AI54" s="99">
        <v>300</v>
      </c>
      <c r="AJ54" s="100">
        <v>3.9580969000000001</v>
      </c>
      <c r="AK54" s="100">
        <v>6.8758362999999996</v>
      </c>
      <c r="AL54" s="100" t="s">
        <v>24</v>
      </c>
      <c r="AM54" s="100">
        <v>8.1741835999999992</v>
      </c>
      <c r="AN54" s="100">
        <v>4.3392062999999998</v>
      </c>
      <c r="AO54" s="100">
        <v>3.5252688999999999</v>
      </c>
      <c r="AP54" s="100">
        <v>66.566666999999995</v>
      </c>
      <c r="AQ54" s="100" t="s">
        <v>24</v>
      </c>
      <c r="AR54" s="100">
        <v>2.9120558999999999</v>
      </c>
      <c r="AS54" s="100">
        <v>0.40834100000000001</v>
      </c>
      <c r="AT54" s="99">
        <v>3520</v>
      </c>
      <c r="AU54" s="99">
        <v>0.47702939999999999</v>
      </c>
      <c r="AV54" s="99">
        <v>0.28719749999999999</v>
      </c>
      <c r="AW54" s="100">
        <v>1.8501624999999999</v>
      </c>
      <c r="AY54" s="118">
        <v>1947</v>
      </c>
    </row>
    <row r="55" spans="2:51">
      <c r="B55" s="118">
        <v>1948</v>
      </c>
      <c r="C55" s="99">
        <v>170</v>
      </c>
      <c r="D55" s="100">
        <v>4.3982200000000002</v>
      </c>
      <c r="E55" s="100">
        <v>8.4456000000000007</v>
      </c>
      <c r="F55" s="100" t="s">
        <v>24</v>
      </c>
      <c r="G55" s="100">
        <v>10.009029999999999</v>
      </c>
      <c r="H55" s="100">
        <v>5.2262437999999998</v>
      </c>
      <c r="I55" s="100">
        <v>4.1978644000000003</v>
      </c>
      <c r="J55" s="100">
        <v>68.088234999999997</v>
      </c>
      <c r="K55" s="100" t="s">
        <v>24</v>
      </c>
      <c r="L55" s="100">
        <v>3.1775701000000001</v>
      </c>
      <c r="M55" s="100">
        <v>0.39854650000000003</v>
      </c>
      <c r="N55" s="99">
        <v>1692.5</v>
      </c>
      <c r="O55" s="99">
        <v>0.44823750000000001</v>
      </c>
      <c r="P55" s="99">
        <v>0.23421719999999999</v>
      </c>
      <c r="R55" s="118">
        <v>1948</v>
      </c>
      <c r="S55" s="99">
        <v>107</v>
      </c>
      <c r="T55" s="100">
        <v>2.7839209</v>
      </c>
      <c r="U55" s="100">
        <v>4.3342064999999996</v>
      </c>
      <c r="V55" s="100" t="s">
        <v>24</v>
      </c>
      <c r="W55" s="100">
        <v>5.1275995999999999</v>
      </c>
      <c r="X55" s="100">
        <v>2.7890101</v>
      </c>
      <c r="Y55" s="100">
        <v>2.3177647000000001</v>
      </c>
      <c r="Z55" s="100">
        <v>66.892522999999997</v>
      </c>
      <c r="AA55" s="100" t="s">
        <v>24</v>
      </c>
      <c r="AB55" s="100">
        <v>2.0680325000000002</v>
      </c>
      <c r="AC55" s="100">
        <v>0.31301190000000001</v>
      </c>
      <c r="AD55" s="99">
        <v>1202.5</v>
      </c>
      <c r="AE55" s="99">
        <v>0.3224379</v>
      </c>
      <c r="AF55" s="99">
        <v>0.2418276</v>
      </c>
      <c r="AH55" s="118">
        <v>1948</v>
      </c>
      <c r="AI55" s="99">
        <v>277</v>
      </c>
      <c r="AJ55" s="100">
        <v>3.5933426000000002</v>
      </c>
      <c r="AK55" s="100">
        <v>6.1582461999999998</v>
      </c>
      <c r="AL55" s="100" t="s">
        <v>24</v>
      </c>
      <c r="AM55" s="100">
        <v>7.2816182999999999</v>
      </c>
      <c r="AN55" s="100">
        <v>3.8863810999999999</v>
      </c>
      <c r="AO55" s="100">
        <v>3.1721582000000001</v>
      </c>
      <c r="AP55" s="100">
        <v>67.626354000000006</v>
      </c>
      <c r="AQ55" s="100" t="s">
        <v>24</v>
      </c>
      <c r="AR55" s="100">
        <v>2.6320790999999999</v>
      </c>
      <c r="AS55" s="100">
        <v>0.36049399999999998</v>
      </c>
      <c r="AT55" s="99">
        <v>2895</v>
      </c>
      <c r="AU55" s="99">
        <v>0.3857274</v>
      </c>
      <c r="AV55" s="99">
        <v>0.23731940000000001</v>
      </c>
      <c r="AW55" s="100">
        <v>1.9485920000000001</v>
      </c>
      <c r="AY55" s="118">
        <v>1948</v>
      </c>
    </row>
    <row r="56" spans="2:51">
      <c r="B56" s="118">
        <v>1949</v>
      </c>
      <c r="C56" s="99">
        <v>163</v>
      </c>
      <c r="D56" s="100">
        <v>4.1031063000000003</v>
      </c>
      <c r="E56" s="100">
        <v>7.3848599999999998</v>
      </c>
      <c r="F56" s="100" t="s">
        <v>24</v>
      </c>
      <c r="G56" s="100">
        <v>8.6695168999999996</v>
      </c>
      <c r="H56" s="100">
        <v>4.7250357999999997</v>
      </c>
      <c r="I56" s="100">
        <v>3.8682124999999998</v>
      </c>
      <c r="J56" s="100">
        <v>66.671779000000001</v>
      </c>
      <c r="K56" s="100" t="s">
        <v>24</v>
      </c>
      <c r="L56" s="100">
        <v>2.9853480000000001</v>
      </c>
      <c r="M56" s="100">
        <v>0.38630170000000003</v>
      </c>
      <c r="N56" s="99">
        <v>1760</v>
      </c>
      <c r="O56" s="99">
        <v>0.4533278</v>
      </c>
      <c r="P56" s="99">
        <v>0.25067479999999998</v>
      </c>
      <c r="R56" s="118">
        <v>1949</v>
      </c>
      <c r="S56" s="99">
        <v>123</v>
      </c>
      <c r="T56" s="100">
        <v>3.125397</v>
      </c>
      <c r="U56" s="100">
        <v>5.3742463000000003</v>
      </c>
      <c r="V56" s="100" t="s">
        <v>24</v>
      </c>
      <c r="W56" s="100">
        <v>6.4646334000000003</v>
      </c>
      <c r="X56" s="100">
        <v>3.2335970000000001</v>
      </c>
      <c r="Y56" s="100">
        <v>2.5989165000000001</v>
      </c>
      <c r="Z56" s="100">
        <v>70.264228000000003</v>
      </c>
      <c r="AA56" s="100" t="s">
        <v>24</v>
      </c>
      <c r="AB56" s="100">
        <v>2.3229462000000001</v>
      </c>
      <c r="AC56" s="100">
        <v>0.37199460000000001</v>
      </c>
      <c r="AD56" s="99">
        <v>1110</v>
      </c>
      <c r="AE56" s="99">
        <v>0.29069010000000001</v>
      </c>
      <c r="AF56" s="99">
        <v>0.23383809999999999</v>
      </c>
      <c r="AH56" s="118">
        <v>1949</v>
      </c>
      <c r="AI56" s="99">
        <v>286</v>
      </c>
      <c r="AJ56" s="100">
        <v>3.6165451000000002</v>
      </c>
      <c r="AK56" s="100">
        <v>6.3317025999999998</v>
      </c>
      <c r="AL56" s="100" t="s">
        <v>24</v>
      </c>
      <c r="AM56" s="100">
        <v>7.5162418000000004</v>
      </c>
      <c r="AN56" s="100">
        <v>3.9464085999999998</v>
      </c>
      <c r="AO56" s="100">
        <v>3.2093856999999999</v>
      </c>
      <c r="AP56" s="100">
        <v>68.216783000000007</v>
      </c>
      <c r="AQ56" s="100" t="s">
        <v>24</v>
      </c>
      <c r="AR56" s="100">
        <v>2.6592283000000001</v>
      </c>
      <c r="AS56" s="100">
        <v>0.38001590000000002</v>
      </c>
      <c r="AT56" s="99">
        <v>2870</v>
      </c>
      <c r="AU56" s="99">
        <v>0.37268370000000001</v>
      </c>
      <c r="AV56" s="99">
        <v>0.2438833</v>
      </c>
      <c r="AW56" s="100">
        <v>1.3741201000000001</v>
      </c>
      <c r="AY56" s="118">
        <v>1949</v>
      </c>
    </row>
    <row r="57" spans="2:51">
      <c r="B57" s="119">
        <v>1950</v>
      </c>
      <c r="C57" s="99">
        <v>168</v>
      </c>
      <c r="D57" s="100">
        <v>4.0748017000000001</v>
      </c>
      <c r="E57" s="100">
        <v>7.2041750999999996</v>
      </c>
      <c r="F57" s="100" t="s">
        <v>24</v>
      </c>
      <c r="G57" s="100">
        <v>8.3739197000000001</v>
      </c>
      <c r="H57" s="100">
        <v>4.7146401999999998</v>
      </c>
      <c r="I57" s="100">
        <v>3.8906958999999999</v>
      </c>
      <c r="J57" s="100">
        <v>64.345237999999995</v>
      </c>
      <c r="K57" s="100" t="s">
        <v>24</v>
      </c>
      <c r="L57" s="100">
        <v>3.0445814000000002</v>
      </c>
      <c r="M57" s="100">
        <v>0.38426349999999998</v>
      </c>
      <c r="N57" s="99">
        <v>2177.5</v>
      </c>
      <c r="O57" s="99">
        <v>0.54016169999999997</v>
      </c>
      <c r="P57" s="99">
        <v>0.30015340000000001</v>
      </c>
      <c r="R57" s="119">
        <v>1950</v>
      </c>
      <c r="S57" s="99">
        <v>93</v>
      </c>
      <c r="T57" s="100">
        <v>2.2930125000000001</v>
      </c>
      <c r="U57" s="100">
        <v>3.8106138999999999</v>
      </c>
      <c r="V57" s="100" t="s">
        <v>24</v>
      </c>
      <c r="W57" s="100">
        <v>4.5447344000000003</v>
      </c>
      <c r="X57" s="100">
        <v>2.3620198000000001</v>
      </c>
      <c r="Y57" s="100">
        <v>1.8622601999999999</v>
      </c>
      <c r="Z57" s="100">
        <v>67.822581</v>
      </c>
      <c r="AA57" s="100" t="s">
        <v>24</v>
      </c>
      <c r="AB57" s="100">
        <v>1.7517423000000001</v>
      </c>
      <c r="AC57" s="100">
        <v>0.26982329999999999</v>
      </c>
      <c r="AD57" s="99">
        <v>1062.5</v>
      </c>
      <c r="AE57" s="99">
        <v>0.26997149999999998</v>
      </c>
      <c r="AF57" s="99">
        <v>0.2186844</v>
      </c>
      <c r="AH57" s="119">
        <v>1950</v>
      </c>
      <c r="AI57" s="99">
        <v>261</v>
      </c>
      <c r="AJ57" s="100">
        <v>3.1912161999999999</v>
      </c>
      <c r="AK57" s="100">
        <v>5.3675503999999998</v>
      </c>
      <c r="AL57" s="100" t="s">
        <v>24</v>
      </c>
      <c r="AM57" s="100">
        <v>6.2953495999999998</v>
      </c>
      <c r="AN57" s="100">
        <v>3.4585648999999998</v>
      </c>
      <c r="AO57" s="100">
        <v>2.8142442000000001</v>
      </c>
      <c r="AP57" s="100">
        <v>65.584290999999993</v>
      </c>
      <c r="AQ57" s="100" t="s">
        <v>24</v>
      </c>
      <c r="AR57" s="100">
        <v>2.4106401000000002</v>
      </c>
      <c r="AS57" s="100">
        <v>0.33381509999999998</v>
      </c>
      <c r="AT57" s="99">
        <v>3240</v>
      </c>
      <c r="AU57" s="99">
        <v>0.40668779999999999</v>
      </c>
      <c r="AV57" s="99">
        <v>0.2674763</v>
      </c>
      <c r="AW57" s="100">
        <v>1.890555</v>
      </c>
      <c r="AY57" s="119">
        <v>1950</v>
      </c>
    </row>
    <row r="58" spans="2:51">
      <c r="B58" s="119">
        <v>1951</v>
      </c>
      <c r="C58" s="99">
        <v>147</v>
      </c>
      <c r="D58" s="100">
        <v>3.4558149</v>
      </c>
      <c r="E58" s="100">
        <v>6.4519758999999999</v>
      </c>
      <c r="F58" s="100" t="s">
        <v>24</v>
      </c>
      <c r="G58" s="100">
        <v>7.6779533000000004</v>
      </c>
      <c r="H58" s="100">
        <v>4.1409126000000001</v>
      </c>
      <c r="I58" s="100">
        <v>3.3965212</v>
      </c>
      <c r="J58" s="100">
        <v>64.098639000000006</v>
      </c>
      <c r="K58" s="100" t="s">
        <v>24</v>
      </c>
      <c r="L58" s="100">
        <v>2.5771388000000002</v>
      </c>
      <c r="M58" s="100">
        <v>0.31989210000000001</v>
      </c>
      <c r="N58" s="99">
        <v>2025</v>
      </c>
      <c r="O58" s="99">
        <v>0.48666189999999998</v>
      </c>
      <c r="P58" s="99">
        <v>0.26312629999999998</v>
      </c>
      <c r="R58" s="119">
        <v>1951</v>
      </c>
      <c r="S58" s="99">
        <v>112</v>
      </c>
      <c r="T58" s="100">
        <v>2.6871401000000001</v>
      </c>
      <c r="U58" s="100">
        <v>4.0820780000000001</v>
      </c>
      <c r="V58" s="100" t="s">
        <v>24</v>
      </c>
      <c r="W58" s="100">
        <v>4.8269478000000001</v>
      </c>
      <c r="X58" s="100">
        <v>2.6930434999999999</v>
      </c>
      <c r="Y58" s="100">
        <v>2.2922774000000001</v>
      </c>
      <c r="Z58" s="100">
        <v>65.178571000000005</v>
      </c>
      <c r="AA58" s="100" t="s">
        <v>24</v>
      </c>
      <c r="AB58" s="100">
        <v>2.1176026000000001</v>
      </c>
      <c r="AC58" s="100">
        <v>0.31254359999999998</v>
      </c>
      <c r="AD58" s="99">
        <v>1437.5</v>
      </c>
      <c r="AE58" s="99">
        <v>0.35542970000000002</v>
      </c>
      <c r="AF58" s="99">
        <v>0.28371940000000001</v>
      </c>
      <c r="AH58" s="119">
        <v>1951</v>
      </c>
      <c r="AI58" s="99">
        <v>259</v>
      </c>
      <c r="AJ58" s="100">
        <v>3.0753886000000001</v>
      </c>
      <c r="AK58" s="100">
        <v>5.1233256999999996</v>
      </c>
      <c r="AL58" s="100" t="s">
        <v>24</v>
      </c>
      <c r="AM58" s="100">
        <v>6.0704364000000002</v>
      </c>
      <c r="AN58" s="100">
        <v>3.3443836</v>
      </c>
      <c r="AO58" s="100">
        <v>2.7957100000000001</v>
      </c>
      <c r="AP58" s="100">
        <v>64.565636999999995</v>
      </c>
      <c r="AQ58" s="100" t="s">
        <v>24</v>
      </c>
      <c r="AR58" s="100">
        <v>2.3560447999999998</v>
      </c>
      <c r="AS58" s="100">
        <v>0.31667240000000002</v>
      </c>
      <c r="AT58" s="99">
        <v>3462.5</v>
      </c>
      <c r="AU58" s="99">
        <v>0.42197820000000003</v>
      </c>
      <c r="AV58" s="99">
        <v>0.27130159999999998</v>
      </c>
      <c r="AW58" s="100">
        <v>1.5805616</v>
      </c>
      <c r="AY58" s="119">
        <v>1951</v>
      </c>
    </row>
    <row r="59" spans="2:51">
      <c r="B59" s="119">
        <v>1952</v>
      </c>
      <c r="C59" s="99">
        <v>160</v>
      </c>
      <c r="D59" s="100">
        <v>3.6591502</v>
      </c>
      <c r="E59" s="100">
        <v>6.2830592000000003</v>
      </c>
      <c r="F59" s="100" t="s">
        <v>24</v>
      </c>
      <c r="G59" s="100">
        <v>7.3169817999999998</v>
      </c>
      <c r="H59" s="100">
        <v>4.2323487000000002</v>
      </c>
      <c r="I59" s="100">
        <v>3.5430551000000001</v>
      </c>
      <c r="J59" s="100">
        <v>62.0625</v>
      </c>
      <c r="K59" s="100" t="s">
        <v>24</v>
      </c>
      <c r="L59" s="100">
        <v>2.6693359999999999</v>
      </c>
      <c r="M59" s="100">
        <v>0.3489564</v>
      </c>
      <c r="N59" s="99">
        <v>2412.5</v>
      </c>
      <c r="O59" s="99">
        <v>0.56377359999999999</v>
      </c>
      <c r="P59" s="99">
        <v>0.31631880000000001</v>
      </c>
      <c r="R59" s="119">
        <v>1952</v>
      </c>
      <c r="S59" s="99">
        <v>126</v>
      </c>
      <c r="T59" s="100">
        <v>2.9550412000000001</v>
      </c>
      <c r="U59" s="100">
        <v>4.6408054999999999</v>
      </c>
      <c r="V59" s="100" t="s">
        <v>24</v>
      </c>
      <c r="W59" s="100">
        <v>5.4523545999999996</v>
      </c>
      <c r="X59" s="100">
        <v>3.0587034000000002</v>
      </c>
      <c r="Y59" s="100">
        <v>2.5435086999999998</v>
      </c>
      <c r="Z59" s="100">
        <v>62.619047999999999</v>
      </c>
      <c r="AA59" s="100" t="s">
        <v>24</v>
      </c>
      <c r="AB59" s="100">
        <v>2.2863364000000002</v>
      </c>
      <c r="AC59" s="100">
        <v>0.35248699999999999</v>
      </c>
      <c r="AD59" s="99">
        <v>2000</v>
      </c>
      <c r="AE59" s="99">
        <v>0.48337200000000002</v>
      </c>
      <c r="AF59" s="99">
        <v>0.40405669999999999</v>
      </c>
      <c r="AH59" s="119">
        <v>1952</v>
      </c>
      <c r="AI59" s="99">
        <v>286</v>
      </c>
      <c r="AJ59" s="100">
        <v>3.3115266999999999</v>
      </c>
      <c r="AK59" s="100">
        <v>5.3976948</v>
      </c>
      <c r="AL59" s="100" t="s">
        <v>24</v>
      </c>
      <c r="AM59" s="100">
        <v>6.3129803000000004</v>
      </c>
      <c r="AN59" s="100">
        <v>3.6026324999999999</v>
      </c>
      <c r="AO59" s="100">
        <v>3.0105786000000001</v>
      </c>
      <c r="AP59" s="100">
        <v>62.307692000000003</v>
      </c>
      <c r="AQ59" s="100" t="s">
        <v>24</v>
      </c>
      <c r="AR59" s="100">
        <v>2.4858756999999998</v>
      </c>
      <c r="AS59" s="100">
        <v>0.35050310000000001</v>
      </c>
      <c r="AT59" s="99">
        <v>4412.5</v>
      </c>
      <c r="AU59" s="99">
        <v>0.52424910000000002</v>
      </c>
      <c r="AV59" s="99">
        <v>0.35085</v>
      </c>
      <c r="AW59" s="100">
        <v>1.3538725</v>
      </c>
      <c r="AY59" s="119">
        <v>1952</v>
      </c>
    </row>
    <row r="60" spans="2:51">
      <c r="B60" s="119">
        <v>1953</v>
      </c>
      <c r="C60" s="99">
        <v>159</v>
      </c>
      <c r="D60" s="100">
        <v>3.5629453999999998</v>
      </c>
      <c r="E60" s="100">
        <v>6.5954598999999998</v>
      </c>
      <c r="F60" s="100" t="s">
        <v>24</v>
      </c>
      <c r="G60" s="100">
        <v>7.7938600999999998</v>
      </c>
      <c r="H60" s="100">
        <v>4.2634657000000002</v>
      </c>
      <c r="I60" s="100">
        <v>3.5072869999999998</v>
      </c>
      <c r="J60" s="100">
        <v>64.135220000000004</v>
      </c>
      <c r="K60" s="100" t="s">
        <v>24</v>
      </c>
      <c r="L60" s="100">
        <v>2.5878906000000002</v>
      </c>
      <c r="M60" s="100">
        <v>0.35473650000000001</v>
      </c>
      <c r="N60" s="99">
        <v>2150</v>
      </c>
      <c r="O60" s="99">
        <v>0.4922725</v>
      </c>
      <c r="P60" s="99">
        <v>0.2905121</v>
      </c>
      <c r="R60" s="119">
        <v>1953</v>
      </c>
      <c r="S60" s="99">
        <v>92</v>
      </c>
      <c r="T60" s="100">
        <v>2.1136306</v>
      </c>
      <c r="U60" s="100">
        <v>2.9794532</v>
      </c>
      <c r="V60" s="100" t="s">
        <v>24</v>
      </c>
      <c r="W60" s="100">
        <v>3.3854962999999998</v>
      </c>
      <c r="X60" s="100">
        <v>2.0977152000000001</v>
      </c>
      <c r="Y60" s="100">
        <v>1.7770630999999999</v>
      </c>
      <c r="Z60" s="100">
        <v>60.163043000000002</v>
      </c>
      <c r="AA60" s="100" t="s">
        <v>24</v>
      </c>
      <c r="AB60" s="100">
        <v>1.6033461</v>
      </c>
      <c r="AC60" s="100">
        <v>0.2601369</v>
      </c>
      <c r="AD60" s="99">
        <v>1582.5</v>
      </c>
      <c r="AE60" s="99">
        <v>0.37483119999999998</v>
      </c>
      <c r="AF60" s="99">
        <v>0.32739230000000002</v>
      </c>
      <c r="AH60" s="119">
        <v>1953</v>
      </c>
      <c r="AI60" s="99">
        <v>251</v>
      </c>
      <c r="AJ60" s="100">
        <v>2.8473223000000001</v>
      </c>
      <c r="AK60" s="100">
        <v>4.5290138999999998</v>
      </c>
      <c r="AL60" s="100" t="s">
        <v>24</v>
      </c>
      <c r="AM60" s="100">
        <v>5.2618706</v>
      </c>
      <c r="AN60" s="100">
        <v>3.0443927</v>
      </c>
      <c r="AO60" s="100">
        <v>2.5417323000000001</v>
      </c>
      <c r="AP60" s="100">
        <v>62.679282999999998</v>
      </c>
      <c r="AQ60" s="100" t="s">
        <v>24</v>
      </c>
      <c r="AR60" s="100">
        <v>2.1124390000000002</v>
      </c>
      <c r="AS60" s="100">
        <v>0.31301440000000003</v>
      </c>
      <c r="AT60" s="99">
        <v>3732.5</v>
      </c>
      <c r="AU60" s="99">
        <v>0.43454720000000002</v>
      </c>
      <c r="AV60" s="99">
        <v>0.30508299999999999</v>
      </c>
      <c r="AW60" s="100">
        <v>2.2136477999999999</v>
      </c>
      <c r="AY60" s="119">
        <v>1953</v>
      </c>
    </row>
    <row r="61" spans="2:51">
      <c r="B61" s="119">
        <v>1954</v>
      </c>
      <c r="C61" s="99">
        <v>157</v>
      </c>
      <c r="D61" s="100">
        <v>3.4535095999999998</v>
      </c>
      <c r="E61" s="100">
        <v>5.8563415000000001</v>
      </c>
      <c r="F61" s="100" t="s">
        <v>24</v>
      </c>
      <c r="G61" s="100">
        <v>6.8078452</v>
      </c>
      <c r="H61" s="100">
        <v>3.975565</v>
      </c>
      <c r="I61" s="100">
        <v>3.3767884000000001</v>
      </c>
      <c r="J61" s="100">
        <v>61.894903999999997</v>
      </c>
      <c r="K61" s="100" t="s">
        <v>24</v>
      </c>
      <c r="L61" s="100">
        <v>2.5265529</v>
      </c>
      <c r="M61" s="100">
        <v>0.34289209999999998</v>
      </c>
      <c r="N61" s="99">
        <v>2372.5</v>
      </c>
      <c r="O61" s="99">
        <v>0.53324190000000005</v>
      </c>
      <c r="P61" s="99">
        <v>0.3227353</v>
      </c>
      <c r="R61" s="119">
        <v>1954</v>
      </c>
      <c r="S61" s="99">
        <v>125</v>
      </c>
      <c r="T61" s="100">
        <v>2.8150616999999998</v>
      </c>
      <c r="U61" s="100">
        <v>4.2482815</v>
      </c>
      <c r="V61" s="100" t="s">
        <v>24</v>
      </c>
      <c r="W61" s="100">
        <v>4.9256276000000003</v>
      </c>
      <c r="X61" s="100">
        <v>2.8254858</v>
      </c>
      <c r="Y61" s="100">
        <v>2.3711901000000002</v>
      </c>
      <c r="Z61" s="100">
        <v>63.9</v>
      </c>
      <c r="AA61" s="100" t="s">
        <v>24</v>
      </c>
      <c r="AB61" s="100">
        <v>2.1693856</v>
      </c>
      <c r="AC61" s="100">
        <v>0.34704869999999999</v>
      </c>
      <c r="AD61" s="99">
        <v>1762.5</v>
      </c>
      <c r="AE61" s="99">
        <v>0.40943619999999997</v>
      </c>
      <c r="AF61" s="99">
        <v>0.37303560000000002</v>
      </c>
      <c r="AH61" s="119">
        <v>1954</v>
      </c>
      <c r="AI61" s="99">
        <v>282</v>
      </c>
      <c r="AJ61" s="100">
        <v>3.1380404</v>
      </c>
      <c r="AK61" s="100">
        <v>4.9789089999999998</v>
      </c>
      <c r="AL61" s="100" t="s">
        <v>24</v>
      </c>
      <c r="AM61" s="100">
        <v>5.7786071000000003</v>
      </c>
      <c r="AN61" s="100">
        <v>3.3567513</v>
      </c>
      <c r="AO61" s="100">
        <v>2.8442862999999998</v>
      </c>
      <c r="AP61" s="100">
        <v>62.783687999999998</v>
      </c>
      <c r="AQ61" s="100" t="s">
        <v>24</v>
      </c>
      <c r="AR61" s="100">
        <v>2.3547094</v>
      </c>
      <c r="AS61" s="100">
        <v>0.34472219999999998</v>
      </c>
      <c r="AT61" s="99">
        <v>4135</v>
      </c>
      <c r="AU61" s="99">
        <v>0.47236089999999997</v>
      </c>
      <c r="AV61" s="99">
        <v>0.34241539999999998</v>
      </c>
      <c r="AW61" s="100">
        <v>1.3785201</v>
      </c>
      <c r="AY61" s="119">
        <v>1954</v>
      </c>
    </row>
    <row r="62" spans="2:51">
      <c r="B62" s="119">
        <v>1955</v>
      </c>
      <c r="C62" s="99">
        <v>171</v>
      </c>
      <c r="D62" s="100">
        <v>3.6724437999999999</v>
      </c>
      <c r="E62" s="100">
        <v>6.5103551</v>
      </c>
      <c r="F62" s="100" t="s">
        <v>24</v>
      </c>
      <c r="G62" s="100">
        <v>7.6867260000000002</v>
      </c>
      <c r="H62" s="100">
        <v>4.3596064999999999</v>
      </c>
      <c r="I62" s="100">
        <v>3.6726561000000002</v>
      </c>
      <c r="J62" s="100">
        <v>61.271929999999998</v>
      </c>
      <c r="K62" s="100" t="s">
        <v>24</v>
      </c>
      <c r="L62" s="100">
        <v>2.6697891999999999</v>
      </c>
      <c r="M62" s="100">
        <v>0.370226</v>
      </c>
      <c r="N62" s="99">
        <v>2755</v>
      </c>
      <c r="O62" s="99">
        <v>0.6045777</v>
      </c>
      <c r="P62" s="99">
        <v>0.37401190000000001</v>
      </c>
      <c r="R62" s="119">
        <v>1955</v>
      </c>
      <c r="S62" s="99">
        <v>134</v>
      </c>
      <c r="T62" s="100">
        <v>2.9493331</v>
      </c>
      <c r="U62" s="100">
        <v>4.2815066000000002</v>
      </c>
      <c r="V62" s="100" t="s">
        <v>24</v>
      </c>
      <c r="W62" s="100">
        <v>4.9291714000000004</v>
      </c>
      <c r="X62" s="100">
        <v>2.9173079999999998</v>
      </c>
      <c r="Y62" s="100">
        <v>2.4250300999999999</v>
      </c>
      <c r="Z62" s="100">
        <v>62.611939999999997</v>
      </c>
      <c r="AA62" s="100" t="s">
        <v>24</v>
      </c>
      <c r="AB62" s="100">
        <v>2.3195429999999999</v>
      </c>
      <c r="AC62" s="100">
        <v>0.37380049999999998</v>
      </c>
      <c r="AD62" s="99">
        <v>2040</v>
      </c>
      <c r="AE62" s="99">
        <v>0.46341520000000003</v>
      </c>
      <c r="AF62" s="99">
        <v>0.441965</v>
      </c>
      <c r="AH62" s="119">
        <v>1955</v>
      </c>
      <c r="AI62" s="99">
        <v>305</v>
      </c>
      <c r="AJ62" s="100">
        <v>3.3153255000000001</v>
      </c>
      <c r="AK62" s="100">
        <v>5.2387411000000004</v>
      </c>
      <c r="AL62" s="100" t="s">
        <v>24</v>
      </c>
      <c r="AM62" s="100">
        <v>6.1038791000000003</v>
      </c>
      <c r="AN62" s="100">
        <v>3.5580172999999999</v>
      </c>
      <c r="AO62" s="100">
        <v>2.9855466000000002</v>
      </c>
      <c r="AP62" s="100">
        <v>61.860655999999999</v>
      </c>
      <c r="AQ62" s="100" t="s">
        <v>24</v>
      </c>
      <c r="AR62" s="100">
        <v>2.5036939999999999</v>
      </c>
      <c r="AS62" s="100">
        <v>0.37178800000000001</v>
      </c>
      <c r="AT62" s="99">
        <v>4795</v>
      </c>
      <c r="AU62" s="99">
        <v>0.53521600000000003</v>
      </c>
      <c r="AV62" s="99">
        <v>0.40018949999999998</v>
      </c>
      <c r="AW62" s="100">
        <v>1.5205757</v>
      </c>
      <c r="AY62" s="119">
        <v>1955</v>
      </c>
    </row>
    <row r="63" spans="2:51">
      <c r="B63" s="119">
        <v>1956</v>
      </c>
      <c r="C63" s="99">
        <v>209</v>
      </c>
      <c r="D63" s="100">
        <v>4.3760469000000004</v>
      </c>
      <c r="E63" s="100">
        <v>7.5987565000000004</v>
      </c>
      <c r="F63" s="100" t="s">
        <v>24</v>
      </c>
      <c r="G63" s="100">
        <v>8.7600040000000003</v>
      </c>
      <c r="H63" s="100">
        <v>5.1051605999999996</v>
      </c>
      <c r="I63" s="100">
        <v>4.2915969</v>
      </c>
      <c r="J63" s="100">
        <v>61.279904000000002</v>
      </c>
      <c r="K63" s="100" t="s">
        <v>24</v>
      </c>
      <c r="L63" s="100">
        <v>3.1845192999999998</v>
      </c>
      <c r="M63" s="100">
        <v>0.43368190000000001</v>
      </c>
      <c r="N63" s="99">
        <v>3302.5</v>
      </c>
      <c r="O63" s="99">
        <v>0.70661359999999995</v>
      </c>
      <c r="P63" s="99">
        <v>0.44756299999999999</v>
      </c>
      <c r="R63" s="119">
        <v>1956</v>
      </c>
      <c r="S63" s="99">
        <v>121</v>
      </c>
      <c r="T63" s="100">
        <v>2.6024303999999998</v>
      </c>
      <c r="U63" s="100">
        <v>3.888388</v>
      </c>
      <c r="V63" s="100" t="s">
        <v>24</v>
      </c>
      <c r="W63" s="100">
        <v>4.5786899999999999</v>
      </c>
      <c r="X63" s="100">
        <v>2.5981405</v>
      </c>
      <c r="Y63" s="100">
        <v>2.2475445000000001</v>
      </c>
      <c r="Z63" s="100">
        <v>64.483470999999994</v>
      </c>
      <c r="AA63" s="100" t="s">
        <v>24</v>
      </c>
      <c r="AB63" s="100">
        <v>2.0153230999999998</v>
      </c>
      <c r="AC63" s="100">
        <v>0.31929489999999999</v>
      </c>
      <c r="AD63" s="99">
        <v>1650</v>
      </c>
      <c r="AE63" s="99">
        <v>0.36646309999999999</v>
      </c>
      <c r="AF63" s="99">
        <v>0.35205819999999999</v>
      </c>
      <c r="AH63" s="119">
        <v>1956</v>
      </c>
      <c r="AI63" s="99">
        <v>330</v>
      </c>
      <c r="AJ63" s="100">
        <v>3.5011405</v>
      </c>
      <c r="AK63" s="100">
        <v>5.5461308000000002</v>
      </c>
      <c r="AL63" s="100" t="s">
        <v>24</v>
      </c>
      <c r="AM63" s="100">
        <v>6.4266907</v>
      </c>
      <c r="AN63" s="100">
        <v>3.7478156</v>
      </c>
      <c r="AO63" s="100">
        <v>3.2002708000000002</v>
      </c>
      <c r="AP63" s="100">
        <v>62.454545000000003</v>
      </c>
      <c r="AQ63" s="100" t="s">
        <v>24</v>
      </c>
      <c r="AR63" s="100">
        <v>2.6259250000000001</v>
      </c>
      <c r="AS63" s="100">
        <v>0.38332870000000002</v>
      </c>
      <c r="AT63" s="99">
        <v>4952.5</v>
      </c>
      <c r="AU63" s="99">
        <v>0.53971139999999995</v>
      </c>
      <c r="AV63" s="99">
        <v>0.41046529999999998</v>
      </c>
      <c r="AW63" s="100">
        <v>1.9542177000000001</v>
      </c>
      <c r="AY63" s="119">
        <v>1956</v>
      </c>
    </row>
    <row r="64" spans="2:51">
      <c r="B64" s="119">
        <v>1957</v>
      </c>
      <c r="C64" s="99">
        <v>206</v>
      </c>
      <c r="D64" s="100">
        <v>4.2193228999999999</v>
      </c>
      <c r="E64" s="100">
        <v>6.418965</v>
      </c>
      <c r="F64" s="100" t="s">
        <v>24</v>
      </c>
      <c r="G64" s="100">
        <v>7.2846703000000002</v>
      </c>
      <c r="H64" s="100">
        <v>4.6938991000000003</v>
      </c>
      <c r="I64" s="100">
        <v>4.1623371999999996</v>
      </c>
      <c r="J64" s="100">
        <v>57.402912999999998</v>
      </c>
      <c r="K64" s="100" t="s">
        <v>24</v>
      </c>
      <c r="L64" s="100">
        <v>2.9730120000000002</v>
      </c>
      <c r="M64" s="100">
        <v>0.43223739999999999</v>
      </c>
      <c r="N64" s="99">
        <v>3890</v>
      </c>
      <c r="O64" s="99">
        <v>0.81418230000000003</v>
      </c>
      <c r="P64" s="99">
        <v>0.51183199999999995</v>
      </c>
      <c r="R64" s="119">
        <v>1957</v>
      </c>
      <c r="S64" s="99">
        <v>136</v>
      </c>
      <c r="T64" s="100">
        <v>2.8584038999999999</v>
      </c>
      <c r="U64" s="100">
        <v>4.1298015000000001</v>
      </c>
      <c r="V64" s="100" t="s">
        <v>24</v>
      </c>
      <c r="W64" s="100">
        <v>4.7546879999999998</v>
      </c>
      <c r="X64" s="100">
        <v>2.8544513999999999</v>
      </c>
      <c r="Y64" s="100">
        <v>2.4172552999999999</v>
      </c>
      <c r="Z64" s="100">
        <v>61.433824000000001</v>
      </c>
      <c r="AA64" s="100" t="s">
        <v>24</v>
      </c>
      <c r="AB64" s="100">
        <v>2.2591361999999999</v>
      </c>
      <c r="AC64" s="100">
        <v>0.36466989999999999</v>
      </c>
      <c r="AD64" s="99">
        <v>2222.5</v>
      </c>
      <c r="AE64" s="99">
        <v>0.48247040000000002</v>
      </c>
      <c r="AF64" s="99">
        <v>0.47218670000000001</v>
      </c>
      <c r="AH64" s="119">
        <v>1957</v>
      </c>
      <c r="AI64" s="99">
        <v>342</v>
      </c>
      <c r="AJ64" s="100">
        <v>3.5476442000000001</v>
      </c>
      <c r="AK64" s="100">
        <v>5.2232497000000002</v>
      </c>
      <c r="AL64" s="100" t="s">
        <v>24</v>
      </c>
      <c r="AM64" s="100">
        <v>5.9547046999999997</v>
      </c>
      <c r="AN64" s="100">
        <v>3.7448991999999999</v>
      </c>
      <c r="AO64" s="100">
        <v>3.2641034000000002</v>
      </c>
      <c r="AP64" s="100">
        <v>59.005848</v>
      </c>
      <c r="AQ64" s="100" t="s">
        <v>24</v>
      </c>
      <c r="AR64" s="100">
        <v>2.6411305999999999</v>
      </c>
      <c r="AS64" s="100">
        <v>0.40257549999999998</v>
      </c>
      <c r="AT64" s="99">
        <v>6112.5</v>
      </c>
      <c r="AU64" s="99">
        <v>0.65135390000000004</v>
      </c>
      <c r="AV64" s="99">
        <v>0.49666959999999999</v>
      </c>
      <c r="AW64" s="100">
        <v>1.5543035000000001</v>
      </c>
      <c r="AY64" s="119">
        <v>1957</v>
      </c>
    </row>
    <row r="65" spans="2:51">
      <c r="B65" s="120">
        <v>1958</v>
      </c>
      <c r="C65" s="99">
        <v>189</v>
      </c>
      <c r="D65" s="100">
        <v>3.7977736000000002</v>
      </c>
      <c r="E65" s="100">
        <v>5.8446547000000004</v>
      </c>
      <c r="F65" s="100" t="s">
        <v>24</v>
      </c>
      <c r="G65" s="100">
        <v>6.6237361999999997</v>
      </c>
      <c r="H65" s="100">
        <v>4.2312946</v>
      </c>
      <c r="I65" s="100">
        <v>3.6862523999999999</v>
      </c>
      <c r="J65" s="100">
        <v>58.134920999999999</v>
      </c>
      <c r="K65" s="100" t="s">
        <v>24</v>
      </c>
      <c r="L65" s="100">
        <v>2.7170787999999999</v>
      </c>
      <c r="M65" s="100">
        <v>0.40170030000000001</v>
      </c>
      <c r="N65" s="99">
        <v>3440</v>
      </c>
      <c r="O65" s="99">
        <v>0.70639450000000004</v>
      </c>
      <c r="P65" s="99">
        <v>0.46503139999999998</v>
      </c>
      <c r="R65" s="120">
        <v>1958</v>
      </c>
      <c r="S65" s="99">
        <v>117</v>
      </c>
      <c r="T65" s="100">
        <v>2.4045377999999999</v>
      </c>
      <c r="U65" s="100">
        <v>3.1887257999999998</v>
      </c>
      <c r="V65" s="100" t="s">
        <v>24</v>
      </c>
      <c r="W65" s="100">
        <v>3.5550784000000002</v>
      </c>
      <c r="X65" s="100">
        <v>2.3628296</v>
      </c>
      <c r="Y65" s="100">
        <v>2.1012102000000001</v>
      </c>
      <c r="Z65" s="100">
        <v>58.269230999999998</v>
      </c>
      <c r="AA65" s="100" t="s">
        <v>24</v>
      </c>
      <c r="AB65" s="100">
        <v>1.9660561000000001</v>
      </c>
      <c r="AC65" s="100">
        <v>0.31903579999999998</v>
      </c>
      <c r="AD65" s="99">
        <v>2155</v>
      </c>
      <c r="AE65" s="99">
        <v>0.45763429999999999</v>
      </c>
      <c r="AF65" s="99">
        <v>0.4718272</v>
      </c>
      <c r="AH65" s="120">
        <v>1958</v>
      </c>
      <c r="AI65" s="99">
        <v>306</v>
      </c>
      <c r="AJ65" s="100">
        <v>3.1089978</v>
      </c>
      <c r="AK65" s="100">
        <v>4.3673615000000003</v>
      </c>
      <c r="AL65" s="100" t="s">
        <v>24</v>
      </c>
      <c r="AM65" s="100">
        <v>4.9029268000000004</v>
      </c>
      <c r="AN65" s="100">
        <v>3.2151116000000002</v>
      </c>
      <c r="AO65" s="100">
        <v>2.8332386999999999</v>
      </c>
      <c r="AP65" s="100">
        <v>58.186275000000002</v>
      </c>
      <c r="AQ65" s="100" t="s">
        <v>24</v>
      </c>
      <c r="AR65" s="100">
        <v>2.3708065</v>
      </c>
      <c r="AS65" s="100">
        <v>0.36549100000000001</v>
      </c>
      <c r="AT65" s="99">
        <v>5595</v>
      </c>
      <c r="AU65" s="99">
        <v>0.58410240000000002</v>
      </c>
      <c r="AV65" s="99">
        <v>0.46762559999999997</v>
      </c>
      <c r="AW65" s="100">
        <v>1.8329123</v>
      </c>
      <c r="AY65" s="120">
        <v>1958</v>
      </c>
    </row>
    <row r="66" spans="2:51">
      <c r="B66" s="120">
        <v>1959</v>
      </c>
      <c r="C66" s="99">
        <v>219</v>
      </c>
      <c r="D66" s="100">
        <v>4.3108538999999997</v>
      </c>
      <c r="E66" s="100">
        <v>6.7662364000000004</v>
      </c>
      <c r="F66" s="100" t="s">
        <v>24</v>
      </c>
      <c r="G66" s="100">
        <v>7.6893397999999999</v>
      </c>
      <c r="H66" s="100">
        <v>4.8564838000000004</v>
      </c>
      <c r="I66" s="100">
        <v>4.2162699999999997</v>
      </c>
      <c r="J66" s="100">
        <v>58.253425</v>
      </c>
      <c r="K66" s="100" t="s">
        <v>24</v>
      </c>
      <c r="L66" s="100">
        <v>3.0298837999999999</v>
      </c>
      <c r="M66" s="100">
        <v>0.43544830000000001</v>
      </c>
      <c r="N66" s="99">
        <v>3980</v>
      </c>
      <c r="O66" s="99">
        <v>0.80070819999999998</v>
      </c>
      <c r="P66" s="99">
        <v>0.51094419999999996</v>
      </c>
      <c r="R66" s="120">
        <v>1959</v>
      </c>
      <c r="S66" s="99">
        <v>150</v>
      </c>
      <c r="T66" s="100">
        <v>3.0143483</v>
      </c>
      <c r="U66" s="100">
        <v>4.1242400000000004</v>
      </c>
      <c r="V66" s="100" t="s">
        <v>24</v>
      </c>
      <c r="W66" s="100">
        <v>4.6955073000000001</v>
      </c>
      <c r="X66" s="100">
        <v>2.9886176999999998</v>
      </c>
      <c r="Y66" s="100">
        <v>2.6109499</v>
      </c>
      <c r="Z66" s="100">
        <v>59.8</v>
      </c>
      <c r="AA66" s="100" t="s">
        <v>24</v>
      </c>
      <c r="AB66" s="100">
        <v>2.4038461999999998</v>
      </c>
      <c r="AC66" s="100">
        <v>0.38541589999999998</v>
      </c>
      <c r="AD66" s="99">
        <v>2605</v>
      </c>
      <c r="AE66" s="99">
        <v>0.54111880000000001</v>
      </c>
      <c r="AF66" s="99">
        <v>0.54756510000000003</v>
      </c>
      <c r="AH66" s="120">
        <v>1959</v>
      </c>
      <c r="AI66" s="99">
        <v>369</v>
      </c>
      <c r="AJ66" s="100">
        <v>3.6693050999999999</v>
      </c>
      <c r="AK66" s="100">
        <v>5.3056324999999998</v>
      </c>
      <c r="AL66" s="100" t="s">
        <v>24</v>
      </c>
      <c r="AM66" s="100">
        <v>6.0193572</v>
      </c>
      <c r="AN66" s="100">
        <v>3.8453130999999998</v>
      </c>
      <c r="AO66" s="100">
        <v>3.3555131</v>
      </c>
      <c r="AP66" s="100">
        <v>58.882114000000001</v>
      </c>
      <c r="AQ66" s="100" t="s">
        <v>24</v>
      </c>
      <c r="AR66" s="100">
        <v>2.7398277000000002</v>
      </c>
      <c r="AS66" s="100">
        <v>0.41362149999999998</v>
      </c>
      <c r="AT66" s="99">
        <v>6585</v>
      </c>
      <c r="AU66" s="99">
        <v>0.67298950000000002</v>
      </c>
      <c r="AV66" s="99">
        <v>0.52482980000000001</v>
      </c>
      <c r="AW66" s="100">
        <v>1.6406019999999999</v>
      </c>
      <c r="AY66" s="120">
        <v>1959</v>
      </c>
    </row>
    <row r="67" spans="2:51">
      <c r="B67" s="120">
        <v>1960</v>
      </c>
      <c r="C67" s="99">
        <v>223</v>
      </c>
      <c r="D67" s="100">
        <v>4.2948212000000003</v>
      </c>
      <c r="E67" s="100">
        <v>7.0102982000000003</v>
      </c>
      <c r="F67" s="100" t="s">
        <v>24</v>
      </c>
      <c r="G67" s="100">
        <v>7.9858225000000003</v>
      </c>
      <c r="H67" s="100">
        <v>4.9044024000000004</v>
      </c>
      <c r="I67" s="100">
        <v>4.2281697999999999</v>
      </c>
      <c r="J67" s="100">
        <v>59.517937000000003</v>
      </c>
      <c r="K67" s="100" t="s">
        <v>24</v>
      </c>
      <c r="L67" s="100">
        <v>3.0552130000000002</v>
      </c>
      <c r="M67" s="100">
        <v>0.44933410000000001</v>
      </c>
      <c r="N67" s="99">
        <v>3812.5</v>
      </c>
      <c r="O67" s="99">
        <v>0.75068420000000002</v>
      </c>
      <c r="P67" s="99">
        <v>0.50290029999999997</v>
      </c>
      <c r="R67" s="120">
        <v>1960</v>
      </c>
      <c r="S67" s="99">
        <v>140</v>
      </c>
      <c r="T67" s="100">
        <v>2.7544415</v>
      </c>
      <c r="U67" s="100">
        <v>3.6344960999999998</v>
      </c>
      <c r="V67" s="100" t="s">
        <v>24</v>
      </c>
      <c r="W67" s="100">
        <v>4.0596670000000001</v>
      </c>
      <c r="X67" s="100">
        <v>2.6715711</v>
      </c>
      <c r="Y67" s="100">
        <v>2.3263052000000002</v>
      </c>
      <c r="Z67" s="100">
        <v>59.535713999999999</v>
      </c>
      <c r="AA67" s="100" t="s">
        <v>24</v>
      </c>
      <c r="AB67" s="100">
        <v>2.2453889</v>
      </c>
      <c r="AC67" s="100">
        <v>0.36049949999999997</v>
      </c>
      <c r="AD67" s="99">
        <v>2425</v>
      </c>
      <c r="AE67" s="99">
        <v>0.49357839999999997</v>
      </c>
      <c r="AF67" s="99">
        <v>0.51139840000000003</v>
      </c>
      <c r="AH67" s="120">
        <v>1960</v>
      </c>
      <c r="AI67" s="99">
        <v>363</v>
      </c>
      <c r="AJ67" s="100">
        <v>3.5328466999999999</v>
      </c>
      <c r="AK67" s="100">
        <v>5.0929520999999998</v>
      </c>
      <c r="AL67" s="100" t="s">
        <v>24</v>
      </c>
      <c r="AM67" s="100">
        <v>5.7380547999999996</v>
      </c>
      <c r="AN67" s="100">
        <v>3.6695142999999999</v>
      </c>
      <c r="AO67" s="100">
        <v>3.1872976</v>
      </c>
      <c r="AP67" s="100">
        <v>59.524793000000003</v>
      </c>
      <c r="AQ67" s="100" t="s">
        <v>24</v>
      </c>
      <c r="AR67" s="100">
        <v>2.6821339000000002</v>
      </c>
      <c r="AS67" s="100">
        <v>0.41033639999999999</v>
      </c>
      <c r="AT67" s="99">
        <v>6237.5</v>
      </c>
      <c r="AU67" s="99">
        <v>0.62426190000000004</v>
      </c>
      <c r="AV67" s="99">
        <v>0.50617040000000002</v>
      </c>
      <c r="AW67" s="100">
        <v>1.9288225999999999</v>
      </c>
      <c r="AY67" s="120">
        <v>1960</v>
      </c>
    </row>
    <row r="68" spans="2:51">
      <c r="B68" s="120">
        <v>1961</v>
      </c>
      <c r="C68" s="99">
        <v>234</v>
      </c>
      <c r="D68" s="100">
        <v>4.4048717000000002</v>
      </c>
      <c r="E68" s="100">
        <v>7.0474079999999999</v>
      </c>
      <c r="F68" s="100" t="s">
        <v>24</v>
      </c>
      <c r="G68" s="100">
        <v>8.0515100999999998</v>
      </c>
      <c r="H68" s="100">
        <v>4.9884529999999998</v>
      </c>
      <c r="I68" s="100">
        <v>4.3062130999999999</v>
      </c>
      <c r="J68" s="100">
        <v>60.512821000000002</v>
      </c>
      <c r="K68" s="100" t="s">
        <v>24</v>
      </c>
      <c r="L68" s="100">
        <v>3.1283422000000001</v>
      </c>
      <c r="M68" s="100">
        <v>0.4656902</v>
      </c>
      <c r="N68" s="99">
        <v>3750</v>
      </c>
      <c r="O68" s="99">
        <v>0.72195909999999996</v>
      </c>
      <c r="P68" s="99">
        <v>0.48726140000000001</v>
      </c>
      <c r="R68" s="120">
        <v>1961</v>
      </c>
      <c r="S68" s="99">
        <v>130</v>
      </c>
      <c r="T68" s="100">
        <v>2.5019727</v>
      </c>
      <c r="U68" s="100">
        <v>3.5349884</v>
      </c>
      <c r="V68" s="100" t="s">
        <v>24</v>
      </c>
      <c r="W68" s="100">
        <v>4.0475519999999996</v>
      </c>
      <c r="X68" s="100">
        <v>2.5011665000000001</v>
      </c>
      <c r="Y68" s="100">
        <v>2.1970073000000001</v>
      </c>
      <c r="Z68" s="100">
        <v>60.423076999999999</v>
      </c>
      <c r="AA68" s="100" t="s">
        <v>24</v>
      </c>
      <c r="AB68" s="100">
        <v>2.0205160000000002</v>
      </c>
      <c r="AC68" s="100">
        <v>0.33580450000000001</v>
      </c>
      <c r="AD68" s="99">
        <v>2240</v>
      </c>
      <c r="AE68" s="99">
        <v>0.44632179999999999</v>
      </c>
      <c r="AF68" s="99">
        <v>0.48726639999999999</v>
      </c>
      <c r="AH68" s="120">
        <v>1961</v>
      </c>
      <c r="AI68" s="99">
        <v>364</v>
      </c>
      <c r="AJ68" s="100">
        <v>3.4639614999999999</v>
      </c>
      <c r="AK68" s="100">
        <v>5.0866888000000001</v>
      </c>
      <c r="AL68" s="100" t="s">
        <v>24</v>
      </c>
      <c r="AM68" s="100">
        <v>5.8032560000000002</v>
      </c>
      <c r="AN68" s="100">
        <v>3.6249104999999999</v>
      </c>
      <c r="AO68" s="100">
        <v>3.1606879000000001</v>
      </c>
      <c r="AP68" s="100">
        <v>60.480769000000002</v>
      </c>
      <c r="AQ68" s="100" t="s">
        <v>24</v>
      </c>
      <c r="AR68" s="100">
        <v>2.6160701</v>
      </c>
      <c r="AS68" s="100">
        <v>0.40916809999999998</v>
      </c>
      <c r="AT68" s="99">
        <v>5990</v>
      </c>
      <c r="AU68" s="99">
        <v>0.58650740000000001</v>
      </c>
      <c r="AV68" s="99">
        <v>0.48726320000000001</v>
      </c>
      <c r="AW68" s="100">
        <v>1.9936156</v>
      </c>
      <c r="AY68" s="120">
        <v>1961</v>
      </c>
    </row>
    <row r="69" spans="2:51">
      <c r="B69" s="120">
        <v>1962</v>
      </c>
      <c r="C69" s="99">
        <v>255</v>
      </c>
      <c r="D69" s="100">
        <v>4.7229219000000002</v>
      </c>
      <c r="E69" s="100">
        <v>7.6045373999999999</v>
      </c>
      <c r="F69" s="100" t="s">
        <v>24</v>
      </c>
      <c r="G69" s="100">
        <v>8.6863793000000005</v>
      </c>
      <c r="H69" s="100">
        <v>5.3814492999999999</v>
      </c>
      <c r="I69" s="100">
        <v>4.6123601000000001</v>
      </c>
      <c r="J69" s="100">
        <v>59.696078</v>
      </c>
      <c r="K69" s="100" t="s">
        <v>24</v>
      </c>
      <c r="L69" s="100">
        <v>3.2848126</v>
      </c>
      <c r="M69" s="100">
        <v>0.48684559999999999</v>
      </c>
      <c r="N69" s="99">
        <v>4320</v>
      </c>
      <c r="O69" s="99">
        <v>0.81858489999999995</v>
      </c>
      <c r="P69" s="99">
        <v>0.5457457</v>
      </c>
      <c r="R69" s="120">
        <v>1962</v>
      </c>
      <c r="S69" s="99">
        <v>155</v>
      </c>
      <c r="T69" s="100">
        <v>2.9238111</v>
      </c>
      <c r="U69" s="100">
        <v>4.0041805999999998</v>
      </c>
      <c r="V69" s="100" t="s">
        <v>24</v>
      </c>
      <c r="W69" s="100">
        <v>4.5620802999999999</v>
      </c>
      <c r="X69" s="100">
        <v>2.8450158999999999</v>
      </c>
      <c r="Y69" s="100">
        <v>2.4728735999999998</v>
      </c>
      <c r="Z69" s="100">
        <v>62.177419</v>
      </c>
      <c r="AA69" s="100" t="s">
        <v>24</v>
      </c>
      <c r="AB69" s="100">
        <v>2.3762072999999999</v>
      </c>
      <c r="AC69" s="100">
        <v>0.38004169999999998</v>
      </c>
      <c r="AD69" s="99">
        <v>2355</v>
      </c>
      <c r="AE69" s="99">
        <v>0.46029360000000002</v>
      </c>
      <c r="AF69" s="99">
        <v>0.49808849999999999</v>
      </c>
      <c r="AH69" s="120">
        <v>1962</v>
      </c>
      <c r="AI69" s="99">
        <v>410</v>
      </c>
      <c r="AJ69" s="100">
        <v>3.8315967</v>
      </c>
      <c r="AK69" s="100">
        <v>5.5882541999999997</v>
      </c>
      <c r="AL69" s="100" t="s">
        <v>24</v>
      </c>
      <c r="AM69" s="100">
        <v>6.3584677999999997</v>
      </c>
      <c r="AN69" s="100">
        <v>3.9980764999999998</v>
      </c>
      <c r="AO69" s="100">
        <v>3.4605546999999999</v>
      </c>
      <c r="AP69" s="100">
        <v>60.634146000000001</v>
      </c>
      <c r="AQ69" s="100" t="s">
        <v>24</v>
      </c>
      <c r="AR69" s="100">
        <v>2.8699425999999999</v>
      </c>
      <c r="AS69" s="100">
        <v>0.44008890000000001</v>
      </c>
      <c r="AT69" s="99">
        <v>6675</v>
      </c>
      <c r="AU69" s="99">
        <v>0.64221600000000001</v>
      </c>
      <c r="AV69" s="99">
        <v>0.52792459999999997</v>
      </c>
      <c r="AW69" s="100">
        <v>1.8991495</v>
      </c>
      <c r="AY69" s="120">
        <v>1962</v>
      </c>
    </row>
    <row r="70" spans="2:51">
      <c r="B70" s="120">
        <v>1963</v>
      </c>
      <c r="C70" s="99">
        <v>264</v>
      </c>
      <c r="D70" s="100">
        <v>4.8000873000000004</v>
      </c>
      <c r="E70" s="100">
        <v>7.3076663000000002</v>
      </c>
      <c r="F70" s="100" t="s">
        <v>24</v>
      </c>
      <c r="G70" s="100">
        <v>8.2908352999999995</v>
      </c>
      <c r="H70" s="100">
        <v>5.3374552</v>
      </c>
      <c r="I70" s="100">
        <v>4.6378665999999997</v>
      </c>
      <c r="J70" s="100">
        <v>59.318182</v>
      </c>
      <c r="K70" s="100" t="s">
        <v>24</v>
      </c>
      <c r="L70" s="100">
        <v>3.2693498000000001</v>
      </c>
      <c r="M70" s="100">
        <v>0.49612869999999998</v>
      </c>
      <c r="N70" s="99">
        <v>4492.5</v>
      </c>
      <c r="O70" s="99">
        <v>0.83587619999999996</v>
      </c>
      <c r="P70" s="99">
        <v>0.56893740000000004</v>
      </c>
      <c r="R70" s="120">
        <v>1963</v>
      </c>
      <c r="S70" s="99">
        <v>194</v>
      </c>
      <c r="T70" s="100">
        <v>3.5879416000000002</v>
      </c>
      <c r="U70" s="100">
        <v>4.7843524999999998</v>
      </c>
      <c r="V70" s="100" t="s">
        <v>24</v>
      </c>
      <c r="W70" s="100">
        <v>5.4169140999999996</v>
      </c>
      <c r="X70" s="100">
        <v>3.5023992000000002</v>
      </c>
      <c r="Y70" s="100">
        <v>3.1245981</v>
      </c>
      <c r="Z70" s="100">
        <v>60.025773000000001</v>
      </c>
      <c r="AA70" s="100" t="s">
        <v>24</v>
      </c>
      <c r="AB70" s="100">
        <v>2.8018486</v>
      </c>
      <c r="AC70" s="100">
        <v>0.46542869999999997</v>
      </c>
      <c r="AD70" s="99">
        <v>3320</v>
      </c>
      <c r="AE70" s="99">
        <v>0.63683270000000003</v>
      </c>
      <c r="AF70" s="99">
        <v>0.69316489999999997</v>
      </c>
      <c r="AH70" s="120">
        <v>1963</v>
      </c>
      <c r="AI70" s="99">
        <v>458</v>
      </c>
      <c r="AJ70" s="100">
        <v>4.1991766999999998</v>
      </c>
      <c r="AK70" s="100">
        <v>5.9197199999999999</v>
      </c>
      <c r="AL70" s="100" t="s">
        <v>24</v>
      </c>
      <c r="AM70" s="100">
        <v>6.7038729000000004</v>
      </c>
      <c r="AN70" s="100">
        <v>4.3436516999999997</v>
      </c>
      <c r="AO70" s="100">
        <v>3.8314162999999999</v>
      </c>
      <c r="AP70" s="100">
        <v>59.617904000000003</v>
      </c>
      <c r="AQ70" s="100" t="s">
        <v>24</v>
      </c>
      <c r="AR70" s="100">
        <v>3.0535369000000001</v>
      </c>
      <c r="AS70" s="100">
        <v>0.48264380000000001</v>
      </c>
      <c r="AT70" s="99">
        <v>7812.5</v>
      </c>
      <c r="AU70" s="99">
        <v>0.73787060000000004</v>
      </c>
      <c r="AV70" s="99">
        <v>0.61584000000000005</v>
      </c>
      <c r="AW70" s="100">
        <v>1.5274097</v>
      </c>
      <c r="AY70" s="120">
        <v>1963</v>
      </c>
    </row>
    <row r="71" spans="2:51">
      <c r="B71" s="120">
        <v>1964</v>
      </c>
      <c r="C71" s="99">
        <v>246</v>
      </c>
      <c r="D71" s="100">
        <v>4.3887818000000003</v>
      </c>
      <c r="E71" s="100">
        <v>6.7944073999999999</v>
      </c>
      <c r="F71" s="100" t="s">
        <v>24</v>
      </c>
      <c r="G71" s="100">
        <v>7.7375107999999999</v>
      </c>
      <c r="H71" s="100">
        <v>4.9249980999999998</v>
      </c>
      <c r="I71" s="100">
        <v>4.2881533999999997</v>
      </c>
      <c r="J71" s="100">
        <v>58.536585000000002</v>
      </c>
      <c r="K71" s="100">
        <v>59.5</v>
      </c>
      <c r="L71" s="100">
        <v>2.9289201</v>
      </c>
      <c r="M71" s="100">
        <v>0.43736439999999999</v>
      </c>
      <c r="N71" s="99">
        <v>4374</v>
      </c>
      <c r="O71" s="99">
        <v>0.79877279999999995</v>
      </c>
      <c r="P71" s="99">
        <v>0.52444219999999997</v>
      </c>
      <c r="R71" s="120">
        <v>1964</v>
      </c>
      <c r="S71" s="99">
        <v>147</v>
      </c>
      <c r="T71" s="100">
        <v>2.6647813999999999</v>
      </c>
      <c r="U71" s="100">
        <v>3.4015551999999998</v>
      </c>
      <c r="V71" s="100" t="s">
        <v>24</v>
      </c>
      <c r="W71" s="100">
        <v>3.8031092000000002</v>
      </c>
      <c r="X71" s="100">
        <v>2.5086037000000001</v>
      </c>
      <c r="Y71" s="100">
        <v>2.2030729</v>
      </c>
      <c r="Z71" s="100">
        <v>61.537415000000003</v>
      </c>
      <c r="AA71" s="100">
        <v>64</v>
      </c>
      <c r="AB71" s="100">
        <v>2.1063190000000001</v>
      </c>
      <c r="AC71" s="100">
        <v>0.33146930000000002</v>
      </c>
      <c r="AD71" s="99">
        <v>2258</v>
      </c>
      <c r="AE71" s="99">
        <v>0.42484339999999998</v>
      </c>
      <c r="AF71" s="99">
        <v>0.45204030000000001</v>
      </c>
      <c r="AH71" s="120">
        <v>1964</v>
      </c>
      <c r="AI71" s="99">
        <v>393</v>
      </c>
      <c r="AJ71" s="100">
        <v>3.5336642</v>
      </c>
      <c r="AK71" s="100">
        <v>4.8859575</v>
      </c>
      <c r="AL71" s="100" t="s">
        <v>24</v>
      </c>
      <c r="AM71" s="100">
        <v>5.5002689</v>
      </c>
      <c r="AN71" s="100">
        <v>3.6066155000000002</v>
      </c>
      <c r="AO71" s="100">
        <v>3.1670644999999999</v>
      </c>
      <c r="AP71" s="100">
        <v>59.659033000000001</v>
      </c>
      <c r="AQ71" s="100">
        <v>61</v>
      </c>
      <c r="AR71" s="100">
        <v>2.5555989000000001</v>
      </c>
      <c r="AS71" s="100">
        <v>0.39067940000000001</v>
      </c>
      <c r="AT71" s="99">
        <v>6632</v>
      </c>
      <c r="AU71" s="99">
        <v>0.61459759999999997</v>
      </c>
      <c r="AV71" s="99">
        <v>0.49732219999999999</v>
      </c>
      <c r="AW71" s="100">
        <v>1.9974415000000001</v>
      </c>
      <c r="AY71" s="120">
        <v>1964</v>
      </c>
    </row>
    <row r="72" spans="2:51">
      <c r="B72" s="120">
        <v>1965</v>
      </c>
      <c r="C72" s="99">
        <v>264</v>
      </c>
      <c r="D72" s="100">
        <v>4.6198268000000002</v>
      </c>
      <c r="E72" s="100">
        <v>7.0099676999999998</v>
      </c>
      <c r="F72" s="100" t="s">
        <v>24</v>
      </c>
      <c r="G72" s="100">
        <v>7.8190853000000002</v>
      </c>
      <c r="H72" s="100">
        <v>5.1051869999999999</v>
      </c>
      <c r="I72" s="100">
        <v>4.4183149999999998</v>
      </c>
      <c r="J72" s="100">
        <v>57.19697</v>
      </c>
      <c r="K72" s="100">
        <v>58</v>
      </c>
      <c r="L72" s="100">
        <v>3.1246301000000001</v>
      </c>
      <c r="M72" s="100">
        <v>0.47337279999999998</v>
      </c>
      <c r="N72" s="99">
        <v>5009</v>
      </c>
      <c r="O72" s="99">
        <v>0.89736470000000002</v>
      </c>
      <c r="P72" s="99">
        <v>0.60556679999999996</v>
      </c>
      <c r="R72" s="120">
        <v>1965</v>
      </c>
      <c r="S72" s="99">
        <v>172</v>
      </c>
      <c r="T72" s="100">
        <v>3.0570168999999998</v>
      </c>
      <c r="U72" s="100">
        <v>3.9532069999999999</v>
      </c>
      <c r="V72" s="100" t="s">
        <v>24</v>
      </c>
      <c r="W72" s="100">
        <v>4.4339285999999998</v>
      </c>
      <c r="X72" s="100">
        <v>2.883899</v>
      </c>
      <c r="Y72" s="100">
        <v>2.4929792000000002</v>
      </c>
      <c r="Z72" s="100">
        <v>61.145349000000003</v>
      </c>
      <c r="AA72" s="100">
        <v>64</v>
      </c>
      <c r="AB72" s="100">
        <v>2.4927535999999999</v>
      </c>
      <c r="AC72" s="100">
        <v>0.39139829999999998</v>
      </c>
      <c r="AD72" s="99">
        <v>2757</v>
      </c>
      <c r="AE72" s="99">
        <v>0.50892510000000002</v>
      </c>
      <c r="AF72" s="99">
        <v>0.56173479999999998</v>
      </c>
      <c r="AH72" s="120">
        <v>1965</v>
      </c>
      <c r="AI72" s="99">
        <v>436</v>
      </c>
      <c r="AJ72" s="100">
        <v>3.8444921000000001</v>
      </c>
      <c r="AK72" s="100">
        <v>5.3123068</v>
      </c>
      <c r="AL72" s="100" t="s">
        <v>24</v>
      </c>
      <c r="AM72" s="100">
        <v>5.9214133000000002</v>
      </c>
      <c r="AN72" s="100">
        <v>3.9065846</v>
      </c>
      <c r="AO72" s="100">
        <v>3.3896578000000002</v>
      </c>
      <c r="AP72" s="100">
        <v>58.754587000000001</v>
      </c>
      <c r="AQ72" s="100">
        <v>59</v>
      </c>
      <c r="AR72" s="100">
        <v>2.8405759000000002</v>
      </c>
      <c r="AS72" s="100">
        <v>0.43724619999999997</v>
      </c>
      <c r="AT72" s="99">
        <v>7766</v>
      </c>
      <c r="AU72" s="99">
        <v>0.70605130000000005</v>
      </c>
      <c r="AV72" s="99">
        <v>0.58924399999999999</v>
      </c>
      <c r="AW72" s="100">
        <v>1.7732357000000001</v>
      </c>
      <c r="AY72" s="120">
        <v>1965</v>
      </c>
    </row>
    <row r="73" spans="2:51">
      <c r="B73" s="120">
        <v>1966</v>
      </c>
      <c r="C73" s="99">
        <v>286</v>
      </c>
      <c r="D73" s="100">
        <v>4.8959289999999998</v>
      </c>
      <c r="E73" s="100">
        <v>7.428668</v>
      </c>
      <c r="F73" s="100" t="s">
        <v>24</v>
      </c>
      <c r="G73" s="100">
        <v>8.3758210000000002</v>
      </c>
      <c r="H73" s="100">
        <v>5.4638963</v>
      </c>
      <c r="I73" s="100">
        <v>4.8005065</v>
      </c>
      <c r="J73" s="100">
        <v>57.937063000000002</v>
      </c>
      <c r="K73" s="100">
        <v>58</v>
      </c>
      <c r="L73" s="100">
        <v>3.2577742000000001</v>
      </c>
      <c r="M73" s="100">
        <v>0.49485249999999997</v>
      </c>
      <c r="N73" s="99">
        <v>5221</v>
      </c>
      <c r="O73" s="99">
        <v>0.9150163</v>
      </c>
      <c r="P73" s="99">
        <v>0.62181039999999999</v>
      </c>
      <c r="R73" s="120">
        <v>1966</v>
      </c>
      <c r="S73" s="99">
        <v>192</v>
      </c>
      <c r="T73" s="100">
        <v>3.3345433</v>
      </c>
      <c r="U73" s="100">
        <v>4.2723680000000002</v>
      </c>
      <c r="V73" s="100" t="s">
        <v>24</v>
      </c>
      <c r="W73" s="100">
        <v>4.7445262000000001</v>
      </c>
      <c r="X73" s="100">
        <v>3.1562513999999999</v>
      </c>
      <c r="Y73" s="100">
        <v>2.7350606000000002</v>
      </c>
      <c r="Z73" s="100">
        <v>60.458333000000003</v>
      </c>
      <c r="AA73" s="100">
        <v>62.5</v>
      </c>
      <c r="AB73" s="100">
        <v>2.6548672999999998</v>
      </c>
      <c r="AC73" s="100">
        <v>0.41617900000000002</v>
      </c>
      <c r="AD73" s="99">
        <v>3184</v>
      </c>
      <c r="AE73" s="99">
        <v>0.5746656</v>
      </c>
      <c r="AF73" s="99">
        <v>0.64432959999999995</v>
      </c>
      <c r="AH73" s="120">
        <v>1966</v>
      </c>
      <c r="AI73" s="99">
        <v>478</v>
      </c>
      <c r="AJ73" s="100">
        <v>4.1208679999999998</v>
      </c>
      <c r="AK73" s="100">
        <v>5.6585656999999996</v>
      </c>
      <c r="AL73" s="100" t="s">
        <v>24</v>
      </c>
      <c r="AM73" s="100">
        <v>6.3163131999999997</v>
      </c>
      <c r="AN73" s="100">
        <v>4.2077309999999999</v>
      </c>
      <c r="AO73" s="100">
        <v>3.6843791000000001</v>
      </c>
      <c r="AP73" s="100">
        <v>58.949790999999998</v>
      </c>
      <c r="AQ73" s="100">
        <v>59</v>
      </c>
      <c r="AR73" s="100">
        <v>2.9854474999999998</v>
      </c>
      <c r="AS73" s="100">
        <v>0.45992939999999999</v>
      </c>
      <c r="AT73" s="99">
        <v>8405</v>
      </c>
      <c r="AU73" s="99">
        <v>0.74734210000000001</v>
      </c>
      <c r="AV73" s="99">
        <v>0.63015350000000003</v>
      </c>
      <c r="AW73" s="100">
        <v>1.7387706999999999</v>
      </c>
      <c r="AY73" s="120">
        <v>1966</v>
      </c>
    </row>
    <row r="74" spans="2:51">
      <c r="B74" s="120">
        <v>1967</v>
      </c>
      <c r="C74" s="99">
        <v>256</v>
      </c>
      <c r="D74" s="100">
        <v>4.310257</v>
      </c>
      <c r="E74" s="100">
        <v>6.5070990999999996</v>
      </c>
      <c r="F74" s="100" t="s">
        <v>24</v>
      </c>
      <c r="G74" s="100">
        <v>7.2623097999999997</v>
      </c>
      <c r="H74" s="100">
        <v>4.7854217999999999</v>
      </c>
      <c r="I74" s="100">
        <v>4.1786493</v>
      </c>
      <c r="J74" s="100">
        <v>57.769531000000001</v>
      </c>
      <c r="K74" s="100">
        <v>58</v>
      </c>
      <c r="L74" s="100">
        <v>2.8393966000000002</v>
      </c>
      <c r="M74" s="100">
        <v>0.44515549999999998</v>
      </c>
      <c r="N74" s="99">
        <v>4704</v>
      </c>
      <c r="O74" s="99">
        <v>0.81079449999999997</v>
      </c>
      <c r="P74" s="99">
        <v>0.55130380000000001</v>
      </c>
      <c r="R74" s="120">
        <v>1967</v>
      </c>
      <c r="S74" s="99">
        <v>182</v>
      </c>
      <c r="T74" s="100">
        <v>3.1059307999999999</v>
      </c>
      <c r="U74" s="100">
        <v>4.0386312999999996</v>
      </c>
      <c r="V74" s="100" t="s">
        <v>24</v>
      </c>
      <c r="W74" s="100">
        <v>4.5283462999999999</v>
      </c>
      <c r="X74" s="100">
        <v>2.9431816999999998</v>
      </c>
      <c r="Y74" s="100">
        <v>2.5399172000000001</v>
      </c>
      <c r="Z74" s="100">
        <v>61.104396000000001</v>
      </c>
      <c r="AA74" s="100">
        <v>60</v>
      </c>
      <c r="AB74" s="100">
        <v>2.4698058999999999</v>
      </c>
      <c r="AC74" s="100">
        <v>0.40269939999999999</v>
      </c>
      <c r="AD74" s="99">
        <v>2976</v>
      </c>
      <c r="AE74" s="99">
        <v>0.52809510000000004</v>
      </c>
      <c r="AF74" s="99">
        <v>0.59980409999999995</v>
      </c>
      <c r="AH74" s="120">
        <v>1967</v>
      </c>
      <c r="AI74" s="99">
        <v>438</v>
      </c>
      <c r="AJ74" s="100">
        <v>3.7121545</v>
      </c>
      <c r="AK74" s="100">
        <v>5.1427455000000002</v>
      </c>
      <c r="AL74" s="100" t="s">
        <v>24</v>
      </c>
      <c r="AM74" s="100">
        <v>5.7438712000000001</v>
      </c>
      <c r="AN74" s="100">
        <v>3.7885765999999998</v>
      </c>
      <c r="AO74" s="100">
        <v>3.2997364999999999</v>
      </c>
      <c r="AP74" s="100">
        <v>59.155251</v>
      </c>
      <c r="AQ74" s="100">
        <v>59</v>
      </c>
      <c r="AR74" s="100">
        <v>2.6731767</v>
      </c>
      <c r="AS74" s="100">
        <v>0.42647239999999997</v>
      </c>
      <c r="AT74" s="99">
        <v>7680</v>
      </c>
      <c r="AU74" s="99">
        <v>0.67150089999999996</v>
      </c>
      <c r="AV74" s="99">
        <v>0.5691368</v>
      </c>
      <c r="AW74" s="100">
        <v>1.6112139000000001</v>
      </c>
      <c r="AY74" s="120">
        <v>1967</v>
      </c>
    </row>
    <row r="75" spans="2:51">
      <c r="B75" s="121">
        <v>1968</v>
      </c>
      <c r="C75" s="99">
        <v>282</v>
      </c>
      <c r="D75" s="100">
        <v>4.6663749000000001</v>
      </c>
      <c r="E75" s="100">
        <v>7.0091694000000002</v>
      </c>
      <c r="F75" s="100" t="s">
        <v>24</v>
      </c>
      <c r="G75" s="100">
        <v>7.9625992999999999</v>
      </c>
      <c r="H75" s="100">
        <v>5.1421869999999998</v>
      </c>
      <c r="I75" s="100">
        <v>4.5565457</v>
      </c>
      <c r="J75" s="100">
        <v>60.258865</v>
      </c>
      <c r="K75" s="100">
        <v>61</v>
      </c>
      <c r="L75" s="100">
        <v>2.9283489</v>
      </c>
      <c r="M75" s="100">
        <v>0.4618332</v>
      </c>
      <c r="N75" s="99">
        <v>4460</v>
      </c>
      <c r="O75" s="99">
        <v>0.75537089999999996</v>
      </c>
      <c r="P75" s="99">
        <v>0.50498759999999998</v>
      </c>
      <c r="R75" s="121">
        <v>1968</v>
      </c>
      <c r="S75" s="99">
        <v>177</v>
      </c>
      <c r="T75" s="100">
        <v>2.9671102999999999</v>
      </c>
      <c r="U75" s="100">
        <v>3.8333756000000001</v>
      </c>
      <c r="V75" s="100" t="s">
        <v>24</v>
      </c>
      <c r="W75" s="100">
        <v>4.2506757000000004</v>
      </c>
      <c r="X75" s="100">
        <v>2.8198075999999999</v>
      </c>
      <c r="Y75" s="100">
        <v>2.4258506</v>
      </c>
      <c r="Z75" s="100">
        <v>60.734462999999998</v>
      </c>
      <c r="AA75" s="100">
        <v>61</v>
      </c>
      <c r="AB75" s="100">
        <v>2.3213115000000002</v>
      </c>
      <c r="AC75" s="100">
        <v>0.36505379999999998</v>
      </c>
      <c r="AD75" s="99">
        <v>2901</v>
      </c>
      <c r="AE75" s="99">
        <v>0.50588180000000005</v>
      </c>
      <c r="AF75" s="99">
        <v>0.56625650000000005</v>
      </c>
      <c r="AH75" s="121">
        <v>1968</v>
      </c>
      <c r="AI75" s="99">
        <v>459</v>
      </c>
      <c r="AJ75" s="100">
        <v>3.8222496000000001</v>
      </c>
      <c r="AK75" s="100">
        <v>5.2404324999999998</v>
      </c>
      <c r="AL75" s="100" t="s">
        <v>24</v>
      </c>
      <c r="AM75" s="100">
        <v>5.8887615000000002</v>
      </c>
      <c r="AN75" s="100">
        <v>3.8744619</v>
      </c>
      <c r="AO75" s="100">
        <v>3.4075617999999999</v>
      </c>
      <c r="AP75" s="100">
        <v>60.442265999999996</v>
      </c>
      <c r="AQ75" s="100">
        <v>61</v>
      </c>
      <c r="AR75" s="100">
        <v>2.6600985000000001</v>
      </c>
      <c r="AS75" s="100">
        <v>0.41899819999999999</v>
      </c>
      <c r="AT75" s="99">
        <v>7361</v>
      </c>
      <c r="AU75" s="99">
        <v>0.63244670000000003</v>
      </c>
      <c r="AV75" s="99">
        <v>0.52748039999999996</v>
      </c>
      <c r="AW75" s="100">
        <v>1.8284587999999999</v>
      </c>
      <c r="AY75" s="121">
        <v>1968</v>
      </c>
    </row>
    <row r="76" spans="2:51">
      <c r="B76" s="121">
        <v>1969</v>
      </c>
      <c r="C76" s="99">
        <v>316</v>
      </c>
      <c r="D76" s="100">
        <v>5.1213974000000002</v>
      </c>
      <c r="E76" s="100">
        <v>7.5487707000000004</v>
      </c>
      <c r="F76" s="100" t="s">
        <v>24</v>
      </c>
      <c r="G76" s="100">
        <v>8.4918779999999998</v>
      </c>
      <c r="H76" s="100">
        <v>5.6725247999999997</v>
      </c>
      <c r="I76" s="100">
        <v>5.0622537000000003</v>
      </c>
      <c r="J76" s="100">
        <v>57.56962</v>
      </c>
      <c r="K76" s="100">
        <v>58</v>
      </c>
      <c r="L76" s="100">
        <v>3.2493572999999998</v>
      </c>
      <c r="M76" s="100">
        <v>0.52943739999999995</v>
      </c>
      <c r="N76" s="99">
        <v>5822</v>
      </c>
      <c r="O76" s="99">
        <v>0.96525539999999999</v>
      </c>
      <c r="P76" s="99">
        <v>0.65057690000000001</v>
      </c>
      <c r="R76" s="121">
        <v>1969</v>
      </c>
      <c r="S76" s="99">
        <v>183</v>
      </c>
      <c r="T76" s="100">
        <v>3.0035338</v>
      </c>
      <c r="U76" s="100">
        <v>3.8332090999999999</v>
      </c>
      <c r="V76" s="100" t="s">
        <v>24</v>
      </c>
      <c r="W76" s="100">
        <v>4.2723050999999996</v>
      </c>
      <c r="X76" s="100">
        <v>2.8512173999999999</v>
      </c>
      <c r="Y76" s="100">
        <v>2.5104441</v>
      </c>
      <c r="Z76" s="100">
        <v>60.688524999999998</v>
      </c>
      <c r="AA76" s="100">
        <v>61</v>
      </c>
      <c r="AB76" s="100">
        <v>2.3549093000000001</v>
      </c>
      <c r="AC76" s="100">
        <v>0.39094210000000001</v>
      </c>
      <c r="AD76" s="99">
        <v>2991</v>
      </c>
      <c r="AE76" s="99">
        <v>0.5106657</v>
      </c>
      <c r="AF76" s="99">
        <v>0.5833912</v>
      </c>
      <c r="AH76" s="121">
        <v>1969</v>
      </c>
      <c r="AI76" s="99">
        <v>499</v>
      </c>
      <c r="AJ76" s="100">
        <v>4.0691465000000004</v>
      </c>
      <c r="AK76" s="100">
        <v>5.4993489000000002</v>
      </c>
      <c r="AL76" s="100" t="s">
        <v>24</v>
      </c>
      <c r="AM76" s="100">
        <v>6.1482573</v>
      </c>
      <c r="AN76" s="100">
        <v>4.1578625999999996</v>
      </c>
      <c r="AO76" s="100">
        <v>3.7054309000000001</v>
      </c>
      <c r="AP76" s="100">
        <v>58.713427000000003</v>
      </c>
      <c r="AQ76" s="100">
        <v>59</v>
      </c>
      <c r="AR76" s="100">
        <v>2.8520805</v>
      </c>
      <c r="AS76" s="100">
        <v>0.46856219999999998</v>
      </c>
      <c r="AT76" s="99">
        <v>8813</v>
      </c>
      <c r="AU76" s="99">
        <v>0.74129679999999998</v>
      </c>
      <c r="AV76" s="99">
        <v>0.62610560000000004</v>
      </c>
      <c r="AW76" s="100">
        <v>1.9693084000000001</v>
      </c>
      <c r="AY76" s="121">
        <v>1969</v>
      </c>
    </row>
    <row r="77" spans="2:51">
      <c r="B77" s="121">
        <v>1970</v>
      </c>
      <c r="C77" s="99">
        <v>305</v>
      </c>
      <c r="D77" s="100">
        <v>4.8474430000000002</v>
      </c>
      <c r="E77" s="100">
        <v>7.4116342</v>
      </c>
      <c r="F77" s="100" t="s">
        <v>24</v>
      </c>
      <c r="G77" s="100">
        <v>8.2981791000000005</v>
      </c>
      <c r="H77" s="100">
        <v>5.4823117999999997</v>
      </c>
      <c r="I77" s="100">
        <v>4.7574093</v>
      </c>
      <c r="J77" s="100">
        <v>57.236066000000001</v>
      </c>
      <c r="K77" s="100">
        <v>58</v>
      </c>
      <c r="L77" s="100">
        <v>3.0189053000000001</v>
      </c>
      <c r="M77" s="100">
        <v>0.4854523</v>
      </c>
      <c r="N77" s="99">
        <v>5767</v>
      </c>
      <c r="O77" s="99">
        <v>0.9373013</v>
      </c>
      <c r="P77" s="99">
        <v>0.61696700000000004</v>
      </c>
      <c r="R77" s="121">
        <v>1970</v>
      </c>
      <c r="S77" s="99">
        <v>210</v>
      </c>
      <c r="T77" s="100">
        <v>3.3787197</v>
      </c>
      <c r="U77" s="100">
        <v>4.3397258000000001</v>
      </c>
      <c r="V77" s="100" t="s">
        <v>24</v>
      </c>
      <c r="W77" s="100">
        <v>4.8829843999999998</v>
      </c>
      <c r="X77" s="100">
        <v>3.2262878000000001</v>
      </c>
      <c r="Y77" s="100">
        <v>2.8486210000000001</v>
      </c>
      <c r="Z77" s="100">
        <v>60.347619000000002</v>
      </c>
      <c r="AA77" s="100">
        <v>60</v>
      </c>
      <c r="AB77" s="100">
        <v>2.5738447999999998</v>
      </c>
      <c r="AC77" s="100">
        <v>0.41816009999999998</v>
      </c>
      <c r="AD77" s="99">
        <v>3560</v>
      </c>
      <c r="AE77" s="99">
        <v>0.59587769999999995</v>
      </c>
      <c r="AF77" s="99">
        <v>0.66605800000000004</v>
      </c>
      <c r="AH77" s="121">
        <v>1970</v>
      </c>
      <c r="AI77" s="99">
        <v>515</v>
      </c>
      <c r="AJ77" s="100">
        <v>4.1175791999999998</v>
      </c>
      <c r="AK77" s="100">
        <v>5.6843102999999999</v>
      </c>
      <c r="AL77" s="100" t="s">
        <v>24</v>
      </c>
      <c r="AM77" s="100">
        <v>6.3616168000000002</v>
      </c>
      <c r="AN77" s="100">
        <v>4.2495662000000003</v>
      </c>
      <c r="AO77" s="100">
        <v>3.7266716999999998</v>
      </c>
      <c r="AP77" s="100">
        <v>58.504854000000002</v>
      </c>
      <c r="AQ77" s="100">
        <v>59</v>
      </c>
      <c r="AR77" s="100">
        <v>2.8200634999999998</v>
      </c>
      <c r="AS77" s="100">
        <v>0.45555869999999998</v>
      </c>
      <c r="AT77" s="99">
        <v>9327</v>
      </c>
      <c r="AU77" s="99">
        <v>0.76910069999999997</v>
      </c>
      <c r="AV77" s="99">
        <v>0.6348258</v>
      </c>
      <c r="AW77" s="100">
        <v>1.7078576999999999</v>
      </c>
      <c r="AY77" s="121">
        <v>1970</v>
      </c>
    </row>
    <row r="78" spans="2:51">
      <c r="B78" s="121">
        <v>1971</v>
      </c>
      <c r="C78" s="99">
        <v>293</v>
      </c>
      <c r="D78" s="100">
        <v>4.4610665999999997</v>
      </c>
      <c r="E78" s="100">
        <v>6.7870128999999997</v>
      </c>
      <c r="F78" s="100" t="s">
        <v>24</v>
      </c>
      <c r="G78" s="100">
        <v>7.5789866999999997</v>
      </c>
      <c r="H78" s="100">
        <v>5.0101627000000004</v>
      </c>
      <c r="I78" s="100">
        <v>4.3823375000000002</v>
      </c>
      <c r="J78" s="100">
        <v>56.969282999999997</v>
      </c>
      <c r="K78" s="100">
        <v>56</v>
      </c>
      <c r="L78" s="100">
        <v>2.8607694000000001</v>
      </c>
      <c r="M78" s="100">
        <v>0.4797459</v>
      </c>
      <c r="N78" s="99">
        <v>5653</v>
      </c>
      <c r="O78" s="99">
        <v>0.87981220000000004</v>
      </c>
      <c r="P78" s="99">
        <v>0.61127790000000004</v>
      </c>
      <c r="R78" s="121">
        <v>1971</v>
      </c>
      <c r="S78" s="99">
        <v>196</v>
      </c>
      <c r="T78" s="100">
        <v>3.0156958999999999</v>
      </c>
      <c r="U78" s="100">
        <v>3.974011</v>
      </c>
      <c r="V78" s="100" t="s">
        <v>24</v>
      </c>
      <c r="W78" s="100">
        <v>4.5002921999999996</v>
      </c>
      <c r="X78" s="100">
        <v>2.8732574999999998</v>
      </c>
      <c r="Y78" s="100">
        <v>2.5160513999999998</v>
      </c>
      <c r="Z78" s="100">
        <v>61.632652999999998</v>
      </c>
      <c r="AA78" s="100">
        <v>62.5</v>
      </c>
      <c r="AB78" s="100">
        <v>2.3847182999999998</v>
      </c>
      <c r="AC78" s="100">
        <v>0.3953526</v>
      </c>
      <c r="AD78" s="99">
        <v>3198</v>
      </c>
      <c r="AE78" s="99">
        <v>0.51170669999999996</v>
      </c>
      <c r="AF78" s="99">
        <v>0.58655330000000006</v>
      </c>
      <c r="AH78" s="121">
        <v>1971</v>
      </c>
      <c r="AI78" s="99">
        <v>489</v>
      </c>
      <c r="AJ78" s="100">
        <v>3.7421755999999999</v>
      </c>
      <c r="AK78" s="100">
        <v>5.2525190999999998</v>
      </c>
      <c r="AL78" s="100" t="s">
        <v>24</v>
      </c>
      <c r="AM78" s="100">
        <v>5.8857927999999999</v>
      </c>
      <c r="AN78" s="100">
        <v>3.8689192000000001</v>
      </c>
      <c r="AO78" s="100">
        <v>3.3959093999999999</v>
      </c>
      <c r="AP78" s="100">
        <v>58.838445999999998</v>
      </c>
      <c r="AQ78" s="100">
        <v>57</v>
      </c>
      <c r="AR78" s="100">
        <v>2.6488273000000002</v>
      </c>
      <c r="AS78" s="100">
        <v>0.44193399999999999</v>
      </c>
      <c r="AT78" s="99">
        <v>8851</v>
      </c>
      <c r="AU78" s="99">
        <v>0.69830879999999995</v>
      </c>
      <c r="AV78" s="99">
        <v>0.60210759999999997</v>
      </c>
      <c r="AW78" s="100">
        <v>1.7078495</v>
      </c>
      <c r="AY78" s="121">
        <v>1971</v>
      </c>
    </row>
    <row r="79" spans="2:51">
      <c r="B79" s="121">
        <v>1972</v>
      </c>
      <c r="C79" s="99">
        <v>298</v>
      </c>
      <c r="D79" s="100">
        <v>4.4576392</v>
      </c>
      <c r="E79" s="100">
        <v>6.7004828999999999</v>
      </c>
      <c r="F79" s="100" t="s">
        <v>24</v>
      </c>
      <c r="G79" s="100">
        <v>7.5456298999999998</v>
      </c>
      <c r="H79" s="100">
        <v>4.9582689999999996</v>
      </c>
      <c r="I79" s="100">
        <v>4.3772187999999996</v>
      </c>
      <c r="J79" s="100">
        <v>58.093960000000003</v>
      </c>
      <c r="K79" s="100">
        <v>58</v>
      </c>
      <c r="L79" s="100">
        <v>2.8230390000000001</v>
      </c>
      <c r="M79" s="100">
        <v>0.48759740000000001</v>
      </c>
      <c r="N79" s="99">
        <v>5383</v>
      </c>
      <c r="O79" s="99">
        <v>0.82290600000000003</v>
      </c>
      <c r="P79" s="99">
        <v>0.59450579999999997</v>
      </c>
      <c r="R79" s="121">
        <v>1972</v>
      </c>
      <c r="S79" s="99">
        <v>198</v>
      </c>
      <c r="T79" s="100">
        <v>2.9916094000000002</v>
      </c>
      <c r="U79" s="100">
        <v>3.771909</v>
      </c>
      <c r="V79" s="100" t="s">
        <v>24</v>
      </c>
      <c r="W79" s="100">
        <v>4.1969778</v>
      </c>
      <c r="X79" s="100">
        <v>2.8805364999999998</v>
      </c>
      <c r="Y79" s="100">
        <v>2.5547439999999999</v>
      </c>
      <c r="Z79" s="100">
        <v>59.025252999999999</v>
      </c>
      <c r="AA79" s="100">
        <v>59</v>
      </c>
      <c r="AB79" s="100">
        <v>2.3689878000000002</v>
      </c>
      <c r="AC79" s="100">
        <v>0.40703889999999998</v>
      </c>
      <c r="AD79" s="99">
        <v>3574</v>
      </c>
      <c r="AE79" s="99">
        <v>0.56173949999999995</v>
      </c>
      <c r="AF79" s="99">
        <v>0.6915019</v>
      </c>
      <c r="AH79" s="121">
        <v>1972</v>
      </c>
      <c r="AI79" s="99">
        <v>496</v>
      </c>
      <c r="AJ79" s="100">
        <v>3.7282961999999999</v>
      </c>
      <c r="AK79" s="100">
        <v>5.0371334000000001</v>
      </c>
      <c r="AL79" s="100" t="s">
        <v>24</v>
      </c>
      <c r="AM79" s="100">
        <v>5.6312965000000004</v>
      </c>
      <c r="AN79" s="100">
        <v>3.8102361999999999</v>
      </c>
      <c r="AO79" s="100">
        <v>3.3858668999999999</v>
      </c>
      <c r="AP79" s="100">
        <v>58.465725999999997</v>
      </c>
      <c r="AQ79" s="100">
        <v>59</v>
      </c>
      <c r="AR79" s="100">
        <v>2.6223961</v>
      </c>
      <c r="AS79" s="100">
        <v>0.45189499999999999</v>
      </c>
      <c r="AT79" s="99">
        <v>8957</v>
      </c>
      <c r="AU79" s="99">
        <v>0.6941349</v>
      </c>
      <c r="AV79" s="99">
        <v>0.62975289999999995</v>
      </c>
      <c r="AW79" s="100">
        <v>1.7764169000000001</v>
      </c>
      <c r="AY79" s="121">
        <v>1972</v>
      </c>
    </row>
    <row r="80" spans="2:51">
      <c r="B80" s="121">
        <v>1973</v>
      </c>
      <c r="C80" s="99">
        <v>311</v>
      </c>
      <c r="D80" s="100">
        <v>4.5850945999999997</v>
      </c>
      <c r="E80" s="100">
        <v>7.0573473</v>
      </c>
      <c r="F80" s="100" t="s">
        <v>24</v>
      </c>
      <c r="G80" s="100">
        <v>8.0110843000000003</v>
      </c>
      <c r="H80" s="100">
        <v>5.1297895000000002</v>
      </c>
      <c r="I80" s="100">
        <v>4.4876971000000001</v>
      </c>
      <c r="J80" s="100">
        <v>59.215434000000002</v>
      </c>
      <c r="K80" s="100">
        <v>60</v>
      </c>
      <c r="L80" s="100">
        <v>2.8705926000000002</v>
      </c>
      <c r="M80" s="100">
        <v>0.50496850000000004</v>
      </c>
      <c r="N80" s="99">
        <v>5302</v>
      </c>
      <c r="O80" s="99">
        <v>0.79874480000000003</v>
      </c>
      <c r="P80" s="99">
        <v>0.58889579999999997</v>
      </c>
      <c r="R80" s="121">
        <v>1973</v>
      </c>
      <c r="S80" s="99">
        <v>202</v>
      </c>
      <c r="T80" s="100">
        <v>3.0051966000000001</v>
      </c>
      <c r="U80" s="100">
        <v>3.6690356999999998</v>
      </c>
      <c r="V80" s="100" t="s">
        <v>24</v>
      </c>
      <c r="W80" s="100">
        <v>4.0692586999999998</v>
      </c>
      <c r="X80" s="100">
        <v>2.8236916000000001</v>
      </c>
      <c r="Y80" s="100">
        <v>2.5575526000000002</v>
      </c>
      <c r="Z80" s="100">
        <v>59.262376000000003</v>
      </c>
      <c r="AA80" s="100">
        <v>61</v>
      </c>
      <c r="AB80" s="100">
        <v>2.3207721000000001</v>
      </c>
      <c r="AC80" s="100">
        <v>0.41028559999999997</v>
      </c>
      <c r="AD80" s="99">
        <v>3487</v>
      </c>
      <c r="AE80" s="99">
        <v>0.53981610000000002</v>
      </c>
      <c r="AF80" s="99">
        <v>0.6923665</v>
      </c>
      <c r="AH80" s="121">
        <v>1973</v>
      </c>
      <c r="AI80" s="99">
        <v>513</v>
      </c>
      <c r="AJ80" s="100">
        <v>3.7987231000000001</v>
      </c>
      <c r="AK80" s="100">
        <v>5.0624767000000004</v>
      </c>
      <c r="AL80" s="100" t="s">
        <v>24</v>
      </c>
      <c r="AM80" s="100">
        <v>5.6708528999999999</v>
      </c>
      <c r="AN80" s="100">
        <v>3.8171221000000002</v>
      </c>
      <c r="AO80" s="100">
        <v>3.4047787999999999</v>
      </c>
      <c r="AP80" s="100">
        <v>59.233918000000003</v>
      </c>
      <c r="AQ80" s="100">
        <v>60</v>
      </c>
      <c r="AR80" s="100">
        <v>2.6256526</v>
      </c>
      <c r="AS80" s="100">
        <v>0.4629045</v>
      </c>
      <c r="AT80" s="99">
        <v>8789</v>
      </c>
      <c r="AU80" s="99">
        <v>0.67104299999999995</v>
      </c>
      <c r="AV80" s="99">
        <v>0.62601320000000005</v>
      </c>
      <c r="AW80" s="100">
        <v>1.9234883</v>
      </c>
      <c r="AY80" s="121">
        <v>1973</v>
      </c>
    </row>
    <row r="81" spans="2:51">
      <c r="B81" s="121">
        <v>1974</v>
      </c>
      <c r="C81" s="99">
        <v>352</v>
      </c>
      <c r="D81" s="100">
        <v>5.1090996000000004</v>
      </c>
      <c r="E81" s="100">
        <v>7.5073872000000001</v>
      </c>
      <c r="F81" s="100" t="s">
        <v>24</v>
      </c>
      <c r="G81" s="100">
        <v>8.4595465999999995</v>
      </c>
      <c r="H81" s="100">
        <v>5.586049</v>
      </c>
      <c r="I81" s="100">
        <v>4.9560887999999998</v>
      </c>
      <c r="J81" s="100">
        <v>58.911932</v>
      </c>
      <c r="K81" s="100">
        <v>60.5</v>
      </c>
      <c r="L81" s="100">
        <v>3.0953217999999998</v>
      </c>
      <c r="M81" s="100">
        <v>0.5474424</v>
      </c>
      <c r="N81" s="99">
        <v>6014</v>
      </c>
      <c r="O81" s="99">
        <v>0.89191419999999999</v>
      </c>
      <c r="P81" s="99">
        <v>0.65114700000000003</v>
      </c>
      <c r="R81" s="121">
        <v>1974</v>
      </c>
      <c r="S81" s="99">
        <v>207</v>
      </c>
      <c r="T81" s="100">
        <v>3.0294591</v>
      </c>
      <c r="U81" s="100">
        <v>3.7553185999999998</v>
      </c>
      <c r="V81" s="100" t="s">
        <v>24</v>
      </c>
      <c r="W81" s="100">
        <v>4.2076566</v>
      </c>
      <c r="X81" s="100">
        <v>2.8068749999999998</v>
      </c>
      <c r="Y81" s="100">
        <v>2.4772034000000001</v>
      </c>
      <c r="Z81" s="100">
        <v>61.980676000000003</v>
      </c>
      <c r="AA81" s="100">
        <v>64</v>
      </c>
      <c r="AB81" s="100">
        <v>2.3768514999999999</v>
      </c>
      <c r="AC81" s="100">
        <v>0.40167659999999999</v>
      </c>
      <c r="AD81" s="99">
        <v>3107</v>
      </c>
      <c r="AE81" s="99">
        <v>0.47327730000000001</v>
      </c>
      <c r="AF81" s="99">
        <v>0.61004579999999997</v>
      </c>
      <c r="AH81" s="121">
        <v>1974</v>
      </c>
      <c r="AI81" s="99">
        <v>559</v>
      </c>
      <c r="AJ81" s="100">
        <v>4.0735806999999999</v>
      </c>
      <c r="AK81" s="100">
        <v>5.4039932000000004</v>
      </c>
      <c r="AL81" s="100" t="s">
        <v>24</v>
      </c>
      <c r="AM81" s="100">
        <v>6.0579811000000001</v>
      </c>
      <c r="AN81" s="100">
        <v>4.0713701000000002</v>
      </c>
      <c r="AO81" s="100">
        <v>3.6247981999999999</v>
      </c>
      <c r="AP81" s="100">
        <v>60.048301000000002</v>
      </c>
      <c r="AQ81" s="100">
        <v>61</v>
      </c>
      <c r="AR81" s="100">
        <v>2.7837258999999999</v>
      </c>
      <c r="AS81" s="100">
        <v>0.4825913</v>
      </c>
      <c r="AT81" s="99">
        <v>9121</v>
      </c>
      <c r="AU81" s="99">
        <v>0.68539459999999996</v>
      </c>
      <c r="AV81" s="99">
        <v>0.63653820000000005</v>
      </c>
      <c r="AW81" s="100">
        <v>1.9991346000000001</v>
      </c>
      <c r="AY81" s="121">
        <v>1974</v>
      </c>
    </row>
    <row r="82" spans="2:51">
      <c r="B82" s="121">
        <v>1975</v>
      </c>
      <c r="C82" s="99">
        <v>353</v>
      </c>
      <c r="D82" s="100">
        <v>5.0651576</v>
      </c>
      <c r="E82" s="100">
        <v>7.6555014999999997</v>
      </c>
      <c r="F82" s="100" t="s">
        <v>24</v>
      </c>
      <c r="G82" s="100">
        <v>8.6478792000000002</v>
      </c>
      <c r="H82" s="100">
        <v>5.5866503999999999</v>
      </c>
      <c r="I82" s="100">
        <v>4.9334198999999996</v>
      </c>
      <c r="J82" s="100">
        <v>59.552408</v>
      </c>
      <c r="K82" s="100">
        <v>62</v>
      </c>
      <c r="L82" s="100">
        <v>3.0597208999999999</v>
      </c>
      <c r="M82" s="100">
        <v>0.58118479999999995</v>
      </c>
      <c r="N82" s="99">
        <v>5858</v>
      </c>
      <c r="O82" s="99">
        <v>0.85926659999999999</v>
      </c>
      <c r="P82" s="99">
        <v>0.67309580000000002</v>
      </c>
      <c r="R82" s="121">
        <v>1975</v>
      </c>
      <c r="S82" s="99">
        <v>213</v>
      </c>
      <c r="T82" s="100">
        <v>3.0763391000000002</v>
      </c>
      <c r="U82" s="100">
        <v>3.7642674999999999</v>
      </c>
      <c r="V82" s="100" t="s">
        <v>24</v>
      </c>
      <c r="W82" s="100">
        <v>4.2682186</v>
      </c>
      <c r="X82" s="100">
        <v>2.8068529</v>
      </c>
      <c r="Y82" s="100">
        <v>2.4726206999999998</v>
      </c>
      <c r="Z82" s="100">
        <v>61.516432000000002</v>
      </c>
      <c r="AA82" s="100">
        <v>61</v>
      </c>
      <c r="AB82" s="100">
        <v>2.3929895999999999</v>
      </c>
      <c r="AC82" s="100">
        <v>0.44114910000000002</v>
      </c>
      <c r="AD82" s="99">
        <v>3370</v>
      </c>
      <c r="AE82" s="99">
        <v>0.50711399999999995</v>
      </c>
      <c r="AF82" s="99">
        <v>0.71685810000000005</v>
      </c>
      <c r="AH82" s="121">
        <v>1975</v>
      </c>
      <c r="AI82" s="99">
        <v>566</v>
      </c>
      <c r="AJ82" s="100">
        <v>4.0739955999999999</v>
      </c>
      <c r="AK82" s="100">
        <v>5.4562223000000003</v>
      </c>
      <c r="AL82" s="100" t="s">
        <v>24</v>
      </c>
      <c r="AM82" s="100">
        <v>6.1435890999999998</v>
      </c>
      <c r="AN82" s="100">
        <v>4.0608959999999996</v>
      </c>
      <c r="AO82" s="100">
        <v>3.5996670000000002</v>
      </c>
      <c r="AP82" s="100">
        <v>60.291519000000001</v>
      </c>
      <c r="AQ82" s="100">
        <v>61</v>
      </c>
      <c r="AR82" s="100">
        <v>2.7693512</v>
      </c>
      <c r="AS82" s="100">
        <v>0.51916600000000002</v>
      </c>
      <c r="AT82" s="99">
        <v>9228</v>
      </c>
      <c r="AU82" s="99">
        <v>0.68543969999999999</v>
      </c>
      <c r="AV82" s="99">
        <v>0.68844399999999994</v>
      </c>
      <c r="AW82" s="100">
        <v>2.0337293999999999</v>
      </c>
      <c r="AY82" s="121">
        <v>1975</v>
      </c>
    </row>
    <row r="83" spans="2:51">
      <c r="B83" s="121">
        <v>1976</v>
      </c>
      <c r="C83" s="99">
        <v>360</v>
      </c>
      <c r="D83" s="100">
        <v>5.1194291999999999</v>
      </c>
      <c r="E83" s="100">
        <v>7.4254205000000004</v>
      </c>
      <c r="F83" s="100" t="s">
        <v>24</v>
      </c>
      <c r="G83" s="100">
        <v>8.3678179000000004</v>
      </c>
      <c r="H83" s="100">
        <v>5.5473590000000002</v>
      </c>
      <c r="I83" s="100">
        <v>4.8856831999999999</v>
      </c>
      <c r="J83" s="100">
        <v>57.388888999999999</v>
      </c>
      <c r="K83" s="100">
        <v>59</v>
      </c>
      <c r="L83" s="100">
        <v>3.0423391999999998</v>
      </c>
      <c r="M83" s="100">
        <v>0.57575129999999997</v>
      </c>
      <c r="N83" s="99">
        <v>6723</v>
      </c>
      <c r="O83" s="99">
        <v>0.9779814</v>
      </c>
      <c r="P83" s="99">
        <v>0.79235809999999995</v>
      </c>
      <c r="R83" s="121">
        <v>1976</v>
      </c>
      <c r="S83" s="99">
        <v>242</v>
      </c>
      <c r="T83" s="100">
        <v>3.4566249</v>
      </c>
      <c r="U83" s="100">
        <v>4.2397621000000001</v>
      </c>
      <c r="V83" s="100" t="s">
        <v>24</v>
      </c>
      <c r="W83" s="100">
        <v>4.8321299</v>
      </c>
      <c r="X83" s="100">
        <v>3.1217651000000002</v>
      </c>
      <c r="Y83" s="100">
        <v>2.7607913000000002</v>
      </c>
      <c r="Z83" s="100">
        <v>62.285124000000003</v>
      </c>
      <c r="AA83" s="100">
        <v>63.5</v>
      </c>
      <c r="AB83" s="100">
        <v>2.605232</v>
      </c>
      <c r="AC83" s="100">
        <v>0.48269669999999998</v>
      </c>
      <c r="AD83" s="99">
        <v>3791</v>
      </c>
      <c r="AE83" s="99">
        <v>0.56493769999999999</v>
      </c>
      <c r="AF83" s="99">
        <v>0.81911780000000001</v>
      </c>
      <c r="AH83" s="121">
        <v>1976</v>
      </c>
      <c r="AI83" s="99">
        <v>602</v>
      </c>
      <c r="AJ83" s="100">
        <v>4.2898626999999996</v>
      </c>
      <c r="AK83" s="100">
        <v>5.6719847000000003</v>
      </c>
      <c r="AL83" s="100" t="s">
        <v>24</v>
      </c>
      <c r="AM83" s="100">
        <v>6.4080833000000004</v>
      </c>
      <c r="AN83" s="100">
        <v>4.2424365000000002</v>
      </c>
      <c r="AO83" s="100">
        <v>3.7647230999999999</v>
      </c>
      <c r="AP83" s="100">
        <v>59.357143000000001</v>
      </c>
      <c r="AQ83" s="100">
        <v>61</v>
      </c>
      <c r="AR83" s="100">
        <v>2.8501088999999999</v>
      </c>
      <c r="AS83" s="100">
        <v>0.53434170000000003</v>
      </c>
      <c r="AT83" s="99">
        <v>10514</v>
      </c>
      <c r="AU83" s="99">
        <v>0.77395099999999994</v>
      </c>
      <c r="AV83" s="99">
        <v>0.80180280000000004</v>
      </c>
      <c r="AW83" s="100">
        <v>1.7513767</v>
      </c>
      <c r="AY83" s="121">
        <v>1976</v>
      </c>
    </row>
    <row r="84" spans="2:51">
      <c r="B84" s="121">
        <v>1977</v>
      </c>
      <c r="C84" s="99">
        <v>448</v>
      </c>
      <c r="D84" s="100">
        <v>6.3056831999999998</v>
      </c>
      <c r="E84" s="100">
        <v>9.2804278</v>
      </c>
      <c r="F84" s="100" t="s">
        <v>24</v>
      </c>
      <c r="G84" s="100">
        <v>10.590569</v>
      </c>
      <c r="H84" s="100">
        <v>6.7933010999999999</v>
      </c>
      <c r="I84" s="100">
        <v>6.0002364000000004</v>
      </c>
      <c r="J84" s="100">
        <v>59.647320999999998</v>
      </c>
      <c r="K84" s="100">
        <v>61</v>
      </c>
      <c r="L84" s="100">
        <v>3.7200033000000001</v>
      </c>
      <c r="M84" s="100">
        <v>0.74270559999999997</v>
      </c>
      <c r="N84" s="99">
        <v>7419</v>
      </c>
      <c r="O84" s="99">
        <v>1.0684918000000001</v>
      </c>
      <c r="P84" s="99">
        <v>0.88969640000000005</v>
      </c>
      <c r="R84" s="121">
        <v>1977</v>
      </c>
      <c r="S84" s="99">
        <v>266</v>
      </c>
      <c r="T84" s="100">
        <v>3.7530695000000001</v>
      </c>
      <c r="U84" s="100">
        <v>4.5153543999999997</v>
      </c>
      <c r="V84" s="100" t="s">
        <v>24</v>
      </c>
      <c r="W84" s="100">
        <v>5.0905589000000004</v>
      </c>
      <c r="X84" s="100">
        <v>3.3591570000000002</v>
      </c>
      <c r="Y84" s="100">
        <v>2.9575311000000002</v>
      </c>
      <c r="Z84" s="100">
        <v>62.428570999999998</v>
      </c>
      <c r="AA84" s="100">
        <v>63</v>
      </c>
      <c r="AB84" s="100">
        <v>2.8234794999999999</v>
      </c>
      <c r="AC84" s="100">
        <v>0.54879310000000003</v>
      </c>
      <c r="AD84" s="99">
        <v>3948</v>
      </c>
      <c r="AE84" s="99">
        <v>0.58132689999999998</v>
      </c>
      <c r="AF84" s="99">
        <v>0.88029109999999999</v>
      </c>
      <c r="AH84" s="121">
        <v>1977</v>
      </c>
      <c r="AI84" s="99">
        <v>714</v>
      </c>
      <c r="AJ84" s="100">
        <v>5.0309204000000003</v>
      </c>
      <c r="AK84" s="100">
        <v>6.5468960000000003</v>
      </c>
      <c r="AL84" s="100" t="s">
        <v>24</v>
      </c>
      <c r="AM84" s="100">
        <v>7.4005134999999997</v>
      </c>
      <c r="AN84" s="100">
        <v>4.8902612000000003</v>
      </c>
      <c r="AO84" s="100">
        <v>4.3389924000000004</v>
      </c>
      <c r="AP84" s="100">
        <v>60.683472999999999</v>
      </c>
      <c r="AQ84" s="100">
        <v>62</v>
      </c>
      <c r="AR84" s="100">
        <v>3.3265001999999999</v>
      </c>
      <c r="AS84" s="100">
        <v>0.65631030000000001</v>
      </c>
      <c r="AT84" s="99">
        <v>11367</v>
      </c>
      <c r="AU84" s="99">
        <v>0.82760630000000002</v>
      </c>
      <c r="AV84" s="99">
        <v>0.88640699999999994</v>
      </c>
      <c r="AW84" s="100">
        <v>2.0553043999999998</v>
      </c>
      <c r="AY84" s="121">
        <v>1977</v>
      </c>
    </row>
    <row r="85" spans="2:51">
      <c r="B85" s="121">
        <v>1978</v>
      </c>
      <c r="C85" s="99">
        <v>455</v>
      </c>
      <c r="D85" s="100">
        <v>6.3359063999999998</v>
      </c>
      <c r="E85" s="100">
        <v>9.2366398000000007</v>
      </c>
      <c r="F85" s="100" t="s">
        <v>24</v>
      </c>
      <c r="G85" s="100">
        <v>10.391149</v>
      </c>
      <c r="H85" s="100">
        <v>6.7933899000000002</v>
      </c>
      <c r="I85" s="100">
        <v>5.9408642</v>
      </c>
      <c r="J85" s="100">
        <v>59.043956000000001</v>
      </c>
      <c r="K85" s="100">
        <v>62</v>
      </c>
      <c r="L85" s="100">
        <v>3.6272321000000001</v>
      </c>
      <c r="M85" s="100">
        <v>0.75479839999999998</v>
      </c>
      <c r="N85" s="99">
        <v>7835</v>
      </c>
      <c r="O85" s="99">
        <v>1.1169173999999999</v>
      </c>
      <c r="P85" s="99">
        <v>0.96293649999999997</v>
      </c>
      <c r="R85" s="121">
        <v>1978</v>
      </c>
      <c r="S85" s="99">
        <v>260</v>
      </c>
      <c r="T85" s="100">
        <v>3.6221980999999999</v>
      </c>
      <c r="U85" s="100">
        <v>4.2950035</v>
      </c>
      <c r="V85" s="100" t="s">
        <v>24</v>
      </c>
      <c r="W85" s="100">
        <v>4.8255664999999999</v>
      </c>
      <c r="X85" s="100">
        <v>3.2318996000000002</v>
      </c>
      <c r="Y85" s="100">
        <v>2.8789045</v>
      </c>
      <c r="Z85" s="100">
        <v>61.803846</v>
      </c>
      <c r="AA85" s="100">
        <v>63.5</v>
      </c>
      <c r="AB85" s="100">
        <v>2.7530706999999999</v>
      </c>
      <c r="AC85" s="100">
        <v>0.54004649999999998</v>
      </c>
      <c r="AD85" s="99">
        <v>3985</v>
      </c>
      <c r="AE85" s="99">
        <v>0.57964740000000003</v>
      </c>
      <c r="AF85" s="99">
        <v>0.91609620000000003</v>
      </c>
      <c r="AH85" s="121">
        <v>1978</v>
      </c>
      <c r="AI85" s="99">
        <v>715</v>
      </c>
      <c r="AJ85" s="100">
        <v>4.9793669999999999</v>
      </c>
      <c r="AK85" s="100">
        <v>6.4230438000000003</v>
      </c>
      <c r="AL85" s="100" t="s">
        <v>24</v>
      </c>
      <c r="AM85" s="100">
        <v>7.1802960000000002</v>
      </c>
      <c r="AN85" s="100">
        <v>4.8298468000000003</v>
      </c>
      <c r="AO85" s="100">
        <v>4.278734</v>
      </c>
      <c r="AP85" s="100">
        <v>60.047552000000003</v>
      </c>
      <c r="AQ85" s="100">
        <v>62</v>
      </c>
      <c r="AR85" s="100">
        <v>3.2517737000000002</v>
      </c>
      <c r="AS85" s="100">
        <v>0.65944199999999997</v>
      </c>
      <c r="AT85" s="99">
        <v>11820</v>
      </c>
      <c r="AU85" s="99">
        <v>0.85098960000000001</v>
      </c>
      <c r="AV85" s="99">
        <v>0.94661859999999998</v>
      </c>
      <c r="AW85" s="100">
        <v>2.1505546999999998</v>
      </c>
      <c r="AY85" s="121">
        <v>1978</v>
      </c>
    </row>
    <row r="86" spans="2:51">
      <c r="B86" s="122">
        <v>1979</v>
      </c>
      <c r="C86" s="99">
        <v>446</v>
      </c>
      <c r="D86" s="100">
        <v>6.1485336999999998</v>
      </c>
      <c r="E86" s="100">
        <v>8.7104373000000006</v>
      </c>
      <c r="F86" s="100">
        <v>7.9264979999999996</v>
      </c>
      <c r="G86" s="100">
        <v>9.8632943999999991</v>
      </c>
      <c r="H86" s="100">
        <v>6.4665545</v>
      </c>
      <c r="I86" s="100">
        <v>5.7303553999999997</v>
      </c>
      <c r="J86" s="100">
        <v>59.017937000000003</v>
      </c>
      <c r="K86" s="100">
        <v>59</v>
      </c>
      <c r="L86" s="100">
        <v>3.4958456999999998</v>
      </c>
      <c r="M86" s="100">
        <v>0.75265369999999998</v>
      </c>
      <c r="N86" s="99">
        <v>7659</v>
      </c>
      <c r="O86" s="99">
        <v>1.081518</v>
      </c>
      <c r="P86" s="99">
        <v>0.97605549999999996</v>
      </c>
      <c r="R86" s="122">
        <v>1979</v>
      </c>
      <c r="S86" s="99">
        <v>250</v>
      </c>
      <c r="T86" s="100">
        <v>3.4425933999999998</v>
      </c>
      <c r="U86" s="100">
        <v>4.1486644999999998</v>
      </c>
      <c r="V86" s="100">
        <v>3.7752846999999998</v>
      </c>
      <c r="W86" s="100">
        <v>4.6949752</v>
      </c>
      <c r="X86" s="100">
        <v>3.0223179999999998</v>
      </c>
      <c r="Y86" s="100">
        <v>2.6365571000000001</v>
      </c>
      <c r="Z86" s="100">
        <v>63.427999999999997</v>
      </c>
      <c r="AA86" s="100">
        <v>63.5</v>
      </c>
      <c r="AB86" s="100">
        <v>2.6047093000000001</v>
      </c>
      <c r="AC86" s="100">
        <v>0.52841830000000001</v>
      </c>
      <c r="AD86" s="99">
        <v>3652</v>
      </c>
      <c r="AE86" s="99">
        <v>0.52539349999999996</v>
      </c>
      <c r="AF86" s="99">
        <v>0.87726669999999995</v>
      </c>
      <c r="AH86" s="122">
        <v>1979</v>
      </c>
      <c r="AI86" s="99">
        <v>696</v>
      </c>
      <c r="AJ86" s="100">
        <v>4.7947987999999997</v>
      </c>
      <c r="AK86" s="100">
        <v>6.1725377000000003</v>
      </c>
      <c r="AL86" s="100">
        <v>5.6170093000000003</v>
      </c>
      <c r="AM86" s="100">
        <v>6.9555882999999996</v>
      </c>
      <c r="AN86" s="100">
        <v>4.6057430000000004</v>
      </c>
      <c r="AO86" s="100">
        <v>4.0760322000000002</v>
      </c>
      <c r="AP86" s="100">
        <v>60.602010999999997</v>
      </c>
      <c r="AQ86" s="100">
        <v>61</v>
      </c>
      <c r="AR86" s="100">
        <v>3.1132582000000002</v>
      </c>
      <c r="AS86" s="100">
        <v>0.65310409999999997</v>
      </c>
      <c r="AT86" s="99">
        <v>11311</v>
      </c>
      <c r="AU86" s="99">
        <v>0.80604620000000005</v>
      </c>
      <c r="AV86" s="99">
        <v>0.9418126</v>
      </c>
      <c r="AW86" s="100">
        <v>2.0995762</v>
      </c>
      <c r="AY86" s="122">
        <v>1979</v>
      </c>
    </row>
    <row r="87" spans="2:51">
      <c r="B87" s="122">
        <v>1980</v>
      </c>
      <c r="C87" s="99">
        <v>456</v>
      </c>
      <c r="D87" s="100">
        <v>6.2141764999999998</v>
      </c>
      <c r="E87" s="100">
        <v>8.7082554000000005</v>
      </c>
      <c r="F87" s="100">
        <v>7.9245124000000002</v>
      </c>
      <c r="G87" s="100">
        <v>9.8844204999999992</v>
      </c>
      <c r="H87" s="100">
        <v>6.4201952000000002</v>
      </c>
      <c r="I87" s="100">
        <v>5.7156051000000003</v>
      </c>
      <c r="J87" s="100">
        <v>60.655701999999998</v>
      </c>
      <c r="K87" s="100">
        <v>63</v>
      </c>
      <c r="L87" s="100">
        <v>3.3765272</v>
      </c>
      <c r="M87" s="100">
        <v>0.75349480000000002</v>
      </c>
      <c r="N87" s="99">
        <v>7075</v>
      </c>
      <c r="O87" s="99">
        <v>0.98823919999999998</v>
      </c>
      <c r="P87" s="99">
        <v>0.90861460000000005</v>
      </c>
      <c r="R87" s="122">
        <v>1980</v>
      </c>
      <c r="S87" s="99">
        <v>260</v>
      </c>
      <c r="T87" s="100">
        <v>3.5339070000000001</v>
      </c>
      <c r="U87" s="100">
        <v>4.1147261000000004</v>
      </c>
      <c r="V87" s="100">
        <v>3.7444006999999999</v>
      </c>
      <c r="W87" s="100">
        <v>4.6241925999999998</v>
      </c>
      <c r="X87" s="100">
        <v>3.0850354000000002</v>
      </c>
      <c r="Y87" s="100">
        <v>2.7272069000000001</v>
      </c>
      <c r="Z87" s="100">
        <v>62.457692000000002</v>
      </c>
      <c r="AA87" s="100">
        <v>64</v>
      </c>
      <c r="AB87" s="100">
        <v>2.5855210999999998</v>
      </c>
      <c r="AC87" s="100">
        <v>0.53967659999999995</v>
      </c>
      <c r="AD87" s="99">
        <v>3778</v>
      </c>
      <c r="AE87" s="99">
        <v>0.53690939999999998</v>
      </c>
      <c r="AF87" s="99">
        <v>0.93280039999999997</v>
      </c>
      <c r="AH87" s="122">
        <v>1980</v>
      </c>
      <c r="AI87" s="99">
        <v>716</v>
      </c>
      <c r="AJ87" s="100">
        <v>4.8722874999999997</v>
      </c>
      <c r="AK87" s="100">
        <v>6.1026781000000003</v>
      </c>
      <c r="AL87" s="100">
        <v>5.5534369999999997</v>
      </c>
      <c r="AM87" s="100">
        <v>6.8711807</v>
      </c>
      <c r="AN87" s="100">
        <v>4.5833399999999997</v>
      </c>
      <c r="AO87" s="100">
        <v>4.0879481000000002</v>
      </c>
      <c r="AP87" s="100">
        <v>61.310056000000003</v>
      </c>
      <c r="AQ87" s="100">
        <v>63</v>
      </c>
      <c r="AR87" s="100">
        <v>3.0389202000000002</v>
      </c>
      <c r="AS87" s="100">
        <v>0.65872399999999998</v>
      </c>
      <c r="AT87" s="99">
        <v>10853</v>
      </c>
      <c r="AU87" s="99">
        <v>0.76452370000000003</v>
      </c>
      <c r="AV87" s="99">
        <v>0.91689019999999999</v>
      </c>
      <c r="AW87" s="100">
        <v>2.1163633000000002</v>
      </c>
      <c r="AY87" s="122">
        <v>1980</v>
      </c>
    </row>
    <row r="88" spans="2:51">
      <c r="B88" s="122">
        <v>1981</v>
      </c>
      <c r="C88" s="99">
        <v>504</v>
      </c>
      <c r="D88" s="100">
        <v>6.7666747000000003</v>
      </c>
      <c r="E88" s="100">
        <v>9.3952034999999992</v>
      </c>
      <c r="F88" s="100">
        <v>8.5496352000000009</v>
      </c>
      <c r="G88" s="100">
        <v>10.629697</v>
      </c>
      <c r="H88" s="100">
        <v>6.9443242999999999</v>
      </c>
      <c r="I88" s="100">
        <v>6.1284413999999998</v>
      </c>
      <c r="J88" s="100">
        <v>60.25</v>
      </c>
      <c r="K88" s="100">
        <v>62</v>
      </c>
      <c r="L88" s="100">
        <v>3.6347901</v>
      </c>
      <c r="M88" s="100">
        <v>0.83036770000000004</v>
      </c>
      <c r="N88" s="99">
        <v>7974</v>
      </c>
      <c r="O88" s="99">
        <v>1.0980089</v>
      </c>
      <c r="P88" s="99">
        <v>1.0469128000000001</v>
      </c>
      <c r="R88" s="122">
        <v>1981</v>
      </c>
      <c r="S88" s="99">
        <v>255</v>
      </c>
      <c r="T88" s="100">
        <v>3.4113744000000001</v>
      </c>
      <c r="U88" s="100">
        <v>4.0112778999999996</v>
      </c>
      <c r="V88" s="100">
        <v>3.6502629</v>
      </c>
      <c r="W88" s="100">
        <v>4.536467</v>
      </c>
      <c r="X88" s="100">
        <v>2.8949972000000002</v>
      </c>
      <c r="Y88" s="100">
        <v>2.5208913000000002</v>
      </c>
      <c r="Z88" s="100">
        <v>64.580392000000003</v>
      </c>
      <c r="AA88" s="100">
        <v>66</v>
      </c>
      <c r="AB88" s="100">
        <v>2.5066351999999998</v>
      </c>
      <c r="AC88" s="100">
        <v>0.52787379999999995</v>
      </c>
      <c r="AD88" s="99">
        <v>3373</v>
      </c>
      <c r="AE88" s="99">
        <v>0.47216419999999998</v>
      </c>
      <c r="AF88" s="99">
        <v>0.85482429999999998</v>
      </c>
      <c r="AH88" s="122">
        <v>1981</v>
      </c>
      <c r="AI88" s="99">
        <v>759</v>
      </c>
      <c r="AJ88" s="100">
        <v>5.0860200999999998</v>
      </c>
      <c r="AK88" s="100">
        <v>6.4070470999999998</v>
      </c>
      <c r="AL88" s="100">
        <v>5.8304128999999998</v>
      </c>
      <c r="AM88" s="100">
        <v>7.2228959000000001</v>
      </c>
      <c r="AN88" s="100">
        <v>4.7508111</v>
      </c>
      <c r="AO88" s="100">
        <v>4.2006917000000001</v>
      </c>
      <c r="AP88" s="100">
        <v>61.704875000000001</v>
      </c>
      <c r="AQ88" s="100">
        <v>63</v>
      </c>
      <c r="AR88" s="100">
        <v>3.1573693</v>
      </c>
      <c r="AS88" s="100">
        <v>0.69631109999999996</v>
      </c>
      <c r="AT88" s="99">
        <v>11347</v>
      </c>
      <c r="AU88" s="99">
        <v>0.78766139999999996</v>
      </c>
      <c r="AV88" s="99">
        <v>0.98136049999999997</v>
      </c>
      <c r="AW88" s="100">
        <v>2.3421970999999999</v>
      </c>
      <c r="AY88" s="122">
        <v>1981</v>
      </c>
    </row>
    <row r="89" spans="2:51">
      <c r="B89" s="122">
        <v>1982</v>
      </c>
      <c r="C89" s="99">
        <v>512</v>
      </c>
      <c r="D89" s="100">
        <v>6.7538029999999996</v>
      </c>
      <c r="E89" s="100">
        <v>9.1352001999999999</v>
      </c>
      <c r="F89" s="100">
        <v>8.3130322000000003</v>
      </c>
      <c r="G89" s="100">
        <v>10.26282</v>
      </c>
      <c r="H89" s="100">
        <v>6.8275224000000003</v>
      </c>
      <c r="I89" s="100">
        <v>6.0748533</v>
      </c>
      <c r="J89" s="100">
        <v>60.046875</v>
      </c>
      <c r="K89" s="100">
        <v>63</v>
      </c>
      <c r="L89" s="100">
        <v>3.5769177000000001</v>
      </c>
      <c r="M89" s="100">
        <v>0.80891069999999998</v>
      </c>
      <c r="N89" s="99">
        <v>8122</v>
      </c>
      <c r="O89" s="99">
        <v>1.0995329</v>
      </c>
      <c r="P89" s="99">
        <v>1.0352854</v>
      </c>
      <c r="R89" s="122">
        <v>1982</v>
      </c>
      <c r="S89" s="99">
        <v>265</v>
      </c>
      <c r="T89" s="100">
        <v>3.4853136</v>
      </c>
      <c r="U89" s="100">
        <v>4.0195752000000002</v>
      </c>
      <c r="V89" s="100">
        <v>3.6578135000000001</v>
      </c>
      <c r="W89" s="100">
        <v>4.5332578000000003</v>
      </c>
      <c r="X89" s="100">
        <v>2.9204129000000001</v>
      </c>
      <c r="Y89" s="100">
        <v>2.5787198</v>
      </c>
      <c r="Z89" s="100">
        <v>64.343395999999998</v>
      </c>
      <c r="AA89" s="100">
        <v>67</v>
      </c>
      <c r="AB89" s="100">
        <v>2.4448750000000001</v>
      </c>
      <c r="AC89" s="100">
        <v>0.51480300000000001</v>
      </c>
      <c r="AD89" s="99">
        <v>3576</v>
      </c>
      <c r="AE89" s="99">
        <v>0.49258970000000002</v>
      </c>
      <c r="AF89" s="99">
        <v>0.87349469999999996</v>
      </c>
      <c r="AH89" s="122">
        <v>1982</v>
      </c>
      <c r="AI89" s="99">
        <v>777</v>
      </c>
      <c r="AJ89" s="100">
        <v>5.1171454000000001</v>
      </c>
      <c r="AK89" s="100">
        <v>6.3470459000000004</v>
      </c>
      <c r="AL89" s="100">
        <v>5.7758117999999996</v>
      </c>
      <c r="AM89" s="100">
        <v>7.1200275</v>
      </c>
      <c r="AN89" s="100">
        <v>4.7385226999999999</v>
      </c>
      <c r="AO89" s="100">
        <v>4.2263216000000003</v>
      </c>
      <c r="AP89" s="100">
        <v>61.512227000000003</v>
      </c>
      <c r="AQ89" s="100">
        <v>64</v>
      </c>
      <c r="AR89" s="100">
        <v>3.0890947</v>
      </c>
      <c r="AS89" s="100">
        <v>0.6770003</v>
      </c>
      <c r="AT89" s="99">
        <v>11698</v>
      </c>
      <c r="AU89" s="99">
        <v>0.79869650000000003</v>
      </c>
      <c r="AV89" s="99">
        <v>0.97980750000000005</v>
      </c>
      <c r="AW89" s="100">
        <v>2.272678</v>
      </c>
      <c r="AY89" s="122">
        <v>1982</v>
      </c>
    </row>
    <row r="90" spans="2:51">
      <c r="B90" s="122">
        <v>1983</v>
      </c>
      <c r="C90" s="99">
        <v>510</v>
      </c>
      <c r="D90" s="100">
        <v>6.6351424000000003</v>
      </c>
      <c r="E90" s="100">
        <v>9.4608486000000003</v>
      </c>
      <c r="F90" s="100">
        <v>8.6093721999999993</v>
      </c>
      <c r="G90" s="100">
        <v>10.84681</v>
      </c>
      <c r="H90" s="100">
        <v>6.7797752999999998</v>
      </c>
      <c r="I90" s="100">
        <v>5.9214338</v>
      </c>
      <c r="J90" s="100">
        <v>61.605882000000001</v>
      </c>
      <c r="K90" s="100">
        <v>63</v>
      </c>
      <c r="L90" s="100">
        <v>3.4996225999999999</v>
      </c>
      <c r="M90" s="100">
        <v>0.84367250000000005</v>
      </c>
      <c r="N90" s="99">
        <v>7608</v>
      </c>
      <c r="O90" s="99">
        <v>1.0165546999999999</v>
      </c>
      <c r="P90" s="99">
        <v>1.0349556</v>
      </c>
      <c r="R90" s="122">
        <v>1983</v>
      </c>
      <c r="S90" s="99">
        <v>325</v>
      </c>
      <c r="T90" s="100">
        <v>4.2168767000000003</v>
      </c>
      <c r="U90" s="100">
        <v>4.8700032999999996</v>
      </c>
      <c r="V90" s="100">
        <v>4.4317029999999997</v>
      </c>
      <c r="W90" s="100">
        <v>5.4934390999999998</v>
      </c>
      <c r="X90" s="100">
        <v>3.5876356999999999</v>
      </c>
      <c r="Y90" s="100">
        <v>3.1924427999999998</v>
      </c>
      <c r="Z90" s="100">
        <v>63.593845999999999</v>
      </c>
      <c r="AA90" s="100">
        <v>65</v>
      </c>
      <c r="AB90" s="100">
        <v>2.8832504999999999</v>
      </c>
      <c r="AC90" s="100">
        <v>0.65479310000000002</v>
      </c>
      <c r="AD90" s="99">
        <v>4545</v>
      </c>
      <c r="AE90" s="99">
        <v>0.61839980000000006</v>
      </c>
      <c r="AF90" s="99">
        <v>1.1426546</v>
      </c>
      <c r="AH90" s="122">
        <v>1983</v>
      </c>
      <c r="AI90" s="99">
        <v>835</v>
      </c>
      <c r="AJ90" s="100">
        <v>5.4243772999999997</v>
      </c>
      <c r="AK90" s="100">
        <v>6.7818984999999996</v>
      </c>
      <c r="AL90" s="100">
        <v>6.1715276000000001</v>
      </c>
      <c r="AM90" s="100">
        <v>7.6884826999999998</v>
      </c>
      <c r="AN90" s="100">
        <v>4.9796152999999999</v>
      </c>
      <c r="AO90" s="100">
        <v>4.4040305999999996</v>
      </c>
      <c r="AP90" s="100">
        <v>62.379640999999999</v>
      </c>
      <c r="AQ90" s="100">
        <v>64</v>
      </c>
      <c r="AR90" s="100">
        <v>3.2307990000000002</v>
      </c>
      <c r="AS90" s="100">
        <v>0.75851170000000001</v>
      </c>
      <c r="AT90" s="99">
        <v>12153</v>
      </c>
      <c r="AU90" s="99">
        <v>0.81928219999999996</v>
      </c>
      <c r="AV90" s="99">
        <v>1.0727697</v>
      </c>
      <c r="AW90" s="100">
        <v>1.9426781</v>
      </c>
      <c r="AY90" s="122">
        <v>1983</v>
      </c>
    </row>
    <row r="91" spans="2:51">
      <c r="B91" s="122">
        <v>1984</v>
      </c>
      <c r="C91" s="99">
        <v>528</v>
      </c>
      <c r="D91" s="100">
        <v>6.7881925000000001</v>
      </c>
      <c r="E91" s="100">
        <v>9.2981940999999999</v>
      </c>
      <c r="F91" s="100">
        <v>8.4613566000000002</v>
      </c>
      <c r="G91" s="100">
        <v>10.623276000000001</v>
      </c>
      <c r="H91" s="100">
        <v>6.7922510999999997</v>
      </c>
      <c r="I91" s="100">
        <v>6.0301071000000004</v>
      </c>
      <c r="J91" s="100">
        <v>61.098484999999997</v>
      </c>
      <c r="K91" s="100">
        <v>63</v>
      </c>
      <c r="L91" s="100">
        <v>3.5913480999999998</v>
      </c>
      <c r="M91" s="100">
        <v>0.88019069999999999</v>
      </c>
      <c r="N91" s="99">
        <v>8065</v>
      </c>
      <c r="O91" s="99">
        <v>1.0659022</v>
      </c>
      <c r="P91" s="99">
        <v>1.1422218</v>
      </c>
      <c r="R91" s="122">
        <v>1984</v>
      </c>
      <c r="S91" s="99">
        <v>311</v>
      </c>
      <c r="T91" s="100">
        <v>3.9865769000000002</v>
      </c>
      <c r="U91" s="100">
        <v>4.5111799000000001</v>
      </c>
      <c r="V91" s="100">
        <v>4.1051736999999999</v>
      </c>
      <c r="W91" s="100">
        <v>5.1386368999999998</v>
      </c>
      <c r="X91" s="100">
        <v>3.2158551000000002</v>
      </c>
      <c r="Y91" s="100">
        <v>2.7867977000000002</v>
      </c>
      <c r="Z91" s="100">
        <v>65.807074</v>
      </c>
      <c r="AA91" s="100">
        <v>69</v>
      </c>
      <c r="AB91" s="100">
        <v>2.7273524999999998</v>
      </c>
      <c r="AC91" s="100">
        <v>0.62290939999999995</v>
      </c>
      <c r="AD91" s="99">
        <v>3881</v>
      </c>
      <c r="AE91" s="99">
        <v>0.52242549999999999</v>
      </c>
      <c r="AF91" s="99">
        <v>1.0176202000000001</v>
      </c>
      <c r="AH91" s="122">
        <v>1984</v>
      </c>
      <c r="AI91" s="99">
        <v>839</v>
      </c>
      <c r="AJ91" s="100">
        <v>5.3853195999999999</v>
      </c>
      <c r="AK91" s="100">
        <v>6.6277891999999996</v>
      </c>
      <c r="AL91" s="100">
        <v>6.0312881999999997</v>
      </c>
      <c r="AM91" s="100">
        <v>7.5355733999999996</v>
      </c>
      <c r="AN91" s="100">
        <v>4.8535047999999996</v>
      </c>
      <c r="AO91" s="100">
        <v>4.2921068</v>
      </c>
      <c r="AP91" s="100">
        <v>62.843862000000001</v>
      </c>
      <c r="AQ91" s="100">
        <v>64</v>
      </c>
      <c r="AR91" s="100">
        <v>3.2139437000000002</v>
      </c>
      <c r="AS91" s="100">
        <v>0.76332409999999995</v>
      </c>
      <c r="AT91" s="99">
        <v>11946</v>
      </c>
      <c r="AU91" s="99">
        <v>0.79665649999999999</v>
      </c>
      <c r="AV91" s="99">
        <v>1.0985232</v>
      </c>
      <c r="AW91" s="100">
        <v>2.0611446</v>
      </c>
      <c r="AY91" s="122">
        <v>1984</v>
      </c>
    </row>
    <row r="92" spans="2:51">
      <c r="B92" s="122">
        <v>1985</v>
      </c>
      <c r="C92" s="99">
        <v>567</v>
      </c>
      <c r="D92" s="100">
        <v>7.1929413000000002</v>
      </c>
      <c r="E92" s="100">
        <v>9.9281282999999991</v>
      </c>
      <c r="F92" s="100">
        <v>9.0345966999999998</v>
      </c>
      <c r="G92" s="100">
        <v>11.384982000000001</v>
      </c>
      <c r="H92" s="100">
        <v>7.1533673000000002</v>
      </c>
      <c r="I92" s="100">
        <v>6.2610153999999998</v>
      </c>
      <c r="J92" s="100">
        <v>61.585538</v>
      </c>
      <c r="K92" s="100">
        <v>64</v>
      </c>
      <c r="L92" s="100">
        <v>3.584524</v>
      </c>
      <c r="M92" s="100">
        <v>0.88378330000000005</v>
      </c>
      <c r="N92" s="99">
        <v>8499</v>
      </c>
      <c r="O92" s="99">
        <v>1.1094466000000001</v>
      </c>
      <c r="P92" s="99">
        <v>1.1313987999999999</v>
      </c>
      <c r="R92" s="122">
        <v>1985</v>
      </c>
      <c r="S92" s="99">
        <v>318</v>
      </c>
      <c r="T92" s="100">
        <v>4.0224732000000003</v>
      </c>
      <c r="U92" s="100">
        <v>4.5546180999999999</v>
      </c>
      <c r="V92" s="100">
        <v>4.1447025000000002</v>
      </c>
      <c r="W92" s="100">
        <v>5.1317814000000004</v>
      </c>
      <c r="X92" s="100">
        <v>3.3751871000000002</v>
      </c>
      <c r="Y92" s="100">
        <v>2.9813708999999999</v>
      </c>
      <c r="Z92" s="100">
        <v>63.402515999999999</v>
      </c>
      <c r="AA92" s="100">
        <v>64</v>
      </c>
      <c r="AB92" s="100">
        <v>2.6215993000000002</v>
      </c>
      <c r="AC92" s="100">
        <v>0.58186340000000003</v>
      </c>
      <c r="AD92" s="99">
        <v>4710</v>
      </c>
      <c r="AE92" s="99">
        <v>0.62654770000000004</v>
      </c>
      <c r="AF92" s="99">
        <v>1.1564411999999999</v>
      </c>
      <c r="AH92" s="122">
        <v>1985</v>
      </c>
      <c r="AI92" s="99">
        <v>885</v>
      </c>
      <c r="AJ92" s="100">
        <v>5.6054123999999996</v>
      </c>
      <c r="AK92" s="100">
        <v>6.8281321999999998</v>
      </c>
      <c r="AL92" s="100">
        <v>6.2136003000000004</v>
      </c>
      <c r="AM92" s="100">
        <v>7.7445105999999999</v>
      </c>
      <c r="AN92" s="100">
        <v>5.0402545999999999</v>
      </c>
      <c r="AO92" s="100">
        <v>4.4574983000000001</v>
      </c>
      <c r="AP92" s="100">
        <v>62.238418000000003</v>
      </c>
      <c r="AQ92" s="100">
        <v>64</v>
      </c>
      <c r="AR92" s="100">
        <v>3.1665950999999999</v>
      </c>
      <c r="AS92" s="100">
        <v>0.74489930000000004</v>
      </c>
      <c r="AT92" s="99">
        <v>13209</v>
      </c>
      <c r="AU92" s="99">
        <v>0.87027500000000002</v>
      </c>
      <c r="AV92" s="99">
        <v>1.1402029</v>
      </c>
      <c r="AW92" s="100">
        <v>2.1797938000000001</v>
      </c>
      <c r="AY92" s="122">
        <v>1985</v>
      </c>
    </row>
    <row r="93" spans="2:51">
      <c r="B93" s="122">
        <v>1986</v>
      </c>
      <c r="C93" s="99">
        <v>558</v>
      </c>
      <c r="D93" s="100">
        <v>6.974837</v>
      </c>
      <c r="E93" s="100">
        <v>9.5424722000000006</v>
      </c>
      <c r="F93" s="100">
        <v>8.6836497000000001</v>
      </c>
      <c r="G93" s="100">
        <v>10.844782</v>
      </c>
      <c r="H93" s="100">
        <v>6.7960390999999998</v>
      </c>
      <c r="I93" s="100">
        <v>5.8937284999999999</v>
      </c>
      <c r="J93" s="100">
        <v>62.478495000000002</v>
      </c>
      <c r="K93" s="100">
        <v>66</v>
      </c>
      <c r="L93" s="100">
        <v>3.5269577999999999</v>
      </c>
      <c r="M93" s="100">
        <v>0.89696189999999998</v>
      </c>
      <c r="N93" s="99">
        <v>7848</v>
      </c>
      <c r="O93" s="99">
        <v>1.0105071999999999</v>
      </c>
      <c r="P93" s="99">
        <v>1.0844977</v>
      </c>
      <c r="R93" s="122">
        <v>1986</v>
      </c>
      <c r="S93" s="99">
        <v>326</v>
      </c>
      <c r="T93" s="100">
        <v>4.0657692000000001</v>
      </c>
      <c r="U93" s="100">
        <v>4.4266546</v>
      </c>
      <c r="V93" s="100">
        <v>4.0282556999999999</v>
      </c>
      <c r="W93" s="100">
        <v>4.9986408000000004</v>
      </c>
      <c r="X93" s="100">
        <v>3.2615902000000001</v>
      </c>
      <c r="Y93" s="100">
        <v>2.8963880999999998</v>
      </c>
      <c r="Z93" s="100">
        <v>64.386503000000005</v>
      </c>
      <c r="AA93" s="100">
        <v>66.5</v>
      </c>
      <c r="AB93" s="100">
        <v>2.6428861000000001</v>
      </c>
      <c r="AC93" s="100">
        <v>0.61776350000000002</v>
      </c>
      <c r="AD93" s="99">
        <v>4290</v>
      </c>
      <c r="AE93" s="99">
        <v>0.56349570000000004</v>
      </c>
      <c r="AF93" s="99">
        <v>1.0996813999999999</v>
      </c>
      <c r="AH93" s="122">
        <v>1986</v>
      </c>
      <c r="AI93" s="99">
        <v>884</v>
      </c>
      <c r="AJ93" s="100">
        <v>5.5186707999999998</v>
      </c>
      <c r="AK93" s="100">
        <v>6.5892514000000002</v>
      </c>
      <c r="AL93" s="100">
        <v>5.9962187</v>
      </c>
      <c r="AM93" s="100">
        <v>7.4332494000000002</v>
      </c>
      <c r="AN93" s="100">
        <v>4.8186146000000001</v>
      </c>
      <c r="AO93" s="100">
        <v>4.2397708999999999</v>
      </c>
      <c r="AP93" s="100">
        <v>63.182127000000001</v>
      </c>
      <c r="AQ93" s="100">
        <v>66</v>
      </c>
      <c r="AR93" s="100">
        <v>3.1396505000000001</v>
      </c>
      <c r="AS93" s="100">
        <v>0.76882269999999997</v>
      </c>
      <c r="AT93" s="99">
        <v>12138</v>
      </c>
      <c r="AU93" s="99">
        <v>0.78922800000000004</v>
      </c>
      <c r="AV93" s="99">
        <v>1.0898159999999999</v>
      </c>
      <c r="AW93" s="100">
        <v>2.1556848999999998</v>
      </c>
      <c r="AY93" s="122">
        <v>1986</v>
      </c>
    </row>
    <row r="94" spans="2:51">
      <c r="B94" s="122">
        <v>1987</v>
      </c>
      <c r="C94" s="99">
        <v>671</v>
      </c>
      <c r="D94" s="100">
        <v>8.2653230000000004</v>
      </c>
      <c r="E94" s="100">
        <v>11.20646</v>
      </c>
      <c r="F94" s="100">
        <v>10.197879</v>
      </c>
      <c r="G94" s="100">
        <v>12.792574999999999</v>
      </c>
      <c r="H94" s="100">
        <v>7.9572889</v>
      </c>
      <c r="I94" s="100">
        <v>6.8539554000000003</v>
      </c>
      <c r="J94" s="100">
        <v>62.755589000000001</v>
      </c>
      <c r="K94" s="100">
        <v>65</v>
      </c>
      <c r="L94" s="100">
        <v>4.1355931999999997</v>
      </c>
      <c r="M94" s="100">
        <v>1.0548822</v>
      </c>
      <c r="N94" s="99">
        <v>9334</v>
      </c>
      <c r="O94" s="99">
        <v>1.1854258</v>
      </c>
      <c r="P94" s="99">
        <v>1.295741</v>
      </c>
      <c r="R94" s="122">
        <v>1987</v>
      </c>
      <c r="S94" s="99">
        <v>336</v>
      </c>
      <c r="T94" s="100">
        <v>4.1249167</v>
      </c>
      <c r="U94" s="100">
        <v>4.5291646999999999</v>
      </c>
      <c r="V94" s="100">
        <v>4.1215399000000001</v>
      </c>
      <c r="W94" s="100">
        <v>5.0943411000000003</v>
      </c>
      <c r="X94" s="100">
        <v>3.2837565999999998</v>
      </c>
      <c r="Y94" s="100">
        <v>2.8797486999999999</v>
      </c>
      <c r="Z94" s="100">
        <v>64.604167000000004</v>
      </c>
      <c r="AA94" s="100">
        <v>68</v>
      </c>
      <c r="AB94" s="100">
        <v>2.7246188999999998</v>
      </c>
      <c r="AC94" s="100">
        <v>0.62558179999999997</v>
      </c>
      <c r="AD94" s="99">
        <v>4503</v>
      </c>
      <c r="AE94" s="99">
        <v>0.58285439999999999</v>
      </c>
      <c r="AF94" s="99">
        <v>1.1875971000000001</v>
      </c>
      <c r="AH94" s="122">
        <v>1987</v>
      </c>
      <c r="AI94" s="99">
        <v>1007</v>
      </c>
      <c r="AJ94" s="100">
        <v>6.1916368000000004</v>
      </c>
      <c r="AK94" s="100">
        <v>7.3797047999999998</v>
      </c>
      <c r="AL94" s="100">
        <v>6.7155313999999997</v>
      </c>
      <c r="AM94" s="100">
        <v>8.3404591000000003</v>
      </c>
      <c r="AN94" s="100">
        <v>5.360576</v>
      </c>
      <c r="AO94" s="100">
        <v>4.6751497999999998</v>
      </c>
      <c r="AP94" s="100">
        <v>63.372393000000002</v>
      </c>
      <c r="AQ94" s="100">
        <v>66</v>
      </c>
      <c r="AR94" s="100">
        <v>3.5262807999999999</v>
      </c>
      <c r="AS94" s="100">
        <v>0.85834350000000004</v>
      </c>
      <c r="AT94" s="99">
        <v>13837</v>
      </c>
      <c r="AU94" s="99">
        <v>0.88700219999999996</v>
      </c>
      <c r="AV94" s="99">
        <v>1.2584479</v>
      </c>
      <c r="AW94" s="100">
        <v>2.4742885000000001</v>
      </c>
      <c r="AY94" s="122">
        <v>1987</v>
      </c>
    </row>
    <row r="95" spans="2:51">
      <c r="B95" s="122">
        <v>1988</v>
      </c>
      <c r="C95" s="99">
        <v>652</v>
      </c>
      <c r="D95" s="100">
        <v>7.9040410999999997</v>
      </c>
      <c r="E95" s="100">
        <v>10.437225</v>
      </c>
      <c r="F95" s="100">
        <v>9.4978747000000006</v>
      </c>
      <c r="G95" s="100">
        <v>11.878477</v>
      </c>
      <c r="H95" s="100">
        <v>7.5559063999999996</v>
      </c>
      <c r="I95" s="100">
        <v>6.6466509</v>
      </c>
      <c r="J95" s="100">
        <v>61.900306999999998</v>
      </c>
      <c r="K95" s="100">
        <v>64</v>
      </c>
      <c r="L95" s="100">
        <v>3.8404900999999998</v>
      </c>
      <c r="M95" s="100">
        <v>1.0018438999999999</v>
      </c>
      <c r="N95" s="99">
        <v>9509</v>
      </c>
      <c r="O95" s="99">
        <v>1.189503</v>
      </c>
      <c r="P95" s="99">
        <v>1.2851041999999999</v>
      </c>
      <c r="R95" s="122">
        <v>1988</v>
      </c>
      <c r="S95" s="99">
        <v>351</v>
      </c>
      <c r="T95" s="100">
        <v>4.2374830000000001</v>
      </c>
      <c r="U95" s="100">
        <v>4.5094982999999997</v>
      </c>
      <c r="V95" s="100">
        <v>4.1036434000000002</v>
      </c>
      <c r="W95" s="100">
        <v>5.0782981999999999</v>
      </c>
      <c r="X95" s="100">
        <v>3.2931032999999998</v>
      </c>
      <c r="Y95" s="100">
        <v>2.8685331999999999</v>
      </c>
      <c r="Z95" s="100">
        <v>64.814814999999996</v>
      </c>
      <c r="AA95" s="100">
        <v>69</v>
      </c>
      <c r="AB95" s="100">
        <v>2.7188226000000002</v>
      </c>
      <c r="AC95" s="100">
        <v>0.64069799999999999</v>
      </c>
      <c r="AD95" s="99">
        <v>4558</v>
      </c>
      <c r="AE95" s="99">
        <v>0.58074890000000001</v>
      </c>
      <c r="AF95" s="99">
        <v>1.1639041999999999</v>
      </c>
      <c r="AH95" s="122">
        <v>1988</v>
      </c>
      <c r="AI95" s="99">
        <v>1003</v>
      </c>
      <c r="AJ95" s="100">
        <v>6.0669613</v>
      </c>
      <c r="AK95" s="100">
        <v>7.0951851000000001</v>
      </c>
      <c r="AL95" s="100">
        <v>6.4566185000000003</v>
      </c>
      <c r="AM95" s="100">
        <v>8.0019820999999993</v>
      </c>
      <c r="AN95" s="100">
        <v>5.2290785</v>
      </c>
      <c r="AO95" s="100">
        <v>4.6098983000000002</v>
      </c>
      <c r="AP95" s="100">
        <v>62.920239000000002</v>
      </c>
      <c r="AQ95" s="100">
        <v>65</v>
      </c>
      <c r="AR95" s="100">
        <v>3.3559741999999999</v>
      </c>
      <c r="AS95" s="100">
        <v>0.83678169999999996</v>
      </c>
      <c r="AT95" s="99">
        <v>14067</v>
      </c>
      <c r="AU95" s="99">
        <v>0.88792349999999998</v>
      </c>
      <c r="AV95" s="99">
        <v>1.2431586999999999</v>
      </c>
      <c r="AW95" s="100">
        <v>2.3144980999999998</v>
      </c>
      <c r="AY95" s="122">
        <v>1988</v>
      </c>
    </row>
    <row r="96" spans="2:51">
      <c r="B96" s="122">
        <v>1989</v>
      </c>
      <c r="C96" s="99">
        <v>698</v>
      </c>
      <c r="D96" s="100">
        <v>8.3218192999999996</v>
      </c>
      <c r="E96" s="100">
        <v>11.077249999999999</v>
      </c>
      <c r="F96" s="100">
        <v>10.080298000000001</v>
      </c>
      <c r="G96" s="100">
        <v>12.645353</v>
      </c>
      <c r="H96" s="100">
        <v>7.8492737000000004</v>
      </c>
      <c r="I96" s="100">
        <v>6.7714884</v>
      </c>
      <c r="J96" s="100">
        <v>63.409742000000001</v>
      </c>
      <c r="K96" s="100">
        <v>66</v>
      </c>
      <c r="L96" s="100">
        <v>4.0230547999999997</v>
      </c>
      <c r="M96" s="100">
        <v>1.042943</v>
      </c>
      <c r="N96" s="99">
        <v>9243</v>
      </c>
      <c r="O96" s="99">
        <v>1.1381958999999999</v>
      </c>
      <c r="P96" s="99">
        <v>1.2821989</v>
      </c>
      <c r="R96" s="122">
        <v>1989</v>
      </c>
      <c r="S96" s="99">
        <v>340</v>
      </c>
      <c r="T96" s="100">
        <v>4.0347334000000004</v>
      </c>
      <c r="U96" s="100">
        <v>4.3707111999999997</v>
      </c>
      <c r="V96" s="100">
        <v>3.9773472000000001</v>
      </c>
      <c r="W96" s="100">
        <v>4.9412212000000002</v>
      </c>
      <c r="X96" s="100">
        <v>3.1418786000000001</v>
      </c>
      <c r="Y96" s="100">
        <v>2.7400161000000001</v>
      </c>
      <c r="Z96" s="100">
        <v>66.085294000000005</v>
      </c>
      <c r="AA96" s="100">
        <v>69</v>
      </c>
      <c r="AB96" s="100">
        <v>2.6005813</v>
      </c>
      <c r="AC96" s="100">
        <v>0.59330609999999995</v>
      </c>
      <c r="AD96" s="99">
        <v>4061</v>
      </c>
      <c r="AE96" s="99">
        <v>0.50921439999999996</v>
      </c>
      <c r="AF96" s="99">
        <v>1.0552931000000001</v>
      </c>
      <c r="AH96" s="122">
        <v>1989</v>
      </c>
      <c r="AI96" s="99">
        <v>1038</v>
      </c>
      <c r="AJ96" s="100">
        <v>6.1732741999999998</v>
      </c>
      <c r="AK96" s="100">
        <v>7.2564286999999998</v>
      </c>
      <c r="AL96" s="100">
        <v>6.6033501000000001</v>
      </c>
      <c r="AM96" s="100">
        <v>8.2146401999999998</v>
      </c>
      <c r="AN96" s="100">
        <v>5.2462071999999997</v>
      </c>
      <c r="AO96" s="100">
        <v>4.5733056000000003</v>
      </c>
      <c r="AP96" s="100">
        <v>64.286126999999993</v>
      </c>
      <c r="AQ96" s="100">
        <v>67</v>
      </c>
      <c r="AR96" s="100">
        <v>3.4117801999999999</v>
      </c>
      <c r="AS96" s="100">
        <v>0.83553350000000004</v>
      </c>
      <c r="AT96" s="99">
        <v>13304</v>
      </c>
      <c r="AU96" s="99">
        <v>0.82655230000000002</v>
      </c>
      <c r="AV96" s="99">
        <v>1.2032273</v>
      </c>
      <c r="AW96" s="100">
        <v>2.5344275000000001</v>
      </c>
      <c r="AY96" s="122">
        <v>1989</v>
      </c>
    </row>
    <row r="97" spans="2:51">
      <c r="B97" s="122">
        <v>1990</v>
      </c>
      <c r="C97" s="99">
        <v>725</v>
      </c>
      <c r="D97" s="100">
        <v>8.5181187000000005</v>
      </c>
      <c r="E97" s="100">
        <v>11.167441999999999</v>
      </c>
      <c r="F97" s="100">
        <v>10.162373000000001</v>
      </c>
      <c r="G97" s="100">
        <v>12.730827</v>
      </c>
      <c r="H97" s="100">
        <v>7.9924729000000001</v>
      </c>
      <c r="I97" s="100">
        <v>6.9859058000000003</v>
      </c>
      <c r="J97" s="100">
        <v>62.842759000000001</v>
      </c>
      <c r="K97" s="100">
        <v>65</v>
      </c>
      <c r="L97" s="100">
        <v>4.1561567999999998</v>
      </c>
      <c r="M97" s="100">
        <v>1.1212842999999999</v>
      </c>
      <c r="N97" s="99">
        <v>10005</v>
      </c>
      <c r="O97" s="99">
        <v>1.2150262000000001</v>
      </c>
      <c r="P97" s="99">
        <v>1.4020067000000001</v>
      </c>
      <c r="R97" s="122">
        <v>1990</v>
      </c>
      <c r="S97" s="99">
        <v>370</v>
      </c>
      <c r="T97" s="100">
        <v>4.3255331000000004</v>
      </c>
      <c r="U97" s="100">
        <v>4.5779432</v>
      </c>
      <c r="V97" s="100">
        <v>4.1659283</v>
      </c>
      <c r="W97" s="100">
        <v>5.1562520999999997</v>
      </c>
      <c r="X97" s="100">
        <v>3.3225908</v>
      </c>
      <c r="Y97" s="100">
        <v>2.909783</v>
      </c>
      <c r="Z97" s="100">
        <v>64.956756999999996</v>
      </c>
      <c r="AA97" s="100">
        <v>68</v>
      </c>
      <c r="AB97" s="100">
        <v>2.7819549000000001</v>
      </c>
      <c r="AC97" s="100">
        <v>0.66784589999999999</v>
      </c>
      <c r="AD97" s="99">
        <v>4826</v>
      </c>
      <c r="AE97" s="99">
        <v>0.59666920000000001</v>
      </c>
      <c r="AF97" s="99">
        <v>1.2782142000000001</v>
      </c>
      <c r="AH97" s="122">
        <v>1990</v>
      </c>
      <c r="AI97" s="99">
        <v>1095</v>
      </c>
      <c r="AJ97" s="100">
        <v>6.4165941000000002</v>
      </c>
      <c r="AK97" s="100">
        <v>7.4489644000000004</v>
      </c>
      <c r="AL97" s="100">
        <v>6.7785576000000001</v>
      </c>
      <c r="AM97" s="100">
        <v>8.4161246999999992</v>
      </c>
      <c r="AN97" s="100">
        <v>5.4352926999999998</v>
      </c>
      <c r="AO97" s="100">
        <v>4.7858704000000003</v>
      </c>
      <c r="AP97" s="100">
        <v>63.557077999999997</v>
      </c>
      <c r="AQ97" s="100">
        <v>66</v>
      </c>
      <c r="AR97" s="100">
        <v>3.5616705999999998</v>
      </c>
      <c r="AS97" s="100">
        <v>0.91204399999999997</v>
      </c>
      <c r="AT97" s="99">
        <v>14831</v>
      </c>
      <c r="AU97" s="99">
        <v>0.90861619999999998</v>
      </c>
      <c r="AV97" s="99">
        <v>1.3591732999999999</v>
      </c>
      <c r="AW97" s="100">
        <v>2.4394016999999999</v>
      </c>
      <c r="AY97" s="122">
        <v>1990</v>
      </c>
    </row>
    <row r="98" spans="2:51">
      <c r="B98" s="122">
        <v>1991</v>
      </c>
      <c r="C98" s="99">
        <v>714</v>
      </c>
      <c r="D98" s="100">
        <v>8.2874765000000004</v>
      </c>
      <c r="E98" s="100">
        <v>10.890642</v>
      </c>
      <c r="F98" s="100">
        <v>9.9104838999999991</v>
      </c>
      <c r="G98" s="100">
        <v>12.489177</v>
      </c>
      <c r="H98" s="100">
        <v>7.6653547</v>
      </c>
      <c r="I98" s="100">
        <v>6.6201341999999999</v>
      </c>
      <c r="J98" s="100">
        <v>63.802520999999999</v>
      </c>
      <c r="K98" s="100">
        <v>66</v>
      </c>
      <c r="L98" s="100">
        <v>4.0254835</v>
      </c>
      <c r="M98" s="100">
        <v>1.1144582999999999</v>
      </c>
      <c r="N98" s="99">
        <v>9289</v>
      </c>
      <c r="O98" s="99">
        <v>1.1154229</v>
      </c>
      <c r="P98" s="99">
        <v>1.3703297999999999</v>
      </c>
      <c r="R98" s="122">
        <v>1991</v>
      </c>
      <c r="S98" s="99">
        <v>368</v>
      </c>
      <c r="T98" s="100">
        <v>4.2451936000000003</v>
      </c>
      <c r="U98" s="100">
        <v>4.4877849999999997</v>
      </c>
      <c r="V98" s="100">
        <v>4.0838843000000002</v>
      </c>
      <c r="W98" s="100">
        <v>5.1123059</v>
      </c>
      <c r="X98" s="100">
        <v>3.2530022000000001</v>
      </c>
      <c r="Y98" s="100">
        <v>2.8488826</v>
      </c>
      <c r="Z98" s="100">
        <v>65.896738999999997</v>
      </c>
      <c r="AA98" s="100">
        <v>69</v>
      </c>
      <c r="AB98" s="100">
        <v>2.6528258</v>
      </c>
      <c r="AC98" s="100">
        <v>0.66813120000000004</v>
      </c>
      <c r="AD98" s="99">
        <v>4399</v>
      </c>
      <c r="AE98" s="99">
        <v>0.53727040000000004</v>
      </c>
      <c r="AF98" s="99">
        <v>1.1982458</v>
      </c>
      <c r="AH98" s="122">
        <v>1991</v>
      </c>
      <c r="AI98" s="99">
        <v>1082</v>
      </c>
      <c r="AJ98" s="100">
        <v>6.2601119000000001</v>
      </c>
      <c r="AK98" s="100">
        <v>7.2306841999999998</v>
      </c>
      <c r="AL98" s="100">
        <v>6.5799225999999997</v>
      </c>
      <c r="AM98" s="100">
        <v>8.2289051999999998</v>
      </c>
      <c r="AN98" s="100">
        <v>5.2206140999999997</v>
      </c>
      <c r="AO98" s="100">
        <v>4.5634436000000003</v>
      </c>
      <c r="AP98" s="100">
        <v>64.514786999999998</v>
      </c>
      <c r="AQ98" s="100">
        <v>67</v>
      </c>
      <c r="AR98" s="100">
        <v>3.4230757000000001</v>
      </c>
      <c r="AS98" s="100">
        <v>0.90812950000000003</v>
      </c>
      <c r="AT98" s="99">
        <v>13688</v>
      </c>
      <c r="AU98" s="99">
        <v>0.82879890000000001</v>
      </c>
      <c r="AV98" s="99">
        <v>1.309874</v>
      </c>
      <c r="AW98" s="100">
        <v>2.4267297999999999</v>
      </c>
      <c r="AY98" s="122">
        <v>1991</v>
      </c>
    </row>
    <row r="99" spans="2:51">
      <c r="B99" s="122">
        <v>1992</v>
      </c>
      <c r="C99" s="99">
        <v>810</v>
      </c>
      <c r="D99" s="100">
        <v>9.3015179999999997</v>
      </c>
      <c r="E99" s="100">
        <v>12.177466000000001</v>
      </c>
      <c r="F99" s="100">
        <v>11.081493999999999</v>
      </c>
      <c r="G99" s="100">
        <v>14.011984</v>
      </c>
      <c r="H99" s="100">
        <v>8.4477607999999993</v>
      </c>
      <c r="I99" s="100">
        <v>7.2339656999999997</v>
      </c>
      <c r="J99" s="100">
        <v>64.727159999999998</v>
      </c>
      <c r="K99" s="100">
        <v>68</v>
      </c>
      <c r="L99" s="100">
        <v>4.3900059999999996</v>
      </c>
      <c r="M99" s="100">
        <v>1.2251380000000001</v>
      </c>
      <c r="N99" s="99">
        <v>9992</v>
      </c>
      <c r="O99" s="99">
        <v>1.1880104</v>
      </c>
      <c r="P99" s="99">
        <v>1.4786621</v>
      </c>
      <c r="R99" s="122">
        <v>1992</v>
      </c>
      <c r="S99" s="99">
        <v>425</v>
      </c>
      <c r="T99" s="100">
        <v>4.8458566999999997</v>
      </c>
      <c r="U99" s="100">
        <v>5.000521</v>
      </c>
      <c r="V99" s="100">
        <v>4.5504740999999997</v>
      </c>
      <c r="W99" s="100">
        <v>5.6617402999999999</v>
      </c>
      <c r="X99" s="100">
        <v>3.6195827</v>
      </c>
      <c r="Y99" s="100">
        <v>3.1870360999999998</v>
      </c>
      <c r="Z99" s="100">
        <v>65.849412000000001</v>
      </c>
      <c r="AA99" s="100">
        <v>69</v>
      </c>
      <c r="AB99" s="100">
        <v>3.0457217000000001</v>
      </c>
      <c r="AC99" s="100">
        <v>0.7385524</v>
      </c>
      <c r="AD99" s="99">
        <v>5280</v>
      </c>
      <c r="AE99" s="99">
        <v>0.63808779999999998</v>
      </c>
      <c r="AF99" s="99">
        <v>1.447416</v>
      </c>
      <c r="AH99" s="122">
        <v>1992</v>
      </c>
      <c r="AI99" s="99">
        <v>1235</v>
      </c>
      <c r="AJ99" s="100">
        <v>7.0657692000000001</v>
      </c>
      <c r="AK99" s="100">
        <v>8.0199228999999992</v>
      </c>
      <c r="AL99" s="100">
        <v>7.2981299000000002</v>
      </c>
      <c r="AM99" s="100">
        <v>9.1310838000000007</v>
      </c>
      <c r="AN99" s="100">
        <v>5.7359061999999996</v>
      </c>
      <c r="AO99" s="100">
        <v>4.9949485999999998</v>
      </c>
      <c r="AP99" s="100">
        <v>65.11336</v>
      </c>
      <c r="AQ99" s="100">
        <v>69</v>
      </c>
      <c r="AR99" s="100">
        <v>3.8111402999999999</v>
      </c>
      <c r="AS99" s="100">
        <v>0.99870610000000004</v>
      </c>
      <c r="AT99" s="99">
        <v>15272</v>
      </c>
      <c r="AU99" s="99">
        <v>0.91528989999999999</v>
      </c>
      <c r="AV99" s="99">
        <v>1.4677079</v>
      </c>
      <c r="AW99" s="100">
        <v>2.4352393999999999</v>
      </c>
      <c r="AY99" s="122">
        <v>1992</v>
      </c>
    </row>
    <row r="100" spans="2:51">
      <c r="B100" s="122">
        <v>1993</v>
      </c>
      <c r="C100" s="99">
        <v>847</v>
      </c>
      <c r="D100" s="100">
        <v>9.6447497999999996</v>
      </c>
      <c r="E100" s="100">
        <v>12.170381000000001</v>
      </c>
      <c r="F100" s="100">
        <v>11.075047</v>
      </c>
      <c r="G100" s="100">
        <v>13.989687999999999</v>
      </c>
      <c r="H100" s="100">
        <v>8.6219257999999996</v>
      </c>
      <c r="I100" s="100">
        <v>7.4532257</v>
      </c>
      <c r="J100" s="100">
        <v>64.234947000000005</v>
      </c>
      <c r="K100" s="100">
        <v>67</v>
      </c>
      <c r="L100" s="100">
        <v>4.5228814000000002</v>
      </c>
      <c r="M100" s="100">
        <v>1.3012950999999999</v>
      </c>
      <c r="N100" s="99">
        <v>10795</v>
      </c>
      <c r="O100" s="99">
        <v>1.2736559999999999</v>
      </c>
      <c r="P100" s="99">
        <v>1.6533291999999999</v>
      </c>
      <c r="R100" s="122">
        <v>1993</v>
      </c>
      <c r="S100" s="99">
        <v>386</v>
      </c>
      <c r="T100" s="100">
        <v>4.3601885999999999</v>
      </c>
      <c r="U100" s="100">
        <v>4.4451469000000001</v>
      </c>
      <c r="V100" s="100">
        <v>4.0450837000000002</v>
      </c>
      <c r="W100" s="100">
        <v>5.1202664999999996</v>
      </c>
      <c r="X100" s="100">
        <v>3.0487218</v>
      </c>
      <c r="Y100" s="100">
        <v>2.6094483999999998</v>
      </c>
      <c r="Z100" s="100">
        <v>69.924869999999999</v>
      </c>
      <c r="AA100" s="100">
        <v>73</v>
      </c>
      <c r="AB100" s="100">
        <v>2.6714652000000001</v>
      </c>
      <c r="AC100" s="100">
        <v>0.68306489999999997</v>
      </c>
      <c r="AD100" s="99">
        <v>3562</v>
      </c>
      <c r="AE100" s="99">
        <v>0.42691289999999998</v>
      </c>
      <c r="AF100" s="99">
        <v>1.0210604000000001</v>
      </c>
      <c r="AH100" s="122">
        <v>1993</v>
      </c>
      <c r="AI100" s="99">
        <v>1233</v>
      </c>
      <c r="AJ100" s="100">
        <v>6.9918538000000003</v>
      </c>
      <c r="AK100" s="100">
        <v>7.8570254000000004</v>
      </c>
      <c r="AL100" s="100">
        <v>7.1498930999999999</v>
      </c>
      <c r="AM100" s="100">
        <v>8.9970630000000007</v>
      </c>
      <c r="AN100" s="100">
        <v>5.5963605999999997</v>
      </c>
      <c r="AO100" s="100">
        <v>4.8634567999999998</v>
      </c>
      <c r="AP100" s="100">
        <v>66.016221000000002</v>
      </c>
      <c r="AQ100" s="100">
        <v>69</v>
      </c>
      <c r="AR100" s="100">
        <v>3.7165420999999998</v>
      </c>
      <c r="AS100" s="100">
        <v>1.0139886</v>
      </c>
      <c r="AT100" s="99">
        <v>14357</v>
      </c>
      <c r="AU100" s="99">
        <v>0.85360659999999999</v>
      </c>
      <c r="AV100" s="99">
        <v>1.4331518999999999</v>
      </c>
      <c r="AW100" s="100">
        <v>2.7379031</v>
      </c>
      <c r="AY100" s="122">
        <v>1993</v>
      </c>
    </row>
    <row r="101" spans="2:51">
      <c r="B101" s="122">
        <v>1994</v>
      </c>
      <c r="C101" s="99">
        <v>868</v>
      </c>
      <c r="D101" s="100">
        <v>9.7927756000000006</v>
      </c>
      <c r="E101" s="100">
        <v>12.225864</v>
      </c>
      <c r="F101" s="100">
        <v>11.125536</v>
      </c>
      <c r="G101" s="100">
        <v>14.030517</v>
      </c>
      <c r="H101" s="100">
        <v>8.5352069000000004</v>
      </c>
      <c r="I101" s="100">
        <v>7.3403473000000004</v>
      </c>
      <c r="J101" s="100">
        <v>65.394008999999997</v>
      </c>
      <c r="K101" s="100">
        <v>68</v>
      </c>
      <c r="L101" s="100">
        <v>4.4392164999999997</v>
      </c>
      <c r="M101" s="100">
        <v>1.2866120999999999</v>
      </c>
      <c r="N101" s="99">
        <v>10113</v>
      </c>
      <c r="O101" s="99">
        <v>1.1828992</v>
      </c>
      <c r="P101" s="99">
        <v>1.5625024000000001</v>
      </c>
      <c r="R101" s="122">
        <v>1994</v>
      </c>
      <c r="S101" s="99">
        <v>382</v>
      </c>
      <c r="T101" s="100">
        <v>4.2720748000000004</v>
      </c>
      <c r="U101" s="100">
        <v>4.2948557999999997</v>
      </c>
      <c r="V101" s="100">
        <v>3.9083188</v>
      </c>
      <c r="W101" s="100">
        <v>4.9143800000000004</v>
      </c>
      <c r="X101" s="100">
        <v>3.0339570999999999</v>
      </c>
      <c r="Y101" s="100">
        <v>2.6447099999999999</v>
      </c>
      <c r="Z101" s="100">
        <v>68.041884999999994</v>
      </c>
      <c r="AA101" s="100">
        <v>71</v>
      </c>
      <c r="AB101" s="100">
        <v>2.6069746999999999</v>
      </c>
      <c r="AC101" s="100">
        <v>0.64496520000000002</v>
      </c>
      <c r="AD101" s="99">
        <v>4009</v>
      </c>
      <c r="AE101" s="99">
        <v>0.47608460000000002</v>
      </c>
      <c r="AF101" s="99">
        <v>1.1593708</v>
      </c>
      <c r="AH101" s="122">
        <v>1994</v>
      </c>
      <c r="AI101" s="99">
        <v>1250</v>
      </c>
      <c r="AJ101" s="100">
        <v>7.0203153</v>
      </c>
      <c r="AK101" s="100">
        <v>7.7482319999999998</v>
      </c>
      <c r="AL101" s="100">
        <v>7.0508911999999997</v>
      </c>
      <c r="AM101" s="100">
        <v>8.8424332000000003</v>
      </c>
      <c r="AN101" s="100">
        <v>5.5127069999999998</v>
      </c>
      <c r="AO101" s="100">
        <v>4.8013121999999999</v>
      </c>
      <c r="AP101" s="100">
        <v>66.203199999999995</v>
      </c>
      <c r="AQ101" s="100">
        <v>69</v>
      </c>
      <c r="AR101" s="100">
        <v>3.6543296000000001</v>
      </c>
      <c r="AS101" s="100">
        <v>0.98664479999999999</v>
      </c>
      <c r="AT101" s="99">
        <v>14122</v>
      </c>
      <c r="AU101" s="99">
        <v>0.83216920000000005</v>
      </c>
      <c r="AV101" s="99">
        <v>1.4221235999999999</v>
      </c>
      <c r="AW101" s="100">
        <v>2.8466296</v>
      </c>
      <c r="AY101" s="122">
        <v>1994</v>
      </c>
    </row>
    <row r="102" spans="2:51">
      <c r="B102" s="122">
        <v>1995</v>
      </c>
      <c r="C102" s="99">
        <v>862</v>
      </c>
      <c r="D102" s="100">
        <v>9.6200740000000007</v>
      </c>
      <c r="E102" s="100">
        <v>12.030229</v>
      </c>
      <c r="F102" s="100">
        <v>10.947507999999999</v>
      </c>
      <c r="G102" s="100">
        <v>13.793889999999999</v>
      </c>
      <c r="H102" s="100">
        <v>8.31447</v>
      </c>
      <c r="I102" s="100">
        <v>7.1075628000000002</v>
      </c>
      <c r="J102" s="100">
        <v>65.766820999999993</v>
      </c>
      <c r="K102" s="100">
        <v>69</v>
      </c>
      <c r="L102" s="100">
        <v>4.4375803999999999</v>
      </c>
      <c r="M102" s="100">
        <v>1.3011124000000001</v>
      </c>
      <c r="N102" s="99">
        <v>9814</v>
      </c>
      <c r="O102" s="99">
        <v>1.1368385999999999</v>
      </c>
      <c r="P102" s="99">
        <v>1.5283009999999999</v>
      </c>
      <c r="R102" s="122">
        <v>1995</v>
      </c>
      <c r="S102" s="99">
        <v>441</v>
      </c>
      <c r="T102" s="100">
        <v>4.8759173000000002</v>
      </c>
      <c r="U102" s="100">
        <v>4.8421082999999996</v>
      </c>
      <c r="V102" s="100">
        <v>4.4063185999999996</v>
      </c>
      <c r="W102" s="100">
        <v>5.5055993000000001</v>
      </c>
      <c r="X102" s="100">
        <v>3.4718203999999999</v>
      </c>
      <c r="Y102" s="100">
        <v>3.0337819000000001</v>
      </c>
      <c r="Z102" s="100">
        <v>67.047618999999997</v>
      </c>
      <c r="AA102" s="100">
        <v>70</v>
      </c>
      <c r="AB102" s="100">
        <v>2.9512146000000001</v>
      </c>
      <c r="AC102" s="100">
        <v>0.7489555</v>
      </c>
      <c r="AD102" s="99">
        <v>5034</v>
      </c>
      <c r="AE102" s="99">
        <v>0.59179400000000004</v>
      </c>
      <c r="AF102" s="99">
        <v>1.4444142</v>
      </c>
      <c r="AH102" s="122">
        <v>1995</v>
      </c>
      <c r="AI102" s="99">
        <v>1303</v>
      </c>
      <c r="AJ102" s="100">
        <v>7.2369260999999998</v>
      </c>
      <c r="AK102" s="100">
        <v>7.9309554000000002</v>
      </c>
      <c r="AL102" s="100">
        <v>7.2171694000000004</v>
      </c>
      <c r="AM102" s="100">
        <v>9.0283964000000001</v>
      </c>
      <c r="AN102" s="100">
        <v>5.6275979999999999</v>
      </c>
      <c r="AO102" s="100">
        <v>4.8799513000000001</v>
      </c>
      <c r="AP102" s="100">
        <v>66.200306999999995</v>
      </c>
      <c r="AQ102" s="100">
        <v>70</v>
      </c>
      <c r="AR102" s="100">
        <v>3.7913174999999999</v>
      </c>
      <c r="AS102" s="100">
        <v>1.0412920999999999</v>
      </c>
      <c r="AT102" s="99">
        <v>14848</v>
      </c>
      <c r="AU102" s="99">
        <v>0.86632569999999998</v>
      </c>
      <c r="AV102" s="99">
        <v>1.4987896999999999</v>
      </c>
      <c r="AW102" s="100">
        <v>2.4845022000000001</v>
      </c>
      <c r="AY102" s="122">
        <v>1995</v>
      </c>
    </row>
    <row r="103" spans="2:51">
      <c r="B103" s="122">
        <v>1996</v>
      </c>
      <c r="C103" s="99">
        <v>838</v>
      </c>
      <c r="D103" s="100">
        <v>9.2440160000000002</v>
      </c>
      <c r="E103" s="100">
        <v>11.643663</v>
      </c>
      <c r="F103" s="100">
        <v>10.595734</v>
      </c>
      <c r="G103" s="100">
        <v>13.565606000000001</v>
      </c>
      <c r="H103" s="100">
        <v>7.8392669000000001</v>
      </c>
      <c r="I103" s="100">
        <v>6.6162745000000003</v>
      </c>
      <c r="J103" s="100">
        <v>67.785202999999996</v>
      </c>
      <c r="K103" s="100">
        <v>70</v>
      </c>
      <c r="L103" s="100">
        <v>4.2133843000000004</v>
      </c>
      <c r="M103" s="100">
        <v>1.2286309</v>
      </c>
      <c r="N103" s="99">
        <v>8335</v>
      </c>
      <c r="O103" s="99">
        <v>0.95570900000000003</v>
      </c>
      <c r="P103" s="99">
        <v>1.2902357</v>
      </c>
      <c r="R103" s="122">
        <v>1996</v>
      </c>
      <c r="S103" s="99">
        <v>443</v>
      </c>
      <c r="T103" s="100">
        <v>4.8365385999999999</v>
      </c>
      <c r="U103" s="100">
        <v>4.7400108999999997</v>
      </c>
      <c r="V103" s="100">
        <v>4.3134098999999999</v>
      </c>
      <c r="W103" s="100">
        <v>5.4428042999999997</v>
      </c>
      <c r="X103" s="100">
        <v>3.3066651999999999</v>
      </c>
      <c r="Y103" s="100">
        <v>2.8634056000000001</v>
      </c>
      <c r="Z103" s="100">
        <v>69.069976999999994</v>
      </c>
      <c r="AA103" s="100">
        <v>73</v>
      </c>
      <c r="AB103" s="100">
        <v>2.8835514</v>
      </c>
      <c r="AC103" s="100">
        <v>0.73207409999999995</v>
      </c>
      <c r="AD103" s="99">
        <v>4445</v>
      </c>
      <c r="AE103" s="99">
        <v>0.51684830000000004</v>
      </c>
      <c r="AF103" s="99">
        <v>1.3028352000000001</v>
      </c>
      <c r="AH103" s="122">
        <v>1996</v>
      </c>
      <c r="AI103" s="99">
        <v>1281</v>
      </c>
      <c r="AJ103" s="100">
        <v>7.0288963999999998</v>
      </c>
      <c r="AK103" s="100">
        <v>7.6457882000000001</v>
      </c>
      <c r="AL103" s="100">
        <v>6.9576672999999998</v>
      </c>
      <c r="AM103" s="100">
        <v>8.8240622000000002</v>
      </c>
      <c r="AN103" s="100">
        <v>5.2894835000000002</v>
      </c>
      <c r="AO103" s="100">
        <v>4.5400755000000004</v>
      </c>
      <c r="AP103" s="100">
        <v>68.229507999999996</v>
      </c>
      <c r="AQ103" s="100">
        <v>71</v>
      </c>
      <c r="AR103" s="100">
        <v>3.6338363999999999</v>
      </c>
      <c r="AS103" s="100">
        <v>0.9951911</v>
      </c>
      <c r="AT103" s="99">
        <v>12780</v>
      </c>
      <c r="AU103" s="99">
        <v>0.73781240000000003</v>
      </c>
      <c r="AV103" s="99">
        <v>1.2945902</v>
      </c>
      <c r="AW103" s="100">
        <v>2.4564634000000001</v>
      </c>
      <c r="AY103" s="122">
        <v>1996</v>
      </c>
    </row>
    <row r="104" spans="2:51">
      <c r="B104" s="123">
        <v>1997</v>
      </c>
      <c r="C104" s="99">
        <v>811</v>
      </c>
      <c r="D104" s="100">
        <v>8.8574085</v>
      </c>
      <c r="E104" s="100">
        <v>10.654805</v>
      </c>
      <c r="F104" s="100">
        <v>10.654805</v>
      </c>
      <c r="G104" s="100">
        <v>12.353501</v>
      </c>
      <c r="H104" s="100">
        <v>7.3475840999999997</v>
      </c>
      <c r="I104" s="100">
        <v>6.2953130000000002</v>
      </c>
      <c r="J104" s="100">
        <v>67.288533000000001</v>
      </c>
      <c r="K104" s="100">
        <v>69</v>
      </c>
      <c r="L104" s="100">
        <v>4.0825573000000004</v>
      </c>
      <c r="M104" s="100">
        <v>1.1970126000000001</v>
      </c>
      <c r="N104" s="99">
        <v>8149</v>
      </c>
      <c r="O104" s="99">
        <v>0.92650860000000002</v>
      </c>
      <c r="P104" s="99">
        <v>1.2831313</v>
      </c>
      <c r="R104" s="123">
        <v>1997</v>
      </c>
      <c r="S104" s="99">
        <v>439</v>
      </c>
      <c r="T104" s="100">
        <v>4.7373111999999997</v>
      </c>
      <c r="U104" s="100">
        <v>4.5547924999999996</v>
      </c>
      <c r="V104" s="100">
        <v>4.5547924999999996</v>
      </c>
      <c r="W104" s="100">
        <v>5.1981713000000003</v>
      </c>
      <c r="X104" s="100">
        <v>3.2711310999999998</v>
      </c>
      <c r="Y104" s="100">
        <v>2.8388768999999998</v>
      </c>
      <c r="Z104" s="100">
        <v>67.412300999999999</v>
      </c>
      <c r="AA104" s="100">
        <v>71</v>
      </c>
      <c r="AB104" s="100">
        <v>2.8326235999999998</v>
      </c>
      <c r="AC104" s="100">
        <v>0.71268549999999997</v>
      </c>
      <c r="AD104" s="99">
        <v>4978</v>
      </c>
      <c r="AE104" s="99">
        <v>0.57322680000000004</v>
      </c>
      <c r="AF104" s="99">
        <v>1.428264</v>
      </c>
      <c r="AH104" s="123">
        <v>1997</v>
      </c>
      <c r="AI104" s="99">
        <v>1250</v>
      </c>
      <c r="AJ104" s="100">
        <v>6.7849833999999998</v>
      </c>
      <c r="AK104" s="100">
        <v>7.1995119000000001</v>
      </c>
      <c r="AL104" s="100">
        <v>7.1995119000000001</v>
      </c>
      <c r="AM104" s="100">
        <v>8.2725992999999995</v>
      </c>
      <c r="AN104" s="100">
        <v>5.0959548000000003</v>
      </c>
      <c r="AO104" s="100">
        <v>4.4177831000000003</v>
      </c>
      <c r="AP104" s="100">
        <v>67.331999999999994</v>
      </c>
      <c r="AQ104" s="100">
        <v>70</v>
      </c>
      <c r="AR104" s="100">
        <v>3.5347680000000001</v>
      </c>
      <c r="AS104" s="100">
        <v>0.96637030000000002</v>
      </c>
      <c r="AT104" s="99">
        <v>13127</v>
      </c>
      <c r="AU104" s="99">
        <v>0.75099159999999998</v>
      </c>
      <c r="AV104" s="99">
        <v>1.3345574</v>
      </c>
      <c r="AW104" s="100">
        <v>2.3392514000000002</v>
      </c>
      <c r="AY104" s="123">
        <v>1997</v>
      </c>
    </row>
    <row r="105" spans="2:51">
      <c r="B105" s="123">
        <v>1998</v>
      </c>
      <c r="C105" s="99">
        <v>859</v>
      </c>
      <c r="D105" s="100">
        <v>9.2933755999999992</v>
      </c>
      <c r="E105" s="100">
        <v>11.061686</v>
      </c>
      <c r="F105" s="100">
        <v>11.061686</v>
      </c>
      <c r="G105" s="100">
        <v>12.856802999999999</v>
      </c>
      <c r="H105" s="100">
        <v>7.5837433000000001</v>
      </c>
      <c r="I105" s="100">
        <v>6.5694859000000001</v>
      </c>
      <c r="J105" s="100">
        <v>67.604191</v>
      </c>
      <c r="K105" s="100">
        <v>70</v>
      </c>
      <c r="L105" s="100">
        <v>4.2592224999999999</v>
      </c>
      <c r="M105" s="100">
        <v>1.2806941999999999</v>
      </c>
      <c r="N105" s="99">
        <v>8451</v>
      </c>
      <c r="O105" s="99">
        <v>0.95324310000000001</v>
      </c>
      <c r="P105" s="99">
        <v>1.3479650999999999</v>
      </c>
      <c r="R105" s="123">
        <v>1998</v>
      </c>
      <c r="S105" s="99">
        <v>458</v>
      </c>
      <c r="T105" s="100">
        <v>4.8908418999999999</v>
      </c>
      <c r="U105" s="100">
        <v>4.5796770000000002</v>
      </c>
      <c r="V105" s="100">
        <v>4.5796770000000002</v>
      </c>
      <c r="W105" s="100">
        <v>5.3092731999999998</v>
      </c>
      <c r="X105" s="100">
        <v>3.1358016000000002</v>
      </c>
      <c r="Y105" s="100">
        <v>2.6640274000000002</v>
      </c>
      <c r="Z105" s="100">
        <v>70.576419000000001</v>
      </c>
      <c r="AA105" s="100">
        <v>74</v>
      </c>
      <c r="AB105" s="100">
        <v>2.9661290999999999</v>
      </c>
      <c r="AC105" s="100">
        <v>0.76169569999999998</v>
      </c>
      <c r="AD105" s="99">
        <v>4191</v>
      </c>
      <c r="AE105" s="99">
        <v>0.47841620000000001</v>
      </c>
      <c r="AF105" s="99">
        <v>1.2416159</v>
      </c>
      <c r="AH105" s="123">
        <v>1998</v>
      </c>
      <c r="AI105" s="99">
        <v>1317</v>
      </c>
      <c r="AJ105" s="100">
        <v>7.0777593000000003</v>
      </c>
      <c r="AK105" s="100">
        <v>7.4268866999999998</v>
      </c>
      <c r="AL105" s="100">
        <v>7.4268866999999998</v>
      </c>
      <c r="AM105" s="100">
        <v>8.5945795</v>
      </c>
      <c r="AN105" s="100">
        <v>5.1550202000000001</v>
      </c>
      <c r="AO105" s="100">
        <v>4.4658058</v>
      </c>
      <c r="AP105" s="100">
        <v>68.637812999999994</v>
      </c>
      <c r="AQ105" s="100">
        <v>71</v>
      </c>
      <c r="AR105" s="100">
        <v>3.6985032000000002</v>
      </c>
      <c r="AS105" s="100">
        <v>1.0353611</v>
      </c>
      <c r="AT105" s="99">
        <v>12642</v>
      </c>
      <c r="AU105" s="99">
        <v>0.71724900000000003</v>
      </c>
      <c r="AV105" s="99">
        <v>1.3107458999999999</v>
      </c>
      <c r="AW105" s="100">
        <v>2.4153856</v>
      </c>
      <c r="AY105" s="123">
        <v>1998</v>
      </c>
    </row>
    <row r="106" spans="2:51">
      <c r="B106" s="123">
        <v>1999</v>
      </c>
      <c r="C106" s="99">
        <v>897</v>
      </c>
      <c r="D106" s="100">
        <v>9.6037423000000004</v>
      </c>
      <c r="E106" s="100">
        <v>11.379706000000001</v>
      </c>
      <c r="F106" s="100">
        <v>11.379706000000001</v>
      </c>
      <c r="G106" s="100">
        <v>13.242610000000001</v>
      </c>
      <c r="H106" s="100">
        <v>7.6616238000000001</v>
      </c>
      <c r="I106" s="100">
        <v>6.4550704000000003</v>
      </c>
      <c r="J106" s="100">
        <v>68.406912000000005</v>
      </c>
      <c r="K106" s="100">
        <v>72</v>
      </c>
      <c r="L106" s="100">
        <v>4.4224227000000003</v>
      </c>
      <c r="M106" s="100">
        <v>1.3342852999999999</v>
      </c>
      <c r="N106" s="99">
        <v>8379</v>
      </c>
      <c r="O106" s="99">
        <v>0.93673910000000005</v>
      </c>
      <c r="P106" s="99">
        <v>1.3430274</v>
      </c>
      <c r="R106" s="123">
        <v>1999</v>
      </c>
      <c r="S106" s="99">
        <v>474</v>
      </c>
      <c r="T106" s="100">
        <v>5.0041411</v>
      </c>
      <c r="U106" s="100">
        <v>4.6454893000000004</v>
      </c>
      <c r="V106" s="100">
        <v>4.6454893000000004</v>
      </c>
      <c r="W106" s="100">
        <v>5.3575111</v>
      </c>
      <c r="X106" s="100">
        <v>3.2628398999999999</v>
      </c>
      <c r="Y106" s="100">
        <v>2.8535875000000002</v>
      </c>
      <c r="Z106" s="100">
        <v>69.565400999999994</v>
      </c>
      <c r="AA106" s="100">
        <v>73</v>
      </c>
      <c r="AB106" s="100">
        <v>3.0437295</v>
      </c>
      <c r="AC106" s="100">
        <v>0.77864480000000003</v>
      </c>
      <c r="AD106" s="99">
        <v>4649</v>
      </c>
      <c r="AE106" s="99">
        <v>0.52556060000000004</v>
      </c>
      <c r="AF106" s="99">
        <v>1.3818789</v>
      </c>
      <c r="AH106" s="123">
        <v>1999</v>
      </c>
      <c r="AI106" s="99">
        <v>1371</v>
      </c>
      <c r="AJ106" s="100">
        <v>7.2877991</v>
      </c>
      <c r="AK106" s="100">
        <v>7.5345965000000001</v>
      </c>
      <c r="AL106" s="100">
        <v>7.5345965000000001</v>
      </c>
      <c r="AM106" s="100">
        <v>8.7051931000000007</v>
      </c>
      <c r="AN106" s="100">
        <v>5.2151199999999998</v>
      </c>
      <c r="AO106" s="100">
        <v>4.4838592999999998</v>
      </c>
      <c r="AP106" s="100">
        <v>68.80744</v>
      </c>
      <c r="AQ106" s="100">
        <v>72</v>
      </c>
      <c r="AR106" s="100">
        <v>3.8236278000000001</v>
      </c>
      <c r="AS106" s="100">
        <v>1.0702408999999999</v>
      </c>
      <c r="AT106" s="99">
        <v>13028</v>
      </c>
      <c r="AU106" s="99">
        <v>0.73229460000000002</v>
      </c>
      <c r="AV106" s="99">
        <v>1.3566381999999999</v>
      </c>
      <c r="AW106" s="100">
        <v>2.4496248</v>
      </c>
      <c r="AY106" s="123">
        <v>1999</v>
      </c>
    </row>
    <row r="107" spans="2:51" s="91" customFormat="1">
      <c r="B107" s="124">
        <v>2000</v>
      </c>
      <c r="C107" s="99">
        <v>870</v>
      </c>
      <c r="D107" s="100">
        <v>9.2127201000000003</v>
      </c>
      <c r="E107" s="100">
        <v>10.613014</v>
      </c>
      <c r="F107" s="100">
        <v>10.613014</v>
      </c>
      <c r="G107" s="100">
        <v>12.296635</v>
      </c>
      <c r="H107" s="100">
        <v>7.1344656999999998</v>
      </c>
      <c r="I107" s="100">
        <v>6.0066110999999998</v>
      </c>
      <c r="J107" s="100">
        <v>69.105746999999994</v>
      </c>
      <c r="K107" s="100">
        <v>72</v>
      </c>
      <c r="L107" s="100">
        <v>4.2346069999999996</v>
      </c>
      <c r="M107" s="100">
        <v>1.3020638</v>
      </c>
      <c r="N107" s="99">
        <v>7468</v>
      </c>
      <c r="O107" s="99">
        <v>0.82701880000000005</v>
      </c>
      <c r="P107" s="99">
        <v>1.2508438</v>
      </c>
      <c r="R107" s="124">
        <v>2000</v>
      </c>
      <c r="S107" s="99">
        <v>472</v>
      </c>
      <c r="T107" s="100">
        <v>4.9241878999999997</v>
      </c>
      <c r="U107" s="100">
        <v>4.5312017000000004</v>
      </c>
      <c r="V107" s="100">
        <v>4.5312017000000004</v>
      </c>
      <c r="W107" s="100">
        <v>5.1802612999999997</v>
      </c>
      <c r="X107" s="100">
        <v>3.2087511000000002</v>
      </c>
      <c r="Y107" s="100">
        <v>2.7613047000000002</v>
      </c>
      <c r="Z107" s="100">
        <v>68.652541999999997</v>
      </c>
      <c r="AA107" s="100">
        <v>73</v>
      </c>
      <c r="AB107" s="100">
        <v>2.9818687000000001</v>
      </c>
      <c r="AC107" s="100">
        <v>0.7678043</v>
      </c>
      <c r="AD107" s="99">
        <v>4899</v>
      </c>
      <c r="AE107" s="99">
        <v>0.54819980000000001</v>
      </c>
      <c r="AF107" s="99">
        <v>1.4720818</v>
      </c>
      <c r="AH107" s="124">
        <v>2000</v>
      </c>
      <c r="AI107" s="99">
        <v>1342</v>
      </c>
      <c r="AJ107" s="100">
        <v>7.0524671000000003</v>
      </c>
      <c r="AK107" s="100">
        <v>7.1676720999999999</v>
      </c>
      <c r="AL107" s="100">
        <v>7.1676720999999999</v>
      </c>
      <c r="AM107" s="100">
        <v>8.2389652000000009</v>
      </c>
      <c r="AN107" s="100">
        <v>4.9596210000000003</v>
      </c>
      <c r="AO107" s="100">
        <v>4.2362856999999998</v>
      </c>
      <c r="AP107" s="100">
        <v>68.946348999999998</v>
      </c>
      <c r="AQ107" s="100">
        <v>72</v>
      </c>
      <c r="AR107" s="100">
        <v>3.6894485000000001</v>
      </c>
      <c r="AS107" s="100">
        <v>1.0460593</v>
      </c>
      <c r="AT107" s="99">
        <v>12367</v>
      </c>
      <c r="AU107" s="99">
        <v>0.68833480000000002</v>
      </c>
      <c r="AV107" s="99">
        <v>1.3300266000000001</v>
      </c>
      <c r="AW107" s="100">
        <v>2.3422073999999999</v>
      </c>
      <c r="AY107" s="124">
        <v>2000</v>
      </c>
    </row>
    <row r="108" spans="2:51">
      <c r="B108" s="123">
        <v>2001</v>
      </c>
      <c r="C108" s="99">
        <v>954</v>
      </c>
      <c r="D108" s="100">
        <v>9.9771737999999992</v>
      </c>
      <c r="E108" s="100">
        <v>11.233154000000001</v>
      </c>
      <c r="F108" s="100">
        <v>11.233154000000001</v>
      </c>
      <c r="G108" s="100">
        <v>12.987916999999999</v>
      </c>
      <c r="H108" s="100">
        <v>7.6604288</v>
      </c>
      <c r="I108" s="100">
        <v>6.5620979999999998</v>
      </c>
      <c r="J108" s="100">
        <v>68.226415000000003</v>
      </c>
      <c r="K108" s="100">
        <v>71</v>
      </c>
      <c r="L108" s="100">
        <v>4.5157626000000004</v>
      </c>
      <c r="M108" s="100">
        <v>1.4273958</v>
      </c>
      <c r="N108" s="99">
        <v>9033</v>
      </c>
      <c r="O108" s="99">
        <v>0.98967320000000003</v>
      </c>
      <c r="P108" s="99">
        <v>1.5543720000000001</v>
      </c>
      <c r="R108" s="123">
        <v>2001</v>
      </c>
      <c r="S108" s="99">
        <v>504</v>
      </c>
      <c r="T108" s="100">
        <v>5.1889887999999997</v>
      </c>
      <c r="U108" s="100">
        <v>4.7008488000000002</v>
      </c>
      <c r="V108" s="100">
        <v>4.7008488000000002</v>
      </c>
      <c r="W108" s="100">
        <v>5.4169752999999998</v>
      </c>
      <c r="X108" s="100">
        <v>3.3027164999999998</v>
      </c>
      <c r="Y108" s="100">
        <v>2.8496260000000002</v>
      </c>
      <c r="Z108" s="100">
        <v>69.906745999999998</v>
      </c>
      <c r="AA108" s="100">
        <v>73.5</v>
      </c>
      <c r="AB108" s="100">
        <v>3.0786145999999999</v>
      </c>
      <c r="AC108" s="100">
        <v>0.81673660000000003</v>
      </c>
      <c r="AD108" s="99">
        <v>4666</v>
      </c>
      <c r="AE108" s="99">
        <v>0.51613120000000001</v>
      </c>
      <c r="AF108" s="99">
        <v>1.4496221</v>
      </c>
      <c r="AH108" s="123">
        <v>2001</v>
      </c>
      <c r="AI108" s="99">
        <v>1458</v>
      </c>
      <c r="AJ108" s="100">
        <v>7.5643197000000004</v>
      </c>
      <c r="AK108" s="100">
        <v>7.5613213000000004</v>
      </c>
      <c r="AL108" s="100">
        <v>7.5613213000000004</v>
      </c>
      <c r="AM108" s="100">
        <v>8.6972939</v>
      </c>
      <c r="AN108" s="100">
        <v>5.2741435000000001</v>
      </c>
      <c r="AO108" s="100">
        <v>4.5548799999999998</v>
      </c>
      <c r="AP108" s="100">
        <v>68.807270000000003</v>
      </c>
      <c r="AQ108" s="100">
        <v>72</v>
      </c>
      <c r="AR108" s="100">
        <v>3.8883111000000001</v>
      </c>
      <c r="AS108" s="100">
        <v>1.134242</v>
      </c>
      <c r="AT108" s="99">
        <v>13699</v>
      </c>
      <c r="AU108" s="99">
        <v>0.75403500000000001</v>
      </c>
      <c r="AV108" s="99">
        <v>1.5170341000000001</v>
      </c>
      <c r="AW108" s="100">
        <v>2.3896012</v>
      </c>
      <c r="AY108" s="123">
        <v>2001</v>
      </c>
    </row>
    <row r="109" spans="2:51">
      <c r="B109" s="124">
        <v>2002</v>
      </c>
      <c r="C109" s="99">
        <v>986</v>
      </c>
      <c r="D109" s="100">
        <v>10.190706</v>
      </c>
      <c r="E109" s="100">
        <v>11.376161</v>
      </c>
      <c r="F109" s="100">
        <v>11.376161</v>
      </c>
      <c r="G109" s="100">
        <v>13.271027</v>
      </c>
      <c r="H109" s="100">
        <v>7.6690021000000002</v>
      </c>
      <c r="I109" s="100">
        <v>6.5272473</v>
      </c>
      <c r="J109" s="100">
        <v>69.017258999999996</v>
      </c>
      <c r="K109" s="100">
        <v>72</v>
      </c>
      <c r="L109" s="100">
        <v>4.5948086999999997</v>
      </c>
      <c r="M109" s="100">
        <v>1.4313711</v>
      </c>
      <c r="N109" s="99">
        <v>8795</v>
      </c>
      <c r="O109" s="99">
        <v>0.95350919999999995</v>
      </c>
      <c r="P109" s="99">
        <v>1.5429147999999999</v>
      </c>
      <c r="R109" s="124">
        <v>2002</v>
      </c>
      <c r="S109" s="99">
        <v>476</v>
      </c>
      <c r="T109" s="100">
        <v>4.8473853</v>
      </c>
      <c r="U109" s="100">
        <v>4.2756480999999997</v>
      </c>
      <c r="V109" s="100">
        <v>4.2756480999999997</v>
      </c>
      <c r="W109" s="100">
        <v>4.9173115000000003</v>
      </c>
      <c r="X109" s="100">
        <v>2.9026380000000001</v>
      </c>
      <c r="Y109" s="100">
        <v>2.4426633</v>
      </c>
      <c r="Z109" s="100">
        <v>71.528420999999994</v>
      </c>
      <c r="AA109" s="100">
        <v>76</v>
      </c>
      <c r="AB109" s="100">
        <v>2.8054459</v>
      </c>
      <c r="AC109" s="100">
        <v>0.73431860000000004</v>
      </c>
      <c r="AD109" s="99">
        <v>3955</v>
      </c>
      <c r="AE109" s="99">
        <v>0.433172</v>
      </c>
      <c r="AF109" s="99">
        <v>1.2051350000000001</v>
      </c>
      <c r="AH109" s="124">
        <v>2002</v>
      </c>
      <c r="AI109" s="99">
        <v>1462</v>
      </c>
      <c r="AJ109" s="100">
        <v>7.4992780000000003</v>
      </c>
      <c r="AK109" s="100">
        <v>7.3834812999999997</v>
      </c>
      <c r="AL109" s="100">
        <v>7.3834812999999997</v>
      </c>
      <c r="AM109" s="100">
        <v>8.5358756000000007</v>
      </c>
      <c r="AN109" s="100">
        <v>5.0623950999999998</v>
      </c>
      <c r="AO109" s="100">
        <v>4.3241690999999998</v>
      </c>
      <c r="AP109" s="100">
        <v>69.834247000000005</v>
      </c>
      <c r="AQ109" s="100">
        <v>73</v>
      </c>
      <c r="AR109" s="100">
        <v>3.8047156000000002</v>
      </c>
      <c r="AS109" s="100">
        <v>1.0934356000000001</v>
      </c>
      <c r="AT109" s="99">
        <v>12750</v>
      </c>
      <c r="AU109" s="99">
        <v>0.69466589999999995</v>
      </c>
      <c r="AV109" s="99">
        <v>1.4194994000000001</v>
      </c>
      <c r="AW109" s="100">
        <v>2.6606869</v>
      </c>
      <c r="AY109" s="124">
        <v>2002</v>
      </c>
    </row>
    <row r="110" spans="2:51">
      <c r="B110" s="123">
        <v>2003</v>
      </c>
      <c r="C110" s="99">
        <v>1018</v>
      </c>
      <c r="D110" s="100">
        <v>10.400919</v>
      </c>
      <c r="E110" s="100">
        <v>11.440785</v>
      </c>
      <c r="F110" s="100">
        <v>11.440785</v>
      </c>
      <c r="G110" s="100">
        <v>13.348981999999999</v>
      </c>
      <c r="H110" s="100">
        <v>7.7501522999999999</v>
      </c>
      <c r="I110" s="100">
        <v>6.6079838000000004</v>
      </c>
      <c r="J110" s="100">
        <v>68.789783999999997</v>
      </c>
      <c r="K110" s="100">
        <v>71</v>
      </c>
      <c r="L110" s="100">
        <v>4.7337828000000002</v>
      </c>
      <c r="M110" s="100">
        <v>1.4898288</v>
      </c>
      <c r="N110" s="99">
        <v>9340</v>
      </c>
      <c r="O110" s="99">
        <v>1.0022645999999999</v>
      </c>
      <c r="P110" s="99">
        <v>1.6515423</v>
      </c>
      <c r="R110" s="123">
        <v>2003</v>
      </c>
      <c r="S110" s="99">
        <v>509</v>
      </c>
      <c r="T110" s="100">
        <v>5.1242608000000001</v>
      </c>
      <c r="U110" s="100">
        <v>4.4821558000000001</v>
      </c>
      <c r="V110" s="100">
        <v>4.4821558000000001</v>
      </c>
      <c r="W110" s="100">
        <v>5.2107711999999999</v>
      </c>
      <c r="X110" s="100">
        <v>3.0609008000000002</v>
      </c>
      <c r="Y110" s="100">
        <v>2.6374666000000002</v>
      </c>
      <c r="Z110" s="100">
        <v>71.996071000000001</v>
      </c>
      <c r="AA110" s="100">
        <v>76</v>
      </c>
      <c r="AB110" s="100">
        <v>3.0141529</v>
      </c>
      <c r="AC110" s="100">
        <v>0.79578499999999996</v>
      </c>
      <c r="AD110" s="99">
        <v>4110</v>
      </c>
      <c r="AE110" s="99">
        <v>0.44541550000000002</v>
      </c>
      <c r="AF110" s="99">
        <v>1.2788638999999999</v>
      </c>
      <c r="AH110" s="123">
        <v>2003</v>
      </c>
      <c r="AI110" s="99">
        <v>1527</v>
      </c>
      <c r="AJ110" s="100">
        <v>7.7431182999999999</v>
      </c>
      <c r="AK110" s="100">
        <v>7.5447487000000004</v>
      </c>
      <c r="AL110" s="100">
        <v>7.5447487000000004</v>
      </c>
      <c r="AM110" s="100">
        <v>8.7538687999999993</v>
      </c>
      <c r="AN110" s="100">
        <v>5.1939751000000003</v>
      </c>
      <c r="AO110" s="100">
        <v>4.4725485000000003</v>
      </c>
      <c r="AP110" s="100">
        <v>69.858546000000004</v>
      </c>
      <c r="AQ110" s="100">
        <v>73</v>
      </c>
      <c r="AR110" s="100">
        <v>3.9773911000000002</v>
      </c>
      <c r="AS110" s="100">
        <v>1.1542648</v>
      </c>
      <c r="AT110" s="99">
        <v>13450</v>
      </c>
      <c r="AU110" s="99">
        <v>0.72521460000000004</v>
      </c>
      <c r="AV110" s="99">
        <v>1.5164994000000001</v>
      </c>
      <c r="AW110" s="100">
        <v>2.5525183999999999</v>
      </c>
      <c r="AY110" s="123">
        <v>2003</v>
      </c>
    </row>
    <row r="111" spans="2:51">
      <c r="B111" s="124">
        <v>2004</v>
      </c>
      <c r="C111" s="99">
        <v>1077</v>
      </c>
      <c r="D111" s="100">
        <v>10.883239</v>
      </c>
      <c r="E111" s="100">
        <v>11.843942</v>
      </c>
      <c r="F111" s="100">
        <v>11.843942</v>
      </c>
      <c r="G111" s="100">
        <v>13.768844</v>
      </c>
      <c r="H111" s="100">
        <v>7.9465865999999998</v>
      </c>
      <c r="I111" s="100">
        <v>6.7146280000000003</v>
      </c>
      <c r="J111" s="100">
        <v>69.204271000000006</v>
      </c>
      <c r="K111" s="100">
        <v>72</v>
      </c>
      <c r="L111" s="100">
        <v>4.9333517000000002</v>
      </c>
      <c r="M111" s="100">
        <v>1.5746765</v>
      </c>
      <c r="N111" s="99">
        <v>9548</v>
      </c>
      <c r="O111" s="99">
        <v>1.0145601</v>
      </c>
      <c r="P111" s="99">
        <v>1.7345052000000001</v>
      </c>
      <c r="R111" s="124">
        <v>2004</v>
      </c>
      <c r="S111" s="99">
        <v>496</v>
      </c>
      <c r="T111" s="100">
        <v>4.9418284000000003</v>
      </c>
      <c r="U111" s="100">
        <v>4.2834507000000004</v>
      </c>
      <c r="V111" s="100">
        <v>4.2834507000000004</v>
      </c>
      <c r="W111" s="100">
        <v>4.9672099000000003</v>
      </c>
      <c r="X111" s="100">
        <v>2.9604629</v>
      </c>
      <c r="Y111" s="100">
        <v>2.5426605000000002</v>
      </c>
      <c r="Z111" s="100">
        <v>71.042338999999998</v>
      </c>
      <c r="AA111" s="100">
        <v>75</v>
      </c>
      <c r="AB111" s="100">
        <v>2.9138761999999998</v>
      </c>
      <c r="AC111" s="100">
        <v>0.77363409999999999</v>
      </c>
      <c r="AD111" s="99">
        <v>4345</v>
      </c>
      <c r="AE111" s="99">
        <v>0.4663872</v>
      </c>
      <c r="AF111" s="99">
        <v>1.3832998000000001</v>
      </c>
      <c r="AH111" s="124">
        <v>2004</v>
      </c>
      <c r="AI111" s="99">
        <v>1573</v>
      </c>
      <c r="AJ111" s="100">
        <v>7.8915464000000002</v>
      </c>
      <c r="AK111" s="100">
        <v>7.6011594000000002</v>
      </c>
      <c r="AL111" s="100">
        <v>7.6011594000000002</v>
      </c>
      <c r="AM111" s="100">
        <v>8.7847288999999993</v>
      </c>
      <c r="AN111" s="100">
        <v>5.2187691000000003</v>
      </c>
      <c r="AO111" s="100">
        <v>4.4601958000000002</v>
      </c>
      <c r="AP111" s="100">
        <v>69.783852999999993</v>
      </c>
      <c r="AQ111" s="100">
        <v>73</v>
      </c>
      <c r="AR111" s="100">
        <v>4.0485933999999997</v>
      </c>
      <c r="AS111" s="100">
        <v>1.1870981</v>
      </c>
      <c r="AT111" s="99">
        <v>13893</v>
      </c>
      <c r="AU111" s="99">
        <v>0.74185939999999995</v>
      </c>
      <c r="AV111" s="99">
        <v>1.6069111</v>
      </c>
      <c r="AW111" s="100">
        <v>2.7650467999999999</v>
      </c>
      <c r="AY111" s="124">
        <v>2004</v>
      </c>
    </row>
    <row r="112" spans="2:51">
      <c r="B112" s="123">
        <v>2005</v>
      </c>
      <c r="C112" s="99">
        <v>1138</v>
      </c>
      <c r="D112" s="100">
        <v>11.357701</v>
      </c>
      <c r="E112" s="100">
        <v>12.203537000000001</v>
      </c>
      <c r="F112" s="100">
        <v>12.203537000000001</v>
      </c>
      <c r="G112" s="100">
        <v>14.262207</v>
      </c>
      <c r="H112" s="100">
        <v>8.1581522</v>
      </c>
      <c r="I112" s="100">
        <v>6.8806661</v>
      </c>
      <c r="J112" s="100">
        <v>69.684533999999999</v>
      </c>
      <c r="K112" s="100">
        <v>73</v>
      </c>
      <c r="L112" s="100">
        <v>5.1635736999999997</v>
      </c>
      <c r="M112" s="100">
        <v>1.6924197999999999</v>
      </c>
      <c r="N112" s="99">
        <v>9865</v>
      </c>
      <c r="O112" s="99">
        <v>1.0364998999999999</v>
      </c>
      <c r="P112" s="99">
        <v>1.7882910000000001</v>
      </c>
      <c r="R112" s="123">
        <v>2005</v>
      </c>
      <c r="S112" s="99">
        <v>540</v>
      </c>
      <c r="T112" s="100">
        <v>5.3164199999999999</v>
      </c>
      <c r="U112" s="100">
        <v>4.5491638999999999</v>
      </c>
      <c r="V112" s="100">
        <v>4.5491638999999999</v>
      </c>
      <c r="W112" s="100">
        <v>5.2595092000000001</v>
      </c>
      <c r="X112" s="100">
        <v>3.1097286</v>
      </c>
      <c r="Y112" s="100">
        <v>2.6598698000000001</v>
      </c>
      <c r="Z112" s="100">
        <v>71.810760999999999</v>
      </c>
      <c r="AA112" s="100">
        <v>75</v>
      </c>
      <c r="AB112" s="100">
        <v>3.1426409999999998</v>
      </c>
      <c r="AC112" s="100">
        <v>0.85075540000000005</v>
      </c>
      <c r="AD112" s="99">
        <v>4473</v>
      </c>
      <c r="AE112" s="99">
        <v>0.47477380000000002</v>
      </c>
      <c r="AF112" s="99">
        <v>1.424037</v>
      </c>
      <c r="AH112" s="123">
        <v>2005</v>
      </c>
      <c r="AI112" s="99">
        <v>1678</v>
      </c>
      <c r="AJ112" s="100">
        <v>8.3164642000000004</v>
      </c>
      <c r="AK112" s="100">
        <v>7.8942591999999996</v>
      </c>
      <c r="AL112" s="100">
        <v>7.8942591999999996</v>
      </c>
      <c r="AM112" s="100">
        <v>9.1486189000000007</v>
      </c>
      <c r="AN112" s="100">
        <v>5.3911002000000003</v>
      </c>
      <c r="AO112" s="100">
        <v>4.5950373999999998</v>
      </c>
      <c r="AP112" s="100">
        <v>70.367919000000001</v>
      </c>
      <c r="AQ112" s="100">
        <v>73</v>
      </c>
      <c r="AR112" s="100">
        <v>4.2782112000000003</v>
      </c>
      <c r="AS112" s="100">
        <v>1.2837187000000001</v>
      </c>
      <c r="AT112" s="99">
        <v>14338</v>
      </c>
      <c r="AU112" s="99">
        <v>0.75706470000000003</v>
      </c>
      <c r="AV112" s="99">
        <v>1.6561344</v>
      </c>
      <c r="AW112" s="100">
        <v>2.6825890000000001</v>
      </c>
      <c r="AY112" s="123">
        <v>2005</v>
      </c>
    </row>
    <row r="113" spans="2:51">
      <c r="B113" s="123">
        <v>2006</v>
      </c>
      <c r="C113" s="99">
        <v>1062</v>
      </c>
      <c r="D113" s="100">
        <v>10.453348999999999</v>
      </c>
      <c r="E113" s="100">
        <v>11.130964000000001</v>
      </c>
      <c r="F113" s="100">
        <v>11.130964000000001</v>
      </c>
      <c r="G113" s="100">
        <v>13.032006000000001</v>
      </c>
      <c r="H113" s="100">
        <v>7.3545740000000004</v>
      </c>
      <c r="I113" s="100">
        <v>6.1971379999999998</v>
      </c>
      <c r="J113" s="100">
        <v>70.709040000000002</v>
      </c>
      <c r="K113" s="100">
        <v>74</v>
      </c>
      <c r="L113" s="100">
        <v>4.7436125999999996</v>
      </c>
      <c r="M113" s="100">
        <v>1.5490984999999999</v>
      </c>
      <c r="N113" s="99">
        <v>8355</v>
      </c>
      <c r="O113" s="99">
        <v>0.86654350000000002</v>
      </c>
      <c r="P113" s="99">
        <v>1.5415584</v>
      </c>
      <c r="R113" s="123">
        <v>2006</v>
      </c>
      <c r="S113" s="99">
        <v>586</v>
      </c>
      <c r="T113" s="100">
        <v>5.6939960999999997</v>
      </c>
      <c r="U113" s="100">
        <v>4.8769657000000004</v>
      </c>
      <c r="V113" s="100">
        <v>4.8769657000000004</v>
      </c>
      <c r="W113" s="100">
        <v>5.6116628999999998</v>
      </c>
      <c r="X113" s="100">
        <v>3.3693035999999998</v>
      </c>
      <c r="Y113" s="100">
        <v>2.8839744</v>
      </c>
      <c r="Z113" s="100">
        <v>71.348123000000001</v>
      </c>
      <c r="AA113" s="100">
        <v>75</v>
      </c>
      <c r="AB113" s="100">
        <v>3.3713036000000001</v>
      </c>
      <c r="AC113" s="100">
        <v>0.89900740000000001</v>
      </c>
      <c r="AD113" s="99">
        <v>4990</v>
      </c>
      <c r="AE113" s="99">
        <v>0.52292919999999998</v>
      </c>
      <c r="AF113" s="99">
        <v>1.5963198000000001</v>
      </c>
      <c r="AH113" s="123">
        <v>2006</v>
      </c>
      <c r="AI113" s="99">
        <v>1648</v>
      </c>
      <c r="AJ113" s="100">
        <v>8.0582990999999993</v>
      </c>
      <c r="AK113" s="100">
        <v>7.5884761999999997</v>
      </c>
      <c r="AL113" s="100">
        <v>7.5884761999999997</v>
      </c>
      <c r="AM113" s="100">
        <v>8.7938682000000004</v>
      </c>
      <c r="AN113" s="100">
        <v>5.1533391000000002</v>
      </c>
      <c r="AO113" s="100">
        <v>4.3890722000000002</v>
      </c>
      <c r="AP113" s="100">
        <v>70.936285999999996</v>
      </c>
      <c r="AQ113" s="100">
        <v>74</v>
      </c>
      <c r="AR113" s="100">
        <v>4.1438269999999999</v>
      </c>
      <c r="AS113" s="100">
        <v>1.2322508999999999</v>
      </c>
      <c r="AT113" s="99">
        <v>13345</v>
      </c>
      <c r="AU113" s="99">
        <v>0.69562619999999997</v>
      </c>
      <c r="AV113" s="99">
        <v>1.5615895</v>
      </c>
      <c r="AW113" s="100">
        <v>2.2823543000000002</v>
      </c>
      <c r="AY113" s="123">
        <v>2006</v>
      </c>
    </row>
    <row r="114" spans="2:51">
      <c r="B114" s="123">
        <v>2007</v>
      </c>
      <c r="C114" s="99">
        <v>1170</v>
      </c>
      <c r="D114" s="100">
        <v>11.300378</v>
      </c>
      <c r="E114" s="100">
        <v>11.76994</v>
      </c>
      <c r="F114" s="100">
        <v>11.76994</v>
      </c>
      <c r="G114" s="100">
        <v>13.782978</v>
      </c>
      <c r="H114" s="100">
        <v>7.8086956000000001</v>
      </c>
      <c r="I114" s="100">
        <v>6.5755382999999998</v>
      </c>
      <c r="J114" s="100">
        <v>70.572649999999996</v>
      </c>
      <c r="K114" s="100">
        <v>73</v>
      </c>
      <c r="L114" s="100">
        <v>5.1320290999999996</v>
      </c>
      <c r="M114" s="100">
        <v>1.6579518</v>
      </c>
      <c r="N114" s="99">
        <v>9349</v>
      </c>
      <c r="O114" s="99">
        <v>0.95192410000000005</v>
      </c>
      <c r="P114" s="99">
        <v>1.707106</v>
      </c>
      <c r="R114" s="123">
        <v>2007</v>
      </c>
      <c r="S114" s="99">
        <v>558</v>
      </c>
      <c r="T114" s="100">
        <v>5.3274847000000003</v>
      </c>
      <c r="U114" s="100">
        <v>4.4857241999999999</v>
      </c>
      <c r="V114" s="100">
        <v>4.4857241999999999</v>
      </c>
      <c r="W114" s="100">
        <v>5.1766180999999998</v>
      </c>
      <c r="X114" s="100">
        <v>3.1184438999999999</v>
      </c>
      <c r="Y114" s="100">
        <v>2.7019272999999999</v>
      </c>
      <c r="Z114" s="100">
        <v>71.155913999999996</v>
      </c>
      <c r="AA114" s="100">
        <v>75</v>
      </c>
      <c r="AB114" s="100">
        <v>3.1825700000000001</v>
      </c>
      <c r="AC114" s="100">
        <v>0.82930820000000005</v>
      </c>
      <c r="AD114" s="99">
        <v>5093</v>
      </c>
      <c r="AE114" s="99">
        <v>0.52447109999999997</v>
      </c>
      <c r="AF114" s="99">
        <v>1.5789995999999999</v>
      </c>
      <c r="AH114" s="123">
        <v>2007</v>
      </c>
      <c r="AI114" s="99">
        <v>1728</v>
      </c>
      <c r="AJ114" s="100">
        <v>8.2966745</v>
      </c>
      <c r="AK114" s="100">
        <v>7.7086047999999998</v>
      </c>
      <c r="AL114" s="100">
        <v>7.7086047999999998</v>
      </c>
      <c r="AM114" s="100">
        <v>8.9515375000000006</v>
      </c>
      <c r="AN114" s="100">
        <v>5.2498260999999999</v>
      </c>
      <c r="AO114" s="100">
        <v>4.4860778999999997</v>
      </c>
      <c r="AP114" s="100">
        <v>70.760994999999994</v>
      </c>
      <c r="AQ114" s="100">
        <v>74</v>
      </c>
      <c r="AR114" s="100">
        <v>4.2845453999999998</v>
      </c>
      <c r="AS114" s="100">
        <v>1.2535000999999999</v>
      </c>
      <c r="AT114" s="99">
        <v>14442</v>
      </c>
      <c r="AU114" s="99">
        <v>0.73940589999999995</v>
      </c>
      <c r="AV114" s="99">
        <v>1.6596223000000001</v>
      </c>
      <c r="AW114" s="100">
        <v>2.6238663</v>
      </c>
      <c r="AY114" s="123">
        <v>2007</v>
      </c>
    </row>
    <row r="115" spans="2:51">
      <c r="B115" s="123">
        <v>2008</v>
      </c>
      <c r="C115" s="99">
        <v>1244</v>
      </c>
      <c r="D115" s="100">
        <v>11.766881</v>
      </c>
      <c r="E115" s="100">
        <v>12.165283000000001</v>
      </c>
      <c r="F115" s="100">
        <v>12.165283000000001</v>
      </c>
      <c r="G115" s="100">
        <v>14.225721</v>
      </c>
      <c r="H115" s="100">
        <v>8.1196333000000003</v>
      </c>
      <c r="I115" s="100">
        <v>6.8279357999999997</v>
      </c>
      <c r="J115" s="100">
        <v>70.508038999999997</v>
      </c>
      <c r="K115" s="100">
        <v>73</v>
      </c>
      <c r="L115" s="100">
        <v>5.2021913</v>
      </c>
      <c r="M115" s="100">
        <v>1.6914123999999999</v>
      </c>
      <c r="N115" s="99">
        <v>10022</v>
      </c>
      <c r="O115" s="99">
        <v>0.99949049999999995</v>
      </c>
      <c r="P115" s="99">
        <v>1.7931554999999999</v>
      </c>
      <c r="R115" s="123">
        <v>2008</v>
      </c>
      <c r="S115" s="99">
        <v>613</v>
      </c>
      <c r="T115" s="100">
        <v>5.7412302999999998</v>
      </c>
      <c r="U115" s="100">
        <v>4.7276483999999996</v>
      </c>
      <c r="V115" s="100">
        <v>4.7276483999999996</v>
      </c>
      <c r="W115" s="100">
        <v>5.5013234000000004</v>
      </c>
      <c r="X115" s="100">
        <v>3.222934</v>
      </c>
      <c r="Y115" s="100">
        <v>2.7742979999999999</v>
      </c>
      <c r="Z115" s="100">
        <v>72.587276000000003</v>
      </c>
      <c r="AA115" s="100">
        <v>77</v>
      </c>
      <c r="AB115" s="100">
        <v>3.3117234</v>
      </c>
      <c r="AC115" s="100">
        <v>0.87076339999999997</v>
      </c>
      <c r="AD115" s="99">
        <v>5033</v>
      </c>
      <c r="AE115" s="99">
        <v>0.50828320000000005</v>
      </c>
      <c r="AF115" s="99">
        <v>1.5718399000000001</v>
      </c>
      <c r="AH115" s="123">
        <v>2008</v>
      </c>
      <c r="AI115" s="99">
        <v>1857</v>
      </c>
      <c r="AJ115" s="100">
        <v>8.7391529000000006</v>
      </c>
      <c r="AK115" s="100">
        <v>8.0585319999999996</v>
      </c>
      <c r="AL115" s="100">
        <v>8.0585319999999996</v>
      </c>
      <c r="AM115" s="100">
        <v>9.3752899999999997</v>
      </c>
      <c r="AN115" s="100">
        <v>5.4728529999999997</v>
      </c>
      <c r="AO115" s="100">
        <v>4.659605</v>
      </c>
      <c r="AP115" s="100">
        <v>71.194400000000002</v>
      </c>
      <c r="AQ115" s="100">
        <v>74</v>
      </c>
      <c r="AR115" s="100">
        <v>4.3773425000000001</v>
      </c>
      <c r="AS115" s="100">
        <v>1.2900670999999999</v>
      </c>
      <c r="AT115" s="99">
        <v>15055</v>
      </c>
      <c r="AU115" s="99">
        <v>0.75542920000000002</v>
      </c>
      <c r="AV115" s="99">
        <v>1.712545</v>
      </c>
      <c r="AW115" s="100">
        <v>2.5732208000000001</v>
      </c>
      <c r="AY115" s="123">
        <v>2008</v>
      </c>
    </row>
    <row r="116" spans="2:51">
      <c r="B116" s="123">
        <v>2009</v>
      </c>
      <c r="C116" s="99">
        <v>1238</v>
      </c>
      <c r="D116" s="100">
        <v>11.462116999999999</v>
      </c>
      <c r="E116" s="100">
        <v>11.772951000000001</v>
      </c>
      <c r="F116" s="100">
        <v>11.772951000000001</v>
      </c>
      <c r="G116" s="100">
        <v>13.783712</v>
      </c>
      <c r="H116" s="100">
        <v>7.7881184000000001</v>
      </c>
      <c r="I116" s="100">
        <v>6.5230182000000001</v>
      </c>
      <c r="J116" s="100">
        <v>71.186591000000007</v>
      </c>
      <c r="K116" s="100">
        <v>73.5</v>
      </c>
      <c r="L116" s="100">
        <v>5.2251719999999997</v>
      </c>
      <c r="M116" s="100">
        <v>1.7118363000000001</v>
      </c>
      <c r="N116" s="99">
        <v>9337</v>
      </c>
      <c r="O116" s="99">
        <v>0.911524</v>
      </c>
      <c r="P116" s="99">
        <v>1.6604572</v>
      </c>
      <c r="R116" s="123">
        <v>2009</v>
      </c>
      <c r="S116" s="99">
        <v>599</v>
      </c>
      <c r="T116" s="100">
        <v>5.5000267999999997</v>
      </c>
      <c r="U116" s="100">
        <v>4.5767186000000004</v>
      </c>
      <c r="V116" s="100">
        <v>4.5767186000000004</v>
      </c>
      <c r="W116" s="100">
        <v>5.2800757000000003</v>
      </c>
      <c r="X116" s="100">
        <v>3.1900208999999999</v>
      </c>
      <c r="Y116" s="100">
        <v>2.7754192999999998</v>
      </c>
      <c r="Z116" s="100">
        <v>71.387311999999994</v>
      </c>
      <c r="AA116" s="100">
        <v>74</v>
      </c>
      <c r="AB116" s="100">
        <v>3.2782399</v>
      </c>
      <c r="AC116" s="100">
        <v>0.87521919999999997</v>
      </c>
      <c r="AD116" s="99">
        <v>5384</v>
      </c>
      <c r="AE116" s="99">
        <v>0.53286020000000001</v>
      </c>
      <c r="AF116" s="99">
        <v>1.6435930999999999</v>
      </c>
      <c r="AH116" s="123">
        <v>2009</v>
      </c>
      <c r="AI116" s="99">
        <v>1837</v>
      </c>
      <c r="AJ116" s="100">
        <v>8.4686953000000003</v>
      </c>
      <c r="AK116" s="100">
        <v>7.7828188000000003</v>
      </c>
      <c r="AL116" s="100">
        <v>7.7828188000000003</v>
      </c>
      <c r="AM116" s="100">
        <v>9.0375937999999998</v>
      </c>
      <c r="AN116" s="100">
        <v>5.2880874999999996</v>
      </c>
      <c r="AO116" s="100">
        <v>4.5074449000000003</v>
      </c>
      <c r="AP116" s="100">
        <v>71.252041000000006</v>
      </c>
      <c r="AQ116" s="100">
        <v>74</v>
      </c>
      <c r="AR116" s="100">
        <v>4.3774573999999999</v>
      </c>
      <c r="AS116" s="100">
        <v>1.3050583</v>
      </c>
      <c r="AT116" s="99">
        <v>14721</v>
      </c>
      <c r="AU116" s="99">
        <v>0.72348849999999998</v>
      </c>
      <c r="AV116" s="99">
        <v>1.6542494000000001</v>
      </c>
      <c r="AW116" s="100">
        <v>2.5723563</v>
      </c>
      <c r="AY116" s="123">
        <v>2009</v>
      </c>
    </row>
    <row r="117" spans="2:51">
      <c r="B117" s="123">
        <v>2010</v>
      </c>
      <c r="C117" s="99">
        <v>1297</v>
      </c>
      <c r="D117" s="100">
        <v>11.825492000000001</v>
      </c>
      <c r="E117" s="100">
        <v>11.918488999999999</v>
      </c>
      <c r="F117" s="100">
        <v>11.918488999999999</v>
      </c>
      <c r="G117" s="100">
        <v>14.020462</v>
      </c>
      <c r="H117" s="100">
        <v>7.8958738999999998</v>
      </c>
      <c r="I117" s="100">
        <v>6.6692350999999999</v>
      </c>
      <c r="J117" s="100">
        <v>71.071759</v>
      </c>
      <c r="K117" s="100">
        <v>73</v>
      </c>
      <c r="L117" s="100">
        <v>5.2815897999999999</v>
      </c>
      <c r="M117" s="100">
        <v>1.7650101</v>
      </c>
      <c r="N117" s="99">
        <v>10088</v>
      </c>
      <c r="O117" s="99">
        <v>0.97035890000000002</v>
      </c>
      <c r="P117" s="99">
        <v>1.8017761000000001</v>
      </c>
      <c r="R117" s="123">
        <v>2010</v>
      </c>
      <c r="S117" s="99">
        <v>600</v>
      </c>
      <c r="T117" s="100">
        <v>5.4230331999999999</v>
      </c>
      <c r="U117" s="100">
        <v>4.4819705000000001</v>
      </c>
      <c r="V117" s="100">
        <v>4.4819705000000001</v>
      </c>
      <c r="W117" s="100">
        <v>5.1919576999999997</v>
      </c>
      <c r="X117" s="100">
        <v>3.0893792000000002</v>
      </c>
      <c r="Y117" s="100">
        <v>2.667494</v>
      </c>
      <c r="Z117" s="100">
        <v>72.02</v>
      </c>
      <c r="AA117" s="100">
        <v>74</v>
      </c>
      <c r="AB117" s="100">
        <v>3.1994880999999999</v>
      </c>
      <c r="AC117" s="100">
        <v>0.85727759999999997</v>
      </c>
      <c r="AD117" s="99">
        <v>4861</v>
      </c>
      <c r="AE117" s="99">
        <v>0.47367959999999998</v>
      </c>
      <c r="AF117" s="99">
        <v>1.5172323000000001</v>
      </c>
      <c r="AH117" s="123">
        <v>2010</v>
      </c>
      <c r="AI117" s="99">
        <v>1897</v>
      </c>
      <c r="AJ117" s="100">
        <v>8.6103009999999998</v>
      </c>
      <c r="AK117" s="100">
        <v>7.7733733999999997</v>
      </c>
      <c r="AL117" s="100">
        <v>7.7733733999999997</v>
      </c>
      <c r="AM117" s="100">
        <v>9.0616144999999992</v>
      </c>
      <c r="AN117" s="100">
        <v>5.2790483000000004</v>
      </c>
      <c r="AO117" s="100">
        <v>4.5135965999999996</v>
      </c>
      <c r="AP117" s="100">
        <v>71.371835000000004</v>
      </c>
      <c r="AQ117" s="100">
        <v>74</v>
      </c>
      <c r="AR117" s="100">
        <v>4.3800508000000002</v>
      </c>
      <c r="AS117" s="100">
        <v>1.3222</v>
      </c>
      <c r="AT117" s="99">
        <v>14949</v>
      </c>
      <c r="AU117" s="99">
        <v>0.72362939999999998</v>
      </c>
      <c r="AV117" s="99">
        <v>1.6982135</v>
      </c>
      <c r="AW117" s="100">
        <v>2.6592074000000001</v>
      </c>
      <c r="AY117" s="123">
        <v>2010</v>
      </c>
    </row>
    <row r="118" spans="2:51">
      <c r="B118" s="123">
        <v>2011</v>
      </c>
      <c r="C118" s="99">
        <v>1426</v>
      </c>
      <c r="D118" s="100">
        <v>12.825778</v>
      </c>
      <c r="E118" s="100">
        <v>12.76469</v>
      </c>
      <c r="F118" s="100">
        <v>12.76469</v>
      </c>
      <c r="G118" s="100">
        <v>14.997233</v>
      </c>
      <c r="H118" s="100">
        <v>8.3908813999999996</v>
      </c>
      <c r="I118" s="100">
        <v>7.0764942</v>
      </c>
      <c r="J118" s="100">
        <v>71.792426000000006</v>
      </c>
      <c r="K118" s="100">
        <v>74</v>
      </c>
      <c r="L118" s="100">
        <v>5.7618489999999998</v>
      </c>
      <c r="M118" s="100">
        <v>1.8930041</v>
      </c>
      <c r="N118" s="99">
        <v>10368</v>
      </c>
      <c r="O118" s="99">
        <v>0.98459850000000004</v>
      </c>
      <c r="P118" s="99">
        <v>1.906941</v>
      </c>
      <c r="R118" s="123">
        <v>2011</v>
      </c>
      <c r="S118" s="99">
        <v>661</v>
      </c>
      <c r="T118" s="100">
        <v>5.8903258999999997</v>
      </c>
      <c r="U118" s="100">
        <v>4.6960990000000002</v>
      </c>
      <c r="V118" s="100">
        <v>4.6960990000000002</v>
      </c>
      <c r="W118" s="100">
        <v>5.4739222999999999</v>
      </c>
      <c r="X118" s="100">
        <v>3.1612062999999999</v>
      </c>
      <c r="Y118" s="100">
        <v>2.6781877999999999</v>
      </c>
      <c r="Z118" s="100">
        <v>73.704992000000004</v>
      </c>
      <c r="AA118" s="100">
        <v>78</v>
      </c>
      <c r="AB118" s="100">
        <v>3.4820628999999998</v>
      </c>
      <c r="AC118" s="100">
        <v>0.92315860000000005</v>
      </c>
      <c r="AD118" s="99">
        <v>5075</v>
      </c>
      <c r="AE118" s="99">
        <v>0.4877996</v>
      </c>
      <c r="AF118" s="99">
        <v>1.5521111999999999</v>
      </c>
      <c r="AH118" s="123">
        <v>2011</v>
      </c>
      <c r="AI118" s="99">
        <v>2087</v>
      </c>
      <c r="AJ118" s="100">
        <v>9.3419773999999993</v>
      </c>
      <c r="AK118" s="100">
        <v>8.3209424999999992</v>
      </c>
      <c r="AL118" s="100">
        <v>8.3209424999999992</v>
      </c>
      <c r="AM118" s="100">
        <v>9.7161641000000003</v>
      </c>
      <c r="AN118" s="100">
        <v>5.5695664000000003</v>
      </c>
      <c r="AO118" s="100">
        <v>4.7270335000000001</v>
      </c>
      <c r="AP118" s="100">
        <v>72.398178999999999</v>
      </c>
      <c r="AQ118" s="100">
        <v>75</v>
      </c>
      <c r="AR118" s="100">
        <v>4.7722492000000001</v>
      </c>
      <c r="AS118" s="100">
        <v>1.4203849</v>
      </c>
      <c r="AT118" s="99">
        <v>15443</v>
      </c>
      <c r="AU118" s="99">
        <v>0.73769790000000002</v>
      </c>
      <c r="AV118" s="99">
        <v>1.7736875000000001</v>
      </c>
      <c r="AW118" s="100">
        <v>2.7181475000000002</v>
      </c>
      <c r="AY118" s="123">
        <v>2011</v>
      </c>
    </row>
    <row r="119" spans="2:51">
      <c r="B119" s="123">
        <v>2012</v>
      </c>
      <c r="C119" s="99">
        <v>1401</v>
      </c>
      <c r="D119" s="100">
        <v>12.38029</v>
      </c>
      <c r="E119" s="100">
        <v>12.167163</v>
      </c>
      <c r="F119" s="100">
        <v>12.167163</v>
      </c>
      <c r="G119" s="100">
        <v>14.332106</v>
      </c>
      <c r="H119" s="100">
        <v>7.9474646</v>
      </c>
      <c r="I119" s="100">
        <v>6.6934697999999999</v>
      </c>
      <c r="J119" s="100">
        <v>72.314060999999995</v>
      </c>
      <c r="K119" s="100">
        <v>74</v>
      </c>
      <c r="L119" s="100">
        <v>5.7037006999999997</v>
      </c>
      <c r="M119" s="100">
        <v>1.8731449</v>
      </c>
      <c r="N119" s="99">
        <v>9649</v>
      </c>
      <c r="O119" s="99">
        <v>0.90093020000000001</v>
      </c>
      <c r="P119" s="99">
        <v>1.8245491</v>
      </c>
      <c r="R119" s="123">
        <v>2012</v>
      </c>
      <c r="S119" s="99">
        <v>635</v>
      </c>
      <c r="T119" s="100">
        <v>5.5574517999999999</v>
      </c>
      <c r="U119" s="100">
        <v>4.4316674000000003</v>
      </c>
      <c r="V119" s="100">
        <v>4.4316674000000003</v>
      </c>
      <c r="W119" s="100">
        <v>5.1699818999999998</v>
      </c>
      <c r="X119" s="100">
        <v>2.9697057</v>
      </c>
      <c r="Y119" s="100">
        <v>2.5220411999999999</v>
      </c>
      <c r="Z119" s="100">
        <v>73.937008000000006</v>
      </c>
      <c r="AA119" s="100">
        <v>77</v>
      </c>
      <c r="AB119" s="100">
        <v>3.3521616999999999</v>
      </c>
      <c r="AC119" s="100">
        <v>0.87823629999999997</v>
      </c>
      <c r="AD119" s="99">
        <v>4538</v>
      </c>
      <c r="AE119" s="99">
        <v>0.42831819999999998</v>
      </c>
      <c r="AF119" s="99">
        <v>1.4202642999999999</v>
      </c>
      <c r="AH119" s="123">
        <v>2012</v>
      </c>
      <c r="AI119" s="99">
        <v>2036</v>
      </c>
      <c r="AJ119" s="100">
        <v>8.9524117000000007</v>
      </c>
      <c r="AK119" s="100">
        <v>7.8970339000000003</v>
      </c>
      <c r="AL119" s="100">
        <v>7.8970339000000003</v>
      </c>
      <c r="AM119" s="100">
        <v>9.2376667000000001</v>
      </c>
      <c r="AN119" s="100">
        <v>5.2564957999999997</v>
      </c>
      <c r="AO119" s="100">
        <v>4.4594586999999999</v>
      </c>
      <c r="AP119" s="100">
        <v>72.820235999999994</v>
      </c>
      <c r="AQ119" s="100">
        <v>75</v>
      </c>
      <c r="AR119" s="100">
        <v>4.6798143000000003</v>
      </c>
      <c r="AS119" s="100">
        <v>1.3841113</v>
      </c>
      <c r="AT119" s="99">
        <v>14187</v>
      </c>
      <c r="AU119" s="99">
        <v>0.66590099999999997</v>
      </c>
      <c r="AV119" s="99">
        <v>1.6722834</v>
      </c>
      <c r="AW119" s="100">
        <v>2.7455045999999999</v>
      </c>
      <c r="AY119" s="123">
        <v>2012</v>
      </c>
    </row>
    <row r="120" spans="2:51">
      <c r="B120" s="123">
        <v>2013</v>
      </c>
      <c r="C120" s="99">
        <v>1523</v>
      </c>
      <c r="D120" s="100">
        <v>13.228869</v>
      </c>
      <c r="E120" s="100">
        <v>12.756703999999999</v>
      </c>
      <c r="F120" s="100">
        <v>12.756703999999999</v>
      </c>
      <c r="G120" s="100">
        <v>15.028968000000001</v>
      </c>
      <c r="H120" s="100">
        <v>8.3865090999999996</v>
      </c>
      <c r="I120" s="100">
        <v>7.0503615999999996</v>
      </c>
      <c r="J120" s="100">
        <v>72.223243999999994</v>
      </c>
      <c r="K120" s="100">
        <v>74</v>
      </c>
      <c r="L120" s="100">
        <v>6.0343119999999999</v>
      </c>
      <c r="M120" s="100">
        <v>2.0097120999999998</v>
      </c>
      <c r="N120" s="99">
        <v>10554</v>
      </c>
      <c r="O120" s="99">
        <v>0.96942289999999998</v>
      </c>
      <c r="P120" s="99">
        <v>1.9712254</v>
      </c>
      <c r="R120" s="123">
        <v>2013</v>
      </c>
      <c r="S120" s="99">
        <v>685</v>
      </c>
      <c r="T120" s="100">
        <v>5.8883191000000004</v>
      </c>
      <c r="U120" s="100">
        <v>4.7387286</v>
      </c>
      <c r="V120" s="100">
        <v>4.7387286</v>
      </c>
      <c r="W120" s="100">
        <v>5.4868867999999997</v>
      </c>
      <c r="X120" s="100">
        <v>3.2092439000000001</v>
      </c>
      <c r="Y120" s="100">
        <v>2.7107505999999999</v>
      </c>
      <c r="Z120" s="100">
        <v>72.718248000000003</v>
      </c>
      <c r="AA120" s="100">
        <v>76</v>
      </c>
      <c r="AB120" s="100">
        <v>3.5242064000000002</v>
      </c>
      <c r="AC120" s="100">
        <v>0.95276510000000003</v>
      </c>
      <c r="AD120" s="99">
        <v>5417</v>
      </c>
      <c r="AE120" s="99">
        <v>0.50216680000000002</v>
      </c>
      <c r="AF120" s="99">
        <v>1.6636058</v>
      </c>
      <c r="AH120" s="123">
        <v>2013</v>
      </c>
      <c r="AI120" s="99">
        <v>2208</v>
      </c>
      <c r="AJ120" s="100">
        <v>9.5394860999999995</v>
      </c>
      <c r="AK120" s="100">
        <v>8.3566146999999997</v>
      </c>
      <c r="AL120" s="100">
        <v>8.3566146999999997</v>
      </c>
      <c r="AM120" s="100">
        <v>9.7599686000000005</v>
      </c>
      <c r="AN120" s="100">
        <v>5.5991878000000002</v>
      </c>
      <c r="AO120" s="100">
        <v>4.7355174</v>
      </c>
      <c r="AP120" s="100">
        <v>72.376812000000001</v>
      </c>
      <c r="AQ120" s="100">
        <v>75</v>
      </c>
      <c r="AR120" s="100">
        <v>4.9422509000000003</v>
      </c>
      <c r="AS120" s="100">
        <v>1.4951448000000001</v>
      </c>
      <c r="AT120" s="99">
        <v>15971</v>
      </c>
      <c r="AU120" s="99">
        <v>0.73686879999999999</v>
      </c>
      <c r="AV120" s="99">
        <v>1.8548909</v>
      </c>
      <c r="AW120" s="100">
        <v>2.6920098000000001</v>
      </c>
      <c r="AY120" s="123">
        <v>2013</v>
      </c>
    </row>
    <row r="121" spans="2:51">
      <c r="B121" s="123">
        <v>2014</v>
      </c>
      <c r="C121" s="99">
        <v>1379</v>
      </c>
      <c r="D121" s="100">
        <v>11.807121</v>
      </c>
      <c r="E121" s="100">
        <v>11.277763999999999</v>
      </c>
      <c r="F121" s="100">
        <v>11.277763999999999</v>
      </c>
      <c r="G121" s="100">
        <v>13.290694</v>
      </c>
      <c r="H121" s="100">
        <v>7.3492744999999999</v>
      </c>
      <c r="I121" s="100">
        <v>6.1307346999999996</v>
      </c>
      <c r="J121" s="100">
        <v>72.664248999999998</v>
      </c>
      <c r="K121" s="100">
        <v>75</v>
      </c>
      <c r="L121" s="100">
        <v>5.5171033999999999</v>
      </c>
      <c r="M121" s="100">
        <v>1.7602533</v>
      </c>
      <c r="N121" s="99">
        <v>9067</v>
      </c>
      <c r="O121" s="99">
        <v>0.82184659999999998</v>
      </c>
      <c r="P121" s="99">
        <v>1.6568962</v>
      </c>
      <c r="R121" s="123">
        <v>2014</v>
      </c>
      <c r="S121" s="99">
        <v>688</v>
      </c>
      <c r="T121" s="100">
        <v>5.8183068000000002</v>
      </c>
      <c r="U121" s="100">
        <v>4.6005203999999997</v>
      </c>
      <c r="V121" s="100">
        <v>4.6005203999999997</v>
      </c>
      <c r="W121" s="100">
        <v>5.3743392999999999</v>
      </c>
      <c r="X121" s="100">
        <v>3.1180245000000002</v>
      </c>
      <c r="Y121" s="100">
        <v>2.6795977</v>
      </c>
      <c r="Z121" s="100">
        <v>73.335756000000003</v>
      </c>
      <c r="AA121" s="100">
        <v>76</v>
      </c>
      <c r="AB121" s="100">
        <v>3.4849559000000001</v>
      </c>
      <c r="AC121" s="100">
        <v>0.91441939999999999</v>
      </c>
      <c r="AD121" s="99">
        <v>5032</v>
      </c>
      <c r="AE121" s="99">
        <v>0.45907369999999997</v>
      </c>
      <c r="AF121" s="99">
        <v>1.5101633000000001</v>
      </c>
      <c r="AH121" s="123">
        <v>2014</v>
      </c>
      <c r="AI121" s="99">
        <v>2067</v>
      </c>
      <c r="AJ121" s="100">
        <v>8.7941962</v>
      </c>
      <c r="AK121" s="100">
        <v>7.6125197</v>
      </c>
      <c r="AL121" s="100">
        <v>7.6125197</v>
      </c>
      <c r="AM121" s="100">
        <v>8.9179528999999995</v>
      </c>
      <c r="AN121" s="100">
        <v>5.0670029000000003</v>
      </c>
      <c r="AO121" s="100">
        <v>4.2836993999999997</v>
      </c>
      <c r="AP121" s="100">
        <v>72.88776</v>
      </c>
      <c r="AQ121" s="100">
        <v>75</v>
      </c>
      <c r="AR121" s="100">
        <v>4.6203365999999999</v>
      </c>
      <c r="AS121" s="100">
        <v>1.3458783999999999</v>
      </c>
      <c r="AT121" s="99">
        <v>14099</v>
      </c>
      <c r="AU121" s="99">
        <v>0.6410479</v>
      </c>
      <c r="AV121" s="99">
        <v>1.6013639</v>
      </c>
      <c r="AW121" s="100">
        <v>2.4514106</v>
      </c>
      <c r="AY121" s="123">
        <v>2014</v>
      </c>
    </row>
    <row r="122" spans="2:51">
      <c r="B122" s="123">
        <v>2015</v>
      </c>
      <c r="C122" s="99">
        <v>1457</v>
      </c>
      <c r="D122" s="100">
        <v>12.304883999999999</v>
      </c>
      <c r="E122" s="100">
        <v>11.588879</v>
      </c>
      <c r="F122" s="100">
        <v>11.588879</v>
      </c>
      <c r="G122" s="100">
        <v>13.718973999999999</v>
      </c>
      <c r="H122" s="100">
        <v>7.4857775999999996</v>
      </c>
      <c r="I122" s="100">
        <v>6.2328286000000004</v>
      </c>
      <c r="J122" s="100">
        <v>73.293068000000005</v>
      </c>
      <c r="K122" s="100">
        <v>75</v>
      </c>
      <c r="L122" s="100">
        <v>5.5774604999999999</v>
      </c>
      <c r="M122" s="100">
        <v>1.7914669000000001</v>
      </c>
      <c r="N122" s="99">
        <v>9247</v>
      </c>
      <c r="O122" s="99">
        <v>0.8276367</v>
      </c>
      <c r="P122" s="99">
        <v>1.635867</v>
      </c>
      <c r="R122" s="123">
        <v>2015</v>
      </c>
      <c r="S122" s="99">
        <v>705</v>
      </c>
      <c r="T122" s="100">
        <v>5.8701293000000003</v>
      </c>
      <c r="U122" s="100">
        <v>4.5646553000000001</v>
      </c>
      <c r="V122" s="100">
        <v>4.5646553000000001</v>
      </c>
      <c r="W122" s="100">
        <v>5.3375728999999996</v>
      </c>
      <c r="X122" s="100">
        <v>3.0624775999999998</v>
      </c>
      <c r="Y122" s="100">
        <v>2.6199873</v>
      </c>
      <c r="Z122" s="100">
        <v>74.107800999999995</v>
      </c>
      <c r="AA122" s="100">
        <v>77</v>
      </c>
      <c r="AB122" s="100">
        <v>3.4511455</v>
      </c>
      <c r="AC122" s="100">
        <v>0.90707910000000003</v>
      </c>
      <c r="AD122" s="99">
        <v>5050</v>
      </c>
      <c r="AE122" s="99">
        <v>0.45375900000000002</v>
      </c>
      <c r="AF122" s="99">
        <v>1.5074221999999999</v>
      </c>
      <c r="AH122" s="123">
        <v>2015</v>
      </c>
      <c r="AI122" s="99">
        <v>2162</v>
      </c>
      <c r="AJ122" s="100">
        <v>9.0646915000000003</v>
      </c>
      <c r="AK122" s="100">
        <v>7.7208344000000002</v>
      </c>
      <c r="AL122" s="100">
        <v>7.7208344000000002</v>
      </c>
      <c r="AM122" s="100">
        <v>9.0734776000000004</v>
      </c>
      <c r="AN122" s="100">
        <v>5.0933174000000001</v>
      </c>
      <c r="AO122" s="100">
        <v>4.2926197000000004</v>
      </c>
      <c r="AP122" s="100">
        <v>73.558741999999995</v>
      </c>
      <c r="AQ122" s="100">
        <v>76</v>
      </c>
      <c r="AR122" s="100">
        <v>4.6443684999999997</v>
      </c>
      <c r="AS122" s="100">
        <v>1.3593039</v>
      </c>
      <c r="AT122" s="99">
        <v>14297</v>
      </c>
      <c r="AU122" s="99">
        <v>0.64106269999999999</v>
      </c>
      <c r="AV122" s="99">
        <v>1.5880703</v>
      </c>
      <c r="AW122" s="100">
        <v>2.5388289999999998</v>
      </c>
      <c r="AY122" s="123">
        <v>2015</v>
      </c>
    </row>
    <row r="123" spans="2:51">
      <c r="B123" s="123">
        <v>2016</v>
      </c>
      <c r="C123" s="99">
        <v>1314</v>
      </c>
      <c r="D123" s="100">
        <v>10.939201000000001</v>
      </c>
      <c r="E123" s="100">
        <v>10.112928</v>
      </c>
      <c r="F123" s="100">
        <v>10.112928</v>
      </c>
      <c r="G123" s="100">
        <v>11.956265999999999</v>
      </c>
      <c r="H123" s="100">
        <v>6.5400533000000003</v>
      </c>
      <c r="I123" s="100">
        <v>5.4542849999999996</v>
      </c>
      <c r="J123" s="100">
        <v>73.437595000000002</v>
      </c>
      <c r="K123" s="100">
        <v>75</v>
      </c>
      <c r="L123" s="100">
        <v>5.0250488000000004</v>
      </c>
      <c r="M123" s="100">
        <v>1.6050423</v>
      </c>
      <c r="N123" s="99">
        <v>8187</v>
      </c>
      <c r="O123" s="99">
        <v>0.7231166</v>
      </c>
      <c r="P123" s="99">
        <v>1.4817483</v>
      </c>
      <c r="R123" s="123">
        <v>2016</v>
      </c>
      <c r="S123" s="99">
        <v>646</v>
      </c>
      <c r="T123" s="100">
        <v>5.2955321</v>
      </c>
      <c r="U123" s="100">
        <v>4.0202165000000001</v>
      </c>
      <c r="V123" s="100">
        <v>4.0202165000000001</v>
      </c>
      <c r="W123" s="100">
        <v>4.7503916999999998</v>
      </c>
      <c r="X123" s="100">
        <v>2.5942664</v>
      </c>
      <c r="Y123" s="100">
        <v>2.1627166</v>
      </c>
      <c r="Z123" s="100">
        <v>76.393189000000007</v>
      </c>
      <c r="AA123" s="100">
        <v>79</v>
      </c>
      <c r="AB123" s="100">
        <v>3.2046830000000002</v>
      </c>
      <c r="AC123" s="100">
        <v>0.84293490000000004</v>
      </c>
      <c r="AD123" s="99">
        <v>3517</v>
      </c>
      <c r="AE123" s="99">
        <v>0.31124049999999998</v>
      </c>
      <c r="AF123" s="99">
        <v>1.063714</v>
      </c>
      <c r="AH123" s="123">
        <v>2016</v>
      </c>
      <c r="AI123" s="99">
        <v>1960</v>
      </c>
      <c r="AJ123" s="100">
        <v>8.0955575999999994</v>
      </c>
      <c r="AK123" s="100">
        <v>6.7856525000000003</v>
      </c>
      <c r="AL123" s="100">
        <v>6.7856525000000003</v>
      </c>
      <c r="AM123" s="100">
        <v>7.9945965000000001</v>
      </c>
      <c r="AN123" s="100">
        <v>4.4233760999999996</v>
      </c>
      <c r="AO123" s="100">
        <v>3.7004381999999998</v>
      </c>
      <c r="AP123" s="100">
        <v>74.411734999999993</v>
      </c>
      <c r="AQ123" s="100">
        <v>77</v>
      </c>
      <c r="AR123" s="100">
        <v>4.2326214000000002</v>
      </c>
      <c r="AS123" s="100">
        <v>1.2365619000000001</v>
      </c>
      <c r="AT123" s="99">
        <v>11704</v>
      </c>
      <c r="AU123" s="99">
        <v>0.5173778</v>
      </c>
      <c r="AV123" s="99">
        <v>1.3252457</v>
      </c>
      <c r="AW123" s="100">
        <v>2.5155181999999998</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v>0</v>
      </c>
      <c r="D14" s="99">
        <v>0</v>
      </c>
      <c r="E14" s="99">
        <v>1</v>
      </c>
      <c r="F14" s="99">
        <v>0</v>
      </c>
      <c r="G14" s="99">
        <v>1</v>
      </c>
      <c r="H14" s="99">
        <v>0</v>
      </c>
      <c r="I14" s="99">
        <v>1</v>
      </c>
      <c r="J14" s="99">
        <v>2</v>
      </c>
      <c r="K14" s="99">
        <v>2</v>
      </c>
      <c r="L14" s="99">
        <v>3</v>
      </c>
      <c r="M14" s="99">
        <v>5</v>
      </c>
      <c r="N14" s="99">
        <v>2</v>
      </c>
      <c r="O14" s="99">
        <v>3</v>
      </c>
      <c r="P14" s="99">
        <v>9</v>
      </c>
      <c r="Q14" s="99">
        <v>11</v>
      </c>
      <c r="R14" s="99">
        <v>5</v>
      </c>
      <c r="S14" s="99">
        <v>5</v>
      </c>
      <c r="T14" s="99">
        <v>5</v>
      </c>
      <c r="U14" s="99">
        <v>0</v>
      </c>
      <c r="V14" s="99">
        <v>55</v>
      </c>
      <c r="W14" s="125"/>
      <c r="X14" s="113">
        <v>1907</v>
      </c>
      <c r="Y14" s="99">
        <v>0</v>
      </c>
      <c r="Z14" s="99">
        <v>0</v>
      </c>
      <c r="AA14" s="99">
        <v>0</v>
      </c>
      <c r="AB14" s="99">
        <v>0</v>
      </c>
      <c r="AC14" s="99">
        <v>0</v>
      </c>
      <c r="AD14" s="99">
        <v>0</v>
      </c>
      <c r="AE14" s="99">
        <v>0</v>
      </c>
      <c r="AF14" s="99">
        <v>0</v>
      </c>
      <c r="AG14" s="99">
        <v>1</v>
      </c>
      <c r="AH14" s="99">
        <v>1</v>
      </c>
      <c r="AI14" s="99">
        <v>1</v>
      </c>
      <c r="AJ14" s="99">
        <v>1</v>
      </c>
      <c r="AK14" s="99">
        <v>2</v>
      </c>
      <c r="AL14" s="99">
        <v>2</v>
      </c>
      <c r="AM14" s="99">
        <v>5</v>
      </c>
      <c r="AN14" s="99">
        <v>0</v>
      </c>
      <c r="AO14" s="99">
        <v>3</v>
      </c>
      <c r="AP14" s="99">
        <v>2</v>
      </c>
      <c r="AQ14" s="99">
        <v>0</v>
      </c>
      <c r="AR14" s="99">
        <v>18</v>
      </c>
      <c r="AS14" s="125"/>
      <c r="AT14" s="113">
        <v>1907</v>
      </c>
      <c r="AU14" s="99">
        <v>0</v>
      </c>
      <c r="AV14" s="99">
        <v>0</v>
      </c>
      <c r="AW14" s="99">
        <v>1</v>
      </c>
      <c r="AX14" s="99">
        <v>0</v>
      </c>
      <c r="AY14" s="99">
        <v>1</v>
      </c>
      <c r="AZ14" s="99">
        <v>0</v>
      </c>
      <c r="BA14" s="99">
        <v>1</v>
      </c>
      <c r="BB14" s="99">
        <v>2</v>
      </c>
      <c r="BC14" s="99">
        <v>3</v>
      </c>
      <c r="BD14" s="99">
        <v>4</v>
      </c>
      <c r="BE14" s="99">
        <v>6</v>
      </c>
      <c r="BF14" s="99">
        <v>3</v>
      </c>
      <c r="BG14" s="99">
        <v>5</v>
      </c>
      <c r="BH14" s="99">
        <v>11</v>
      </c>
      <c r="BI14" s="99">
        <v>16</v>
      </c>
      <c r="BJ14" s="99">
        <v>5</v>
      </c>
      <c r="BK14" s="99">
        <v>8</v>
      </c>
      <c r="BL14" s="99">
        <v>7</v>
      </c>
      <c r="BM14" s="99">
        <v>0</v>
      </c>
      <c r="BN14" s="99">
        <v>73</v>
      </c>
      <c r="BP14" s="112">
        <v>1907</v>
      </c>
    </row>
    <row r="15" spans="1:68" s="91" customFormat="1">
      <c r="B15" s="113">
        <v>1908</v>
      </c>
      <c r="C15" s="99">
        <v>0</v>
      </c>
      <c r="D15" s="99">
        <v>0</v>
      </c>
      <c r="E15" s="99">
        <v>0</v>
      </c>
      <c r="F15" s="99">
        <v>1</v>
      </c>
      <c r="G15" s="99">
        <v>0</v>
      </c>
      <c r="H15" s="99">
        <v>1</v>
      </c>
      <c r="I15" s="99">
        <v>1</v>
      </c>
      <c r="J15" s="99">
        <v>3</v>
      </c>
      <c r="K15" s="99">
        <v>1</v>
      </c>
      <c r="L15" s="99">
        <v>3</v>
      </c>
      <c r="M15" s="99">
        <v>4</v>
      </c>
      <c r="N15" s="99">
        <v>7</v>
      </c>
      <c r="O15" s="99">
        <v>9</v>
      </c>
      <c r="P15" s="99">
        <v>7</v>
      </c>
      <c r="Q15" s="99">
        <v>12</v>
      </c>
      <c r="R15" s="99">
        <v>9</v>
      </c>
      <c r="S15" s="99">
        <v>2</v>
      </c>
      <c r="T15" s="99">
        <v>9</v>
      </c>
      <c r="U15" s="99">
        <v>0</v>
      </c>
      <c r="V15" s="99">
        <v>69</v>
      </c>
      <c r="W15" s="125"/>
      <c r="X15" s="113">
        <v>1908</v>
      </c>
      <c r="Y15" s="99">
        <v>0</v>
      </c>
      <c r="Z15" s="99">
        <v>0</v>
      </c>
      <c r="AA15" s="99">
        <v>0</v>
      </c>
      <c r="AB15" s="99">
        <v>0</v>
      </c>
      <c r="AC15" s="99">
        <v>0</v>
      </c>
      <c r="AD15" s="99">
        <v>0</v>
      </c>
      <c r="AE15" s="99">
        <v>1</v>
      </c>
      <c r="AF15" s="99">
        <v>0</v>
      </c>
      <c r="AG15" s="99">
        <v>0</v>
      </c>
      <c r="AH15" s="99">
        <v>1</v>
      </c>
      <c r="AI15" s="99">
        <v>0</v>
      </c>
      <c r="AJ15" s="99">
        <v>1</v>
      </c>
      <c r="AK15" s="99">
        <v>3</v>
      </c>
      <c r="AL15" s="99">
        <v>0</v>
      </c>
      <c r="AM15" s="99">
        <v>3</v>
      </c>
      <c r="AN15" s="99">
        <v>4</v>
      </c>
      <c r="AO15" s="99">
        <v>4</v>
      </c>
      <c r="AP15" s="99">
        <v>3</v>
      </c>
      <c r="AQ15" s="99">
        <v>0</v>
      </c>
      <c r="AR15" s="99">
        <v>20</v>
      </c>
      <c r="AS15" s="125"/>
      <c r="AT15" s="113">
        <v>1908</v>
      </c>
      <c r="AU15" s="99">
        <v>0</v>
      </c>
      <c r="AV15" s="99">
        <v>0</v>
      </c>
      <c r="AW15" s="99">
        <v>0</v>
      </c>
      <c r="AX15" s="99">
        <v>1</v>
      </c>
      <c r="AY15" s="99">
        <v>0</v>
      </c>
      <c r="AZ15" s="99">
        <v>1</v>
      </c>
      <c r="BA15" s="99">
        <v>2</v>
      </c>
      <c r="BB15" s="99">
        <v>3</v>
      </c>
      <c r="BC15" s="99">
        <v>1</v>
      </c>
      <c r="BD15" s="99">
        <v>4</v>
      </c>
      <c r="BE15" s="99">
        <v>4</v>
      </c>
      <c r="BF15" s="99">
        <v>8</v>
      </c>
      <c r="BG15" s="99">
        <v>12</v>
      </c>
      <c r="BH15" s="99">
        <v>7</v>
      </c>
      <c r="BI15" s="99">
        <v>15</v>
      </c>
      <c r="BJ15" s="99">
        <v>13</v>
      </c>
      <c r="BK15" s="99">
        <v>6</v>
      </c>
      <c r="BL15" s="99">
        <v>12</v>
      </c>
      <c r="BM15" s="99">
        <v>0</v>
      </c>
      <c r="BN15" s="99">
        <v>89</v>
      </c>
      <c r="BP15" s="112">
        <v>1908</v>
      </c>
    </row>
    <row r="16" spans="1:68" s="91" customFormat="1">
      <c r="B16" s="113">
        <v>1909</v>
      </c>
      <c r="C16" s="99">
        <v>0</v>
      </c>
      <c r="D16" s="99">
        <v>0</v>
      </c>
      <c r="E16" s="99">
        <v>0</v>
      </c>
      <c r="F16" s="99">
        <v>0</v>
      </c>
      <c r="G16" s="99">
        <v>0</v>
      </c>
      <c r="H16" s="99">
        <v>1</v>
      </c>
      <c r="I16" s="99">
        <v>1</v>
      </c>
      <c r="J16" s="99">
        <v>2</v>
      </c>
      <c r="K16" s="99">
        <v>2</v>
      </c>
      <c r="L16" s="99">
        <v>4</v>
      </c>
      <c r="M16" s="99">
        <v>5</v>
      </c>
      <c r="N16" s="99">
        <v>6</v>
      </c>
      <c r="O16" s="99">
        <v>2</v>
      </c>
      <c r="P16" s="99">
        <v>9</v>
      </c>
      <c r="Q16" s="99">
        <v>7</v>
      </c>
      <c r="R16" s="99">
        <v>11</v>
      </c>
      <c r="S16" s="99">
        <v>3</v>
      </c>
      <c r="T16" s="99">
        <v>5</v>
      </c>
      <c r="U16" s="99">
        <v>0</v>
      </c>
      <c r="V16" s="99">
        <v>58</v>
      </c>
      <c r="W16" s="125"/>
      <c r="X16" s="113">
        <v>1909</v>
      </c>
      <c r="Y16" s="99">
        <v>0</v>
      </c>
      <c r="Z16" s="99">
        <v>0</v>
      </c>
      <c r="AA16" s="99">
        <v>0</v>
      </c>
      <c r="AB16" s="99">
        <v>0</v>
      </c>
      <c r="AC16" s="99">
        <v>0</v>
      </c>
      <c r="AD16" s="99">
        <v>0</v>
      </c>
      <c r="AE16" s="99">
        <v>0</v>
      </c>
      <c r="AF16" s="99">
        <v>0</v>
      </c>
      <c r="AG16" s="99">
        <v>0</v>
      </c>
      <c r="AH16" s="99">
        <v>3</v>
      </c>
      <c r="AI16" s="99">
        <v>1</v>
      </c>
      <c r="AJ16" s="99">
        <v>1</v>
      </c>
      <c r="AK16" s="99">
        <v>1</v>
      </c>
      <c r="AL16" s="99">
        <v>1</v>
      </c>
      <c r="AM16" s="99">
        <v>6</v>
      </c>
      <c r="AN16" s="99">
        <v>4</v>
      </c>
      <c r="AO16" s="99">
        <v>4</v>
      </c>
      <c r="AP16" s="99">
        <v>2</v>
      </c>
      <c r="AQ16" s="99">
        <v>0</v>
      </c>
      <c r="AR16" s="99">
        <v>23</v>
      </c>
      <c r="AS16" s="125"/>
      <c r="AT16" s="113">
        <v>1909</v>
      </c>
      <c r="AU16" s="99">
        <v>0</v>
      </c>
      <c r="AV16" s="99">
        <v>0</v>
      </c>
      <c r="AW16" s="99">
        <v>0</v>
      </c>
      <c r="AX16" s="99">
        <v>0</v>
      </c>
      <c r="AY16" s="99">
        <v>0</v>
      </c>
      <c r="AZ16" s="99">
        <v>1</v>
      </c>
      <c r="BA16" s="99">
        <v>1</v>
      </c>
      <c r="BB16" s="99">
        <v>2</v>
      </c>
      <c r="BC16" s="99">
        <v>2</v>
      </c>
      <c r="BD16" s="99">
        <v>7</v>
      </c>
      <c r="BE16" s="99">
        <v>6</v>
      </c>
      <c r="BF16" s="99">
        <v>7</v>
      </c>
      <c r="BG16" s="99">
        <v>3</v>
      </c>
      <c r="BH16" s="99">
        <v>10</v>
      </c>
      <c r="BI16" s="99">
        <v>13</v>
      </c>
      <c r="BJ16" s="99">
        <v>15</v>
      </c>
      <c r="BK16" s="99">
        <v>7</v>
      </c>
      <c r="BL16" s="99">
        <v>7</v>
      </c>
      <c r="BM16" s="99">
        <v>0</v>
      </c>
      <c r="BN16" s="99">
        <v>81</v>
      </c>
      <c r="BP16" s="112">
        <v>1909</v>
      </c>
    </row>
    <row r="17" spans="2:68" s="91" customFormat="1">
      <c r="B17" s="113">
        <v>1910</v>
      </c>
      <c r="C17" s="99">
        <v>0</v>
      </c>
      <c r="D17" s="99">
        <v>0</v>
      </c>
      <c r="E17" s="99">
        <v>0</v>
      </c>
      <c r="F17" s="99">
        <v>0</v>
      </c>
      <c r="G17" s="99">
        <v>0</v>
      </c>
      <c r="H17" s="99">
        <v>0</v>
      </c>
      <c r="I17" s="99">
        <v>1</v>
      </c>
      <c r="J17" s="99">
        <v>0</v>
      </c>
      <c r="K17" s="99">
        <v>5</v>
      </c>
      <c r="L17" s="99">
        <v>3</v>
      </c>
      <c r="M17" s="99">
        <v>8</v>
      </c>
      <c r="N17" s="99">
        <v>6</v>
      </c>
      <c r="O17" s="99">
        <v>4</v>
      </c>
      <c r="P17" s="99">
        <v>7</v>
      </c>
      <c r="Q17" s="99">
        <v>5</v>
      </c>
      <c r="R17" s="99">
        <v>11</v>
      </c>
      <c r="S17" s="99">
        <v>7</v>
      </c>
      <c r="T17" s="99">
        <v>7</v>
      </c>
      <c r="U17" s="99">
        <v>0</v>
      </c>
      <c r="V17" s="99">
        <v>64</v>
      </c>
      <c r="W17" s="125"/>
      <c r="X17" s="113">
        <v>1910</v>
      </c>
      <c r="Y17" s="99">
        <v>0</v>
      </c>
      <c r="Z17" s="99">
        <v>0</v>
      </c>
      <c r="AA17" s="99">
        <v>0</v>
      </c>
      <c r="AB17" s="99">
        <v>0</v>
      </c>
      <c r="AC17" s="99">
        <v>1</v>
      </c>
      <c r="AD17" s="99">
        <v>0</v>
      </c>
      <c r="AE17" s="99">
        <v>1</v>
      </c>
      <c r="AF17" s="99">
        <v>1</v>
      </c>
      <c r="AG17" s="99">
        <v>0</v>
      </c>
      <c r="AH17" s="99">
        <v>1</v>
      </c>
      <c r="AI17" s="99">
        <v>0</v>
      </c>
      <c r="AJ17" s="99">
        <v>0</v>
      </c>
      <c r="AK17" s="99">
        <v>2</v>
      </c>
      <c r="AL17" s="99">
        <v>5</v>
      </c>
      <c r="AM17" s="99">
        <v>6</v>
      </c>
      <c r="AN17" s="99">
        <v>5</v>
      </c>
      <c r="AO17" s="99">
        <v>6</v>
      </c>
      <c r="AP17" s="99">
        <v>6</v>
      </c>
      <c r="AQ17" s="99">
        <v>0</v>
      </c>
      <c r="AR17" s="99">
        <v>34</v>
      </c>
      <c r="AS17" s="125"/>
      <c r="AT17" s="113">
        <v>1910</v>
      </c>
      <c r="AU17" s="99">
        <v>0</v>
      </c>
      <c r="AV17" s="99">
        <v>0</v>
      </c>
      <c r="AW17" s="99">
        <v>0</v>
      </c>
      <c r="AX17" s="99">
        <v>0</v>
      </c>
      <c r="AY17" s="99">
        <v>1</v>
      </c>
      <c r="AZ17" s="99">
        <v>0</v>
      </c>
      <c r="BA17" s="99">
        <v>2</v>
      </c>
      <c r="BB17" s="99">
        <v>1</v>
      </c>
      <c r="BC17" s="99">
        <v>5</v>
      </c>
      <c r="BD17" s="99">
        <v>4</v>
      </c>
      <c r="BE17" s="99">
        <v>8</v>
      </c>
      <c r="BF17" s="99">
        <v>6</v>
      </c>
      <c r="BG17" s="99">
        <v>6</v>
      </c>
      <c r="BH17" s="99">
        <v>12</v>
      </c>
      <c r="BI17" s="99">
        <v>11</v>
      </c>
      <c r="BJ17" s="99">
        <v>16</v>
      </c>
      <c r="BK17" s="99">
        <v>13</v>
      </c>
      <c r="BL17" s="99">
        <v>13</v>
      </c>
      <c r="BM17" s="99">
        <v>0</v>
      </c>
      <c r="BN17" s="99">
        <v>98</v>
      </c>
      <c r="BP17" s="113">
        <v>1910</v>
      </c>
    </row>
    <row r="18" spans="2:68" s="91" customFormat="1">
      <c r="B18" s="113">
        <v>1911</v>
      </c>
      <c r="C18" s="99">
        <v>0</v>
      </c>
      <c r="D18" s="99">
        <v>0</v>
      </c>
      <c r="E18" s="99">
        <v>0</v>
      </c>
      <c r="F18" s="99">
        <v>0</v>
      </c>
      <c r="G18" s="99">
        <v>0</v>
      </c>
      <c r="H18" s="99">
        <v>0</v>
      </c>
      <c r="I18" s="99">
        <v>0</v>
      </c>
      <c r="J18" s="99">
        <v>3</v>
      </c>
      <c r="K18" s="99">
        <v>1</v>
      </c>
      <c r="L18" s="99">
        <v>2</v>
      </c>
      <c r="M18" s="99">
        <v>8</v>
      </c>
      <c r="N18" s="99">
        <v>5</v>
      </c>
      <c r="O18" s="99">
        <v>14</v>
      </c>
      <c r="P18" s="99">
        <v>12</v>
      </c>
      <c r="Q18" s="99">
        <v>9</v>
      </c>
      <c r="R18" s="99">
        <v>9</v>
      </c>
      <c r="S18" s="99">
        <v>5</v>
      </c>
      <c r="T18" s="99">
        <v>6</v>
      </c>
      <c r="U18" s="99">
        <v>0</v>
      </c>
      <c r="V18" s="99">
        <v>74</v>
      </c>
      <c r="W18" s="125"/>
      <c r="X18" s="113">
        <v>1911</v>
      </c>
      <c r="Y18" s="99">
        <v>0</v>
      </c>
      <c r="Z18" s="99">
        <v>0</v>
      </c>
      <c r="AA18" s="99">
        <v>0</v>
      </c>
      <c r="AB18" s="99">
        <v>0</v>
      </c>
      <c r="AC18" s="99">
        <v>1</v>
      </c>
      <c r="AD18" s="99">
        <v>1</v>
      </c>
      <c r="AE18" s="99">
        <v>0</v>
      </c>
      <c r="AF18" s="99">
        <v>0</v>
      </c>
      <c r="AG18" s="99">
        <v>1</v>
      </c>
      <c r="AH18" s="99">
        <v>2</v>
      </c>
      <c r="AI18" s="99">
        <v>0</v>
      </c>
      <c r="AJ18" s="99">
        <v>2</v>
      </c>
      <c r="AK18" s="99">
        <v>2</v>
      </c>
      <c r="AL18" s="99">
        <v>6</v>
      </c>
      <c r="AM18" s="99">
        <v>4</v>
      </c>
      <c r="AN18" s="99">
        <v>11</v>
      </c>
      <c r="AO18" s="99">
        <v>2</v>
      </c>
      <c r="AP18" s="99">
        <v>7</v>
      </c>
      <c r="AQ18" s="99">
        <v>0</v>
      </c>
      <c r="AR18" s="99">
        <v>39</v>
      </c>
      <c r="AS18" s="125"/>
      <c r="AT18" s="113">
        <v>1911</v>
      </c>
      <c r="AU18" s="99">
        <v>0</v>
      </c>
      <c r="AV18" s="99">
        <v>0</v>
      </c>
      <c r="AW18" s="99">
        <v>0</v>
      </c>
      <c r="AX18" s="99">
        <v>0</v>
      </c>
      <c r="AY18" s="99">
        <v>1</v>
      </c>
      <c r="AZ18" s="99">
        <v>1</v>
      </c>
      <c r="BA18" s="99">
        <v>0</v>
      </c>
      <c r="BB18" s="99">
        <v>3</v>
      </c>
      <c r="BC18" s="99">
        <v>2</v>
      </c>
      <c r="BD18" s="99">
        <v>4</v>
      </c>
      <c r="BE18" s="99">
        <v>8</v>
      </c>
      <c r="BF18" s="99">
        <v>7</v>
      </c>
      <c r="BG18" s="99">
        <v>16</v>
      </c>
      <c r="BH18" s="99">
        <v>18</v>
      </c>
      <c r="BI18" s="99">
        <v>13</v>
      </c>
      <c r="BJ18" s="99">
        <v>20</v>
      </c>
      <c r="BK18" s="99">
        <v>7</v>
      </c>
      <c r="BL18" s="99">
        <v>13</v>
      </c>
      <c r="BM18" s="99">
        <v>0</v>
      </c>
      <c r="BN18" s="99">
        <v>113</v>
      </c>
      <c r="BP18" s="113">
        <v>1911</v>
      </c>
    </row>
    <row r="19" spans="2:68" s="91" customFormat="1">
      <c r="B19" s="113">
        <v>1912</v>
      </c>
      <c r="C19" s="99">
        <v>1</v>
      </c>
      <c r="D19" s="99">
        <v>0</v>
      </c>
      <c r="E19" s="99">
        <v>0</v>
      </c>
      <c r="F19" s="99">
        <v>0</v>
      </c>
      <c r="G19" s="99">
        <v>0</v>
      </c>
      <c r="H19" s="99">
        <v>0</v>
      </c>
      <c r="I19" s="99">
        <v>1</v>
      </c>
      <c r="J19" s="99">
        <v>2</v>
      </c>
      <c r="K19" s="99">
        <v>4</v>
      </c>
      <c r="L19" s="99">
        <v>7</v>
      </c>
      <c r="M19" s="99">
        <v>6</v>
      </c>
      <c r="N19" s="99">
        <v>7</v>
      </c>
      <c r="O19" s="99">
        <v>10</v>
      </c>
      <c r="P19" s="99">
        <v>6</v>
      </c>
      <c r="Q19" s="99">
        <v>9</v>
      </c>
      <c r="R19" s="99">
        <v>9</v>
      </c>
      <c r="S19" s="99">
        <v>11</v>
      </c>
      <c r="T19" s="99">
        <v>8</v>
      </c>
      <c r="U19" s="99">
        <v>0</v>
      </c>
      <c r="V19" s="99">
        <v>81</v>
      </c>
      <c r="W19" s="125"/>
      <c r="X19" s="113">
        <v>1912</v>
      </c>
      <c r="Y19" s="99">
        <v>0</v>
      </c>
      <c r="Z19" s="99">
        <v>0</v>
      </c>
      <c r="AA19" s="99">
        <v>0</v>
      </c>
      <c r="AB19" s="99">
        <v>0</v>
      </c>
      <c r="AC19" s="99">
        <v>0</v>
      </c>
      <c r="AD19" s="99">
        <v>0</v>
      </c>
      <c r="AE19" s="99">
        <v>0</v>
      </c>
      <c r="AF19" s="99">
        <v>0</v>
      </c>
      <c r="AG19" s="99">
        <v>1</v>
      </c>
      <c r="AH19" s="99">
        <v>1</v>
      </c>
      <c r="AI19" s="99">
        <v>1</v>
      </c>
      <c r="AJ19" s="99">
        <v>5</v>
      </c>
      <c r="AK19" s="99">
        <v>2</v>
      </c>
      <c r="AL19" s="99">
        <v>2</v>
      </c>
      <c r="AM19" s="99">
        <v>9</v>
      </c>
      <c r="AN19" s="99">
        <v>8</v>
      </c>
      <c r="AO19" s="99">
        <v>7</v>
      </c>
      <c r="AP19" s="99">
        <v>5</v>
      </c>
      <c r="AQ19" s="99">
        <v>0</v>
      </c>
      <c r="AR19" s="99">
        <v>41</v>
      </c>
      <c r="AS19" s="125"/>
      <c r="AT19" s="113">
        <v>1912</v>
      </c>
      <c r="AU19" s="99">
        <v>1</v>
      </c>
      <c r="AV19" s="99">
        <v>0</v>
      </c>
      <c r="AW19" s="99">
        <v>0</v>
      </c>
      <c r="AX19" s="99">
        <v>0</v>
      </c>
      <c r="AY19" s="99">
        <v>0</v>
      </c>
      <c r="AZ19" s="99">
        <v>0</v>
      </c>
      <c r="BA19" s="99">
        <v>1</v>
      </c>
      <c r="BB19" s="99">
        <v>2</v>
      </c>
      <c r="BC19" s="99">
        <v>5</v>
      </c>
      <c r="BD19" s="99">
        <v>8</v>
      </c>
      <c r="BE19" s="99">
        <v>7</v>
      </c>
      <c r="BF19" s="99">
        <v>12</v>
      </c>
      <c r="BG19" s="99">
        <v>12</v>
      </c>
      <c r="BH19" s="99">
        <v>8</v>
      </c>
      <c r="BI19" s="99">
        <v>18</v>
      </c>
      <c r="BJ19" s="99">
        <v>17</v>
      </c>
      <c r="BK19" s="99">
        <v>18</v>
      </c>
      <c r="BL19" s="99">
        <v>13</v>
      </c>
      <c r="BM19" s="99">
        <v>0</v>
      </c>
      <c r="BN19" s="99">
        <v>122</v>
      </c>
      <c r="BP19" s="113">
        <v>1912</v>
      </c>
    </row>
    <row r="20" spans="2:68" s="91" customFormat="1">
      <c r="B20" s="113">
        <v>1913</v>
      </c>
      <c r="C20" s="99">
        <v>1</v>
      </c>
      <c r="D20" s="99">
        <v>0</v>
      </c>
      <c r="E20" s="99">
        <v>0</v>
      </c>
      <c r="F20" s="99">
        <v>0</v>
      </c>
      <c r="G20" s="99">
        <v>0</v>
      </c>
      <c r="H20" s="99">
        <v>0</v>
      </c>
      <c r="I20" s="99">
        <v>1</v>
      </c>
      <c r="J20" s="99">
        <v>1</v>
      </c>
      <c r="K20" s="99">
        <v>2</v>
      </c>
      <c r="L20" s="99">
        <v>5</v>
      </c>
      <c r="M20" s="99">
        <v>3</v>
      </c>
      <c r="N20" s="99">
        <v>9</v>
      </c>
      <c r="O20" s="99">
        <v>4</v>
      </c>
      <c r="P20" s="99">
        <v>14</v>
      </c>
      <c r="Q20" s="99">
        <v>13</v>
      </c>
      <c r="R20" s="99">
        <v>14</v>
      </c>
      <c r="S20" s="99">
        <v>13</v>
      </c>
      <c r="T20" s="99">
        <v>6</v>
      </c>
      <c r="U20" s="99">
        <v>0</v>
      </c>
      <c r="V20" s="99">
        <v>86</v>
      </c>
      <c r="W20" s="125"/>
      <c r="X20" s="113">
        <v>1913</v>
      </c>
      <c r="Y20" s="99">
        <v>0</v>
      </c>
      <c r="Z20" s="99">
        <v>0</v>
      </c>
      <c r="AA20" s="99">
        <v>0</v>
      </c>
      <c r="AB20" s="99">
        <v>0</v>
      </c>
      <c r="AC20" s="99">
        <v>0</v>
      </c>
      <c r="AD20" s="99">
        <v>1</v>
      </c>
      <c r="AE20" s="99">
        <v>1</v>
      </c>
      <c r="AF20" s="99">
        <v>1</v>
      </c>
      <c r="AG20" s="99">
        <v>1</v>
      </c>
      <c r="AH20" s="99">
        <v>2</v>
      </c>
      <c r="AI20" s="99">
        <v>1</v>
      </c>
      <c r="AJ20" s="99">
        <v>4</v>
      </c>
      <c r="AK20" s="99">
        <v>3</v>
      </c>
      <c r="AL20" s="99">
        <v>6</v>
      </c>
      <c r="AM20" s="99">
        <v>4</v>
      </c>
      <c r="AN20" s="99">
        <v>3</v>
      </c>
      <c r="AO20" s="99">
        <v>8</v>
      </c>
      <c r="AP20" s="99">
        <v>8</v>
      </c>
      <c r="AQ20" s="99">
        <v>0</v>
      </c>
      <c r="AR20" s="99">
        <v>43</v>
      </c>
      <c r="AS20" s="125"/>
      <c r="AT20" s="113">
        <v>1913</v>
      </c>
      <c r="AU20" s="99">
        <v>1</v>
      </c>
      <c r="AV20" s="99">
        <v>0</v>
      </c>
      <c r="AW20" s="99">
        <v>0</v>
      </c>
      <c r="AX20" s="99">
        <v>0</v>
      </c>
      <c r="AY20" s="99">
        <v>0</v>
      </c>
      <c r="AZ20" s="99">
        <v>1</v>
      </c>
      <c r="BA20" s="99">
        <v>2</v>
      </c>
      <c r="BB20" s="99">
        <v>2</v>
      </c>
      <c r="BC20" s="99">
        <v>3</v>
      </c>
      <c r="BD20" s="99">
        <v>7</v>
      </c>
      <c r="BE20" s="99">
        <v>4</v>
      </c>
      <c r="BF20" s="99">
        <v>13</v>
      </c>
      <c r="BG20" s="99">
        <v>7</v>
      </c>
      <c r="BH20" s="99">
        <v>20</v>
      </c>
      <c r="BI20" s="99">
        <v>17</v>
      </c>
      <c r="BJ20" s="99">
        <v>17</v>
      </c>
      <c r="BK20" s="99">
        <v>21</v>
      </c>
      <c r="BL20" s="99">
        <v>14</v>
      </c>
      <c r="BM20" s="99">
        <v>0</v>
      </c>
      <c r="BN20" s="99">
        <v>129</v>
      </c>
      <c r="BP20" s="113">
        <v>1913</v>
      </c>
    </row>
    <row r="21" spans="2:68" s="91" customFormat="1">
      <c r="B21" s="113">
        <v>1914</v>
      </c>
      <c r="C21" s="99">
        <v>0</v>
      </c>
      <c r="D21" s="99">
        <v>1</v>
      </c>
      <c r="E21" s="99">
        <v>0</v>
      </c>
      <c r="F21" s="99">
        <v>1</v>
      </c>
      <c r="G21" s="99">
        <v>1</v>
      </c>
      <c r="H21" s="99">
        <v>1</v>
      </c>
      <c r="I21" s="99">
        <v>1</v>
      </c>
      <c r="J21" s="99">
        <v>2</v>
      </c>
      <c r="K21" s="99">
        <v>5</v>
      </c>
      <c r="L21" s="99">
        <v>5</v>
      </c>
      <c r="M21" s="99">
        <v>11</v>
      </c>
      <c r="N21" s="99">
        <v>9</v>
      </c>
      <c r="O21" s="99">
        <v>0</v>
      </c>
      <c r="P21" s="99">
        <v>12</v>
      </c>
      <c r="Q21" s="99">
        <v>14</v>
      </c>
      <c r="R21" s="99">
        <v>16</v>
      </c>
      <c r="S21" s="99">
        <v>6</v>
      </c>
      <c r="T21" s="99">
        <v>7</v>
      </c>
      <c r="U21" s="99">
        <v>0</v>
      </c>
      <c r="V21" s="99">
        <v>92</v>
      </c>
      <c r="W21" s="125"/>
      <c r="X21" s="113">
        <v>1914</v>
      </c>
      <c r="Y21" s="99">
        <v>0</v>
      </c>
      <c r="Z21" s="99">
        <v>0</v>
      </c>
      <c r="AA21" s="99">
        <v>0</v>
      </c>
      <c r="AB21" s="99">
        <v>0</v>
      </c>
      <c r="AC21" s="99">
        <v>2</v>
      </c>
      <c r="AD21" s="99">
        <v>0</v>
      </c>
      <c r="AE21" s="99">
        <v>0</v>
      </c>
      <c r="AF21" s="99">
        <v>0</v>
      </c>
      <c r="AG21" s="99">
        <v>2</v>
      </c>
      <c r="AH21" s="99">
        <v>2</v>
      </c>
      <c r="AI21" s="99">
        <v>0</v>
      </c>
      <c r="AJ21" s="99">
        <v>3</v>
      </c>
      <c r="AK21" s="99">
        <v>3</v>
      </c>
      <c r="AL21" s="99">
        <v>9</v>
      </c>
      <c r="AM21" s="99">
        <v>5</v>
      </c>
      <c r="AN21" s="99">
        <v>7</v>
      </c>
      <c r="AO21" s="99">
        <v>10</v>
      </c>
      <c r="AP21" s="99">
        <v>5</v>
      </c>
      <c r="AQ21" s="99">
        <v>0</v>
      </c>
      <c r="AR21" s="99">
        <v>48</v>
      </c>
      <c r="AS21" s="125"/>
      <c r="AT21" s="113">
        <v>1914</v>
      </c>
      <c r="AU21" s="99">
        <v>0</v>
      </c>
      <c r="AV21" s="99">
        <v>1</v>
      </c>
      <c r="AW21" s="99">
        <v>0</v>
      </c>
      <c r="AX21" s="99">
        <v>1</v>
      </c>
      <c r="AY21" s="99">
        <v>3</v>
      </c>
      <c r="AZ21" s="99">
        <v>1</v>
      </c>
      <c r="BA21" s="99">
        <v>1</v>
      </c>
      <c r="BB21" s="99">
        <v>2</v>
      </c>
      <c r="BC21" s="99">
        <v>7</v>
      </c>
      <c r="BD21" s="99">
        <v>7</v>
      </c>
      <c r="BE21" s="99">
        <v>11</v>
      </c>
      <c r="BF21" s="99">
        <v>12</v>
      </c>
      <c r="BG21" s="99">
        <v>3</v>
      </c>
      <c r="BH21" s="99">
        <v>21</v>
      </c>
      <c r="BI21" s="99">
        <v>19</v>
      </c>
      <c r="BJ21" s="99">
        <v>23</v>
      </c>
      <c r="BK21" s="99">
        <v>16</v>
      </c>
      <c r="BL21" s="99">
        <v>12</v>
      </c>
      <c r="BM21" s="99">
        <v>0</v>
      </c>
      <c r="BN21" s="99">
        <v>140</v>
      </c>
      <c r="BP21" s="113">
        <v>1914</v>
      </c>
    </row>
    <row r="22" spans="2:68" s="91" customFormat="1">
      <c r="B22" s="113">
        <v>1915</v>
      </c>
      <c r="C22" s="99">
        <v>1</v>
      </c>
      <c r="D22" s="99">
        <v>0</v>
      </c>
      <c r="E22" s="99">
        <v>0</v>
      </c>
      <c r="F22" s="99">
        <v>0</v>
      </c>
      <c r="G22" s="99">
        <v>0</v>
      </c>
      <c r="H22" s="99">
        <v>1</v>
      </c>
      <c r="I22" s="99">
        <v>1</v>
      </c>
      <c r="J22" s="99">
        <v>1</v>
      </c>
      <c r="K22" s="99">
        <v>3</v>
      </c>
      <c r="L22" s="99">
        <v>2</v>
      </c>
      <c r="M22" s="99">
        <v>3</v>
      </c>
      <c r="N22" s="99">
        <v>14</v>
      </c>
      <c r="O22" s="99">
        <v>15</v>
      </c>
      <c r="P22" s="99">
        <v>8</v>
      </c>
      <c r="Q22" s="99">
        <v>13</v>
      </c>
      <c r="R22" s="99">
        <v>9</v>
      </c>
      <c r="S22" s="99">
        <v>7</v>
      </c>
      <c r="T22" s="99">
        <v>8</v>
      </c>
      <c r="U22" s="99">
        <v>0</v>
      </c>
      <c r="V22" s="99">
        <v>86</v>
      </c>
      <c r="W22" s="125"/>
      <c r="X22" s="113">
        <v>1915</v>
      </c>
      <c r="Y22" s="99">
        <v>0</v>
      </c>
      <c r="Z22" s="99">
        <v>0</v>
      </c>
      <c r="AA22" s="99">
        <v>0</v>
      </c>
      <c r="AB22" s="99">
        <v>0</v>
      </c>
      <c r="AC22" s="99">
        <v>0</v>
      </c>
      <c r="AD22" s="99">
        <v>1</v>
      </c>
      <c r="AE22" s="99">
        <v>0</v>
      </c>
      <c r="AF22" s="99">
        <v>1</v>
      </c>
      <c r="AG22" s="99">
        <v>1</v>
      </c>
      <c r="AH22" s="99">
        <v>2</v>
      </c>
      <c r="AI22" s="99">
        <v>2</v>
      </c>
      <c r="AJ22" s="99">
        <v>3</v>
      </c>
      <c r="AK22" s="99">
        <v>1</v>
      </c>
      <c r="AL22" s="99">
        <v>1</v>
      </c>
      <c r="AM22" s="99">
        <v>6</v>
      </c>
      <c r="AN22" s="99">
        <v>7</v>
      </c>
      <c r="AO22" s="99">
        <v>4</v>
      </c>
      <c r="AP22" s="99">
        <v>2</v>
      </c>
      <c r="AQ22" s="99">
        <v>0</v>
      </c>
      <c r="AR22" s="99">
        <v>31</v>
      </c>
      <c r="AS22" s="125"/>
      <c r="AT22" s="113">
        <v>1915</v>
      </c>
      <c r="AU22" s="99">
        <v>1</v>
      </c>
      <c r="AV22" s="99">
        <v>0</v>
      </c>
      <c r="AW22" s="99">
        <v>0</v>
      </c>
      <c r="AX22" s="99">
        <v>0</v>
      </c>
      <c r="AY22" s="99">
        <v>0</v>
      </c>
      <c r="AZ22" s="99">
        <v>2</v>
      </c>
      <c r="BA22" s="99">
        <v>1</v>
      </c>
      <c r="BB22" s="99">
        <v>2</v>
      </c>
      <c r="BC22" s="99">
        <v>4</v>
      </c>
      <c r="BD22" s="99">
        <v>4</v>
      </c>
      <c r="BE22" s="99">
        <v>5</v>
      </c>
      <c r="BF22" s="99">
        <v>17</v>
      </c>
      <c r="BG22" s="99">
        <v>16</v>
      </c>
      <c r="BH22" s="99">
        <v>9</v>
      </c>
      <c r="BI22" s="99">
        <v>19</v>
      </c>
      <c r="BJ22" s="99">
        <v>16</v>
      </c>
      <c r="BK22" s="99">
        <v>11</v>
      </c>
      <c r="BL22" s="99">
        <v>10</v>
      </c>
      <c r="BM22" s="99">
        <v>0</v>
      </c>
      <c r="BN22" s="99">
        <v>117</v>
      </c>
      <c r="BP22" s="113">
        <v>1915</v>
      </c>
    </row>
    <row r="23" spans="2:68" s="91" customFormat="1">
      <c r="B23" s="113">
        <v>1916</v>
      </c>
      <c r="C23" s="99">
        <v>0</v>
      </c>
      <c r="D23" s="99">
        <v>0</v>
      </c>
      <c r="E23" s="99">
        <v>0</v>
      </c>
      <c r="F23" s="99">
        <v>0</v>
      </c>
      <c r="G23" s="99">
        <v>0</v>
      </c>
      <c r="H23" s="99">
        <v>1</v>
      </c>
      <c r="I23" s="99">
        <v>0</v>
      </c>
      <c r="J23" s="99">
        <v>2</v>
      </c>
      <c r="K23" s="99">
        <v>4</v>
      </c>
      <c r="L23" s="99">
        <v>4</v>
      </c>
      <c r="M23" s="99">
        <v>9</v>
      </c>
      <c r="N23" s="99">
        <v>14</v>
      </c>
      <c r="O23" s="99">
        <v>5</v>
      </c>
      <c r="P23" s="99">
        <v>12</v>
      </c>
      <c r="Q23" s="99">
        <v>12</v>
      </c>
      <c r="R23" s="99">
        <v>16</v>
      </c>
      <c r="S23" s="99">
        <v>7</v>
      </c>
      <c r="T23" s="99">
        <v>8</v>
      </c>
      <c r="U23" s="99">
        <v>0</v>
      </c>
      <c r="V23" s="99">
        <v>94</v>
      </c>
      <c r="W23" s="125"/>
      <c r="X23" s="113">
        <v>1916</v>
      </c>
      <c r="Y23" s="99">
        <v>0</v>
      </c>
      <c r="Z23" s="99">
        <v>0</v>
      </c>
      <c r="AA23" s="99">
        <v>0</v>
      </c>
      <c r="AB23" s="99">
        <v>0</v>
      </c>
      <c r="AC23" s="99">
        <v>0</v>
      </c>
      <c r="AD23" s="99">
        <v>0</v>
      </c>
      <c r="AE23" s="99">
        <v>0</v>
      </c>
      <c r="AF23" s="99">
        <v>0</v>
      </c>
      <c r="AG23" s="99">
        <v>0</v>
      </c>
      <c r="AH23" s="99">
        <v>3</v>
      </c>
      <c r="AI23" s="99">
        <v>3</v>
      </c>
      <c r="AJ23" s="99">
        <v>5</v>
      </c>
      <c r="AK23" s="99">
        <v>2</v>
      </c>
      <c r="AL23" s="99">
        <v>4</v>
      </c>
      <c r="AM23" s="99">
        <v>3</v>
      </c>
      <c r="AN23" s="99">
        <v>5</v>
      </c>
      <c r="AO23" s="99">
        <v>7</v>
      </c>
      <c r="AP23" s="99">
        <v>3</v>
      </c>
      <c r="AQ23" s="99">
        <v>0</v>
      </c>
      <c r="AR23" s="99">
        <v>35</v>
      </c>
      <c r="AS23" s="125"/>
      <c r="AT23" s="113">
        <v>1916</v>
      </c>
      <c r="AU23" s="99">
        <v>0</v>
      </c>
      <c r="AV23" s="99">
        <v>0</v>
      </c>
      <c r="AW23" s="99">
        <v>0</v>
      </c>
      <c r="AX23" s="99">
        <v>0</v>
      </c>
      <c r="AY23" s="99">
        <v>0</v>
      </c>
      <c r="AZ23" s="99">
        <v>1</v>
      </c>
      <c r="BA23" s="99">
        <v>0</v>
      </c>
      <c r="BB23" s="99">
        <v>2</v>
      </c>
      <c r="BC23" s="99">
        <v>4</v>
      </c>
      <c r="BD23" s="99">
        <v>7</v>
      </c>
      <c r="BE23" s="99">
        <v>12</v>
      </c>
      <c r="BF23" s="99">
        <v>19</v>
      </c>
      <c r="BG23" s="99">
        <v>7</v>
      </c>
      <c r="BH23" s="99">
        <v>16</v>
      </c>
      <c r="BI23" s="99">
        <v>15</v>
      </c>
      <c r="BJ23" s="99">
        <v>21</v>
      </c>
      <c r="BK23" s="99">
        <v>14</v>
      </c>
      <c r="BL23" s="99">
        <v>11</v>
      </c>
      <c r="BM23" s="99">
        <v>0</v>
      </c>
      <c r="BN23" s="99">
        <v>129</v>
      </c>
      <c r="BP23" s="113">
        <v>1916</v>
      </c>
    </row>
    <row r="24" spans="2:68" s="91" customFormat="1">
      <c r="B24" s="113">
        <v>1917</v>
      </c>
      <c r="C24" s="99">
        <v>0</v>
      </c>
      <c r="D24" s="99">
        <v>0</v>
      </c>
      <c r="E24" s="99">
        <v>0</v>
      </c>
      <c r="F24" s="99">
        <v>0</v>
      </c>
      <c r="G24" s="99">
        <v>1</v>
      </c>
      <c r="H24" s="99">
        <v>1</v>
      </c>
      <c r="I24" s="99">
        <v>0</v>
      </c>
      <c r="J24" s="99">
        <v>0</v>
      </c>
      <c r="K24" s="99">
        <v>1</v>
      </c>
      <c r="L24" s="99">
        <v>10</v>
      </c>
      <c r="M24" s="99">
        <v>13</v>
      </c>
      <c r="N24" s="99">
        <v>9</v>
      </c>
      <c r="O24" s="99">
        <v>12</v>
      </c>
      <c r="P24" s="99">
        <v>13</v>
      </c>
      <c r="Q24" s="99">
        <v>18</v>
      </c>
      <c r="R24" s="99">
        <v>10</v>
      </c>
      <c r="S24" s="99">
        <v>14</v>
      </c>
      <c r="T24" s="99">
        <v>9</v>
      </c>
      <c r="U24" s="99">
        <v>0</v>
      </c>
      <c r="V24" s="99">
        <v>111</v>
      </c>
      <c r="W24" s="125"/>
      <c r="X24" s="113">
        <v>1917</v>
      </c>
      <c r="Y24" s="99">
        <v>0</v>
      </c>
      <c r="Z24" s="99">
        <v>0</v>
      </c>
      <c r="AA24" s="99">
        <v>1</v>
      </c>
      <c r="AB24" s="99">
        <v>0</v>
      </c>
      <c r="AC24" s="99">
        <v>0</v>
      </c>
      <c r="AD24" s="99">
        <v>0</v>
      </c>
      <c r="AE24" s="99">
        <v>0</v>
      </c>
      <c r="AF24" s="99">
        <v>1</v>
      </c>
      <c r="AG24" s="99">
        <v>0</v>
      </c>
      <c r="AH24" s="99">
        <v>3</v>
      </c>
      <c r="AI24" s="99">
        <v>1</v>
      </c>
      <c r="AJ24" s="99">
        <v>4</v>
      </c>
      <c r="AK24" s="99">
        <v>8</v>
      </c>
      <c r="AL24" s="99">
        <v>1</v>
      </c>
      <c r="AM24" s="99">
        <v>12</v>
      </c>
      <c r="AN24" s="99">
        <v>9</v>
      </c>
      <c r="AO24" s="99">
        <v>9</v>
      </c>
      <c r="AP24" s="99">
        <v>9</v>
      </c>
      <c r="AQ24" s="99">
        <v>0</v>
      </c>
      <c r="AR24" s="99">
        <v>58</v>
      </c>
      <c r="AS24" s="125"/>
      <c r="AT24" s="113">
        <v>1917</v>
      </c>
      <c r="AU24" s="99">
        <v>0</v>
      </c>
      <c r="AV24" s="99">
        <v>0</v>
      </c>
      <c r="AW24" s="99">
        <v>1</v>
      </c>
      <c r="AX24" s="99">
        <v>0</v>
      </c>
      <c r="AY24" s="99">
        <v>1</v>
      </c>
      <c r="AZ24" s="99">
        <v>1</v>
      </c>
      <c r="BA24" s="99">
        <v>0</v>
      </c>
      <c r="BB24" s="99">
        <v>1</v>
      </c>
      <c r="BC24" s="99">
        <v>1</v>
      </c>
      <c r="BD24" s="99">
        <v>13</v>
      </c>
      <c r="BE24" s="99">
        <v>14</v>
      </c>
      <c r="BF24" s="99">
        <v>13</v>
      </c>
      <c r="BG24" s="99">
        <v>20</v>
      </c>
      <c r="BH24" s="99">
        <v>14</v>
      </c>
      <c r="BI24" s="99">
        <v>30</v>
      </c>
      <c r="BJ24" s="99">
        <v>19</v>
      </c>
      <c r="BK24" s="99">
        <v>23</v>
      </c>
      <c r="BL24" s="99">
        <v>18</v>
      </c>
      <c r="BM24" s="99">
        <v>0</v>
      </c>
      <c r="BN24" s="99">
        <v>169</v>
      </c>
      <c r="BP24" s="113">
        <v>1917</v>
      </c>
    </row>
    <row r="25" spans="2:68" s="91" customFormat="1">
      <c r="B25" s="114">
        <v>1918</v>
      </c>
      <c r="C25" s="99">
        <v>0</v>
      </c>
      <c r="D25" s="99">
        <v>0</v>
      </c>
      <c r="E25" s="99">
        <v>1</v>
      </c>
      <c r="F25" s="99">
        <v>0</v>
      </c>
      <c r="G25" s="99">
        <v>1</v>
      </c>
      <c r="H25" s="99">
        <v>2</v>
      </c>
      <c r="I25" s="99">
        <v>1</v>
      </c>
      <c r="J25" s="99">
        <v>2</v>
      </c>
      <c r="K25" s="99">
        <v>1</v>
      </c>
      <c r="L25" s="99">
        <v>6</v>
      </c>
      <c r="M25" s="99">
        <v>14</v>
      </c>
      <c r="N25" s="99">
        <v>9</v>
      </c>
      <c r="O25" s="99">
        <v>15</v>
      </c>
      <c r="P25" s="99">
        <v>9</v>
      </c>
      <c r="Q25" s="99">
        <v>21</v>
      </c>
      <c r="R25" s="99">
        <v>19</v>
      </c>
      <c r="S25" s="99">
        <v>12</v>
      </c>
      <c r="T25" s="99">
        <v>12</v>
      </c>
      <c r="U25" s="99">
        <v>0</v>
      </c>
      <c r="V25" s="99">
        <v>125</v>
      </c>
      <c r="W25" s="125"/>
      <c r="X25" s="114">
        <v>1918</v>
      </c>
      <c r="Y25" s="99">
        <v>0</v>
      </c>
      <c r="Z25" s="99">
        <v>0</v>
      </c>
      <c r="AA25" s="99">
        <v>0</v>
      </c>
      <c r="AB25" s="99">
        <v>0</v>
      </c>
      <c r="AC25" s="99">
        <v>0</v>
      </c>
      <c r="AD25" s="99">
        <v>0</v>
      </c>
      <c r="AE25" s="99">
        <v>0</v>
      </c>
      <c r="AF25" s="99">
        <v>0</v>
      </c>
      <c r="AG25" s="99">
        <v>5</v>
      </c>
      <c r="AH25" s="99">
        <v>2</v>
      </c>
      <c r="AI25" s="99">
        <v>4</v>
      </c>
      <c r="AJ25" s="99">
        <v>2</v>
      </c>
      <c r="AK25" s="99">
        <v>5</v>
      </c>
      <c r="AL25" s="99">
        <v>5</v>
      </c>
      <c r="AM25" s="99">
        <v>4</v>
      </c>
      <c r="AN25" s="99">
        <v>12</v>
      </c>
      <c r="AO25" s="99">
        <v>7</v>
      </c>
      <c r="AP25" s="99">
        <v>6</v>
      </c>
      <c r="AQ25" s="99">
        <v>0</v>
      </c>
      <c r="AR25" s="99">
        <v>52</v>
      </c>
      <c r="AS25" s="125"/>
      <c r="AT25" s="114">
        <v>1918</v>
      </c>
      <c r="AU25" s="99">
        <v>0</v>
      </c>
      <c r="AV25" s="99">
        <v>0</v>
      </c>
      <c r="AW25" s="99">
        <v>1</v>
      </c>
      <c r="AX25" s="99">
        <v>0</v>
      </c>
      <c r="AY25" s="99">
        <v>1</v>
      </c>
      <c r="AZ25" s="99">
        <v>2</v>
      </c>
      <c r="BA25" s="99">
        <v>1</v>
      </c>
      <c r="BB25" s="99">
        <v>2</v>
      </c>
      <c r="BC25" s="99">
        <v>6</v>
      </c>
      <c r="BD25" s="99">
        <v>8</v>
      </c>
      <c r="BE25" s="99">
        <v>18</v>
      </c>
      <c r="BF25" s="99">
        <v>11</v>
      </c>
      <c r="BG25" s="99">
        <v>20</v>
      </c>
      <c r="BH25" s="99">
        <v>14</v>
      </c>
      <c r="BI25" s="99">
        <v>25</v>
      </c>
      <c r="BJ25" s="99">
        <v>31</v>
      </c>
      <c r="BK25" s="99">
        <v>19</v>
      </c>
      <c r="BL25" s="99">
        <v>18</v>
      </c>
      <c r="BM25" s="99">
        <v>0</v>
      </c>
      <c r="BN25" s="99">
        <v>177</v>
      </c>
      <c r="BP25" s="114">
        <v>1918</v>
      </c>
    </row>
    <row r="26" spans="2:68" s="91" customFormat="1">
      <c r="B26" s="114">
        <v>1919</v>
      </c>
      <c r="C26" s="99">
        <v>0</v>
      </c>
      <c r="D26" s="99">
        <v>0</v>
      </c>
      <c r="E26" s="99">
        <v>1</v>
      </c>
      <c r="F26" s="99">
        <v>0</v>
      </c>
      <c r="G26" s="99">
        <v>1</v>
      </c>
      <c r="H26" s="99">
        <v>0</v>
      </c>
      <c r="I26" s="99">
        <v>0</v>
      </c>
      <c r="J26" s="99">
        <v>1</v>
      </c>
      <c r="K26" s="99">
        <v>4</v>
      </c>
      <c r="L26" s="99">
        <v>5</v>
      </c>
      <c r="M26" s="99">
        <v>7</v>
      </c>
      <c r="N26" s="99">
        <v>22</v>
      </c>
      <c r="O26" s="99">
        <v>17</v>
      </c>
      <c r="P26" s="99">
        <v>13</v>
      </c>
      <c r="Q26" s="99">
        <v>18</v>
      </c>
      <c r="R26" s="99">
        <v>13</v>
      </c>
      <c r="S26" s="99">
        <v>14</v>
      </c>
      <c r="T26" s="99">
        <v>7</v>
      </c>
      <c r="U26" s="99">
        <v>0</v>
      </c>
      <c r="V26" s="99">
        <v>123</v>
      </c>
      <c r="W26" s="125"/>
      <c r="X26" s="114">
        <v>1919</v>
      </c>
      <c r="Y26" s="99">
        <v>0</v>
      </c>
      <c r="Z26" s="99">
        <v>0</v>
      </c>
      <c r="AA26" s="99">
        <v>0</v>
      </c>
      <c r="AB26" s="99">
        <v>0</v>
      </c>
      <c r="AC26" s="99">
        <v>0</v>
      </c>
      <c r="AD26" s="99">
        <v>0</v>
      </c>
      <c r="AE26" s="99">
        <v>1</v>
      </c>
      <c r="AF26" s="99">
        <v>0</v>
      </c>
      <c r="AG26" s="99">
        <v>1</v>
      </c>
      <c r="AH26" s="99">
        <v>5</v>
      </c>
      <c r="AI26" s="99">
        <v>7</v>
      </c>
      <c r="AJ26" s="99">
        <v>4</v>
      </c>
      <c r="AK26" s="99">
        <v>4</v>
      </c>
      <c r="AL26" s="99">
        <v>0</v>
      </c>
      <c r="AM26" s="99">
        <v>12</v>
      </c>
      <c r="AN26" s="99">
        <v>6</v>
      </c>
      <c r="AO26" s="99">
        <v>13</v>
      </c>
      <c r="AP26" s="99">
        <v>7</v>
      </c>
      <c r="AQ26" s="99">
        <v>0</v>
      </c>
      <c r="AR26" s="99">
        <v>60</v>
      </c>
      <c r="AS26" s="125"/>
      <c r="AT26" s="114">
        <v>1919</v>
      </c>
      <c r="AU26" s="99">
        <v>0</v>
      </c>
      <c r="AV26" s="99">
        <v>0</v>
      </c>
      <c r="AW26" s="99">
        <v>1</v>
      </c>
      <c r="AX26" s="99">
        <v>0</v>
      </c>
      <c r="AY26" s="99">
        <v>1</v>
      </c>
      <c r="AZ26" s="99">
        <v>0</v>
      </c>
      <c r="BA26" s="99">
        <v>1</v>
      </c>
      <c r="BB26" s="99">
        <v>1</v>
      </c>
      <c r="BC26" s="99">
        <v>5</v>
      </c>
      <c r="BD26" s="99">
        <v>10</v>
      </c>
      <c r="BE26" s="99">
        <v>14</v>
      </c>
      <c r="BF26" s="99">
        <v>26</v>
      </c>
      <c r="BG26" s="99">
        <v>21</v>
      </c>
      <c r="BH26" s="99">
        <v>13</v>
      </c>
      <c r="BI26" s="99">
        <v>30</v>
      </c>
      <c r="BJ26" s="99">
        <v>19</v>
      </c>
      <c r="BK26" s="99">
        <v>27</v>
      </c>
      <c r="BL26" s="99">
        <v>14</v>
      </c>
      <c r="BM26" s="99">
        <v>0</v>
      </c>
      <c r="BN26" s="99">
        <v>183</v>
      </c>
      <c r="BP26" s="114">
        <v>1919</v>
      </c>
    </row>
    <row r="27" spans="2:68" s="91" customFormat="1">
      <c r="B27" s="114">
        <v>1920</v>
      </c>
      <c r="C27" s="99">
        <v>0</v>
      </c>
      <c r="D27" s="99">
        <v>1</v>
      </c>
      <c r="E27" s="99">
        <v>0</v>
      </c>
      <c r="F27" s="99">
        <v>0</v>
      </c>
      <c r="G27" s="99">
        <v>0</v>
      </c>
      <c r="H27" s="99">
        <v>0</v>
      </c>
      <c r="I27" s="99">
        <v>0</v>
      </c>
      <c r="J27" s="99">
        <v>2</v>
      </c>
      <c r="K27" s="99">
        <v>3</v>
      </c>
      <c r="L27" s="99">
        <v>4</v>
      </c>
      <c r="M27" s="99">
        <v>6</v>
      </c>
      <c r="N27" s="99">
        <v>7</v>
      </c>
      <c r="O27" s="99">
        <v>9</v>
      </c>
      <c r="P27" s="99">
        <v>11</v>
      </c>
      <c r="Q27" s="99">
        <v>13</v>
      </c>
      <c r="R27" s="99">
        <v>15</v>
      </c>
      <c r="S27" s="99">
        <v>9</v>
      </c>
      <c r="T27" s="99">
        <v>14</v>
      </c>
      <c r="U27" s="99">
        <v>0</v>
      </c>
      <c r="V27" s="99">
        <v>94</v>
      </c>
      <c r="W27" s="125"/>
      <c r="X27" s="114">
        <v>1920</v>
      </c>
      <c r="Y27" s="99">
        <v>0</v>
      </c>
      <c r="Z27" s="99">
        <v>0</v>
      </c>
      <c r="AA27" s="99">
        <v>0</v>
      </c>
      <c r="AB27" s="99">
        <v>0</v>
      </c>
      <c r="AC27" s="99">
        <v>0</v>
      </c>
      <c r="AD27" s="99">
        <v>1</v>
      </c>
      <c r="AE27" s="99">
        <v>1</v>
      </c>
      <c r="AF27" s="99">
        <v>2</v>
      </c>
      <c r="AG27" s="99">
        <v>0</v>
      </c>
      <c r="AH27" s="99">
        <v>1</v>
      </c>
      <c r="AI27" s="99">
        <v>0</v>
      </c>
      <c r="AJ27" s="99">
        <v>12</v>
      </c>
      <c r="AK27" s="99">
        <v>9</v>
      </c>
      <c r="AL27" s="99">
        <v>4</v>
      </c>
      <c r="AM27" s="99">
        <v>6</v>
      </c>
      <c r="AN27" s="99">
        <v>15</v>
      </c>
      <c r="AO27" s="99">
        <v>9</v>
      </c>
      <c r="AP27" s="99">
        <v>12</v>
      </c>
      <c r="AQ27" s="99">
        <v>0</v>
      </c>
      <c r="AR27" s="99">
        <v>72</v>
      </c>
      <c r="AS27" s="125"/>
      <c r="AT27" s="114">
        <v>1920</v>
      </c>
      <c r="AU27" s="99">
        <v>0</v>
      </c>
      <c r="AV27" s="99">
        <v>1</v>
      </c>
      <c r="AW27" s="99">
        <v>0</v>
      </c>
      <c r="AX27" s="99">
        <v>0</v>
      </c>
      <c r="AY27" s="99">
        <v>0</v>
      </c>
      <c r="AZ27" s="99">
        <v>1</v>
      </c>
      <c r="BA27" s="99">
        <v>1</v>
      </c>
      <c r="BB27" s="99">
        <v>4</v>
      </c>
      <c r="BC27" s="99">
        <v>3</v>
      </c>
      <c r="BD27" s="99">
        <v>5</v>
      </c>
      <c r="BE27" s="99">
        <v>6</v>
      </c>
      <c r="BF27" s="99">
        <v>19</v>
      </c>
      <c r="BG27" s="99">
        <v>18</v>
      </c>
      <c r="BH27" s="99">
        <v>15</v>
      </c>
      <c r="BI27" s="99">
        <v>19</v>
      </c>
      <c r="BJ27" s="99">
        <v>30</v>
      </c>
      <c r="BK27" s="99">
        <v>18</v>
      </c>
      <c r="BL27" s="99">
        <v>26</v>
      </c>
      <c r="BM27" s="99">
        <v>0</v>
      </c>
      <c r="BN27" s="99">
        <v>166</v>
      </c>
      <c r="BP27" s="114">
        <v>1920</v>
      </c>
    </row>
    <row r="28" spans="2:68">
      <c r="B28" s="115">
        <v>1921</v>
      </c>
      <c r="C28" s="99">
        <v>1</v>
      </c>
      <c r="D28" s="99">
        <v>0</v>
      </c>
      <c r="E28" s="99">
        <v>0</v>
      </c>
      <c r="F28" s="99">
        <v>0</v>
      </c>
      <c r="G28" s="99">
        <v>0</v>
      </c>
      <c r="H28" s="99">
        <v>1</v>
      </c>
      <c r="I28" s="99">
        <v>2</v>
      </c>
      <c r="J28" s="99">
        <v>5</v>
      </c>
      <c r="K28" s="99">
        <v>1</v>
      </c>
      <c r="L28" s="99">
        <v>8</v>
      </c>
      <c r="M28" s="99">
        <v>5</v>
      </c>
      <c r="N28" s="99">
        <v>12</v>
      </c>
      <c r="O28" s="99">
        <v>10</v>
      </c>
      <c r="P28" s="99">
        <v>12</v>
      </c>
      <c r="Q28" s="99">
        <v>10</v>
      </c>
      <c r="R28" s="99">
        <v>17</v>
      </c>
      <c r="S28" s="99">
        <v>6</v>
      </c>
      <c r="T28" s="99">
        <v>10</v>
      </c>
      <c r="U28" s="99">
        <v>0</v>
      </c>
      <c r="V28" s="99">
        <v>100</v>
      </c>
      <c r="W28" s="127"/>
      <c r="X28" s="115">
        <v>1921</v>
      </c>
      <c r="Y28" s="99">
        <v>0</v>
      </c>
      <c r="Z28" s="99">
        <v>0</v>
      </c>
      <c r="AA28" s="99">
        <v>1</v>
      </c>
      <c r="AB28" s="99">
        <v>0</v>
      </c>
      <c r="AC28" s="99">
        <v>0</v>
      </c>
      <c r="AD28" s="99">
        <v>1</v>
      </c>
      <c r="AE28" s="99">
        <v>0</v>
      </c>
      <c r="AF28" s="99">
        <v>2</v>
      </c>
      <c r="AG28" s="99">
        <v>1</v>
      </c>
      <c r="AH28" s="99">
        <v>2</v>
      </c>
      <c r="AI28" s="99">
        <v>0</v>
      </c>
      <c r="AJ28" s="99">
        <v>6</v>
      </c>
      <c r="AK28" s="99">
        <v>6</v>
      </c>
      <c r="AL28" s="99">
        <v>7</v>
      </c>
      <c r="AM28" s="99">
        <v>4</v>
      </c>
      <c r="AN28" s="99">
        <v>16</v>
      </c>
      <c r="AO28" s="99">
        <v>7</v>
      </c>
      <c r="AP28" s="99">
        <v>8</v>
      </c>
      <c r="AQ28" s="99">
        <v>0</v>
      </c>
      <c r="AR28" s="99">
        <v>61</v>
      </c>
      <c r="AS28" s="127"/>
      <c r="AT28" s="115">
        <v>1921</v>
      </c>
      <c r="AU28" s="99">
        <v>1</v>
      </c>
      <c r="AV28" s="99">
        <v>0</v>
      </c>
      <c r="AW28" s="99">
        <v>1</v>
      </c>
      <c r="AX28" s="99">
        <v>0</v>
      </c>
      <c r="AY28" s="99">
        <v>0</v>
      </c>
      <c r="AZ28" s="99">
        <v>2</v>
      </c>
      <c r="BA28" s="99">
        <v>2</v>
      </c>
      <c r="BB28" s="99">
        <v>7</v>
      </c>
      <c r="BC28" s="99">
        <v>2</v>
      </c>
      <c r="BD28" s="99">
        <v>10</v>
      </c>
      <c r="BE28" s="99">
        <v>5</v>
      </c>
      <c r="BF28" s="99">
        <v>18</v>
      </c>
      <c r="BG28" s="99">
        <v>16</v>
      </c>
      <c r="BH28" s="99">
        <v>19</v>
      </c>
      <c r="BI28" s="99">
        <v>14</v>
      </c>
      <c r="BJ28" s="99">
        <v>33</v>
      </c>
      <c r="BK28" s="99">
        <v>13</v>
      </c>
      <c r="BL28" s="99">
        <v>18</v>
      </c>
      <c r="BM28" s="99">
        <v>0</v>
      </c>
      <c r="BN28" s="99">
        <v>161</v>
      </c>
      <c r="BP28" s="115">
        <v>1921</v>
      </c>
    </row>
    <row r="29" spans="2:68">
      <c r="B29" s="116">
        <v>1922</v>
      </c>
      <c r="C29" s="99">
        <v>0</v>
      </c>
      <c r="D29" s="99">
        <v>0</v>
      </c>
      <c r="E29" s="99">
        <v>0</v>
      </c>
      <c r="F29" s="99">
        <v>0</v>
      </c>
      <c r="G29" s="99">
        <v>0</v>
      </c>
      <c r="H29" s="99">
        <v>1</v>
      </c>
      <c r="I29" s="99">
        <v>0</v>
      </c>
      <c r="J29" s="99">
        <v>4</v>
      </c>
      <c r="K29" s="99">
        <v>4</v>
      </c>
      <c r="L29" s="99">
        <v>4</v>
      </c>
      <c r="M29" s="99">
        <v>5</v>
      </c>
      <c r="N29" s="99">
        <v>8</v>
      </c>
      <c r="O29" s="99">
        <v>19</v>
      </c>
      <c r="P29" s="99">
        <v>22</v>
      </c>
      <c r="Q29" s="99">
        <v>18</v>
      </c>
      <c r="R29" s="99">
        <v>13</v>
      </c>
      <c r="S29" s="99">
        <v>13</v>
      </c>
      <c r="T29" s="99">
        <v>13</v>
      </c>
      <c r="U29" s="99">
        <v>1</v>
      </c>
      <c r="V29" s="99">
        <v>125</v>
      </c>
      <c r="W29" s="127"/>
      <c r="X29" s="116">
        <v>1922</v>
      </c>
      <c r="Y29" s="99">
        <v>0</v>
      </c>
      <c r="Z29" s="99">
        <v>1</v>
      </c>
      <c r="AA29" s="99">
        <v>0</v>
      </c>
      <c r="AB29" s="99">
        <v>0</v>
      </c>
      <c r="AC29" s="99">
        <v>1</v>
      </c>
      <c r="AD29" s="99">
        <v>0</v>
      </c>
      <c r="AE29" s="99">
        <v>2</v>
      </c>
      <c r="AF29" s="99">
        <v>1</v>
      </c>
      <c r="AG29" s="99">
        <v>1</v>
      </c>
      <c r="AH29" s="99">
        <v>3</v>
      </c>
      <c r="AI29" s="99">
        <v>2</v>
      </c>
      <c r="AJ29" s="99">
        <v>2</v>
      </c>
      <c r="AK29" s="99">
        <v>6</v>
      </c>
      <c r="AL29" s="99">
        <v>13</v>
      </c>
      <c r="AM29" s="99">
        <v>10</v>
      </c>
      <c r="AN29" s="99">
        <v>7</v>
      </c>
      <c r="AO29" s="99">
        <v>9</v>
      </c>
      <c r="AP29" s="99">
        <v>14</v>
      </c>
      <c r="AQ29" s="99">
        <v>0</v>
      </c>
      <c r="AR29" s="99">
        <v>72</v>
      </c>
      <c r="AS29" s="127"/>
      <c r="AT29" s="116">
        <v>1922</v>
      </c>
      <c r="AU29" s="99">
        <v>0</v>
      </c>
      <c r="AV29" s="99">
        <v>1</v>
      </c>
      <c r="AW29" s="99">
        <v>0</v>
      </c>
      <c r="AX29" s="99">
        <v>0</v>
      </c>
      <c r="AY29" s="99">
        <v>1</v>
      </c>
      <c r="AZ29" s="99">
        <v>1</v>
      </c>
      <c r="BA29" s="99">
        <v>2</v>
      </c>
      <c r="BB29" s="99">
        <v>5</v>
      </c>
      <c r="BC29" s="99">
        <v>5</v>
      </c>
      <c r="BD29" s="99">
        <v>7</v>
      </c>
      <c r="BE29" s="99">
        <v>7</v>
      </c>
      <c r="BF29" s="99">
        <v>10</v>
      </c>
      <c r="BG29" s="99">
        <v>25</v>
      </c>
      <c r="BH29" s="99">
        <v>35</v>
      </c>
      <c r="BI29" s="99">
        <v>28</v>
      </c>
      <c r="BJ29" s="99">
        <v>20</v>
      </c>
      <c r="BK29" s="99">
        <v>22</v>
      </c>
      <c r="BL29" s="99">
        <v>27</v>
      </c>
      <c r="BM29" s="99">
        <v>1</v>
      </c>
      <c r="BN29" s="99">
        <v>197</v>
      </c>
      <c r="BP29" s="116">
        <v>1922</v>
      </c>
    </row>
    <row r="30" spans="2:68">
      <c r="B30" s="116">
        <v>1923</v>
      </c>
      <c r="C30" s="99">
        <v>1</v>
      </c>
      <c r="D30" s="99">
        <v>0</v>
      </c>
      <c r="E30" s="99">
        <v>1</v>
      </c>
      <c r="F30" s="99">
        <v>0</v>
      </c>
      <c r="G30" s="99">
        <v>0</v>
      </c>
      <c r="H30" s="99">
        <v>0</v>
      </c>
      <c r="I30" s="99">
        <v>1</v>
      </c>
      <c r="J30" s="99">
        <v>3</v>
      </c>
      <c r="K30" s="99">
        <v>1</v>
      </c>
      <c r="L30" s="99">
        <v>7</v>
      </c>
      <c r="M30" s="99">
        <v>5</v>
      </c>
      <c r="N30" s="99">
        <v>17</v>
      </c>
      <c r="O30" s="99">
        <v>19</v>
      </c>
      <c r="P30" s="99">
        <v>18</v>
      </c>
      <c r="Q30" s="99">
        <v>10</v>
      </c>
      <c r="R30" s="99">
        <v>19</v>
      </c>
      <c r="S30" s="99">
        <v>14</v>
      </c>
      <c r="T30" s="99">
        <v>15</v>
      </c>
      <c r="U30" s="99">
        <v>1</v>
      </c>
      <c r="V30" s="99">
        <v>132</v>
      </c>
      <c r="W30" s="127"/>
      <c r="X30" s="116">
        <v>1923</v>
      </c>
      <c r="Y30" s="99">
        <v>0</v>
      </c>
      <c r="Z30" s="99">
        <v>0</v>
      </c>
      <c r="AA30" s="99">
        <v>0</v>
      </c>
      <c r="AB30" s="99">
        <v>0</v>
      </c>
      <c r="AC30" s="99">
        <v>0</v>
      </c>
      <c r="AD30" s="99">
        <v>0</v>
      </c>
      <c r="AE30" s="99">
        <v>0</v>
      </c>
      <c r="AF30" s="99">
        <v>1</v>
      </c>
      <c r="AG30" s="99">
        <v>0</v>
      </c>
      <c r="AH30" s="99">
        <v>3</v>
      </c>
      <c r="AI30" s="99">
        <v>0</v>
      </c>
      <c r="AJ30" s="99">
        <v>5</v>
      </c>
      <c r="AK30" s="99">
        <v>7</v>
      </c>
      <c r="AL30" s="99">
        <v>7</v>
      </c>
      <c r="AM30" s="99">
        <v>8</v>
      </c>
      <c r="AN30" s="99">
        <v>12</v>
      </c>
      <c r="AO30" s="99">
        <v>9</v>
      </c>
      <c r="AP30" s="99">
        <v>9</v>
      </c>
      <c r="AQ30" s="99">
        <v>0</v>
      </c>
      <c r="AR30" s="99">
        <v>61</v>
      </c>
      <c r="AS30" s="127"/>
      <c r="AT30" s="116">
        <v>1923</v>
      </c>
      <c r="AU30" s="99">
        <v>1</v>
      </c>
      <c r="AV30" s="99">
        <v>0</v>
      </c>
      <c r="AW30" s="99">
        <v>1</v>
      </c>
      <c r="AX30" s="99">
        <v>0</v>
      </c>
      <c r="AY30" s="99">
        <v>0</v>
      </c>
      <c r="AZ30" s="99">
        <v>0</v>
      </c>
      <c r="BA30" s="99">
        <v>1</v>
      </c>
      <c r="BB30" s="99">
        <v>4</v>
      </c>
      <c r="BC30" s="99">
        <v>1</v>
      </c>
      <c r="BD30" s="99">
        <v>10</v>
      </c>
      <c r="BE30" s="99">
        <v>5</v>
      </c>
      <c r="BF30" s="99">
        <v>22</v>
      </c>
      <c r="BG30" s="99">
        <v>26</v>
      </c>
      <c r="BH30" s="99">
        <v>25</v>
      </c>
      <c r="BI30" s="99">
        <v>18</v>
      </c>
      <c r="BJ30" s="99">
        <v>31</v>
      </c>
      <c r="BK30" s="99">
        <v>23</v>
      </c>
      <c r="BL30" s="99">
        <v>24</v>
      </c>
      <c r="BM30" s="99">
        <v>1</v>
      </c>
      <c r="BN30" s="99">
        <v>193</v>
      </c>
      <c r="BP30" s="116">
        <v>1923</v>
      </c>
    </row>
    <row r="31" spans="2:68">
      <c r="B31" s="116">
        <v>1924</v>
      </c>
      <c r="C31" s="99">
        <v>0</v>
      </c>
      <c r="D31" s="99">
        <v>0</v>
      </c>
      <c r="E31" s="99">
        <v>0</v>
      </c>
      <c r="F31" s="99">
        <v>0</v>
      </c>
      <c r="G31" s="99">
        <v>0</v>
      </c>
      <c r="H31" s="99">
        <v>0</v>
      </c>
      <c r="I31" s="99">
        <v>0</v>
      </c>
      <c r="J31" s="99">
        <v>3</v>
      </c>
      <c r="K31" s="99">
        <v>8</v>
      </c>
      <c r="L31" s="99">
        <v>4</v>
      </c>
      <c r="M31" s="99">
        <v>10</v>
      </c>
      <c r="N31" s="99">
        <v>9</v>
      </c>
      <c r="O31" s="99">
        <v>17</v>
      </c>
      <c r="P31" s="99">
        <v>13</v>
      </c>
      <c r="Q31" s="99">
        <v>14</v>
      </c>
      <c r="R31" s="99">
        <v>13</v>
      </c>
      <c r="S31" s="99">
        <v>11</v>
      </c>
      <c r="T31" s="99">
        <v>16</v>
      </c>
      <c r="U31" s="99">
        <v>0</v>
      </c>
      <c r="V31" s="99">
        <v>118</v>
      </c>
      <c r="W31" s="127"/>
      <c r="X31" s="116">
        <v>1924</v>
      </c>
      <c r="Y31" s="99">
        <v>0</v>
      </c>
      <c r="Z31" s="99">
        <v>0</v>
      </c>
      <c r="AA31" s="99">
        <v>0</v>
      </c>
      <c r="AB31" s="99">
        <v>0</v>
      </c>
      <c r="AC31" s="99">
        <v>0</v>
      </c>
      <c r="AD31" s="99">
        <v>1</v>
      </c>
      <c r="AE31" s="99">
        <v>1</v>
      </c>
      <c r="AF31" s="99">
        <v>0</v>
      </c>
      <c r="AG31" s="99">
        <v>1</v>
      </c>
      <c r="AH31" s="99">
        <v>0</v>
      </c>
      <c r="AI31" s="99">
        <v>1</v>
      </c>
      <c r="AJ31" s="99">
        <v>3</v>
      </c>
      <c r="AK31" s="99">
        <v>5</v>
      </c>
      <c r="AL31" s="99">
        <v>8</v>
      </c>
      <c r="AM31" s="99">
        <v>8</v>
      </c>
      <c r="AN31" s="99">
        <v>11</v>
      </c>
      <c r="AO31" s="99">
        <v>16</v>
      </c>
      <c r="AP31" s="99">
        <v>21</v>
      </c>
      <c r="AQ31" s="99">
        <v>0</v>
      </c>
      <c r="AR31" s="99">
        <v>76</v>
      </c>
      <c r="AS31" s="127"/>
      <c r="AT31" s="116">
        <v>1924</v>
      </c>
      <c r="AU31" s="99">
        <v>0</v>
      </c>
      <c r="AV31" s="99">
        <v>0</v>
      </c>
      <c r="AW31" s="99">
        <v>0</v>
      </c>
      <c r="AX31" s="99">
        <v>0</v>
      </c>
      <c r="AY31" s="99">
        <v>0</v>
      </c>
      <c r="AZ31" s="99">
        <v>1</v>
      </c>
      <c r="BA31" s="99">
        <v>1</v>
      </c>
      <c r="BB31" s="99">
        <v>3</v>
      </c>
      <c r="BC31" s="99">
        <v>9</v>
      </c>
      <c r="BD31" s="99">
        <v>4</v>
      </c>
      <c r="BE31" s="99">
        <v>11</v>
      </c>
      <c r="BF31" s="99">
        <v>12</v>
      </c>
      <c r="BG31" s="99">
        <v>22</v>
      </c>
      <c r="BH31" s="99">
        <v>21</v>
      </c>
      <c r="BI31" s="99">
        <v>22</v>
      </c>
      <c r="BJ31" s="99">
        <v>24</v>
      </c>
      <c r="BK31" s="99">
        <v>27</v>
      </c>
      <c r="BL31" s="99">
        <v>37</v>
      </c>
      <c r="BM31" s="99">
        <v>0</v>
      </c>
      <c r="BN31" s="99">
        <v>194</v>
      </c>
      <c r="BP31" s="116">
        <v>1924</v>
      </c>
    </row>
    <row r="32" spans="2:68">
      <c r="B32" s="116">
        <v>1925</v>
      </c>
      <c r="C32" s="99">
        <v>1</v>
      </c>
      <c r="D32" s="99">
        <v>0</v>
      </c>
      <c r="E32" s="99">
        <v>0</v>
      </c>
      <c r="F32" s="99">
        <v>0</v>
      </c>
      <c r="G32" s="99">
        <v>0</v>
      </c>
      <c r="H32" s="99">
        <v>1</v>
      </c>
      <c r="I32" s="99">
        <v>0</v>
      </c>
      <c r="J32" s="99">
        <v>2</v>
      </c>
      <c r="K32" s="99">
        <v>3</v>
      </c>
      <c r="L32" s="99">
        <v>6</v>
      </c>
      <c r="M32" s="99">
        <v>6</v>
      </c>
      <c r="N32" s="99">
        <v>14</v>
      </c>
      <c r="O32" s="99">
        <v>15</v>
      </c>
      <c r="P32" s="99">
        <v>20</v>
      </c>
      <c r="Q32" s="99">
        <v>24</v>
      </c>
      <c r="R32" s="99">
        <v>16</v>
      </c>
      <c r="S32" s="99">
        <v>22</v>
      </c>
      <c r="T32" s="99">
        <v>16</v>
      </c>
      <c r="U32" s="99">
        <v>0</v>
      </c>
      <c r="V32" s="99">
        <v>146</v>
      </c>
      <c r="W32" s="127"/>
      <c r="X32" s="116">
        <v>1925</v>
      </c>
      <c r="Y32" s="99">
        <v>0</v>
      </c>
      <c r="Z32" s="99">
        <v>0</v>
      </c>
      <c r="AA32" s="99">
        <v>0</v>
      </c>
      <c r="AB32" s="99">
        <v>0</v>
      </c>
      <c r="AC32" s="99">
        <v>0</v>
      </c>
      <c r="AD32" s="99">
        <v>0</v>
      </c>
      <c r="AE32" s="99">
        <v>1</v>
      </c>
      <c r="AF32" s="99">
        <v>1</v>
      </c>
      <c r="AG32" s="99">
        <v>2</v>
      </c>
      <c r="AH32" s="99">
        <v>2</v>
      </c>
      <c r="AI32" s="99">
        <v>6</v>
      </c>
      <c r="AJ32" s="99">
        <v>4</v>
      </c>
      <c r="AK32" s="99">
        <v>6</v>
      </c>
      <c r="AL32" s="99">
        <v>7</v>
      </c>
      <c r="AM32" s="99">
        <v>13</v>
      </c>
      <c r="AN32" s="99">
        <v>13</v>
      </c>
      <c r="AO32" s="99">
        <v>8</v>
      </c>
      <c r="AP32" s="99">
        <v>9</v>
      </c>
      <c r="AQ32" s="99">
        <v>0</v>
      </c>
      <c r="AR32" s="99">
        <v>72</v>
      </c>
      <c r="AS32" s="127"/>
      <c r="AT32" s="116">
        <v>1925</v>
      </c>
      <c r="AU32" s="99">
        <v>1</v>
      </c>
      <c r="AV32" s="99">
        <v>0</v>
      </c>
      <c r="AW32" s="99">
        <v>0</v>
      </c>
      <c r="AX32" s="99">
        <v>0</v>
      </c>
      <c r="AY32" s="99">
        <v>0</v>
      </c>
      <c r="AZ32" s="99">
        <v>1</v>
      </c>
      <c r="BA32" s="99">
        <v>1</v>
      </c>
      <c r="BB32" s="99">
        <v>3</v>
      </c>
      <c r="BC32" s="99">
        <v>5</v>
      </c>
      <c r="BD32" s="99">
        <v>8</v>
      </c>
      <c r="BE32" s="99">
        <v>12</v>
      </c>
      <c r="BF32" s="99">
        <v>18</v>
      </c>
      <c r="BG32" s="99">
        <v>21</v>
      </c>
      <c r="BH32" s="99">
        <v>27</v>
      </c>
      <c r="BI32" s="99">
        <v>37</v>
      </c>
      <c r="BJ32" s="99">
        <v>29</v>
      </c>
      <c r="BK32" s="99">
        <v>30</v>
      </c>
      <c r="BL32" s="99">
        <v>25</v>
      </c>
      <c r="BM32" s="99">
        <v>0</v>
      </c>
      <c r="BN32" s="99">
        <v>218</v>
      </c>
      <c r="BP32" s="116">
        <v>1925</v>
      </c>
    </row>
    <row r="33" spans="2:68">
      <c r="B33" s="116">
        <v>1926</v>
      </c>
      <c r="C33" s="99">
        <v>0</v>
      </c>
      <c r="D33" s="99">
        <v>0</v>
      </c>
      <c r="E33" s="99">
        <v>0</v>
      </c>
      <c r="F33" s="99">
        <v>0</v>
      </c>
      <c r="G33" s="99">
        <v>0</v>
      </c>
      <c r="H33" s="99">
        <v>0</v>
      </c>
      <c r="I33" s="99">
        <v>0</v>
      </c>
      <c r="J33" s="99">
        <v>0</v>
      </c>
      <c r="K33" s="99">
        <v>4</v>
      </c>
      <c r="L33" s="99">
        <v>4</v>
      </c>
      <c r="M33" s="99">
        <v>3</v>
      </c>
      <c r="N33" s="99">
        <v>16</v>
      </c>
      <c r="O33" s="99">
        <v>14</v>
      </c>
      <c r="P33" s="99">
        <v>22</v>
      </c>
      <c r="Q33" s="99">
        <v>22</v>
      </c>
      <c r="R33" s="99">
        <v>26</v>
      </c>
      <c r="S33" s="99">
        <v>18</v>
      </c>
      <c r="T33" s="99">
        <v>15</v>
      </c>
      <c r="U33" s="99">
        <v>0</v>
      </c>
      <c r="V33" s="99">
        <v>144</v>
      </c>
      <c r="W33" s="127"/>
      <c r="X33" s="116">
        <v>1926</v>
      </c>
      <c r="Y33" s="99">
        <v>0</v>
      </c>
      <c r="Z33" s="99">
        <v>1</v>
      </c>
      <c r="AA33" s="99">
        <v>1</v>
      </c>
      <c r="AB33" s="99">
        <v>0</v>
      </c>
      <c r="AC33" s="99">
        <v>0</v>
      </c>
      <c r="AD33" s="99">
        <v>0</v>
      </c>
      <c r="AE33" s="99">
        <v>1</v>
      </c>
      <c r="AF33" s="99">
        <v>1</v>
      </c>
      <c r="AG33" s="99">
        <v>0</v>
      </c>
      <c r="AH33" s="99">
        <v>4</v>
      </c>
      <c r="AI33" s="99">
        <v>5</v>
      </c>
      <c r="AJ33" s="99">
        <v>4</v>
      </c>
      <c r="AK33" s="99">
        <v>7</v>
      </c>
      <c r="AL33" s="99">
        <v>5</v>
      </c>
      <c r="AM33" s="99">
        <v>11</v>
      </c>
      <c r="AN33" s="99">
        <v>5</v>
      </c>
      <c r="AO33" s="99">
        <v>12</v>
      </c>
      <c r="AP33" s="99">
        <v>13</v>
      </c>
      <c r="AQ33" s="99">
        <v>0</v>
      </c>
      <c r="AR33" s="99">
        <v>70</v>
      </c>
      <c r="AS33" s="127"/>
      <c r="AT33" s="116">
        <v>1926</v>
      </c>
      <c r="AU33" s="99">
        <v>0</v>
      </c>
      <c r="AV33" s="99">
        <v>1</v>
      </c>
      <c r="AW33" s="99">
        <v>1</v>
      </c>
      <c r="AX33" s="99">
        <v>0</v>
      </c>
      <c r="AY33" s="99">
        <v>0</v>
      </c>
      <c r="AZ33" s="99">
        <v>0</v>
      </c>
      <c r="BA33" s="99">
        <v>1</v>
      </c>
      <c r="BB33" s="99">
        <v>1</v>
      </c>
      <c r="BC33" s="99">
        <v>4</v>
      </c>
      <c r="BD33" s="99">
        <v>8</v>
      </c>
      <c r="BE33" s="99">
        <v>8</v>
      </c>
      <c r="BF33" s="99">
        <v>20</v>
      </c>
      <c r="BG33" s="99">
        <v>21</v>
      </c>
      <c r="BH33" s="99">
        <v>27</v>
      </c>
      <c r="BI33" s="99">
        <v>33</v>
      </c>
      <c r="BJ33" s="99">
        <v>31</v>
      </c>
      <c r="BK33" s="99">
        <v>30</v>
      </c>
      <c r="BL33" s="99">
        <v>28</v>
      </c>
      <c r="BM33" s="99">
        <v>0</v>
      </c>
      <c r="BN33" s="99">
        <v>214</v>
      </c>
      <c r="BP33" s="116">
        <v>1926</v>
      </c>
    </row>
    <row r="34" spans="2:68">
      <c r="B34" s="116">
        <v>1927</v>
      </c>
      <c r="C34" s="99">
        <v>1</v>
      </c>
      <c r="D34" s="99">
        <v>0</v>
      </c>
      <c r="E34" s="99">
        <v>0</v>
      </c>
      <c r="F34" s="99">
        <v>0</v>
      </c>
      <c r="G34" s="99">
        <v>0</v>
      </c>
      <c r="H34" s="99">
        <v>0</v>
      </c>
      <c r="I34" s="99">
        <v>0</v>
      </c>
      <c r="J34" s="99">
        <v>1</v>
      </c>
      <c r="K34" s="99">
        <v>3</v>
      </c>
      <c r="L34" s="99">
        <v>2</v>
      </c>
      <c r="M34" s="99">
        <v>7</v>
      </c>
      <c r="N34" s="99">
        <v>7</v>
      </c>
      <c r="O34" s="99">
        <v>19</v>
      </c>
      <c r="P34" s="99">
        <v>23</v>
      </c>
      <c r="Q34" s="99">
        <v>22</v>
      </c>
      <c r="R34" s="99">
        <v>14</v>
      </c>
      <c r="S34" s="99">
        <v>8</v>
      </c>
      <c r="T34" s="99">
        <v>5</v>
      </c>
      <c r="U34" s="99">
        <v>0</v>
      </c>
      <c r="V34" s="99">
        <v>112</v>
      </c>
      <c r="W34" s="127"/>
      <c r="X34" s="116">
        <v>1927</v>
      </c>
      <c r="Y34" s="99">
        <v>0</v>
      </c>
      <c r="Z34" s="99">
        <v>1</v>
      </c>
      <c r="AA34" s="99">
        <v>0</v>
      </c>
      <c r="AB34" s="99">
        <v>0</v>
      </c>
      <c r="AC34" s="99">
        <v>0</v>
      </c>
      <c r="AD34" s="99">
        <v>0</v>
      </c>
      <c r="AE34" s="99">
        <v>0</v>
      </c>
      <c r="AF34" s="99">
        <v>1</v>
      </c>
      <c r="AG34" s="99">
        <v>0</v>
      </c>
      <c r="AH34" s="99">
        <v>1</v>
      </c>
      <c r="AI34" s="99">
        <v>6</v>
      </c>
      <c r="AJ34" s="99">
        <v>3</v>
      </c>
      <c r="AK34" s="99">
        <v>4</v>
      </c>
      <c r="AL34" s="99">
        <v>10</v>
      </c>
      <c r="AM34" s="99">
        <v>11</v>
      </c>
      <c r="AN34" s="99">
        <v>7</v>
      </c>
      <c r="AO34" s="99">
        <v>13</v>
      </c>
      <c r="AP34" s="99">
        <v>11</v>
      </c>
      <c r="AQ34" s="99">
        <v>0</v>
      </c>
      <c r="AR34" s="99">
        <v>68</v>
      </c>
      <c r="AS34" s="127"/>
      <c r="AT34" s="116">
        <v>1927</v>
      </c>
      <c r="AU34" s="99">
        <v>1</v>
      </c>
      <c r="AV34" s="99">
        <v>1</v>
      </c>
      <c r="AW34" s="99">
        <v>0</v>
      </c>
      <c r="AX34" s="99">
        <v>0</v>
      </c>
      <c r="AY34" s="99">
        <v>0</v>
      </c>
      <c r="AZ34" s="99">
        <v>0</v>
      </c>
      <c r="BA34" s="99">
        <v>0</v>
      </c>
      <c r="BB34" s="99">
        <v>2</v>
      </c>
      <c r="BC34" s="99">
        <v>3</v>
      </c>
      <c r="BD34" s="99">
        <v>3</v>
      </c>
      <c r="BE34" s="99">
        <v>13</v>
      </c>
      <c r="BF34" s="99">
        <v>10</v>
      </c>
      <c r="BG34" s="99">
        <v>23</v>
      </c>
      <c r="BH34" s="99">
        <v>33</v>
      </c>
      <c r="BI34" s="99">
        <v>33</v>
      </c>
      <c r="BJ34" s="99">
        <v>21</v>
      </c>
      <c r="BK34" s="99">
        <v>21</v>
      </c>
      <c r="BL34" s="99">
        <v>16</v>
      </c>
      <c r="BM34" s="99">
        <v>0</v>
      </c>
      <c r="BN34" s="99">
        <v>180</v>
      </c>
      <c r="BP34" s="116">
        <v>1927</v>
      </c>
    </row>
    <row r="35" spans="2:68">
      <c r="B35" s="116">
        <v>1928</v>
      </c>
      <c r="C35" s="99">
        <v>0</v>
      </c>
      <c r="D35" s="99">
        <v>0</v>
      </c>
      <c r="E35" s="99">
        <v>0</v>
      </c>
      <c r="F35" s="99">
        <v>0</v>
      </c>
      <c r="G35" s="99">
        <v>2</v>
      </c>
      <c r="H35" s="99">
        <v>0</v>
      </c>
      <c r="I35" s="99">
        <v>1</v>
      </c>
      <c r="J35" s="99">
        <v>2</v>
      </c>
      <c r="K35" s="99">
        <v>1</v>
      </c>
      <c r="L35" s="99">
        <v>4</v>
      </c>
      <c r="M35" s="99">
        <v>6</v>
      </c>
      <c r="N35" s="99">
        <v>8</v>
      </c>
      <c r="O35" s="99">
        <v>14</v>
      </c>
      <c r="P35" s="99">
        <v>20</v>
      </c>
      <c r="Q35" s="99">
        <v>19</v>
      </c>
      <c r="R35" s="99">
        <v>13</v>
      </c>
      <c r="S35" s="99">
        <v>10</v>
      </c>
      <c r="T35" s="99">
        <v>9</v>
      </c>
      <c r="U35" s="99">
        <v>0</v>
      </c>
      <c r="V35" s="99">
        <v>109</v>
      </c>
      <c r="W35" s="127"/>
      <c r="X35" s="116">
        <v>1928</v>
      </c>
      <c r="Y35" s="99">
        <v>0</v>
      </c>
      <c r="Z35" s="99">
        <v>0</v>
      </c>
      <c r="AA35" s="99">
        <v>0</v>
      </c>
      <c r="AB35" s="99">
        <v>0</v>
      </c>
      <c r="AC35" s="99">
        <v>0</v>
      </c>
      <c r="AD35" s="99">
        <v>0</v>
      </c>
      <c r="AE35" s="99">
        <v>0</v>
      </c>
      <c r="AF35" s="99">
        <v>0</v>
      </c>
      <c r="AG35" s="99">
        <v>2</v>
      </c>
      <c r="AH35" s="99">
        <v>1</v>
      </c>
      <c r="AI35" s="99">
        <v>2</v>
      </c>
      <c r="AJ35" s="99">
        <v>4</v>
      </c>
      <c r="AK35" s="99">
        <v>11</v>
      </c>
      <c r="AL35" s="99">
        <v>7</v>
      </c>
      <c r="AM35" s="99">
        <v>7</v>
      </c>
      <c r="AN35" s="99">
        <v>6</v>
      </c>
      <c r="AO35" s="99">
        <v>8</v>
      </c>
      <c r="AP35" s="99">
        <v>12</v>
      </c>
      <c r="AQ35" s="99">
        <v>0</v>
      </c>
      <c r="AR35" s="99">
        <v>60</v>
      </c>
      <c r="AS35" s="127"/>
      <c r="AT35" s="116">
        <v>1928</v>
      </c>
      <c r="AU35" s="99">
        <v>0</v>
      </c>
      <c r="AV35" s="99">
        <v>0</v>
      </c>
      <c r="AW35" s="99">
        <v>0</v>
      </c>
      <c r="AX35" s="99">
        <v>0</v>
      </c>
      <c r="AY35" s="99">
        <v>2</v>
      </c>
      <c r="AZ35" s="99">
        <v>0</v>
      </c>
      <c r="BA35" s="99">
        <v>1</v>
      </c>
      <c r="BB35" s="99">
        <v>2</v>
      </c>
      <c r="BC35" s="99">
        <v>3</v>
      </c>
      <c r="BD35" s="99">
        <v>5</v>
      </c>
      <c r="BE35" s="99">
        <v>8</v>
      </c>
      <c r="BF35" s="99">
        <v>12</v>
      </c>
      <c r="BG35" s="99">
        <v>25</v>
      </c>
      <c r="BH35" s="99">
        <v>27</v>
      </c>
      <c r="BI35" s="99">
        <v>26</v>
      </c>
      <c r="BJ35" s="99">
        <v>19</v>
      </c>
      <c r="BK35" s="99">
        <v>18</v>
      </c>
      <c r="BL35" s="99">
        <v>21</v>
      </c>
      <c r="BM35" s="99">
        <v>0</v>
      </c>
      <c r="BN35" s="99">
        <v>169</v>
      </c>
      <c r="BP35" s="116">
        <v>1928</v>
      </c>
    </row>
    <row r="36" spans="2:68">
      <c r="B36" s="116">
        <v>1929</v>
      </c>
      <c r="C36" s="99">
        <v>0</v>
      </c>
      <c r="D36" s="99">
        <v>0</v>
      </c>
      <c r="E36" s="99">
        <v>0</v>
      </c>
      <c r="F36" s="99">
        <v>0</v>
      </c>
      <c r="G36" s="99">
        <v>0</v>
      </c>
      <c r="H36" s="99">
        <v>0</v>
      </c>
      <c r="I36" s="99">
        <v>0</v>
      </c>
      <c r="J36" s="99">
        <v>2</v>
      </c>
      <c r="K36" s="99">
        <v>3</v>
      </c>
      <c r="L36" s="99">
        <v>5</v>
      </c>
      <c r="M36" s="99">
        <v>3</v>
      </c>
      <c r="N36" s="99">
        <v>5</v>
      </c>
      <c r="O36" s="99">
        <v>18</v>
      </c>
      <c r="P36" s="99">
        <v>22</v>
      </c>
      <c r="Q36" s="99">
        <v>20</v>
      </c>
      <c r="R36" s="99">
        <v>18</v>
      </c>
      <c r="S36" s="99">
        <v>16</v>
      </c>
      <c r="T36" s="99">
        <v>12</v>
      </c>
      <c r="U36" s="99">
        <v>0</v>
      </c>
      <c r="V36" s="99">
        <v>124</v>
      </c>
      <c r="W36" s="127"/>
      <c r="X36" s="116">
        <v>1929</v>
      </c>
      <c r="Y36" s="99">
        <v>0</v>
      </c>
      <c r="Z36" s="99">
        <v>0</v>
      </c>
      <c r="AA36" s="99">
        <v>0</v>
      </c>
      <c r="AB36" s="99">
        <v>0</v>
      </c>
      <c r="AC36" s="99">
        <v>0</v>
      </c>
      <c r="AD36" s="99">
        <v>0</v>
      </c>
      <c r="AE36" s="99">
        <v>0</v>
      </c>
      <c r="AF36" s="99">
        <v>2</v>
      </c>
      <c r="AG36" s="99">
        <v>1</v>
      </c>
      <c r="AH36" s="99">
        <v>2</v>
      </c>
      <c r="AI36" s="99">
        <v>5</v>
      </c>
      <c r="AJ36" s="99">
        <v>7</v>
      </c>
      <c r="AK36" s="99">
        <v>5</v>
      </c>
      <c r="AL36" s="99">
        <v>4</v>
      </c>
      <c r="AM36" s="99">
        <v>12</v>
      </c>
      <c r="AN36" s="99">
        <v>10</v>
      </c>
      <c r="AO36" s="99">
        <v>11</v>
      </c>
      <c r="AP36" s="99">
        <v>15</v>
      </c>
      <c r="AQ36" s="99">
        <v>0</v>
      </c>
      <c r="AR36" s="99">
        <v>74</v>
      </c>
      <c r="AS36" s="127"/>
      <c r="AT36" s="116">
        <v>1929</v>
      </c>
      <c r="AU36" s="99">
        <v>0</v>
      </c>
      <c r="AV36" s="99">
        <v>0</v>
      </c>
      <c r="AW36" s="99">
        <v>0</v>
      </c>
      <c r="AX36" s="99">
        <v>0</v>
      </c>
      <c r="AY36" s="99">
        <v>0</v>
      </c>
      <c r="AZ36" s="99">
        <v>0</v>
      </c>
      <c r="BA36" s="99">
        <v>0</v>
      </c>
      <c r="BB36" s="99">
        <v>4</v>
      </c>
      <c r="BC36" s="99">
        <v>4</v>
      </c>
      <c r="BD36" s="99">
        <v>7</v>
      </c>
      <c r="BE36" s="99">
        <v>8</v>
      </c>
      <c r="BF36" s="99">
        <v>12</v>
      </c>
      <c r="BG36" s="99">
        <v>23</v>
      </c>
      <c r="BH36" s="99">
        <v>26</v>
      </c>
      <c r="BI36" s="99">
        <v>32</v>
      </c>
      <c r="BJ36" s="99">
        <v>28</v>
      </c>
      <c r="BK36" s="99">
        <v>27</v>
      </c>
      <c r="BL36" s="99">
        <v>27</v>
      </c>
      <c r="BM36" s="99">
        <v>0</v>
      </c>
      <c r="BN36" s="99">
        <v>198</v>
      </c>
      <c r="BP36" s="116">
        <v>1929</v>
      </c>
    </row>
    <row r="37" spans="2:68">
      <c r="B37" s="116">
        <v>1930</v>
      </c>
      <c r="C37" s="99">
        <v>0</v>
      </c>
      <c r="D37" s="99">
        <v>0</v>
      </c>
      <c r="E37" s="99">
        <v>0</v>
      </c>
      <c r="F37" s="99">
        <v>0</v>
      </c>
      <c r="G37" s="99">
        <v>0</v>
      </c>
      <c r="H37" s="99">
        <v>1</v>
      </c>
      <c r="I37" s="99">
        <v>1</v>
      </c>
      <c r="J37" s="99">
        <v>2</v>
      </c>
      <c r="K37" s="99">
        <v>5</v>
      </c>
      <c r="L37" s="99">
        <v>2</v>
      </c>
      <c r="M37" s="99">
        <v>11</v>
      </c>
      <c r="N37" s="99">
        <v>12</v>
      </c>
      <c r="O37" s="99">
        <v>12</v>
      </c>
      <c r="P37" s="99">
        <v>14</v>
      </c>
      <c r="Q37" s="99">
        <v>19</v>
      </c>
      <c r="R37" s="99">
        <v>18</v>
      </c>
      <c r="S37" s="99">
        <v>16</v>
      </c>
      <c r="T37" s="99">
        <v>17</v>
      </c>
      <c r="U37" s="99">
        <v>0</v>
      </c>
      <c r="V37" s="99">
        <v>130</v>
      </c>
      <c r="W37" s="127"/>
      <c r="X37" s="116">
        <v>1930</v>
      </c>
      <c r="Y37" s="99">
        <v>0</v>
      </c>
      <c r="Z37" s="99">
        <v>0</v>
      </c>
      <c r="AA37" s="99">
        <v>0</v>
      </c>
      <c r="AB37" s="99">
        <v>1</v>
      </c>
      <c r="AC37" s="99">
        <v>0</v>
      </c>
      <c r="AD37" s="99">
        <v>2</v>
      </c>
      <c r="AE37" s="99">
        <v>0</v>
      </c>
      <c r="AF37" s="99">
        <v>0</v>
      </c>
      <c r="AG37" s="99">
        <v>1</v>
      </c>
      <c r="AH37" s="99">
        <v>1</v>
      </c>
      <c r="AI37" s="99">
        <v>2</v>
      </c>
      <c r="AJ37" s="99">
        <v>4</v>
      </c>
      <c r="AK37" s="99">
        <v>6</v>
      </c>
      <c r="AL37" s="99">
        <v>7</v>
      </c>
      <c r="AM37" s="99">
        <v>10</v>
      </c>
      <c r="AN37" s="99">
        <v>12</v>
      </c>
      <c r="AO37" s="99">
        <v>9</v>
      </c>
      <c r="AP37" s="99">
        <v>10</v>
      </c>
      <c r="AQ37" s="99">
        <v>0</v>
      </c>
      <c r="AR37" s="99">
        <v>65</v>
      </c>
      <c r="AS37" s="127"/>
      <c r="AT37" s="116">
        <v>1930</v>
      </c>
      <c r="AU37" s="99">
        <v>0</v>
      </c>
      <c r="AV37" s="99">
        <v>0</v>
      </c>
      <c r="AW37" s="99">
        <v>0</v>
      </c>
      <c r="AX37" s="99">
        <v>1</v>
      </c>
      <c r="AY37" s="99">
        <v>0</v>
      </c>
      <c r="AZ37" s="99">
        <v>3</v>
      </c>
      <c r="BA37" s="99">
        <v>1</v>
      </c>
      <c r="BB37" s="99">
        <v>2</v>
      </c>
      <c r="BC37" s="99">
        <v>6</v>
      </c>
      <c r="BD37" s="99">
        <v>3</v>
      </c>
      <c r="BE37" s="99">
        <v>13</v>
      </c>
      <c r="BF37" s="99">
        <v>16</v>
      </c>
      <c r="BG37" s="99">
        <v>18</v>
      </c>
      <c r="BH37" s="99">
        <v>21</v>
      </c>
      <c r="BI37" s="99">
        <v>29</v>
      </c>
      <c r="BJ37" s="99">
        <v>30</v>
      </c>
      <c r="BK37" s="99">
        <v>25</v>
      </c>
      <c r="BL37" s="99">
        <v>27</v>
      </c>
      <c r="BM37" s="99">
        <v>0</v>
      </c>
      <c r="BN37" s="99">
        <v>195</v>
      </c>
      <c r="BP37" s="116">
        <v>1930</v>
      </c>
    </row>
    <row r="38" spans="2:68">
      <c r="B38" s="117">
        <v>1931</v>
      </c>
      <c r="C38" s="99">
        <v>0</v>
      </c>
      <c r="D38" s="99">
        <v>0</v>
      </c>
      <c r="E38" s="99">
        <v>0</v>
      </c>
      <c r="F38" s="99">
        <v>0</v>
      </c>
      <c r="G38" s="99">
        <v>0</v>
      </c>
      <c r="H38" s="99">
        <v>1</v>
      </c>
      <c r="I38" s="99">
        <v>0</v>
      </c>
      <c r="J38" s="99">
        <v>2</v>
      </c>
      <c r="K38" s="99">
        <v>4</v>
      </c>
      <c r="L38" s="99">
        <v>5</v>
      </c>
      <c r="M38" s="99">
        <v>6</v>
      </c>
      <c r="N38" s="99">
        <v>4</v>
      </c>
      <c r="O38" s="99">
        <v>15</v>
      </c>
      <c r="P38" s="99">
        <v>12</v>
      </c>
      <c r="Q38" s="99">
        <v>24</v>
      </c>
      <c r="R38" s="99">
        <v>19</v>
      </c>
      <c r="S38" s="99">
        <v>14</v>
      </c>
      <c r="T38" s="99">
        <v>11</v>
      </c>
      <c r="U38" s="99">
        <v>0</v>
      </c>
      <c r="V38" s="99">
        <v>117</v>
      </c>
      <c r="W38" s="127"/>
      <c r="X38" s="117">
        <v>1931</v>
      </c>
      <c r="Y38" s="99">
        <v>1</v>
      </c>
      <c r="Z38" s="99">
        <v>0</v>
      </c>
      <c r="AA38" s="99">
        <v>0</v>
      </c>
      <c r="AB38" s="99">
        <v>0</v>
      </c>
      <c r="AC38" s="99">
        <v>0</v>
      </c>
      <c r="AD38" s="99">
        <v>0</v>
      </c>
      <c r="AE38" s="99">
        <v>0</v>
      </c>
      <c r="AF38" s="99">
        <v>1</v>
      </c>
      <c r="AG38" s="99">
        <v>0</v>
      </c>
      <c r="AH38" s="99">
        <v>1</v>
      </c>
      <c r="AI38" s="99">
        <v>2</v>
      </c>
      <c r="AJ38" s="99">
        <v>0</v>
      </c>
      <c r="AK38" s="99">
        <v>6</v>
      </c>
      <c r="AL38" s="99">
        <v>8</v>
      </c>
      <c r="AM38" s="99">
        <v>4</v>
      </c>
      <c r="AN38" s="99">
        <v>10</v>
      </c>
      <c r="AO38" s="99">
        <v>9</v>
      </c>
      <c r="AP38" s="99">
        <v>9</v>
      </c>
      <c r="AQ38" s="99">
        <v>0</v>
      </c>
      <c r="AR38" s="99">
        <v>51</v>
      </c>
      <c r="AS38" s="127"/>
      <c r="AT38" s="117">
        <v>1931</v>
      </c>
      <c r="AU38" s="99">
        <v>1</v>
      </c>
      <c r="AV38" s="99">
        <v>0</v>
      </c>
      <c r="AW38" s="99">
        <v>0</v>
      </c>
      <c r="AX38" s="99">
        <v>0</v>
      </c>
      <c r="AY38" s="99">
        <v>0</v>
      </c>
      <c r="AZ38" s="99">
        <v>1</v>
      </c>
      <c r="BA38" s="99">
        <v>0</v>
      </c>
      <c r="BB38" s="99">
        <v>3</v>
      </c>
      <c r="BC38" s="99">
        <v>4</v>
      </c>
      <c r="BD38" s="99">
        <v>6</v>
      </c>
      <c r="BE38" s="99">
        <v>8</v>
      </c>
      <c r="BF38" s="99">
        <v>4</v>
      </c>
      <c r="BG38" s="99">
        <v>21</v>
      </c>
      <c r="BH38" s="99">
        <v>20</v>
      </c>
      <c r="BI38" s="99">
        <v>28</v>
      </c>
      <c r="BJ38" s="99">
        <v>29</v>
      </c>
      <c r="BK38" s="99">
        <v>23</v>
      </c>
      <c r="BL38" s="99">
        <v>20</v>
      </c>
      <c r="BM38" s="99">
        <v>0</v>
      </c>
      <c r="BN38" s="99">
        <v>168</v>
      </c>
      <c r="BP38" s="117">
        <v>1931</v>
      </c>
    </row>
    <row r="39" spans="2:68">
      <c r="B39" s="117">
        <v>1932</v>
      </c>
      <c r="C39" s="99">
        <v>1</v>
      </c>
      <c r="D39" s="99">
        <v>0</v>
      </c>
      <c r="E39" s="99">
        <v>0</v>
      </c>
      <c r="F39" s="99">
        <v>0</v>
      </c>
      <c r="G39" s="99">
        <v>0</v>
      </c>
      <c r="H39" s="99">
        <v>0</v>
      </c>
      <c r="I39" s="99">
        <v>0</v>
      </c>
      <c r="J39" s="99">
        <v>3</v>
      </c>
      <c r="K39" s="99">
        <v>4</v>
      </c>
      <c r="L39" s="99">
        <v>6</v>
      </c>
      <c r="M39" s="99">
        <v>5</v>
      </c>
      <c r="N39" s="99">
        <v>13</v>
      </c>
      <c r="O39" s="99">
        <v>15</v>
      </c>
      <c r="P39" s="99">
        <v>14</v>
      </c>
      <c r="Q39" s="99">
        <v>29</v>
      </c>
      <c r="R39" s="99">
        <v>20</v>
      </c>
      <c r="S39" s="99">
        <v>13</v>
      </c>
      <c r="T39" s="99">
        <v>15</v>
      </c>
      <c r="U39" s="99">
        <v>0</v>
      </c>
      <c r="V39" s="99">
        <v>138</v>
      </c>
      <c r="W39" s="127"/>
      <c r="X39" s="117">
        <v>1932</v>
      </c>
      <c r="Y39" s="99">
        <v>1</v>
      </c>
      <c r="Z39" s="99">
        <v>0</v>
      </c>
      <c r="AA39" s="99">
        <v>0</v>
      </c>
      <c r="AB39" s="99">
        <v>0</v>
      </c>
      <c r="AC39" s="99">
        <v>0</v>
      </c>
      <c r="AD39" s="99">
        <v>0</v>
      </c>
      <c r="AE39" s="99">
        <v>0</v>
      </c>
      <c r="AF39" s="99">
        <v>0</v>
      </c>
      <c r="AG39" s="99">
        <v>5</v>
      </c>
      <c r="AH39" s="99">
        <v>2</v>
      </c>
      <c r="AI39" s="99">
        <v>6</v>
      </c>
      <c r="AJ39" s="99">
        <v>4</v>
      </c>
      <c r="AK39" s="99">
        <v>6</v>
      </c>
      <c r="AL39" s="99">
        <v>10</v>
      </c>
      <c r="AM39" s="99">
        <v>12</v>
      </c>
      <c r="AN39" s="99">
        <v>10</v>
      </c>
      <c r="AO39" s="99">
        <v>17</v>
      </c>
      <c r="AP39" s="99">
        <v>7</v>
      </c>
      <c r="AQ39" s="99">
        <v>0</v>
      </c>
      <c r="AR39" s="99">
        <v>80</v>
      </c>
      <c r="AS39" s="127"/>
      <c r="AT39" s="117">
        <v>1932</v>
      </c>
      <c r="AU39" s="99">
        <v>2</v>
      </c>
      <c r="AV39" s="99">
        <v>0</v>
      </c>
      <c r="AW39" s="99">
        <v>0</v>
      </c>
      <c r="AX39" s="99">
        <v>0</v>
      </c>
      <c r="AY39" s="99">
        <v>0</v>
      </c>
      <c r="AZ39" s="99">
        <v>0</v>
      </c>
      <c r="BA39" s="99">
        <v>0</v>
      </c>
      <c r="BB39" s="99">
        <v>3</v>
      </c>
      <c r="BC39" s="99">
        <v>9</v>
      </c>
      <c r="BD39" s="99">
        <v>8</v>
      </c>
      <c r="BE39" s="99">
        <v>11</v>
      </c>
      <c r="BF39" s="99">
        <v>17</v>
      </c>
      <c r="BG39" s="99">
        <v>21</v>
      </c>
      <c r="BH39" s="99">
        <v>24</v>
      </c>
      <c r="BI39" s="99">
        <v>41</v>
      </c>
      <c r="BJ39" s="99">
        <v>30</v>
      </c>
      <c r="BK39" s="99">
        <v>30</v>
      </c>
      <c r="BL39" s="99">
        <v>22</v>
      </c>
      <c r="BM39" s="99">
        <v>0</v>
      </c>
      <c r="BN39" s="99">
        <v>218</v>
      </c>
      <c r="BP39" s="117">
        <v>1932</v>
      </c>
    </row>
    <row r="40" spans="2:68">
      <c r="B40" s="117">
        <v>1933</v>
      </c>
      <c r="C40" s="99">
        <v>1</v>
      </c>
      <c r="D40" s="99">
        <v>0</v>
      </c>
      <c r="E40" s="99">
        <v>0</v>
      </c>
      <c r="F40" s="99">
        <v>0</v>
      </c>
      <c r="G40" s="99">
        <v>1</v>
      </c>
      <c r="H40" s="99">
        <v>1</v>
      </c>
      <c r="I40" s="99">
        <v>2</v>
      </c>
      <c r="J40" s="99">
        <v>3</v>
      </c>
      <c r="K40" s="99">
        <v>1</v>
      </c>
      <c r="L40" s="99">
        <v>3</v>
      </c>
      <c r="M40" s="99">
        <v>8</v>
      </c>
      <c r="N40" s="99">
        <v>9</v>
      </c>
      <c r="O40" s="99">
        <v>14</v>
      </c>
      <c r="P40" s="99">
        <v>24</v>
      </c>
      <c r="Q40" s="99">
        <v>20</v>
      </c>
      <c r="R40" s="99">
        <v>25</v>
      </c>
      <c r="S40" s="99">
        <v>16</v>
      </c>
      <c r="T40" s="99">
        <v>12</v>
      </c>
      <c r="U40" s="99">
        <v>0</v>
      </c>
      <c r="V40" s="99">
        <v>140</v>
      </c>
      <c r="W40" s="127"/>
      <c r="X40" s="117">
        <v>1933</v>
      </c>
      <c r="Y40" s="99">
        <v>1</v>
      </c>
      <c r="Z40" s="99">
        <v>0</v>
      </c>
      <c r="AA40" s="99">
        <v>0</v>
      </c>
      <c r="AB40" s="99">
        <v>0</v>
      </c>
      <c r="AC40" s="99">
        <v>0</v>
      </c>
      <c r="AD40" s="99">
        <v>0</v>
      </c>
      <c r="AE40" s="99">
        <v>1</v>
      </c>
      <c r="AF40" s="99">
        <v>0</v>
      </c>
      <c r="AG40" s="99">
        <v>1</v>
      </c>
      <c r="AH40" s="99">
        <v>4</v>
      </c>
      <c r="AI40" s="99">
        <v>2</v>
      </c>
      <c r="AJ40" s="99">
        <v>7</v>
      </c>
      <c r="AK40" s="99">
        <v>6</v>
      </c>
      <c r="AL40" s="99">
        <v>6</v>
      </c>
      <c r="AM40" s="99">
        <v>19</v>
      </c>
      <c r="AN40" s="99">
        <v>13</v>
      </c>
      <c r="AO40" s="99">
        <v>10</v>
      </c>
      <c r="AP40" s="99">
        <v>18</v>
      </c>
      <c r="AQ40" s="99">
        <v>0</v>
      </c>
      <c r="AR40" s="99">
        <v>88</v>
      </c>
      <c r="AS40" s="127"/>
      <c r="AT40" s="117">
        <v>1933</v>
      </c>
      <c r="AU40" s="99">
        <v>2</v>
      </c>
      <c r="AV40" s="99">
        <v>0</v>
      </c>
      <c r="AW40" s="99">
        <v>0</v>
      </c>
      <c r="AX40" s="99">
        <v>0</v>
      </c>
      <c r="AY40" s="99">
        <v>1</v>
      </c>
      <c r="AZ40" s="99">
        <v>1</v>
      </c>
      <c r="BA40" s="99">
        <v>3</v>
      </c>
      <c r="BB40" s="99">
        <v>3</v>
      </c>
      <c r="BC40" s="99">
        <v>2</v>
      </c>
      <c r="BD40" s="99">
        <v>7</v>
      </c>
      <c r="BE40" s="99">
        <v>10</v>
      </c>
      <c r="BF40" s="99">
        <v>16</v>
      </c>
      <c r="BG40" s="99">
        <v>20</v>
      </c>
      <c r="BH40" s="99">
        <v>30</v>
      </c>
      <c r="BI40" s="99">
        <v>39</v>
      </c>
      <c r="BJ40" s="99">
        <v>38</v>
      </c>
      <c r="BK40" s="99">
        <v>26</v>
      </c>
      <c r="BL40" s="99">
        <v>30</v>
      </c>
      <c r="BM40" s="99">
        <v>0</v>
      </c>
      <c r="BN40" s="99">
        <v>228</v>
      </c>
      <c r="BP40" s="117">
        <v>1933</v>
      </c>
    </row>
    <row r="41" spans="2:68">
      <c r="B41" s="117">
        <v>1934</v>
      </c>
      <c r="C41" s="99">
        <v>0</v>
      </c>
      <c r="D41" s="99">
        <v>0</v>
      </c>
      <c r="E41" s="99">
        <v>0</v>
      </c>
      <c r="F41" s="99">
        <v>0</v>
      </c>
      <c r="G41" s="99">
        <v>1</v>
      </c>
      <c r="H41" s="99">
        <v>1</v>
      </c>
      <c r="I41" s="99">
        <v>1</v>
      </c>
      <c r="J41" s="99">
        <v>2</v>
      </c>
      <c r="K41" s="99">
        <v>3</v>
      </c>
      <c r="L41" s="99">
        <v>8</v>
      </c>
      <c r="M41" s="99">
        <v>8</v>
      </c>
      <c r="N41" s="99">
        <v>13</v>
      </c>
      <c r="O41" s="99">
        <v>12</v>
      </c>
      <c r="P41" s="99">
        <v>16</v>
      </c>
      <c r="Q41" s="99">
        <v>23</v>
      </c>
      <c r="R41" s="99">
        <v>25</v>
      </c>
      <c r="S41" s="99">
        <v>13</v>
      </c>
      <c r="T41" s="99">
        <v>15</v>
      </c>
      <c r="U41" s="99">
        <v>0</v>
      </c>
      <c r="V41" s="99">
        <v>141</v>
      </c>
      <c r="W41" s="127"/>
      <c r="X41" s="117">
        <v>1934</v>
      </c>
      <c r="Y41" s="99">
        <v>0</v>
      </c>
      <c r="Z41" s="99">
        <v>0</v>
      </c>
      <c r="AA41" s="99">
        <v>0</v>
      </c>
      <c r="AB41" s="99">
        <v>0</v>
      </c>
      <c r="AC41" s="99">
        <v>1</v>
      </c>
      <c r="AD41" s="99">
        <v>1</v>
      </c>
      <c r="AE41" s="99">
        <v>0</v>
      </c>
      <c r="AF41" s="99">
        <v>0</v>
      </c>
      <c r="AG41" s="99">
        <v>2</v>
      </c>
      <c r="AH41" s="99">
        <v>3</v>
      </c>
      <c r="AI41" s="99">
        <v>0</v>
      </c>
      <c r="AJ41" s="99">
        <v>5</v>
      </c>
      <c r="AK41" s="99">
        <v>6</v>
      </c>
      <c r="AL41" s="99">
        <v>11</v>
      </c>
      <c r="AM41" s="99">
        <v>8</v>
      </c>
      <c r="AN41" s="99">
        <v>16</v>
      </c>
      <c r="AO41" s="99">
        <v>16</v>
      </c>
      <c r="AP41" s="99">
        <v>14</v>
      </c>
      <c r="AQ41" s="99">
        <v>0</v>
      </c>
      <c r="AR41" s="99">
        <v>83</v>
      </c>
      <c r="AS41" s="127"/>
      <c r="AT41" s="117">
        <v>1934</v>
      </c>
      <c r="AU41" s="99">
        <v>0</v>
      </c>
      <c r="AV41" s="99">
        <v>0</v>
      </c>
      <c r="AW41" s="99">
        <v>0</v>
      </c>
      <c r="AX41" s="99">
        <v>0</v>
      </c>
      <c r="AY41" s="99">
        <v>2</v>
      </c>
      <c r="AZ41" s="99">
        <v>2</v>
      </c>
      <c r="BA41" s="99">
        <v>1</v>
      </c>
      <c r="BB41" s="99">
        <v>2</v>
      </c>
      <c r="BC41" s="99">
        <v>5</v>
      </c>
      <c r="BD41" s="99">
        <v>11</v>
      </c>
      <c r="BE41" s="99">
        <v>8</v>
      </c>
      <c r="BF41" s="99">
        <v>18</v>
      </c>
      <c r="BG41" s="99">
        <v>18</v>
      </c>
      <c r="BH41" s="99">
        <v>27</v>
      </c>
      <c r="BI41" s="99">
        <v>31</v>
      </c>
      <c r="BJ41" s="99">
        <v>41</v>
      </c>
      <c r="BK41" s="99">
        <v>29</v>
      </c>
      <c r="BL41" s="99">
        <v>29</v>
      </c>
      <c r="BM41" s="99">
        <v>0</v>
      </c>
      <c r="BN41" s="99">
        <v>224</v>
      </c>
      <c r="BP41" s="117">
        <v>1934</v>
      </c>
    </row>
    <row r="42" spans="2:68">
      <c r="B42" s="117">
        <v>1935</v>
      </c>
      <c r="C42" s="99">
        <v>0</v>
      </c>
      <c r="D42" s="99">
        <v>0</v>
      </c>
      <c r="E42" s="99">
        <v>0</v>
      </c>
      <c r="F42" s="99">
        <v>0</v>
      </c>
      <c r="G42" s="99">
        <v>0</v>
      </c>
      <c r="H42" s="99">
        <v>1</v>
      </c>
      <c r="I42" s="99">
        <v>2</v>
      </c>
      <c r="J42" s="99">
        <v>1</v>
      </c>
      <c r="K42" s="99">
        <v>3</v>
      </c>
      <c r="L42" s="99">
        <v>7</v>
      </c>
      <c r="M42" s="99">
        <v>9</v>
      </c>
      <c r="N42" s="99">
        <v>12</v>
      </c>
      <c r="O42" s="99">
        <v>10</v>
      </c>
      <c r="P42" s="99">
        <v>18</v>
      </c>
      <c r="Q42" s="99">
        <v>23</v>
      </c>
      <c r="R42" s="99">
        <v>22</v>
      </c>
      <c r="S42" s="99">
        <v>18</v>
      </c>
      <c r="T42" s="99">
        <v>8</v>
      </c>
      <c r="U42" s="99">
        <v>0</v>
      </c>
      <c r="V42" s="99">
        <v>134</v>
      </c>
      <c r="W42" s="127"/>
      <c r="X42" s="117">
        <v>1935</v>
      </c>
      <c r="Y42" s="99">
        <v>0</v>
      </c>
      <c r="Z42" s="99">
        <v>0</v>
      </c>
      <c r="AA42" s="99">
        <v>0</v>
      </c>
      <c r="AB42" s="99">
        <v>0</v>
      </c>
      <c r="AC42" s="99">
        <v>0</v>
      </c>
      <c r="AD42" s="99">
        <v>1</v>
      </c>
      <c r="AE42" s="99">
        <v>0</v>
      </c>
      <c r="AF42" s="99">
        <v>1</v>
      </c>
      <c r="AG42" s="99">
        <v>2</v>
      </c>
      <c r="AH42" s="99">
        <v>2</v>
      </c>
      <c r="AI42" s="99">
        <v>2</v>
      </c>
      <c r="AJ42" s="99">
        <v>3</v>
      </c>
      <c r="AK42" s="99">
        <v>7</v>
      </c>
      <c r="AL42" s="99">
        <v>6</v>
      </c>
      <c r="AM42" s="99">
        <v>11</v>
      </c>
      <c r="AN42" s="99">
        <v>19</v>
      </c>
      <c r="AO42" s="99">
        <v>10</v>
      </c>
      <c r="AP42" s="99">
        <v>13</v>
      </c>
      <c r="AQ42" s="99">
        <v>0</v>
      </c>
      <c r="AR42" s="99">
        <v>77</v>
      </c>
      <c r="AS42" s="127"/>
      <c r="AT42" s="117">
        <v>1935</v>
      </c>
      <c r="AU42" s="99">
        <v>0</v>
      </c>
      <c r="AV42" s="99">
        <v>0</v>
      </c>
      <c r="AW42" s="99">
        <v>0</v>
      </c>
      <c r="AX42" s="99">
        <v>0</v>
      </c>
      <c r="AY42" s="99">
        <v>0</v>
      </c>
      <c r="AZ42" s="99">
        <v>2</v>
      </c>
      <c r="BA42" s="99">
        <v>2</v>
      </c>
      <c r="BB42" s="99">
        <v>2</v>
      </c>
      <c r="BC42" s="99">
        <v>5</v>
      </c>
      <c r="BD42" s="99">
        <v>9</v>
      </c>
      <c r="BE42" s="99">
        <v>11</v>
      </c>
      <c r="BF42" s="99">
        <v>15</v>
      </c>
      <c r="BG42" s="99">
        <v>17</v>
      </c>
      <c r="BH42" s="99">
        <v>24</v>
      </c>
      <c r="BI42" s="99">
        <v>34</v>
      </c>
      <c r="BJ42" s="99">
        <v>41</v>
      </c>
      <c r="BK42" s="99">
        <v>28</v>
      </c>
      <c r="BL42" s="99">
        <v>21</v>
      </c>
      <c r="BM42" s="99">
        <v>0</v>
      </c>
      <c r="BN42" s="99">
        <v>211</v>
      </c>
      <c r="BP42" s="117">
        <v>1935</v>
      </c>
    </row>
    <row r="43" spans="2:68">
      <c r="B43" s="117">
        <v>1936</v>
      </c>
      <c r="C43" s="99">
        <v>0</v>
      </c>
      <c r="D43" s="99">
        <v>0</v>
      </c>
      <c r="E43" s="99">
        <v>0</v>
      </c>
      <c r="F43" s="99">
        <v>0</v>
      </c>
      <c r="G43" s="99">
        <v>0</v>
      </c>
      <c r="H43" s="99">
        <v>1</v>
      </c>
      <c r="I43" s="99">
        <v>1</v>
      </c>
      <c r="J43" s="99">
        <v>0</v>
      </c>
      <c r="K43" s="99">
        <v>5</v>
      </c>
      <c r="L43" s="99">
        <v>7</v>
      </c>
      <c r="M43" s="99">
        <v>8</v>
      </c>
      <c r="N43" s="99">
        <v>7</v>
      </c>
      <c r="O43" s="99">
        <v>10</v>
      </c>
      <c r="P43" s="99">
        <v>20</v>
      </c>
      <c r="Q43" s="99">
        <v>21</v>
      </c>
      <c r="R43" s="99">
        <v>26</v>
      </c>
      <c r="S43" s="99">
        <v>18</v>
      </c>
      <c r="T43" s="99">
        <v>14</v>
      </c>
      <c r="U43" s="99">
        <v>0</v>
      </c>
      <c r="V43" s="99">
        <v>138</v>
      </c>
      <c r="W43" s="127"/>
      <c r="X43" s="117">
        <v>1936</v>
      </c>
      <c r="Y43" s="99">
        <v>0</v>
      </c>
      <c r="Z43" s="99">
        <v>0</v>
      </c>
      <c r="AA43" s="99">
        <v>0</v>
      </c>
      <c r="AB43" s="99">
        <v>0</v>
      </c>
      <c r="AC43" s="99">
        <v>0</v>
      </c>
      <c r="AD43" s="99">
        <v>0</v>
      </c>
      <c r="AE43" s="99">
        <v>1</v>
      </c>
      <c r="AF43" s="99">
        <v>0</v>
      </c>
      <c r="AG43" s="99">
        <v>1</v>
      </c>
      <c r="AH43" s="99">
        <v>0</v>
      </c>
      <c r="AI43" s="99">
        <v>1</v>
      </c>
      <c r="AJ43" s="99">
        <v>5</v>
      </c>
      <c r="AK43" s="99">
        <v>6</v>
      </c>
      <c r="AL43" s="99">
        <v>8</v>
      </c>
      <c r="AM43" s="99">
        <v>6</v>
      </c>
      <c r="AN43" s="99">
        <v>13</v>
      </c>
      <c r="AO43" s="99">
        <v>15</v>
      </c>
      <c r="AP43" s="99">
        <v>14</v>
      </c>
      <c r="AQ43" s="99">
        <v>0</v>
      </c>
      <c r="AR43" s="99">
        <v>70</v>
      </c>
      <c r="AS43" s="127"/>
      <c r="AT43" s="117">
        <v>1936</v>
      </c>
      <c r="AU43" s="99">
        <v>0</v>
      </c>
      <c r="AV43" s="99">
        <v>0</v>
      </c>
      <c r="AW43" s="99">
        <v>0</v>
      </c>
      <c r="AX43" s="99">
        <v>0</v>
      </c>
      <c r="AY43" s="99">
        <v>0</v>
      </c>
      <c r="AZ43" s="99">
        <v>1</v>
      </c>
      <c r="BA43" s="99">
        <v>2</v>
      </c>
      <c r="BB43" s="99">
        <v>0</v>
      </c>
      <c r="BC43" s="99">
        <v>6</v>
      </c>
      <c r="BD43" s="99">
        <v>7</v>
      </c>
      <c r="BE43" s="99">
        <v>9</v>
      </c>
      <c r="BF43" s="99">
        <v>12</v>
      </c>
      <c r="BG43" s="99">
        <v>16</v>
      </c>
      <c r="BH43" s="99">
        <v>28</v>
      </c>
      <c r="BI43" s="99">
        <v>27</v>
      </c>
      <c r="BJ43" s="99">
        <v>39</v>
      </c>
      <c r="BK43" s="99">
        <v>33</v>
      </c>
      <c r="BL43" s="99">
        <v>28</v>
      </c>
      <c r="BM43" s="99">
        <v>0</v>
      </c>
      <c r="BN43" s="99">
        <v>208</v>
      </c>
      <c r="BP43" s="117">
        <v>1936</v>
      </c>
    </row>
    <row r="44" spans="2:68">
      <c r="B44" s="117">
        <v>1937</v>
      </c>
      <c r="C44" s="99">
        <v>0</v>
      </c>
      <c r="D44" s="99">
        <v>0</v>
      </c>
      <c r="E44" s="99">
        <v>1</v>
      </c>
      <c r="F44" s="99">
        <v>1</v>
      </c>
      <c r="G44" s="99">
        <v>0</v>
      </c>
      <c r="H44" s="99">
        <v>1</v>
      </c>
      <c r="I44" s="99">
        <v>0</v>
      </c>
      <c r="J44" s="99">
        <v>4</v>
      </c>
      <c r="K44" s="99">
        <v>3</v>
      </c>
      <c r="L44" s="99">
        <v>8</v>
      </c>
      <c r="M44" s="99">
        <v>2</v>
      </c>
      <c r="N44" s="99">
        <v>8</v>
      </c>
      <c r="O44" s="99">
        <v>13</v>
      </c>
      <c r="P44" s="99">
        <v>18</v>
      </c>
      <c r="Q44" s="99">
        <v>15</v>
      </c>
      <c r="R44" s="99">
        <v>27</v>
      </c>
      <c r="S44" s="99">
        <v>21</v>
      </c>
      <c r="T44" s="99">
        <v>15</v>
      </c>
      <c r="U44" s="99">
        <v>0</v>
      </c>
      <c r="V44" s="99">
        <v>137</v>
      </c>
      <c r="W44" s="127"/>
      <c r="X44" s="117">
        <v>1937</v>
      </c>
      <c r="Y44" s="99">
        <v>1</v>
      </c>
      <c r="Z44" s="99">
        <v>0</v>
      </c>
      <c r="AA44" s="99">
        <v>1</v>
      </c>
      <c r="AB44" s="99">
        <v>0</v>
      </c>
      <c r="AC44" s="99">
        <v>0</v>
      </c>
      <c r="AD44" s="99">
        <v>0</v>
      </c>
      <c r="AE44" s="99">
        <v>2</v>
      </c>
      <c r="AF44" s="99">
        <v>0</v>
      </c>
      <c r="AG44" s="99">
        <v>3</v>
      </c>
      <c r="AH44" s="99">
        <v>4</v>
      </c>
      <c r="AI44" s="99">
        <v>2</v>
      </c>
      <c r="AJ44" s="99">
        <v>2</v>
      </c>
      <c r="AK44" s="99">
        <v>3</v>
      </c>
      <c r="AL44" s="99">
        <v>9</v>
      </c>
      <c r="AM44" s="99">
        <v>10</v>
      </c>
      <c r="AN44" s="99">
        <v>12</v>
      </c>
      <c r="AO44" s="99">
        <v>11</v>
      </c>
      <c r="AP44" s="99">
        <v>10</v>
      </c>
      <c r="AQ44" s="99">
        <v>0</v>
      </c>
      <c r="AR44" s="99">
        <v>70</v>
      </c>
      <c r="AS44" s="127"/>
      <c r="AT44" s="117">
        <v>1937</v>
      </c>
      <c r="AU44" s="99">
        <v>1</v>
      </c>
      <c r="AV44" s="99">
        <v>0</v>
      </c>
      <c r="AW44" s="99">
        <v>2</v>
      </c>
      <c r="AX44" s="99">
        <v>1</v>
      </c>
      <c r="AY44" s="99">
        <v>0</v>
      </c>
      <c r="AZ44" s="99">
        <v>1</v>
      </c>
      <c r="BA44" s="99">
        <v>2</v>
      </c>
      <c r="BB44" s="99">
        <v>4</v>
      </c>
      <c r="BC44" s="99">
        <v>6</v>
      </c>
      <c r="BD44" s="99">
        <v>12</v>
      </c>
      <c r="BE44" s="99">
        <v>4</v>
      </c>
      <c r="BF44" s="99">
        <v>10</v>
      </c>
      <c r="BG44" s="99">
        <v>16</v>
      </c>
      <c r="BH44" s="99">
        <v>27</v>
      </c>
      <c r="BI44" s="99">
        <v>25</v>
      </c>
      <c r="BJ44" s="99">
        <v>39</v>
      </c>
      <c r="BK44" s="99">
        <v>32</v>
      </c>
      <c r="BL44" s="99">
        <v>25</v>
      </c>
      <c r="BM44" s="99">
        <v>0</v>
      </c>
      <c r="BN44" s="99">
        <v>207</v>
      </c>
      <c r="BP44" s="117">
        <v>1937</v>
      </c>
    </row>
    <row r="45" spans="2:68">
      <c r="B45" s="117">
        <v>1938</v>
      </c>
      <c r="C45" s="99">
        <v>0</v>
      </c>
      <c r="D45" s="99">
        <v>0</v>
      </c>
      <c r="E45" s="99">
        <v>0</v>
      </c>
      <c r="F45" s="99">
        <v>0</v>
      </c>
      <c r="G45" s="99">
        <v>0</v>
      </c>
      <c r="H45" s="99">
        <v>3</v>
      </c>
      <c r="I45" s="99">
        <v>3</v>
      </c>
      <c r="J45" s="99">
        <v>3</v>
      </c>
      <c r="K45" s="99">
        <v>2</v>
      </c>
      <c r="L45" s="99">
        <v>6</v>
      </c>
      <c r="M45" s="99">
        <v>4</v>
      </c>
      <c r="N45" s="99">
        <v>5</v>
      </c>
      <c r="O45" s="99">
        <v>12</v>
      </c>
      <c r="P45" s="99">
        <v>19</v>
      </c>
      <c r="Q45" s="99">
        <v>22</v>
      </c>
      <c r="R45" s="99">
        <v>45</v>
      </c>
      <c r="S45" s="99">
        <v>25</v>
      </c>
      <c r="T45" s="99">
        <v>14</v>
      </c>
      <c r="U45" s="99">
        <v>0</v>
      </c>
      <c r="V45" s="99">
        <v>163</v>
      </c>
      <c r="W45" s="127"/>
      <c r="X45" s="117">
        <v>1938</v>
      </c>
      <c r="Y45" s="99">
        <v>0</v>
      </c>
      <c r="Z45" s="99">
        <v>0</v>
      </c>
      <c r="AA45" s="99">
        <v>1</v>
      </c>
      <c r="AB45" s="99">
        <v>0</v>
      </c>
      <c r="AC45" s="99">
        <v>0</v>
      </c>
      <c r="AD45" s="99">
        <v>1</v>
      </c>
      <c r="AE45" s="99">
        <v>1</v>
      </c>
      <c r="AF45" s="99">
        <v>1</v>
      </c>
      <c r="AG45" s="99">
        <v>1</v>
      </c>
      <c r="AH45" s="99">
        <v>1</v>
      </c>
      <c r="AI45" s="99">
        <v>1</v>
      </c>
      <c r="AJ45" s="99">
        <v>2</v>
      </c>
      <c r="AK45" s="99">
        <v>6</v>
      </c>
      <c r="AL45" s="99">
        <v>10</v>
      </c>
      <c r="AM45" s="99">
        <v>14</v>
      </c>
      <c r="AN45" s="99">
        <v>19</v>
      </c>
      <c r="AO45" s="99">
        <v>16</v>
      </c>
      <c r="AP45" s="99">
        <v>12</v>
      </c>
      <c r="AQ45" s="99">
        <v>0</v>
      </c>
      <c r="AR45" s="99">
        <v>86</v>
      </c>
      <c r="AS45" s="127"/>
      <c r="AT45" s="117">
        <v>1938</v>
      </c>
      <c r="AU45" s="99">
        <v>0</v>
      </c>
      <c r="AV45" s="99">
        <v>0</v>
      </c>
      <c r="AW45" s="99">
        <v>1</v>
      </c>
      <c r="AX45" s="99">
        <v>0</v>
      </c>
      <c r="AY45" s="99">
        <v>0</v>
      </c>
      <c r="AZ45" s="99">
        <v>4</v>
      </c>
      <c r="BA45" s="99">
        <v>4</v>
      </c>
      <c r="BB45" s="99">
        <v>4</v>
      </c>
      <c r="BC45" s="99">
        <v>3</v>
      </c>
      <c r="BD45" s="99">
        <v>7</v>
      </c>
      <c r="BE45" s="99">
        <v>5</v>
      </c>
      <c r="BF45" s="99">
        <v>7</v>
      </c>
      <c r="BG45" s="99">
        <v>18</v>
      </c>
      <c r="BH45" s="99">
        <v>29</v>
      </c>
      <c r="BI45" s="99">
        <v>36</v>
      </c>
      <c r="BJ45" s="99">
        <v>64</v>
      </c>
      <c r="BK45" s="99">
        <v>41</v>
      </c>
      <c r="BL45" s="99">
        <v>26</v>
      </c>
      <c r="BM45" s="99">
        <v>0</v>
      </c>
      <c r="BN45" s="99">
        <v>249</v>
      </c>
      <c r="BP45" s="117">
        <v>1938</v>
      </c>
    </row>
    <row r="46" spans="2:68">
      <c r="B46" s="117">
        <v>1939</v>
      </c>
      <c r="C46" s="99">
        <v>1</v>
      </c>
      <c r="D46" s="99">
        <v>0</v>
      </c>
      <c r="E46" s="99">
        <v>0</v>
      </c>
      <c r="F46" s="99">
        <v>2</v>
      </c>
      <c r="G46" s="99">
        <v>0</v>
      </c>
      <c r="H46" s="99">
        <v>3</v>
      </c>
      <c r="I46" s="99">
        <v>2</v>
      </c>
      <c r="J46" s="99">
        <v>1</v>
      </c>
      <c r="K46" s="99">
        <v>3</v>
      </c>
      <c r="L46" s="99">
        <v>5</v>
      </c>
      <c r="M46" s="99">
        <v>7</v>
      </c>
      <c r="N46" s="99">
        <v>10</v>
      </c>
      <c r="O46" s="99">
        <v>12</v>
      </c>
      <c r="P46" s="99">
        <v>20</v>
      </c>
      <c r="Q46" s="99">
        <v>32</v>
      </c>
      <c r="R46" s="99">
        <v>30</v>
      </c>
      <c r="S46" s="99">
        <v>26</v>
      </c>
      <c r="T46" s="99">
        <v>15</v>
      </c>
      <c r="U46" s="99">
        <v>0</v>
      </c>
      <c r="V46" s="99">
        <v>169</v>
      </c>
      <c r="W46" s="127"/>
      <c r="X46" s="117">
        <v>1939</v>
      </c>
      <c r="Y46" s="99">
        <v>0</v>
      </c>
      <c r="Z46" s="99">
        <v>0</v>
      </c>
      <c r="AA46" s="99">
        <v>0</v>
      </c>
      <c r="AB46" s="99">
        <v>0</v>
      </c>
      <c r="AC46" s="99">
        <v>0</v>
      </c>
      <c r="AD46" s="99">
        <v>0</v>
      </c>
      <c r="AE46" s="99">
        <v>0</v>
      </c>
      <c r="AF46" s="99">
        <v>0</v>
      </c>
      <c r="AG46" s="99">
        <v>0</v>
      </c>
      <c r="AH46" s="99">
        <v>0</v>
      </c>
      <c r="AI46" s="99">
        <v>4</v>
      </c>
      <c r="AJ46" s="99">
        <v>3</v>
      </c>
      <c r="AK46" s="99">
        <v>7</v>
      </c>
      <c r="AL46" s="99">
        <v>5</v>
      </c>
      <c r="AM46" s="99">
        <v>11</v>
      </c>
      <c r="AN46" s="99">
        <v>13</v>
      </c>
      <c r="AO46" s="99">
        <v>13</v>
      </c>
      <c r="AP46" s="99">
        <v>17</v>
      </c>
      <c r="AQ46" s="99">
        <v>0</v>
      </c>
      <c r="AR46" s="99">
        <v>73</v>
      </c>
      <c r="AS46" s="127"/>
      <c r="AT46" s="117">
        <v>1939</v>
      </c>
      <c r="AU46" s="99">
        <v>1</v>
      </c>
      <c r="AV46" s="99">
        <v>0</v>
      </c>
      <c r="AW46" s="99">
        <v>0</v>
      </c>
      <c r="AX46" s="99">
        <v>2</v>
      </c>
      <c r="AY46" s="99">
        <v>0</v>
      </c>
      <c r="AZ46" s="99">
        <v>3</v>
      </c>
      <c r="BA46" s="99">
        <v>2</v>
      </c>
      <c r="BB46" s="99">
        <v>1</v>
      </c>
      <c r="BC46" s="99">
        <v>3</v>
      </c>
      <c r="BD46" s="99">
        <v>5</v>
      </c>
      <c r="BE46" s="99">
        <v>11</v>
      </c>
      <c r="BF46" s="99">
        <v>13</v>
      </c>
      <c r="BG46" s="99">
        <v>19</v>
      </c>
      <c r="BH46" s="99">
        <v>25</v>
      </c>
      <c r="BI46" s="99">
        <v>43</v>
      </c>
      <c r="BJ46" s="99">
        <v>43</v>
      </c>
      <c r="BK46" s="99">
        <v>39</v>
      </c>
      <c r="BL46" s="99">
        <v>32</v>
      </c>
      <c r="BM46" s="99">
        <v>0</v>
      </c>
      <c r="BN46" s="99">
        <v>242</v>
      </c>
      <c r="BP46" s="117">
        <v>1939</v>
      </c>
    </row>
    <row r="47" spans="2:68">
      <c r="B47" s="118">
        <v>1940</v>
      </c>
      <c r="C47" s="99">
        <v>0</v>
      </c>
      <c r="D47" s="99">
        <v>0</v>
      </c>
      <c r="E47" s="99">
        <v>0</v>
      </c>
      <c r="F47" s="99">
        <v>0</v>
      </c>
      <c r="G47" s="99">
        <v>4</v>
      </c>
      <c r="H47" s="99">
        <v>7</v>
      </c>
      <c r="I47" s="99">
        <v>2</v>
      </c>
      <c r="J47" s="99">
        <v>4</v>
      </c>
      <c r="K47" s="99">
        <v>9</v>
      </c>
      <c r="L47" s="99">
        <v>12</v>
      </c>
      <c r="M47" s="99">
        <v>11</v>
      </c>
      <c r="N47" s="99">
        <v>16</v>
      </c>
      <c r="O47" s="99">
        <v>7</v>
      </c>
      <c r="P47" s="99">
        <v>18</v>
      </c>
      <c r="Q47" s="99">
        <v>18</v>
      </c>
      <c r="R47" s="99">
        <v>36</v>
      </c>
      <c r="S47" s="99">
        <v>20</v>
      </c>
      <c r="T47" s="99">
        <v>19</v>
      </c>
      <c r="U47" s="99">
        <v>0</v>
      </c>
      <c r="V47" s="99">
        <v>183</v>
      </c>
      <c r="W47" s="127"/>
      <c r="X47" s="118">
        <v>1940</v>
      </c>
      <c r="Y47" s="99">
        <v>0</v>
      </c>
      <c r="Z47" s="99">
        <v>0</v>
      </c>
      <c r="AA47" s="99">
        <v>0</v>
      </c>
      <c r="AB47" s="99">
        <v>0</v>
      </c>
      <c r="AC47" s="99">
        <v>1</v>
      </c>
      <c r="AD47" s="99">
        <v>2</v>
      </c>
      <c r="AE47" s="99">
        <v>2</v>
      </c>
      <c r="AF47" s="99">
        <v>2</v>
      </c>
      <c r="AG47" s="99">
        <v>4</v>
      </c>
      <c r="AH47" s="99">
        <v>2</v>
      </c>
      <c r="AI47" s="99">
        <v>4</v>
      </c>
      <c r="AJ47" s="99">
        <v>10</v>
      </c>
      <c r="AK47" s="99">
        <v>5</v>
      </c>
      <c r="AL47" s="99">
        <v>9</v>
      </c>
      <c r="AM47" s="99">
        <v>14</v>
      </c>
      <c r="AN47" s="99">
        <v>23</v>
      </c>
      <c r="AO47" s="99">
        <v>17</v>
      </c>
      <c r="AP47" s="99">
        <v>16</v>
      </c>
      <c r="AQ47" s="99">
        <v>0</v>
      </c>
      <c r="AR47" s="99">
        <v>111</v>
      </c>
      <c r="AS47" s="127"/>
      <c r="AT47" s="118">
        <v>1940</v>
      </c>
      <c r="AU47" s="99">
        <v>0</v>
      </c>
      <c r="AV47" s="99">
        <v>0</v>
      </c>
      <c r="AW47" s="99">
        <v>0</v>
      </c>
      <c r="AX47" s="99">
        <v>0</v>
      </c>
      <c r="AY47" s="99">
        <v>5</v>
      </c>
      <c r="AZ47" s="99">
        <v>9</v>
      </c>
      <c r="BA47" s="99">
        <v>4</v>
      </c>
      <c r="BB47" s="99">
        <v>6</v>
      </c>
      <c r="BC47" s="99">
        <v>13</v>
      </c>
      <c r="BD47" s="99">
        <v>14</v>
      </c>
      <c r="BE47" s="99">
        <v>15</v>
      </c>
      <c r="BF47" s="99">
        <v>26</v>
      </c>
      <c r="BG47" s="99">
        <v>12</v>
      </c>
      <c r="BH47" s="99">
        <v>27</v>
      </c>
      <c r="BI47" s="99">
        <v>32</v>
      </c>
      <c r="BJ47" s="99">
        <v>59</v>
      </c>
      <c r="BK47" s="99">
        <v>37</v>
      </c>
      <c r="BL47" s="99">
        <v>35</v>
      </c>
      <c r="BM47" s="99">
        <v>0</v>
      </c>
      <c r="BN47" s="99">
        <v>294</v>
      </c>
      <c r="BP47" s="118">
        <v>1940</v>
      </c>
    </row>
    <row r="48" spans="2:68">
      <c r="B48" s="118">
        <v>1941</v>
      </c>
      <c r="C48" s="99">
        <v>0</v>
      </c>
      <c r="D48" s="99">
        <v>0</v>
      </c>
      <c r="E48" s="99">
        <v>0</v>
      </c>
      <c r="F48" s="99">
        <v>0</v>
      </c>
      <c r="G48" s="99">
        <v>1</v>
      </c>
      <c r="H48" s="99">
        <v>1</v>
      </c>
      <c r="I48" s="99">
        <v>2</v>
      </c>
      <c r="J48" s="99">
        <v>4</v>
      </c>
      <c r="K48" s="99">
        <v>2</v>
      </c>
      <c r="L48" s="99">
        <v>6</v>
      </c>
      <c r="M48" s="99">
        <v>9</v>
      </c>
      <c r="N48" s="99">
        <v>10</v>
      </c>
      <c r="O48" s="99">
        <v>12</v>
      </c>
      <c r="P48" s="99">
        <v>25</v>
      </c>
      <c r="Q48" s="99">
        <v>31</v>
      </c>
      <c r="R48" s="99">
        <v>41</v>
      </c>
      <c r="S48" s="99">
        <v>25</v>
      </c>
      <c r="T48" s="99">
        <v>26</v>
      </c>
      <c r="U48" s="99">
        <v>0</v>
      </c>
      <c r="V48" s="99">
        <v>195</v>
      </c>
      <c r="W48" s="127"/>
      <c r="X48" s="118">
        <v>1941</v>
      </c>
      <c r="Y48" s="99">
        <v>0</v>
      </c>
      <c r="Z48" s="99">
        <v>0</v>
      </c>
      <c r="AA48" s="99">
        <v>0</v>
      </c>
      <c r="AB48" s="99">
        <v>0</v>
      </c>
      <c r="AC48" s="99">
        <v>2</v>
      </c>
      <c r="AD48" s="99">
        <v>3</v>
      </c>
      <c r="AE48" s="99">
        <v>1</v>
      </c>
      <c r="AF48" s="99">
        <v>3</v>
      </c>
      <c r="AG48" s="99">
        <v>2</v>
      </c>
      <c r="AH48" s="99">
        <v>3</v>
      </c>
      <c r="AI48" s="99">
        <v>1</v>
      </c>
      <c r="AJ48" s="99">
        <v>7</v>
      </c>
      <c r="AK48" s="99">
        <v>8</v>
      </c>
      <c r="AL48" s="99">
        <v>9</v>
      </c>
      <c r="AM48" s="99">
        <v>15</v>
      </c>
      <c r="AN48" s="99">
        <v>25</v>
      </c>
      <c r="AO48" s="99">
        <v>17</v>
      </c>
      <c r="AP48" s="99">
        <v>28</v>
      </c>
      <c r="AQ48" s="99">
        <v>0</v>
      </c>
      <c r="AR48" s="99">
        <v>124</v>
      </c>
      <c r="AS48" s="127"/>
      <c r="AT48" s="118">
        <v>1941</v>
      </c>
      <c r="AU48" s="99">
        <v>0</v>
      </c>
      <c r="AV48" s="99">
        <v>0</v>
      </c>
      <c r="AW48" s="99">
        <v>0</v>
      </c>
      <c r="AX48" s="99">
        <v>0</v>
      </c>
      <c r="AY48" s="99">
        <v>3</v>
      </c>
      <c r="AZ48" s="99">
        <v>4</v>
      </c>
      <c r="BA48" s="99">
        <v>3</v>
      </c>
      <c r="BB48" s="99">
        <v>7</v>
      </c>
      <c r="BC48" s="99">
        <v>4</v>
      </c>
      <c r="BD48" s="99">
        <v>9</v>
      </c>
      <c r="BE48" s="99">
        <v>10</v>
      </c>
      <c r="BF48" s="99">
        <v>17</v>
      </c>
      <c r="BG48" s="99">
        <v>20</v>
      </c>
      <c r="BH48" s="99">
        <v>34</v>
      </c>
      <c r="BI48" s="99">
        <v>46</v>
      </c>
      <c r="BJ48" s="99">
        <v>66</v>
      </c>
      <c r="BK48" s="99">
        <v>42</v>
      </c>
      <c r="BL48" s="99">
        <v>54</v>
      </c>
      <c r="BM48" s="99">
        <v>0</v>
      </c>
      <c r="BN48" s="99">
        <v>319</v>
      </c>
      <c r="BP48" s="118">
        <v>1941</v>
      </c>
    </row>
    <row r="49" spans="2:68">
      <c r="B49" s="118">
        <v>1942</v>
      </c>
      <c r="C49" s="99">
        <v>0</v>
      </c>
      <c r="D49" s="99">
        <v>0</v>
      </c>
      <c r="E49" s="99">
        <v>0</v>
      </c>
      <c r="F49" s="99">
        <v>0</v>
      </c>
      <c r="G49" s="99">
        <v>2</v>
      </c>
      <c r="H49" s="99">
        <v>3</v>
      </c>
      <c r="I49" s="99">
        <v>3</v>
      </c>
      <c r="J49" s="99">
        <v>5</v>
      </c>
      <c r="K49" s="99">
        <v>3</v>
      </c>
      <c r="L49" s="99">
        <v>9</v>
      </c>
      <c r="M49" s="99">
        <v>11</v>
      </c>
      <c r="N49" s="99">
        <v>17</v>
      </c>
      <c r="O49" s="99">
        <v>11</v>
      </c>
      <c r="P49" s="99">
        <v>15</v>
      </c>
      <c r="Q49" s="99">
        <v>24</v>
      </c>
      <c r="R49" s="99">
        <v>26</v>
      </c>
      <c r="S49" s="99">
        <v>32</v>
      </c>
      <c r="T49" s="99">
        <v>13</v>
      </c>
      <c r="U49" s="99">
        <v>0</v>
      </c>
      <c r="V49" s="99">
        <v>174</v>
      </c>
      <c r="W49" s="127"/>
      <c r="X49" s="118">
        <v>1942</v>
      </c>
      <c r="Y49" s="99">
        <v>1</v>
      </c>
      <c r="Z49" s="99">
        <v>0</v>
      </c>
      <c r="AA49" s="99">
        <v>0</v>
      </c>
      <c r="AB49" s="99">
        <v>1</v>
      </c>
      <c r="AC49" s="99">
        <v>1</v>
      </c>
      <c r="AD49" s="99">
        <v>0</v>
      </c>
      <c r="AE49" s="99">
        <v>1</v>
      </c>
      <c r="AF49" s="99">
        <v>2</v>
      </c>
      <c r="AG49" s="99">
        <v>4</v>
      </c>
      <c r="AH49" s="99">
        <v>4</v>
      </c>
      <c r="AI49" s="99">
        <v>5</v>
      </c>
      <c r="AJ49" s="99">
        <v>6</v>
      </c>
      <c r="AK49" s="99">
        <v>9</v>
      </c>
      <c r="AL49" s="99">
        <v>9</v>
      </c>
      <c r="AM49" s="99">
        <v>13</v>
      </c>
      <c r="AN49" s="99">
        <v>12</v>
      </c>
      <c r="AO49" s="99">
        <v>19</v>
      </c>
      <c r="AP49" s="99">
        <v>17</v>
      </c>
      <c r="AQ49" s="99">
        <v>0</v>
      </c>
      <c r="AR49" s="99">
        <v>104</v>
      </c>
      <c r="AS49" s="127"/>
      <c r="AT49" s="118">
        <v>1942</v>
      </c>
      <c r="AU49" s="99">
        <v>1</v>
      </c>
      <c r="AV49" s="99">
        <v>0</v>
      </c>
      <c r="AW49" s="99">
        <v>0</v>
      </c>
      <c r="AX49" s="99">
        <v>1</v>
      </c>
      <c r="AY49" s="99">
        <v>3</v>
      </c>
      <c r="AZ49" s="99">
        <v>3</v>
      </c>
      <c r="BA49" s="99">
        <v>4</v>
      </c>
      <c r="BB49" s="99">
        <v>7</v>
      </c>
      <c r="BC49" s="99">
        <v>7</v>
      </c>
      <c r="BD49" s="99">
        <v>13</v>
      </c>
      <c r="BE49" s="99">
        <v>16</v>
      </c>
      <c r="BF49" s="99">
        <v>23</v>
      </c>
      <c r="BG49" s="99">
        <v>20</v>
      </c>
      <c r="BH49" s="99">
        <v>24</v>
      </c>
      <c r="BI49" s="99">
        <v>37</v>
      </c>
      <c r="BJ49" s="99">
        <v>38</v>
      </c>
      <c r="BK49" s="99">
        <v>51</v>
      </c>
      <c r="BL49" s="99">
        <v>30</v>
      </c>
      <c r="BM49" s="99">
        <v>0</v>
      </c>
      <c r="BN49" s="99">
        <v>278</v>
      </c>
      <c r="BP49" s="118">
        <v>1942</v>
      </c>
    </row>
    <row r="50" spans="2:68">
      <c r="B50" s="118">
        <v>1943</v>
      </c>
      <c r="C50" s="99">
        <v>1</v>
      </c>
      <c r="D50" s="99">
        <v>0</v>
      </c>
      <c r="E50" s="99">
        <v>0</v>
      </c>
      <c r="F50" s="99">
        <v>1</v>
      </c>
      <c r="G50" s="99">
        <v>3</v>
      </c>
      <c r="H50" s="99">
        <v>1</v>
      </c>
      <c r="I50" s="99">
        <v>8</v>
      </c>
      <c r="J50" s="99">
        <v>5</v>
      </c>
      <c r="K50" s="99">
        <v>9</v>
      </c>
      <c r="L50" s="99">
        <v>2</v>
      </c>
      <c r="M50" s="99">
        <v>6</v>
      </c>
      <c r="N50" s="99">
        <v>9</v>
      </c>
      <c r="O50" s="99">
        <v>12</v>
      </c>
      <c r="P50" s="99">
        <v>22</v>
      </c>
      <c r="Q50" s="99">
        <v>24</v>
      </c>
      <c r="R50" s="99">
        <v>21</v>
      </c>
      <c r="S50" s="99">
        <v>18</v>
      </c>
      <c r="T50" s="99">
        <v>22</v>
      </c>
      <c r="U50" s="99">
        <v>0</v>
      </c>
      <c r="V50" s="99">
        <v>164</v>
      </c>
      <c r="W50" s="127"/>
      <c r="X50" s="118">
        <v>1943</v>
      </c>
      <c r="Y50" s="99">
        <v>0</v>
      </c>
      <c r="Z50" s="99">
        <v>0</v>
      </c>
      <c r="AA50" s="99">
        <v>0</v>
      </c>
      <c r="AB50" s="99">
        <v>0</v>
      </c>
      <c r="AC50" s="99">
        <v>1</v>
      </c>
      <c r="AD50" s="99">
        <v>0</v>
      </c>
      <c r="AE50" s="99">
        <v>0</v>
      </c>
      <c r="AF50" s="99">
        <v>6</v>
      </c>
      <c r="AG50" s="99">
        <v>1</v>
      </c>
      <c r="AH50" s="99">
        <v>5</v>
      </c>
      <c r="AI50" s="99">
        <v>5</v>
      </c>
      <c r="AJ50" s="99">
        <v>10</v>
      </c>
      <c r="AK50" s="99">
        <v>6</v>
      </c>
      <c r="AL50" s="99">
        <v>11</v>
      </c>
      <c r="AM50" s="99">
        <v>12</v>
      </c>
      <c r="AN50" s="99">
        <v>20</v>
      </c>
      <c r="AO50" s="99">
        <v>17</v>
      </c>
      <c r="AP50" s="99">
        <v>21</v>
      </c>
      <c r="AQ50" s="99">
        <v>0</v>
      </c>
      <c r="AR50" s="99">
        <v>115</v>
      </c>
      <c r="AS50" s="127"/>
      <c r="AT50" s="118">
        <v>1943</v>
      </c>
      <c r="AU50" s="99">
        <v>1</v>
      </c>
      <c r="AV50" s="99">
        <v>0</v>
      </c>
      <c r="AW50" s="99">
        <v>0</v>
      </c>
      <c r="AX50" s="99">
        <v>1</v>
      </c>
      <c r="AY50" s="99">
        <v>4</v>
      </c>
      <c r="AZ50" s="99">
        <v>1</v>
      </c>
      <c r="BA50" s="99">
        <v>8</v>
      </c>
      <c r="BB50" s="99">
        <v>11</v>
      </c>
      <c r="BC50" s="99">
        <v>10</v>
      </c>
      <c r="BD50" s="99">
        <v>7</v>
      </c>
      <c r="BE50" s="99">
        <v>11</v>
      </c>
      <c r="BF50" s="99">
        <v>19</v>
      </c>
      <c r="BG50" s="99">
        <v>18</v>
      </c>
      <c r="BH50" s="99">
        <v>33</v>
      </c>
      <c r="BI50" s="99">
        <v>36</v>
      </c>
      <c r="BJ50" s="99">
        <v>41</v>
      </c>
      <c r="BK50" s="99">
        <v>35</v>
      </c>
      <c r="BL50" s="99">
        <v>43</v>
      </c>
      <c r="BM50" s="99">
        <v>0</v>
      </c>
      <c r="BN50" s="99">
        <v>279</v>
      </c>
      <c r="BP50" s="118">
        <v>1943</v>
      </c>
    </row>
    <row r="51" spans="2:68">
      <c r="B51" s="118">
        <v>1944</v>
      </c>
      <c r="C51" s="99">
        <v>0</v>
      </c>
      <c r="D51" s="99">
        <v>0</v>
      </c>
      <c r="E51" s="99">
        <v>0</v>
      </c>
      <c r="F51" s="99">
        <v>1</v>
      </c>
      <c r="G51" s="99">
        <v>1</v>
      </c>
      <c r="H51" s="99">
        <v>3</v>
      </c>
      <c r="I51" s="99">
        <v>3</v>
      </c>
      <c r="J51" s="99">
        <v>3</v>
      </c>
      <c r="K51" s="99">
        <v>4</v>
      </c>
      <c r="L51" s="99">
        <v>9</v>
      </c>
      <c r="M51" s="99">
        <v>15</v>
      </c>
      <c r="N51" s="99">
        <v>10</v>
      </c>
      <c r="O51" s="99">
        <v>12</v>
      </c>
      <c r="P51" s="99">
        <v>15</v>
      </c>
      <c r="Q51" s="99">
        <v>25</v>
      </c>
      <c r="R51" s="99">
        <v>26</v>
      </c>
      <c r="S51" s="99">
        <v>17</v>
      </c>
      <c r="T51" s="99">
        <v>26</v>
      </c>
      <c r="U51" s="99">
        <v>0</v>
      </c>
      <c r="V51" s="99">
        <v>170</v>
      </c>
      <c r="W51" s="127"/>
      <c r="X51" s="118">
        <v>1944</v>
      </c>
      <c r="Y51" s="99">
        <v>0</v>
      </c>
      <c r="Z51" s="99">
        <v>0</v>
      </c>
      <c r="AA51" s="99">
        <v>0</v>
      </c>
      <c r="AB51" s="99">
        <v>1</v>
      </c>
      <c r="AC51" s="99">
        <v>2</v>
      </c>
      <c r="AD51" s="99">
        <v>2</v>
      </c>
      <c r="AE51" s="99">
        <v>4</v>
      </c>
      <c r="AF51" s="99">
        <v>8</v>
      </c>
      <c r="AG51" s="99">
        <v>5</v>
      </c>
      <c r="AH51" s="99">
        <v>6</v>
      </c>
      <c r="AI51" s="99">
        <v>10</v>
      </c>
      <c r="AJ51" s="99">
        <v>5</v>
      </c>
      <c r="AK51" s="99">
        <v>2</v>
      </c>
      <c r="AL51" s="99">
        <v>5</v>
      </c>
      <c r="AM51" s="99">
        <v>9</v>
      </c>
      <c r="AN51" s="99">
        <v>12</v>
      </c>
      <c r="AO51" s="99">
        <v>22</v>
      </c>
      <c r="AP51" s="99">
        <v>12</v>
      </c>
      <c r="AQ51" s="99">
        <v>0</v>
      </c>
      <c r="AR51" s="99">
        <v>105</v>
      </c>
      <c r="AS51" s="127"/>
      <c r="AT51" s="118">
        <v>1944</v>
      </c>
      <c r="AU51" s="99">
        <v>0</v>
      </c>
      <c r="AV51" s="99">
        <v>0</v>
      </c>
      <c r="AW51" s="99">
        <v>0</v>
      </c>
      <c r="AX51" s="99">
        <v>2</v>
      </c>
      <c r="AY51" s="99">
        <v>3</v>
      </c>
      <c r="AZ51" s="99">
        <v>5</v>
      </c>
      <c r="BA51" s="99">
        <v>7</v>
      </c>
      <c r="BB51" s="99">
        <v>11</v>
      </c>
      <c r="BC51" s="99">
        <v>9</v>
      </c>
      <c r="BD51" s="99">
        <v>15</v>
      </c>
      <c r="BE51" s="99">
        <v>25</v>
      </c>
      <c r="BF51" s="99">
        <v>15</v>
      </c>
      <c r="BG51" s="99">
        <v>14</v>
      </c>
      <c r="BH51" s="99">
        <v>20</v>
      </c>
      <c r="BI51" s="99">
        <v>34</v>
      </c>
      <c r="BJ51" s="99">
        <v>38</v>
      </c>
      <c r="BK51" s="99">
        <v>39</v>
      </c>
      <c r="BL51" s="99">
        <v>38</v>
      </c>
      <c r="BM51" s="99">
        <v>0</v>
      </c>
      <c r="BN51" s="99">
        <v>275</v>
      </c>
      <c r="BP51" s="118">
        <v>1944</v>
      </c>
    </row>
    <row r="52" spans="2:68">
      <c r="B52" s="118">
        <v>1945</v>
      </c>
      <c r="C52" s="99">
        <v>0</v>
      </c>
      <c r="D52" s="99">
        <v>1</v>
      </c>
      <c r="E52" s="99">
        <v>1</v>
      </c>
      <c r="F52" s="99">
        <v>0</v>
      </c>
      <c r="G52" s="99">
        <v>1</v>
      </c>
      <c r="H52" s="99">
        <v>3</v>
      </c>
      <c r="I52" s="99">
        <v>6</v>
      </c>
      <c r="J52" s="99">
        <v>4</v>
      </c>
      <c r="K52" s="99">
        <v>5</v>
      </c>
      <c r="L52" s="99">
        <v>6</v>
      </c>
      <c r="M52" s="99">
        <v>6</v>
      </c>
      <c r="N52" s="99">
        <v>13</v>
      </c>
      <c r="O52" s="99">
        <v>21</v>
      </c>
      <c r="P52" s="99">
        <v>7</v>
      </c>
      <c r="Q52" s="99">
        <v>21</v>
      </c>
      <c r="R52" s="99">
        <v>27</v>
      </c>
      <c r="S52" s="99">
        <v>18</v>
      </c>
      <c r="T52" s="99">
        <v>24</v>
      </c>
      <c r="U52" s="99">
        <v>0</v>
      </c>
      <c r="V52" s="99">
        <v>164</v>
      </c>
      <c r="W52" s="127"/>
      <c r="X52" s="118">
        <v>1945</v>
      </c>
      <c r="Y52" s="99">
        <v>0</v>
      </c>
      <c r="Z52" s="99">
        <v>0</v>
      </c>
      <c r="AA52" s="99">
        <v>0</v>
      </c>
      <c r="AB52" s="99">
        <v>1</v>
      </c>
      <c r="AC52" s="99">
        <v>1</v>
      </c>
      <c r="AD52" s="99">
        <v>2</v>
      </c>
      <c r="AE52" s="99">
        <v>2</v>
      </c>
      <c r="AF52" s="99">
        <v>3</v>
      </c>
      <c r="AG52" s="99">
        <v>3</v>
      </c>
      <c r="AH52" s="99">
        <v>5</v>
      </c>
      <c r="AI52" s="99">
        <v>8</v>
      </c>
      <c r="AJ52" s="99">
        <v>12</v>
      </c>
      <c r="AK52" s="99">
        <v>7</v>
      </c>
      <c r="AL52" s="99">
        <v>6</v>
      </c>
      <c r="AM52" s="99">
        <v>13</v>
      </c>
      <c r="AN52" s="99">
        <v>24</v>
      </c>
      <c r="AO52" s="99">
        <v>24</v>
      </c>
      <c r="AP52" s="99">
        <v>8</v>
      </c>
      <c r="AQ52" s="99">
        <v>0</v>
      </c>
      <c r="AR52" s="99">
        <v>119</v>
      </c>
      <c r="AS52" s="127"/>
      <c r="AT52" s="118">
        <v>1945</v>
      </c>
      <c r="AU52" s="99">
        <v>0</v>
      </c>
      <c r="AV52" s="99">
        <v>1</v>
      </c>
      <c r="AW52" s="99">
        <v>1</v>
      </c>
      <c r="AX52" s="99">
        <v>1</v>
      </c>
      <c r="AY52" s="99">
        <v>2</v>
      </c>
      <c r="AZ52" s="99">
        <v>5</v>
      </c>
      <c r="BA52" s="99">
        <v>8</v>
      </c>
      <c r="BB52" s="99">
        <v>7</v>
      </c>
      <c r="BC52" s="99">
        <v>8</v>
      </c>
      <c r="BD52" s="99">
        <v>11</v>
      </c>
      <c r="BE52" s="99">
        <v>14</v>
      </c>
      <c r="BF52" s="99">
        <v>25</v>
      </c>
      <c r="BG52" s="99">
        <v>28</v>
      </c>
      <c r="BH52" s="99">
        <v>13</v>
      </c>
      <c r="BI52" s="99">
        <v>34</v>
      </c>
      <c r="BJ52" s="99">
        <v>51</v>
      </c>
      <c r="BK52" s="99">
        <v>42</v>
      </c>
      <c r="BL52" s="99">
        <v>32</v>
      </c>
      <c r="BM52" s="99">
        <v>0</v>
      </c>
      <c r="BN52" s="99">
        <v>283</v>
      </c>
      <c r="BP52" s="118">
        <v>1945</v>
      </c>
    </row>
    <row r="53" spans="2:68">
      <c r="B53" s="118">
        <v>1946</v>
      </c>
      <c r="C53" s="99">
        <v>0</v>
      </c>
      <c r="D53" s="99">
        <v>0</v>
      </c>
      <c r="E53" s="99">
        <v>0</v>
      </c>
      <c r="F53" s="99">
        <v>1</v>
      </c>
      <c r="G53" s="99">
        <v>0</v>
      </c>
      <c r="H53" s="99">
        <v>3</v>
      </c>
      <c r="I53" s="99">
        <v>2</v>
      </c>
      <c r="J53" s="99">
        <v>1</v>
      </c>
      <c r="K53" s="99">
        <v>6</v>
      </c>
      <c r="L53" s="99">
        <v>5</v>
      </c>
      <c r="M53" s="99">
        <v>8</v>
      </c>
      <c r="N53" s="99">
        <v>13</v>
      </c>
      <c r="O53" s="99">
        <v>17</v>
      </c>
      <c r="P53" s="99">
        <v>18</v>
      </c>
      <c r="Q53" s="99">
        <v>21</v>
      </c>
      <c r="R53" s="99">
        <v>28</v>
      </c>
      <c r="S53" s="99">
        <v>28</v>
      </c>
      <c r="T53" s="99">
        <v>29</v>
      </c>
      <c r="U53" s="99">
        <v>0</v>
      </c>
      <c r="V53" s="99">
        <v>180</v>
      </c>
      <c r="W53" s="127"/>
      <c r="X53" s="118">
        <v>1946</v>
      </c>
      <c r="Y53" s="99">
        <v>0</v>
      </c>
      <c r="Z53" s="99">
        <v>0</v>
      </c>
      <c r="AA53" s="99">
        <v>0</v>
      </c>
      <c r="AB53" s="99">
        <v>0</v>
      </c>
      <c r="AC53" s="99">
        <v>2</v>
      </c>
      <c r="AD53" s="99">
        <v>1</v>
      </c>
      <c r="AE53" s="99">
        <v>3</v>
      </c>
      <c r="AF53" s="99">
        <v>5</v>
      </c>
      <c r="AG53" s="99">
        <v>3</v>
      </c>
      <c r="AH53" s="99">
        <v>3</v>
      </c>
      <c r="AI53" s="99">
        <v>3</v>
      </c>
      <c r="AJ53" s="99">
        <v>6</v>
      </c>
      <c r="AK53" s="99">
        <v>7</v>
      </c>
      <c r="AL53" s="99">
        <v>12</v>
      </c>
      <c r="AM53" s="99">
        <v>5</v>
      </c>
      <c r="AN53" s="99">
        <v>16</v>
      </c>
      <c r="AO53" s="99">
        <v>10</v>
      </c>
      <c r="AP53" s="99">
        <v>19</v>
      </c>
      <c r="AQ53" s="99">
        <v>0</v>
      </c>
      <c r="AR53" s="99">
        <v>95</v>
      </c>
      <c r="AS53" s="127"/>
      <c r="AT53" s="118">
        <v>1946</v>
      </c>
      <c r="AU53" s="99">
        <v>0</v>
      </c>
      <c r="AV53" s="99">
        <v>0</v>
      </c>
      <c r="AW53" s="99">
        <v>0</v>
      </c>
      <c r="AX53" s="99">
        <v>1</v>
      </c>
      <c r="AY53" s="99">
        <v>2</v>
      </c>
      <c r="AZ53" s="99">
        <v>4</v>
      </c>
      <c r="BA53" s="99">
        <v>5</v>
      </c>
      <c r="BB53" s="99">
        <v>6</v>
      </c>
      <c r="BC53" s="99">
        <v>9</v>
      </c>
      <c r="BD53" s="99">
        <v>8</v>
      </c>
      <c r="BE53" s="99">
        <v>11</v>
      </c>
      <c r="BF53" s="99">
        <v>19</v>
      </c>
      <c r="BG53" s="99">
        <v>24</v>
      </c>
      <c r="BH53" s="99">
        <v>30</v>
      </c>
      <c r="BI53" s="99">
        <v>26</v>
      </c>
      <c r="BJ53" s="99">
        <v>44</v>
      </c>
      <c r="BK53" s="99">
        <v>38</v>
      </c>
      <c r="BL53" s="99">
        <v>48</v>
      </c>
      <c r="BM53" s="99">
        <v>0</v>
      </c>
      <c r="BN53" s="99">
        <v>275</v>
      </c>
      <c r="BP53" s="118">
        <v>1946</v>
      </c>
    </row>
    <row r="54" spans="2:68">
      <c r="B54" s="118">
        <v>1947</v>
      </c>
      <c r="C54" s="99">
        <v>0</v>
      </c>
      <c r="D54" s="99">
        <v>1</v>
      </c>
      <c r="E54" s="99">
        <v>0</v>
      </c>
      <c r="F54" s="99">
        <v>0</v>
      </c>
      <c r="G54" s="99">
        <v>2</v>
      </c>
      <c r="H54" s="99">
        <v>3</v>
      </c>
      <c r="I54" s="99">
        <v>4</v>
      </c>
      <c r="J54" s="99">
        <v>7</v>
      </c>
      <c r="K54" s="99">
        <v>9</v>
      </c>
      <c r="L54" s="99">
        <v>9</v>
      </c>
      <c r="M54" s="99">
        <v>11</v>
      </c>
      <c r="N54" s="99">
        <v>12</v>
      </c>
      <c r="O54" s="99">
        <v>18</v>
      </c>
      <c r="P54" s="99">
        <v>19</v>
      </c>
      <c r="Q54" s="99">
        <v>15</v>
      </c>
      <c r="R54" s="99">
        <v>24</v>
      </c>
      <c r="S54" s="99">
        <v>33</v>
      </c>
      <c r="T54" s="99">
        <v>21</v>
      </c>
      <c r="U54" s="99">
        <v>0</v>
      </c>
      <c r="V54" s="99">
        <v>188</v>
      </c>
      <c r="W54" s="127"/>
      <c r="X54" s="118">
        <v>1947</v>
      </c>
      <c r="Y54" s="99">
        <v>0</v>
      </c>
      <c r="Z54" s="99">
        <v>0</v>
      </c>
      <c r="AA54" s="99">
        <v>0</v>
      </c>
      <c r="AB54" s="99">
        <v>0</v>
      </c>
      <c r="AC54" s="99">
        <v>1</v>
      </c>
      <c r="AD54" s="99">
        <v>3</v>
      </c>
      <c r="AE54" s="99">
        <v>5</v>
      </c>
      <c r="AF54" s="99">
        <v>6</v>
      </c>
      <c r="AG54" s="99">
        <v>5</v>
      </c>
      <c r="AH54" s="99">
        <v>6</v>
      </c>
      <c r="AI54" s="99">
        <v>6</v>
      </c>
      <c r="AJ54" s="99">
        <v>7</v>
      </c>
      <c r="AK54" s="99">
        <v>8</v>
      </c>
      <c r="AL54" s="99">
        <v>3</v>
      </c>
      <c r="AM54" s="99">
        <v>12</v>
      </c>
      <c r="AN54" s="99">
        <v>13</v>
      </c>
      <c r="AO54" s="99">
        <v>15</v>
      </c>
      <c r="AP54" s="99">
        <v>22</v>
      </c>
      <c r="AQ54" s="99">
        <v>0</v>
      </c>
      <c r="AR54" s="99">
        <v>112</v>
      </c>
      <c r="AS54" s="127"/>
      <c r="AT54" s="118">
        <v>1947</v>
      </c>
      <c r="AU54" s="99">
        <v>0</v>
      </c>
      <c r="AV54" s="99">
        <v>1</v>
      </c>
      <c r="AW54" s="99">
        <v>0</v>
      </c>
      <c r="AX54" s="99">
        <v>0</v>
      </c>
      <c r="AY54" s="99">
        <v>3</v>
      </c>
      <c r="AZ54" s="99">
        <v>6</v>
      </c>
      <c r="BA54" s="99">
        <v>9</v>
      </c>
      <c r="BB54" s="99">
        <v>13</v>
      </c>
      <c r="BC54" s="99">
        <v>14</v>
      </c>
      <c r="BD54" s="99">
        <v>15</v>
      </c>
      <c r="BE54" s="99">
        <v>17</v>
      </c>
      <c r="BF54" s="99">
        <v>19</v>
      </c>
      <c r="BG54" s="99">
        <v>26</v>
      </c>
      <c r="BH54" s="99">
        <v>22</v>
      </c>
      <c r="BI54" s="99">
        <v>27</v>
      </c>
      <c r="BJ54" s="99">
        <v>37</v>
      </c>
      <c r="BK54" s="99">
        <v>48</v>
      </c>
      <c r="BL54" s="99">
        <v>43</v>
      </c>
      <c r="BM54" s="99">
        <v>0</v>
      </c>
      <c r="BN54" s="99">
        <v>300</v>
      </c>
      <c r="BP54" s="118">
        <v>1947</v>
      </c>
    </row>
    <row r="55" spans="2:68">
      <c r="B55" s="118">
        <v>1948</v>
      </c>
      <c r="C55" s="99">
        <v>0</v>
      </c>
      <c r="D55" s="99">
        <v>0</v>
      </c>
      <c r="E55" s="99">
        <v>1</v>
      </c>
      <c r="F55" s="99">
        <v>1</v>
      </c>
      <c r="G55" s="99">
        <v>3</v>
      </c>
      <c r="H55" s="99">
        <v>2</v>
      </c>
      <c r="I55" s="99">
        <v>3</v>
      </c>
      <c r="J55" s="99">
        <v>3</v>
      </c>
      <c r="K55" s="99">
        <v>4</v>
      </c>
      <c r="L55" s="99">
        <v>10</v>
      </c>
      <c r="M55" s="99">
        <v>7</v>
      </c>
      <c r="N55" s="99">
        <v>11</v>
      </c>
      <c r="O55" s="99">
        <v>14</v>
      </c>
      <c r="P55" s="99">
        <v>13</v>
      </c>
      <c r="Q55" s="99">
        <v>21</v>
      </c>
      <c r="R55" s="99">
        <v>33</v>
      </c>
      <c r="S55" s="99">
        <v>23</v>
      </c>
      <c r="T55" s="99">
        <v>21</v>
      </c>
      <c r="U55" s="99">
        <v>0</v>
      </c>
      <c r="V55" s="99">
        <v>170</v>
      </c>
      <c r="W55" s="127"/>
      <c r="X55" s="118">
        <v>1948</v>
      </c>
      <c r="Y55" s="99">
        <v>0</v>
      </c>
      <c r="Z55" s="99">
        <v>0</v>
      </c>
      <c r="AA55" s="99">
        <v>0</v>
      </c>
      <c r="AB55" s="99">
        <v>1</v>
      </c>
      <c r="AC55" s="99">
        <v>0</v>
      </c>
      <c r="AD55" s="99">
        <v>3</v>
      </c>
      <c r="AE55" s="99">
        <v>4</v>
      </c>
      <c r="AF55" s="99">
        <v>5</v>
      </c>
      <c r="AG55" s="99">
        <v>1</v>
      </c>
      <c r="AH55" s="99">
        <v>3</v>
      </c>
      <c r="AI55" s="99">
        <v>6</v>
      </c>
      <c r="AJ55" s="99">
        <v>9</v>
      </c>
      <c r="AK55" s="99">
        <v>13</v>
      </c>
      <c r="AL55" s="99">
        <v>6</v>
      </c>
      <c r="AM55" s="99">
        <v>12</v>
      </c>
      <c r="AN55" s="99">
        <v>16</v>
      </c>
      <c r="AO55" s="99">
        <v>11</v>
      </c>
      <c r="AP55" s="99">
        <v>17</v>
      </c>
      <c r="AQ55" s="99">
        <v>0</v>
      </c>
      <c r="AR55" s="99">
        <v>107</v>
      </c>
      <c r="AS55" s="127"/>
      <c r="AT55" s="118">
        <v>1948</v>
      </c>
      <c r="AU55" s="99">
        <v>0</v>
      </c>
      <c r="AV55" s="99">
        <v>0</v>
      </c>
      <c r="AW55" s="99">
        <v>1</v>
      </c>
      <c r="AX55" s="99">
        <v>2</v>
      </c>
      <c r="AY55" s="99">
        <v>3</v>
      </c>
      <c r="AZ55" s="99">
        <v>5</v>
      </c>
      <c r="BA55" s="99">
        <v>7</v>
      </c>
      <c r="BB55" s="99">
        <v>8</v>
      </c>
      <c r="BC55" s="99">
        <v>5</v>
      </c>
      <c r="BD55" s="99">
        <v>13</v>
      </c>
      <c r="BE55" s="99">
        <v>13</v>
      </c>
      <c r="BF55" s="99">
        <v>20</v>
      </c>
      <c r="BG55" s="99">
        <v>27</v>
      </c>
      <c r="BH55" s="99">
        <v>19</v>
      </c>
      <c r="BI55" s="99">
        <v>33</v>
      </c>
      <c r="BJ55" s="99">
        <v>49</v>
      </c>
      <c r="BK55" s="99">
        <v>34</v>
      </c>
      <c r="BL55" s="99">
        <v>38</v>
      </c>
      <c r="BM55" s="99">
        <v>0</v>
      </c>
      <c r="BN55" s="99">
        <v>277</v>
      </c>
      <c r="BP55" s="118">
        <v>1948</v>
      </c>
    </row>
    <row r="56" spans="2:68">
      <c r="B56" s="118">
        <v>1949</v>
      </c>
      <c r="C56" s="99">
        <v>0</v>
      </c>
      <c r="D56" s="99">
        <v>0</v>
      </c>
      <c r="E56" s="99">
        <v>0</v>
      </c>
      <c r="F56" s="99">
        <v>0</v>
      </c>
      <c r="G56" s="99">
        <v>0</v>
      </c>
      <c r="H56" s="99">
        <v>2</v>
      </c>
      <c r="I56" s="99">
        <v>7</v>
      </c>
      <c r="J56" s="99">
        <v>5</v>
      </c>
      <c r="K56" s="99">
        <v>6</v>
      </c>
      <c r="L56" s="99">
        <v>4</v>
      </c>
      <c r="M56" s="99">
        <v>10</v>
      </c>
      <c r="N56" s="99">
        <v>15</v>
      </c>
      <c r="O56" s="99">
        <v>19</v>
      </c>
      <c r="P56" s="99">
        <v>13</v>
      </c>
      <c r="Q56" s="99">
        <v>21</v>
      </c>
      <c r="R56" s="99">
        <v>28</v>
      </c>
      <c r="S56" s="99">
        <v>16</v>
      </c>
      <c r="T56" s="99">
        <v>17</v>
      </c>
      <c r="U56" s="99">
        <v>0</v>
      </c>
      <c r="V56" s="99">
        <v>163</v>
      </c>
      <c r="W56" s="127"/>
      <c r="X56" s="118">
        <v>1949</v>
      </c>
      <c r="Y56" s="99">
        <v>0</v>
      </c>
      <c r="Z56" s="99">
        <v>0</v>
      </c>
      <c r="AA56" s="99">
        <v>0</v>
      </c>
      <c r="AB56" s="99">
        <v>0</v>
      </c>
      <c r="AC56" s="99">
        <v>1</v>
      </c>
      <c r="AD56" s="99">
        <v>5</v>
      </c>
      <c r="AE56" s="99">
        <v>5</v>
      </c>
      <c r="AF56" s="99">
        <v>4</v>
      </c>
      <c r="AG56" s="99">
        <v>0</v>
      </c>
      <c r="AH56" s="99">
        <v>4</v>
      </c>
      <c r="AI56" s="99">
        <v>4</v>
      </c>
      <c r="AJ56" s="99">
        <v>3</v>
      </c>
      <c r="AK56" s="99">
        <v>9</v>
      </c>
      <c r="AL56" s="99">
        <v>7</v>
      </c>
      <c r="AM56" s="99">
        <v>16</v>
      </c>
      <c r="AN56" s="99">
        <v>20</v>
      </c>
      <c r="AO56" s="99">
        <v>17</v>
      </c>
      <c r="AP56" s="99">
        <v>28</v>
      </c>
      <c r="AQ56" s="99">
        <v>0</v>
      </c>
      <c r="AR56" s="99">
        <v>123</v>
      </c>
      <c r="AS56" s="127"/>
      <c r="AT56" s="118">
        <v>1949</v>
      </c>
      <c r="AU56" s="99">
        <v>0</v>
      </c>
      <c r="AV56" s="99">
        <v>0</v>
      </c>
      <c r="AW56" s="99">
        <v>0</v>
      </c>
      <c r="AX56" s="99">
        <v>0</v>
      </c>
      <c r="AY56" s="99">
        <v>1</v>
      </c>
      <c r="AZ56" s="99">
        <v>7</v>
      </c>
      <c r="BA56" s="99">
        <v>12</v>
      </c>
      <c r="BB56" s="99">
        <v>9</v>
      </c>
      <c r="BC56" s="99">
        <v>6</v>
      </c>
      <c r="BD56" s="99">
        <v>8</v>
      </c>
      <c r="BE56" s="99">
        <v>14</v>
      </c>
      <c r="BF56" s="99">
        <v>18</v>
      </c>
      <c r="BG56" s="99">
        <v>28</v>
      </c>
      <c r="BH56" s="99">
        <v>20</v>
      </c>
      <c r="BI56" s="99">
        <v>37</v>
      </c>
      <c r="BJ56" s="99">
        <v>48</v>
      </c>
      <c r="BK56" s="99">
        <v>33</v>
      </c>
      <c r="BL56" s="99">
        <v>45</v>
      </c>
      <c r="BM56" s="99">
        <v>0</v>
      </c>
      <c r="BN56" s="99">
        <v>286</v>
      </c>
      <c r="BP56" s="118">
        <v>1949</v>
      </c>
    </row>
    <row r="57" spans="2:68">
      <c r="B57" s="119">
        <v>1950</v>
      </c>
      <c r="C57" s="99">
        <v>0</v>
      </c>
      <c r="D57" s="99">
        <v>0</v>
      </c>
      <c r="E57" s="99">
        <v>0</v>
      </c>
      <c r="F57" s="99">
        <v>1</v>
      </c>
      <c r="G57" s="99">
        <v>3</v>
      </c>
      <c r="H57" s="99">
        <v>8</v>
      </c>
      <c r="I57" s="99">
        <v>5</v>
      </c>
      <c r="J57" s="99">
        <v>4</v>
      </c>
      <c r="K57" s="99">
        <v>7</v>
      </c>
      <c r="L57" s="99">
        <v>6</v>
      </c>
      <c r="M57" s="99">
        <v>11</v>
      </c>
      <c r="N57" s="99">
        <v>15</v>
      </c>
      <c r="O57" s="99">
        <v>10</v>
      </c>
      <c r="P57" s="99">
        <v>20</v>
      </c>
      <c r="Q57" s="99">
        <v>17</v>
      </c>
      <c r="R57" s="99">
        <v>30</v>
      </c>
      <c r="S57" s="99">
        <v>15</v>
      </c>
      <c r="T57" s="99">
        <v>16</v>
      </c>
      <c r="U57" s="99">
        <v>0</v>
      </c>
      <c r="V57" s="99">
        <v>168</v>
      </c>
      <c r="W57" s="127"/>
      <c r="X57" s="119">
        <v>1950</v>
      </c>
      <c r="Y57" s="99">
        <v>0</v>
      </c>
      <c r="Z57" s="99">
        <v>0</v>
      </c>
      <c r="AA57" s="99">
        <v>0</v>
      </c>
      <c r="AB57" s="99">
        <v>1</v>
      </c>
      <c r="AC57" s="99">
        <v>0</v>
      </c>
      <c r="AD57" s="99">
        <v>2</v>
      </c>
      <c r="AE57" s="99">
        <v>3</v>
      </c>
      <c r="AF57" s="99">
        <v>7</v>
      </c>
      <c r="AG57" s="99">
        <v>5</v>
      </c>
      <c r="AH57" s="99">
        <v>5</v>
      </c>
      <c r="AI57" s="99">
        <v>2</v>
      </c>
      <c r="AJ57" s="99">
        <v>4</v>
      </c>
      <c r="AK57" s="99">
        <v>3</v>
      </c>
      <c r="AL57" s="99">
        <v>7</v>
      </c>
      <c r="AM57" s="99">
        <v>6</v>
      </c>
      <c r="AN57" s="99">
        <v>10</v>
      </c>
      <c r="AO57" s="99">
        <v>21</v>
      </c>
      <c r="AP57" s="99">
        <v>17</v>
      </c>
      <c r="AQ57" s="99">
        <v>0</v>
      </c>
      <c r="AR57" s="99">
        <v>93</v>
      </c>
      <c r="AS57" s="127"/>
      <c r="AT57" s="119">
        <v>1950</v>
      </c>
      <c r="AU57" s="99">
        <v>0</v>
      </c>
      <c r="AV57" s="99">
        <v>0</v>
      </c>
      <c r="AW57" s="99">
        <v>0</v>
      </c>
      <c r="AX57" s="99">
        <v>2</v>
      </c>
      <c r="AY57" s="99">
        <v>3</v>
      </c>
      <c r="AZ57" s="99">
        <v>10</v>
      </c>
      <c r="BA57" s="99">
        <v>8</v>
      </c>
      <c r="BB57" s="99">
        <v>11</v>
      </c>
      <c r="BC57" s="99">
        <v>12</v>
      </c>
      <c r="BD57" s="99">
        <v>11</v>
      </c>
      <c r="BE57" s="99">
        <v>13</v>
      </c>
      <c r="BF57" s="99">
        <v>19</v>
      </c>
      <c r="BG57" s="99">
        <v>13</v>
      </c>
      <c r="BH57" s="99">
        <v>27</v>
      </c>
      <c r="BI57" s="99">
        <v>23</v>
      </c>
      <c r="BJ57" s="99">
        <v>40</v>
      </c>
      <c r="BK57" s="99">
        <v>36</v>
      </c>
      <c r="BL57" s="99">
        <v>33</v>
      </c>
      <c r="BM57" s="99">
        <v>0</v>
      </c>
      <c r="BN57" s="99">
        <v>261</v>
      </c>
      <c r="BP57" s="119">
        <v>1950</v>
      </c>
    </row>
    <row r="58" spans="2:68">
      <c r="B58" s="119">
        <v>1951</v>
      </c>
      <c r="C58" s="99">
        <v>0</v>
      </c>
      <c r="D58" s="99">
        <v>0</v>
      </c>
      <c r="E58" s="99">
        <v>0</v>
      </c>
      <c r="F58" s="99">
        <v>2</v>
      </c>
      <c r="G58" s="99">
        <v>4</v>
      </c>
      <c r="H58" s="99">
        <v>2</v>
      </c>
      <c r="I58" s="99">
        <v>5</v>
      </c>
      <c r="J58" s="99">
        <v>12</v>
      </c>
      <c r="K58" s="99">
        <v>6</v>
      </c>
      <c r="L58" s="99">
        <v>5</v>
      </c>
      <c r="M58" s="99">
        <v>5</v>
      </c>
      <c r="N58" s="99">
        <v>9</v>
      </c>
      <c r="O58" s="99">
        <v>16</v>
      </c>
      <c r="P58" s="99">
        <v>15</v>
      </c>
      <c r="Q58" s="99">
        <v>11</v>
      </c>
      <c r="R58" s="99">
        <v>17</v>
      </c>
      <c r="S58" s="99">
        <v>19</v>
      </c>
      <c r="T58" s="99">
        <v>19</v>
      </c>
      <c r="U58" s="99">
        <v>0</v>
      </c>
      <c r="V58" s="99">
        <v>147</v>
      </c>
      <c r="W58" s="127"/>
      <c r="X58" s="119">
        <v>1951</v>
      </c>
      <c r="Y58" s="99">
        <v>0</v>
      </c>
      <c r="Z58" s="99">
        <v>0</v>
      </c>
      <c r="AA58" s="99">
        <v>0</v>
      </c>
      <c r="AB58" s="99">
        <v>1</v>
      </c>
      <c r="AC58" s="99">
        <v>4</v>
      </c>
      <c r="AD58" s="99">
        <v>4</v>
      </c>
      <c r="AE58" s="99">
        <v>2</v>
      </c>
      <c r="AF58" s="99">
        <v>6</v>
      </c>
      <c r="AG58" s="99">
        <v>4</v>
      </c>
      <c r="AH58" s="99">
        <v>1</v>
      </c>
      <c r="AI58" s="99">
        <v>5</v>
      </c>
      <c r="AJ58" s="99">
        <v>9</v>
      </c>
      <c r="AK58" s="99">
        <v>10</v>
      </c>
      <c r="AL58" s="99">
        <v>10</v>
      </c>
      <c r="AM58" s="99">
        <v>17</v>
      </c>
      <c r="AN58" s="99">
        <v>10</v>
      </c>
      <c r="AO58" s="99">
        <v>10</v>
      </c>
      <c r="AP58" s="99">
        <v>19</v>
      </c>
      <c r="AQ58" s="99">
        <v>0</v>
      </c>
      <c r="AR58" s="99">
        <v>112</v>
      </c>
      <c r="AS58" s="127"/>
      <c r="AT58" s="119">
        <v>1951</v>
      </c>
      <c r="AU58" s="99">
        <v>0</v>
      </c>
      <c r="AV58" s="99">
        <v>0</v>
      </c>
      <c r="AW58" s="99">
        <v>0</v>
      </c>
      <c r="AX58" s="99">
        <v>3</v>
      </c>
      <c r="AY58" s="99">
        <v>8</v>
      </c>
      <c r="AZ58" s="99">
        <v>6</v>
      </c>
      <c r="BA58" s="99">
        <v>7</v>
      </c>
      <c r="BB58" s="99">
        <v>18</v>
      </c>
      <c r="BC58" s="99">
        <v>10</v>
      </c>
      <c r="BD58" s="99">
        <v>6</v>
      </c>
      <c r="BE58" s="99">
        <v>10</v>
      </c>
      <c r="BF58" s="99">
        <v>18</v>
      </c>
      <c r="BG58" s="99">
        <v>26</v>
      </c>
      <c r="BH58" s="99">
        <v>25</v>
      </c>
      <c r="BI58" s="99">
        <v>28</v>
      </c>
      <c r="BJ58" s="99">
        <v>27</v>
      </c>
      <c r="BK58" s="99">
        <v>29</v>
      </c>
      <c r="BL58" s="99">
        <v>38</v>
      </c>
      <c r="BM58" s="99">
        <v>0</v>
      </c>
      <c r="BN58" s="99">
        <v>259</v>
      </c>
      <c r="BP58" s="119">
        <v>1951</v>
      </c>
    </row>
    <row r="59" spans="2:68">
      <c r="B59" s="119">
        <v>1952</v>
      </c>
      <c r="C59" s="99">
        <v>0</v>
      </c>
      <c r="D59" s="99">
        <v>0</v>
      </c>
      <c r="E59" s="99">
        <v>1</v>
      </c>
      <c r="F59" s="99">
        <v>1</v>
      </c>
      <c r="G59" s="99">
        <v>4</v>
      </c>
      <c r="H59" s="99">
        <v>5</v>
      </c>
      <c r="I59" s="99">
        <v>7</v>
      </c>
      <c r="J59" s="99">
        <v>7</v>
      </c>
      <c r="K59" s="99">
        <v>8</v>
      </c>
      <c r="L59" s="99">
        <v>10</v>
      </c>
      <c r="M59" s="99">
        <v>9</v>
      </c>
      <c r="N59" s="99">
        <v>10</v>
      </c>
      <c r="O59" s="99">
        <v>16</v>
      </c>
      <c r="P59" s="99">
        <v>18</v>
      </c>
      <c r="Q59" s="99">
        <v>15</v>
      </c>
      <c r="R59" s="99">
        <v>18</v>
      </c>
      <c r="S59" s="99">
        <v>18</v>
      </c>
      <c r="T59" s="99">
        <v>13</v>
      </c>
      <c r="U59" s="99">
        <v>0</v>
      </c>
      <c r="V59" s="99">
        <v>160</v>
      </c>
      <c r="W59" s="127"/>
      <c r="X59" s="119">
        <v>1952</v>
      </c>
      <c r="Y59" s="99">
        <v>1</v>
      </c>
      <c r="Z59" s="99">
        <v>0</v>
      </c>
      <c r="AA59" s="99">
        <v>0</v>
      </c>
      <c r="AB59" s="99">
        <v>1</v>
      </c>
      <c r="AC59" s="99">
        <v>5</v>
      </c>
      <c r="AD59" s="99">
        <v>6</v>
      </c>
      <c r="AE59" s="99">
        <v>3</v>
      </c>
      <c r="AF59" s="99">
        <v>9</v>
      </c>
      <c r="AG59" s="99">
        <v>6</v>
      </c>
      <c r="AH59" s="99">
        <v>9</v>
      </c>
      <c r="AI59" s="99">
        <v>6</v>
      </c>
      <c r="AJ59" s="99">
        <v>8</v>
      </c>
      <c r="AK59" s="99">
        <v>6</v>
      </c>
      <c r="AL59" s="99">
        <v>6</v>
      </c>
      <c r="AM59" s="99">
        <v>8</v>
      </c>
      <c r="AN59" s="99">
        <v>12</v>
      </c>
      <c r="AO59" s="99">
        <v>18</v>
      </c>
      <c r="AP59" s="99">
        <v>22</v>
      </c>
      <c r="AQ59" s="99">
        <v>0</v>
      </c>
      <c r="AR59" s="99">
        <v>126</v>
      </c>
      <c r="AS59" s="127"/>
      <c r="AT59" s="119">
        <v>1952</v>
      </c>
      <c r="AU59" s="99">
        <v>1</v>
      </c>
      <c r="AV59" s="99">
        <v>0</v>
      </c>
      <c r="AW59" s="99">
        <v>1</v>
      </c>
      <c r="AX59" s="99">
        <v>2</v>
      </c>
      <c r="AY59" s="99">
        <v>9</v>
      </c>
      <c r="AZ59" s="99">
        <v>11</v>
      </c>
      <c r="BA59" s="99">
        <v>10</v>
      </c>
      <c r="BB59" s="99">
        <v>16</v>
      </c>
      <c r="BC59" s="99">
        <v>14</v>
      </c>
      <c r="BD59" s="99">
        <v>19</v>
      </c>
      <c r="BE59" s="99">
        <v>15</v>
      </c>
      <c r="BF59" s="99">
        <v>18</v>
      </c>
      <c r="BG59" s="99">
        <v>22</v>
      </c>
      <c r="BH59" s="99">
        <v>24</v>
      </c>
      <c r="BI59" s="99">
        <v>23</v>
      </c>
      <c r="BJ59" s="99">
        <v>30</v>
      </c>
      <c r="BK59" s="99">
        <v>36</v>
      </c>
      <c r="BL59" s="99">
        <v>35</v>
      </c>
      <c r="BM59" s="99">
        <v>0</v>
      </c>
      <c r="BN59" s="99">
        <v>286</v>
      </c>
      <c r="BP59" s="119">
        <v>1952</v>
      </c>
    </row>
    <row r="60" spans="2:68">
      <c r="B60" s="119">
        <v>1953</v>
      </c>
      <c r="C60" s="99">
        <v>0</v>
      </c>
      <c r="D60" s="99">
        <v>1</v>
      </c>
      <c r="E60" s="99">
        <v>0</v>
      </c>
      <c r="F60" s="99">
        <v>1</v>
      </c>
      <c r="G60" s="99">
        <v>3</v>
      </c>
      <c r="H60" s="99">
        <v>4</v>
      </c>
      <c r="I60" s="99">
        <v>6</v>
      </c>
      <c r="J60" s="99">
        <v>7</v>
      </c>
      <c r="K60" s="99">
        <v>10</v>
      </c>
      <c r="L60" s="99">
        <v>5</v>
      </c>
      <c r="M60" s="99">
        <v>11</v>
      </c>
      <c r="N60" s="99">
        <v>6</v>
      </c>
      <c r="O60" s="99">
        <v>13</v>
      </c>
      <c r="P60" s="99">
        <v>17</v>
      </c>
      <c r="Q60" s="99">
        <v>22</v>
      </c>
      <c r="R60" s="99">
        <v>12</v>
      </c>
      <c r="S60" s="99">
        <v>24</v>
      </c>
      <c r="T60" s="99">
        <v>17</v>
      </c>
      <c r="U60" s="99">
        <v>0</v>
      </c>
      <c r="V60" s="99">
        <v>159</v>
      </c>
      <c r="W60" s="127"/>
      <c r="X60" s="119">
        <v>1953</v>
      </c>
      <c r="Y60" s="99">
        <v>0</v>
      </c>
      <c r="Z60" s="99">
        <v>0</v>
      </c>
      <c r="AA60" s="99">
        <v>2</v>
      </c>
      <c r="AB60" s="99">
        <v>0</v>
      </c>
      <c r="AC60" s="99">
        <v>2</v>
      </c>
      <c r="AD60" s="99">
        <v>5</v>
      </c>
      <c r="AE60" s="99">
        <v>7</v>
      </c>
      <c r="AF60" s="99">
        <v>3</v>
      </c>
      <c r="AG60" s="99">
        <v>7</v>
      </c>
      <c r="AH60" s="99">
        <v>6</v>
      </c>
      <c r="AI60" s="99">
        <v>4</v>
      </c>
      <c r="AJ60" s="99">
        <v>3</v>
      </c>
      <c r="AK60" s="99">
        <v>9</v>
      </c>
      <c r="AL60" s="99">
        <v>5</v>
      </c>
      <c r="AM60" s="99">
        <v>8</v>
      </c>
      <c r="AN60" s="99">
        <v>12</v>
      </c>
      <c r="AO60" s="99">
        <v>10</v>
      </c>
      <c r="AP60" s="99">
        <v>9</v>
      </c>
      <c r="AQ60" s="99">
        <v>0</v>
      </c>
      <c r="AR60" s="99">
        <v>92</v>
      </c>
      <c r="AS60" s="127"/>
      <c r="AT60" s="119">
        <v>1953</v>
      </c>
      <c r="AU60" s="99">
        <v>0</v>
      </c>
      <c r="AV60" s="99">
        <v>1</v>
      </c>
      <c r="AW60" s="99">
        <v>2</v>
      </c>
      <c r="AX60" s="99">
        <v>1</v>
      </c>
      <c r="AY60" s="99">
        <v>5</v>
      </c>
      <c r="AZ60" s="99">
        <v>9</v>
      </c>
      <c r="BA60" s="99">
        <v>13</v>
      </c>
      <c r="BB60" s="99">
        <v>10</v>
      </c>
      <c r="BC60" s="99">
        <v>17</v>
      </c>
      <c r="BD60" s="99">
        <v>11</v>
      </c>
      <c r="BE60" s="99">
        <v>15</v>
      </c>
      <c r="BF60" s="99">
        <v>9</v>
      </c>
      <c r="BG60" s="99">
        <v>22</v>
      </c>
      <c r="BH60" s="99">
        <v>22</v>
      </c>
      <c r="BI60" s="99">
        <v>30</v>
      </c>
      <c r="BJ60" s="99">
        <v>24</v>
      </c>
      <c r="BK60" s="99">
        <v>34</v>
      </c>
      <c r="BL60" s="99">
        <v>26</v>
      </c>
      <c r="BM60" s="99">
        <v>0</v>
      </c>
      <c r="BN60" s="99">
        <v>251</v>
      </c>
      <c r="BP60" s="119">
        <v>1953</v>
      </c>
    </row>
    <row r="61" spans="2:68">
      <c r="B61" s="119">
        <v>1954</v>
      </c>
      <c r="C61" s="99">
        <v>0</v>
      </c>
      <c r="D61" s="99">
        <v>0</v>
      </c>
      <c r="E61" s="99">
        <v>0</v>
      </c>
      <c r="F61" s="99">
        <v>3</v>
      </c>
      <c r="G61" s="99">
        <v>2</v>
      </c>
      <c r="H61" s="99">
        <v>4</v>
      </c>
      <c r="I61" s="99">
        <v>5</v>
      </c>
      <c r="J61" s="99">
        <v>5</v>
      </c>
      <c r="K61" s="99">
        <v>13</v>
      </c>
      <c r="L61" s="99">
        <v>11</v>
      </c>
      <c r="M61" s="99">
        <v>9</v>
      </c>
      <c r="N61" s="99">
        <v>11</v>
      </c>
      <c r="O61" s="99">
        <v>19</v>
      </c>
      <c r="P61" s="99">
        <v>14</v>
      </c>
      <c r="Q61" s="99">
        <v>17</v>
      </c>
      <c r="R61" s="99">
        <v>16</v>
      </c>
      <c r="S61" s="99">
        <v>15</v>
      </c>
      <c r="T61" s="99">
        <v>13</v>
      </c>
      <c r="U61" s="99">
        <v>0</v>
      </c>
      <c r="V61" s="99">
        <v>157</v>
      </c>
      <c r="W61" s="127"/>
      <c r="X61" s="119">
        <v>1954</v>
      </c>
      <c r="Y61" s="99">
        <v>0</v>
      </c>
      <c r="Z61" s="99">
        <v>0</v>
      </c>
      <c r="AA61" s="99">
        <v>0</v>
      </c>
      <c r="AB61" s="99">
        <v>1</v>
      </c>
      <c r="AC61" s="99">
        <v>1</v>
      </c>
      <c r="AD61" s="99">
        <v>0</v>
      </c>
      <c r="AE61" s="99">
        <v>7</v>
      </c>
      <c r="AF61" s="99">
        <v>11</v>
      </c>
      <c r="AG61" s="99">
        <v>5</v>
      </c>
      <c r="AH61" s="99">
        <v>8</v>
      </c>
      <c r="AI61" s="99">
        <v>9</v>
      </c>
      <c r="AJ61" s="99">
        <v>10</v>
      </c>
      <c r="AK61" s="99">
        <v>7</v>
      </c>
      <c r="AL61" s="99">
        <v>9</v>
      </c>
      <c r="AM61" s="99">
        <v>11</v>
      </c>
      <c r="AN61" s="99">
        <v>16</v>
      </c>
      <c r="AO61" s="99">
        <v>8</v>
      </c>
      <c r="AP61" s="99">
        <v>22</v>
      </c>
      <c r="AQ61" s="99">
        <v>0</v>
      </c>
      <c r="AR61" s="99">
        <v>125</v>
      </c>
      <c r="AS61" s="127"/>
      <c r="AT61" s="119">
        <v>1954</v>
      </c>
      <c r="AU61" s="99">
        <v>0</v>
      </c>
      <c r="AV61" s="99">
        <v>0</v>
      </c>
      <c r="AW61" s="99">
        <v>0</v>
      </c>
      <c r="AX61" s="99">
        <v>4</v>
      </c>
      <c r="AY61" s="99">
        <v>3</v>
      </c>
      <c r="AZ61" s="99">
        <v>4</v>
      </c>
      <c r="BA61" s="99">
        <v>12</v>
      </c>
      <c r="BB61" s="99">
        <v>16</v>
      </c>
      <c r="BC61" s="99">
        <v>18</v>
      </c>
      <c r="BD61" s="99">
        <v>19</v>
      </c>
      <c r="BE61" s="99">
        <v>18</v>
      </c>
      <c r="BF61" s="99">
        <v>21</v>
      </c>
      <c r="BG61" s="99">
        <v>26</v>
      </c>
      <c r="BH61" s="99">
        <v>23</v>
      </c>
      <c r="BI61" s="99">
        <v>28</v>
      </c>
      <c r="BJ61" s="99">
        <v>32</v>
      </c>
      <c r="BK61" s="99">
        <v>23</v>
      </c>
      <c r="BL61" s="99">
        <v>35</v>
      </c>
      <c r="BM61" s="99">
        <v>0</v>
      </c>
      <c r="BN61" s="99">
        <v>282</v>
      </c>
      <c r="BP61" s="119">
        <v>1954</v>
      </c>
    </row>
    <row r="62" spans="2:68">
      <c r="B62" s="119">
        <v>1955</v>
      </c>
      <c r="C62" s="99">
        <v>0</v>
      </c>
      <c r="D62" s="99">
        <v>1</v>
      </c>
      <c r="E62" s="99">
        <v>0</v>
      </c>
      <c r="F62" s="99">
        <v>0</v>
      </c>
      <c r="G62" s="99">
        <v>6</v>
      </c>
      <c r="H62" s="99">
        <v>4</v>
      </c>
      <c r="I62" s="99">
        <v>13</v>
      </c>
      <c r="J62" s="99">
        <v>9</v>
      </c>
      <c r="K62" s="99">
        <v>6</v>
      </c>
      <c r="L62" s="99">
        <v>9</v>
      </c>
      <c r="M62" s="99">
        <v>10</v>
      </c>
      <c r="N62" s="99">
        <v>12</v>
      </c>
      <c r="O62" s="99">
        <v>20</v>
      </c>
      <c r="P62" s="99">
        <v>18</v>
      </c>
      <c r="Q62" s="99">
        <v>12</v>
      </c>
      <c r="R62" s="99">
        <v>15</v>
      </c>
      <c r="S62" s="99">
        <v>16</v>
      </c>
      <c r="T62" s="99">
        <v>20</v>
      </c>
      <c r="U62" s="99">
        <v>0</v>
      </c>
      <c r="V62" s="99">
        <v>171</v>
      </c>
      <c r="W62" s="127"/>
      <c r="X62" s="119">
        <v>1955</v>
      </c>
      <c r="Y62" s="99">
        <v>1</v>
      </c>
      <c r="Z62" s="99">
        <v>0</v>
      </c>
      <c r="AA62" s="99">
        <v>1</v>
      </c>
      <c r="AB62" s="99">
        <v>1</v>
      </c>
      <c r="AC62" s="99">
        <v>3</v>
      </c>
      <c r="AD62" s="99">
        <v>4</v>
      </c>
      <c r="AE62" s="99">
        <v>10</v>
      </c>
      <c r="AF62" s="99">
        <v>4</v>
      </c>
      <c r="AG62" s="99">
        <v>9</v>
      </c>
      <c r="AH62" s="99">
        <v>5</v>
      </c>
      <c r="AI62" s="99">
        <v>7</v>
      </c>
      <c r="AJ62" s="99">
        <v>9</v>
      </c>
      <c r="AK62" s="99">
        <v>5</v>
      </c>
      <c r="AL62" s="99">
        <v>11</v>
      </c>
      <c r="AM62" s="99">
        <v>14</v>
      </c>
      <c r="AN62" s="99">
        <v>16</v>
      </c>
      <c r="AO62" s="99">
        <v>17</v>
      </c>
      <c r="AP62" s="99">
        <v>17</v>
      </c>
      <c r="AQ62" s="99">
        <v>0</v>
      </c>
      <c r="AR62" s="99">
        <v>134</v>
      </c>
      <c r="AS62" s="127"/>
      <c r="AT62" s="119">
        <v>1955</v>
      </c>
      <c r="AU62" s="99">
        <v>1</v>
      </c>
      <c r="AV62" s="99">
        <v>1</v>
      </c>
      <c r="AW62" s="99">
        <v>1</v>
      </c>
      <c r="AX62" s="99">
        <v>1</v>
      </c>
      <c r="AY62" s="99">
        <v>9</v>
      </c>
      <c r="AZ62" s="99">
        <v>8</v>
      </c>
      <c r="BA62" s="99">
        <v>23</v>
      </c>
      <c r="BB62" s="99">
        <v>13</v>
      </c>
      <c r="BC62" s="99">
        <v>15</v>
      </c>
      <c r="BD62" s="99">
        <v>14</v>
      </c>
      <c r="BE62" s="99">
        <v>17</v>
      </c>
      <c r="BF62" s="99">
        <v>21</v>
      </c>
      <c r="BG62" s="99">
        <v>25</v>
      </c>
      <c r="BH62" s="99">
        <v>29</v>
      </c>
      <c r="BI62" s="99">
        <v>26</v>
      </c>
      <c r="BJ62" s="99">
        <v>31</v>
      </c>
      <c r="BK62" s="99">
        <v>33</v>
      </c>
      <c r="BL62" s="99">
        <v>37</v>
      </c>
      <c r="BM62" s="99">
        <v>0</v>
      </c>
      <c r="BN62" s="99">
        <v>305</v>
      </c>
      <c r="BP62" s="119">
        <v>1955</v>
      </c>
    </row>
    <row r="63" spans="2:68">
      <c r="B63" s="119">
        <v>1956</v>
      </c>
      <c r="C63" s="99">
        <v>0</v>
      </c>
      <c r="D63" s="99">
        <v>1</v>
      </c>
      <c r="E63" s="99">
        <v>1</v>
      </c>
      <c r="F63" s="99">
        <v>2</v>
      </c>
      <c r="G63" s="99">
        <v>3</v>
      </c>
      <c r="H63" s="99">
        <v>4</v>
      </c>
      <c r="I63" s="99">
        <v>8</v>
      </c>
      <c r="J63" s="99">
        <v>14</v>
      </c>
      <c r="K63" s="99">
        <v>11</v>
      </c>
      <c r="L63" s="99">
        <v>19</v>
      </c>
      <c r="M63" s="99">
        <v>20</v>
      </c>
      <c r="N63" s="99">
        <v>9</v>
      </c>
      <c r="O63" s="99">
        <v>11</v>
      </c>
      <c r="P63" s="99">
        <v>21</v>
      </c>
      <c r="Q63" s="99">
        <v>25</v>
      </c>
      <c r="R63" s="99">
        <v>22</v>
      </c>
      <c r="S63" s="99">
        <v>19</v>
      </c>
      <c r="T63" s="99">
        <v>19</v>
      </c>
      <c r="U63" s="99">
        <v>0</v>
      </c>
      <c r="V63" s="99">
        <v>209</v>
      </c>
      <c r="W63" s="127"/>
      <c r="X63" s="119">
        <v>1956</v>
      </c>
      <c r="Y63" s="99">
        <v>0</v>
      </c>
      <c r="Z63" s="99">
        <v>0</v>
      </c>
      <c r="AA63" s="99">
        <v>0</v>
      </c>
      <c r="AB63" s="99">
        <v>1</v>
      </c>
      <c r="AC63" s="99">
        <v>2</v>
      </c>
      <c r="AD63" s="99">
        <v>2</v>
      </c>
      <c r="AE63" s="99">
        <v>4</v>
      </c>
      <c r="AF63" s="99">
        <v>2</v>
      </c>
      <c r="AG63" s="99">
        <v>10</v>
      </c>
      <c r="AH63" s="99">
        <v>9</v>
      </c>
      <c r="AI63" s="99">
        <v>6</v>
      </c>
      <c r="AJ63" s="99">
        <v>12</v>
      </c>
      <c r="AK63" s="99">
        <v>10</v>
      </c>
      <c r="AL63" s="99">
        <v>10</v>
      </c>
      <c r="AM63" s="99">
        <v>12</v>
      </c>
      <c r="AN63" s="99">
        <v>10</v>
      </c>
      <c r="AO63" s="99">
        <v>7</v>
      </c>
      <c r="AP63" s="99">
        <v>24</v>
      </c>
      <c r="AQ63" s="99">
        <v>0</v>
      </c>
      <c r="AR63" s="99">
        <v>121</v>
      </c>
      <c r="AS63" s="127"/>
      <c r="AT63" s="119">
        <v>1956</v>
      </c>
      <c r="AU63" s="99">
        <v>0</v>
      </c>
      <c r="AV63" s="99">
        <v>1</v>
      </c>
      <c r="AW63" s="99">
        <v>1</v>
      </c>
      <c r="AX63" s="99">
        <v>3</v>
      </c>
      <c r="AY63" s="99">
        <v>5</v>
      </c>
      <c r="AZ63" s="99">
        <v>6</v>
      </c>
      <c r="BA63" s="99">
        <v>12</v>
      </c>
      <c r="BB63" s="99">
        <v>16</v>
      </c>
      <c r="BC63" s="99">
        <v>21</v>
      </c>
      <c r="BD63" s="99">
        <v>28</v>
      </c>
      <c r="BE63" s="99">
        <v>26</v>
      </c>
      <c r="BF63" s="99">
        <v>21</v>
      </c>
      <c r="BG63" s="99">
        <v>21</v>
      </c>
      <c r="BH63" s="99">
        <v>31</v>
      </c>
      <c r="BI63" s="99">
        <v>37</v>
      </c>
      <c r="BJ63" s="99">
        <v>32</v>
      </c>
      <c r="BK63" s="99">
        <v>26</v>
      </c>
      <c r="BL63" s="99">
        <v>43</v>
      </c>
      <c r="BM63" s="99">
        <v>0</v>
      </c>
      <c r="BN63" s="99">
        <v>330</v>
      </c>
      <c r="BP63" s="119">
        <v>1956</v>
      </c>
    </row>
    <row r="64" spans="2:68">
      <c r="B64" s="119">
        <v>1957</v>
      </c>
      <c r="C64" s="99">
        <v>0</v>
      </c>
      <c r="D64" s="99">
        <v>0</v>
      </c>
      <c r="E64" s="99">
        <v>0</v>
      </c>
      <c r="F64" s="99">
        <v>4</v>
      </c>
      <c r="G64" s="99">
        <v>4</v>
      </c>
      <c r="H64" s="99">
        <v>8</v>
      </c>
      <c r="I64" s="99">
        <v>13</v>
      </c>
      <c r="J64" s="99">
        <v>6</v>
      </c>
      <c r="K64" s="99">
        <v>16</v>
      </c>
      <c r="L64" s="99">
        <v>17</v>
      </c>
      <c r="M64" s="99">
        <v>25</v>
      </c>
      <c r="N64" s="99">
        <v>15</v>
      </c>
      <c r="O64" s="99">
        <v>20</v>
      </c>
      <c r="P64" s="99">
        <v>25</v>
      </c>
      <c r="Q64" s="99">
        <v>17</v>
      </c>
      <c r="R64" s="99">
        <v>14</v>
      </c>
      <c r="S64" s="99">
        <v>9</v>
      </c>
      <c r="T64" s="99">
        <v>13</v>
      </c>
      <c r="U64" s="99">
        <v>0</v>
      </c>
      <c r="V64" s="99">
        <v>206</v>
      </c>
      <c r="W64" s="127"/>
      <c r="X64" s="119">
        <v>1957</v>
      </c>
      <c r="Y64" s="99">
        <v>0</v>
      </c>
      <c r="Z64" s="99">
        <v>1</v>
      </c>
      <c r="AA64" s="99">
        <v>0</v>
      </c>
      <c r="AB64" s="99">
        <v>0</v>
      </c>
      <c r="AC64" s="99">
        <v>4</v>
      </c>
      <c r="AD64" s="99">
        <v>2</v>
      </c>
      <c r="AE64" s="99">
        <v>8</v>
      </c>
      <c r="AF64" s="99">
        <v>10</v>
      </c>
      <c r="AG64" s="99">
        <v>10</v>
      </c>
      <c r="AH64" s="99">
        <v>10</v>
      </c>
      <c r="AI64" s="99">
        <v>8</v>
      </c>
      <c r="AJ64" s="99">
        <v>7</v>
      </c>
      <c r="AK64" s="99">
        <v>13</v>
      </c>
      <c r="AL64" s="99">
        <v>6</v>
      </c>
      <c r="AM64" s="99">
        <v>10</v>
      </c>
      <c r="AN64" s="99">
        <v>14</v>
      </c>
      <c r="AO64" s="99">
        <v>14</v>
      </c>
      <c r="AP64" s="99">
        <v>19</v>
      </c>
      <c r="AQ64" s="99">
        <v>0</v>
      </c>
      <c r="AR64" s="99">
        <v>136</v>
      </c>
      <c r="AS64" s="127"/>
      <c r="AT64" s="119">
        <v>1957</v>
      </c>
      <c r="AU64" s="99">
        <v>0</v>
      </c>
      <c r="AV64" s="99">
        <v>1</v>
      </c>
      <c r="AW64" s="99">
        <v>0</v>
      </c>
      <c r="AX64" s="99">
        <v>4</v>
      </c>
      <c r="AY64" s="99">
        <v>8</v>
      </c>
      <c r="AZ64" s="99">
        <v>10</v>
      </c>
      <c r="BA64" s="99">
        <v>21</v>
      </c>
      <c r="BB64" s="99">
        <v>16</v>
      </c>
      <c r="BC64" s="99">
        <v>26</v>
      </c>
      <c r="BD64" s="99">
        <v>27</v>
      </c>
      <c r="BE64" s="99">
        <v>33</v>
      </c>
      <c r="BF64" s="99">
        <v>22</v>
      </c>
      <c r="BG64" s="99">
        <v>33</v>
      </c>
      <c r="BH64" s="99">
        <v>31</v>
      </c>
      <c r="BI64" s="99">
        <v>27</v>
      </c>
      <c r="BJ64" s="99">
        <v>28</v>
      </c>
      <c r="BK64" s="99">
        <v>23</v>
      </c>
      <c r="BL64" s="99">
        <v>32</v>
      </c>
      <c r="BM64" s="99">
        <v>0</v>
      </c>
      <c r="BN64" s="99">
        <v>342</v>
      </c>
      <c r="BP64" s="119">
        <v>1957</v>
      </c>
    </row>
    <row r="65" spans="2:68">
      <c r="B65" s="120">
        <v>1958</v>
      </c>
      <c r="C65" s="99">
        <v>0</v>
      </c>
      <c r="D65" s="99">
        <v>1</v>
      </c>
      <c r="E65" s="99">
        <v>0</v>
      </c>
      <c r="F65" s="99">
        <v>1</v>
      </c>
      <c r="G65" s="99">
        <v>3</v>
      </c>
      <c r="H65" s="99">
        <v>7</v>
      </c>
      <c r="I65" s="99">
        <v>8</v>
      </c>
      <c r="J65" s="99">
        <v>17</v>
      </c>
      <c r="K65" s="99">
        <v>15</v>
      </c>
      <c r="L65" s="99">
        <v>11</v>
      </c>
      <c r="M65" s="99">
        <v>18</v>
      </c>
      <c r="N65" s="99">
        <v>12</v>
      </c>
      <c r="O65" s="99">
        <v>18</v>
      </c>
      <c r="P65" s="99">
        <v>23</v>
      </c>
      <c r="Q65" s="99">
        <v>18</v>
      </c>
      <c r="R65" s="99">
        <v>15</v>
      </c>
      <c r="S65" s="99">
        <v>12</v>
      </c>
      <c r="T65" s="99">
        <v>10</v>
      </c>
      <c r="U65" s="99">
        <v>0</v>
      </c>
      <c r="V65" s="99">
        <v>189</v>
      </c>
      <c r="W65" s="127"/>
      <c r="X65" s="120">
        <v>1958</v>
      </c>
      <c r="Y65" s="99">
        <v>0</v>
      </c>
      <c r="Z65" s="99">
        <v>0</v>
      </c>
      <c r="AA65" s="99">
        <v>0</v>
      </c>
      <c r="AB65" s="99">
        <v>2</v>
      </c>
      <c r="AC65" s="99">
        <v>1</v>
      </c>
      <c r="AD65" s="99">
        <v>4</v>
      </c>
      <c r="AE65" s="99">
        <v>8</v>
      </c>
      <c r="AF65" s="99">
        <v>3</v>
      </c>
      <c r="AG65" s="99">
        <v>15</v>
      </c>
      <c r="AH65" s="99">
        <v>11</v>
      </c>
      <c r="AI65" s="99">
        <v>9</v>
      </c>
      <c r="AJ65" s="99">
        <v>6</v>
      </c>
      <c r="AK65" s="99">
        <v>14</v>
      </c>
      <c r="AL65" s="99">
        <v>6</v>
      </c>
      <c r="AM65" s="99">
        <v>11</v>
      </c>
      <c r="AN65" s="99">
        <v>12</v>
      </c>
      <c r="AO65" s="99">
        <v>4</v>
      </c>
      <c r="AP65" s="99">
        <v>11</v>
      </c>
      <c r="AQ65" s="99">
        <v>0</v>
      </c>
      <c r="AR65" s="99">
        <v>117</v>
      </c>
      <c r="AS65" s="127"/>
      <c r="AT65" s="120">
        <v>1958</v>
      </c>
      <c r="AU65" s="99">
        <v>0</v>
      </c>
      <c r="AV65" s="99">
        <v>1</v>
      </c>
      <c r="AW65" s="99">
        <v>0</v>
      </c>
      <c r="AX65" s="99">
        <v>3</v>
      </c>
      <c r="AY65" s="99">
        <v>4</v>
      </c>
      <c r="AZ65" s="99">
        <v>11</v>
      </c>
      <c r="BA65" s="99">
        <v>16</v>
      </c>
      <c r="BB65" s="99">
        <v>20</v>
      </c>
      <c r="BC65" s="99">
        <v>30</v>
      </c>
      <c r="BD65" s="99">
        <v>22</v>
      </c>
      <c r="BE65" s="99">
        <v>27</v>
      </c>
      <c r="BF65" s="99">
        <v>18</v>
      </c>
      <c r="BG65" s="99">
        <v>32</v>
      </c>
      <c r="BH65" s="99">
        <v>29</v>
      </c>
      <c r="BI65" s="99">
        <v>29</v>
      </c>
      <c r="BJ65" s="99">
        <v>27</v>
      </c>
      <c r="BK65" s="99">
        <v>16</v>
      </c>
      <c r="BL65" s="99">
        <v>21</v>
      </c>
      <c r="BM65" s="99">
        <v>0</v>
      </c>
      <c r="BN65" s="99">
        <v>306</v>
      </c>
      <c r="BP65" s="120">
        <v>1958</v>
      </c>
    </row>
    <row r="66" spans="2:68">
      <c r="B66" s="120">
        <v>1959</v>
      </c>
      <c r="C66" s="99">
        <v>0</v>
      </c>
      <c r="D66" s="99">
        <v>0</v>
      </c>
      <c r="E66" s="99">
        <v>0</v>
      </c>
      <c r="F66" s="99">
        <v>0</v>
      </c>
      <c r="G66" s="99">
        <v>4</v>
      </c>
      <c r="H66" s="99">
        <v>7</v>
      </c>
      <c r="I66" s="99">
        <v>13</v>
      </c>
      <c r="J66" s="99">
        <v>16</v>
      </c>
      <c r="K66" s="99">
        <v>17</v>
      </c>
      <c r="L66" s="99">
        <v>19</v>
      </c>
      <c r="M66" s="99">
        <v>20</v>
      </c>
      <c r="N66" s="99">
        <v>17</v>
      </c>
      <c r="O66" s="99">
        <v>19</v>
      </c>
      <c r="P66" s="99">
        <v>24</v>
      </c>
      <c r="Q66" s="99">
        <v>18</v>
      </c>
      <c r="R66" s="99">
        <v>19</v>
      </c>
      <c r="S66" s="99">
        <v>12</v>
      </c>
      <c r="T66" s="99">
        <v>14</v>
      </c>
      <c r="U66" s="99">
        <v>0</v>
      </c>
      <c r="V66" s="99">
        <v>219</v>
      </c>
      <c r="W66" s="127"/>
      <c r="X66" s="120">
        <v>1959</v>
      </c>
      <c r="Y66" s="99">
        <v>0</v>
      </c>
      <c r="Z66" s="99">
        <v>0</v>
      </c>
      <c r="AA66" s="99">
        <v>0</v>
      </c>
      <c r="AB66" s="99">
        <v>0</v>
      </c>
      <c r="AC66" s="99">
        <v>1</v>
      </c>
      <c r="AD66" s="99">
        <v>8</v>
      </c>
      <c r="AE66" s="99">
        <v>10</v>
      </c>
      <c r="AF66" s="99">
        <v>10</v>
      </c>
      <c r="AG66" s="99">
        <v>7</v>
      </c>
      <c r="AH66" s="99">
        <v>18</v>
      </c>
      <c r="AI66" s="99">
        <v>6</v>
      </c>
      <c r="AJ66" s="99">
        <v>14</v>
      </c>
      <c r="AK66" s="99">
        <v>12</v>
      </c>
      <c r="AL66" s="99">
        <v>12</v>
      </c>
      <c r="AM66" s="99">
        <v>12</v>
      </c>
      <c r="AN66" s="99">
        <v>13</v>
      </c>
      <c r="AO66" s="99">
        <v>9</v>
      </c>
      <c r="AP66" s="99">
        <v>18</v>
      </c>
      <c r="AQ66" s="99">
        <v>0</v>
      </c>
      <c r="AR66" s="99">
        <v>150</v>
      </c>
      <c r="AS66" s="127"/>
      <c r="AT66" s="120">
        <v>1959</v>
      </c>
      <c r="AU66" s="99">
        <v>0</v>
      </c>
      <c r="AV66" s="99">
        <v>0</v>
      </c>
      <c r="AW66" s="99">
        <v>0</v>
      </c>
      <c r="AX66" s="99">
        <v>0</v>
      </c>
      <c r="AY66" s="99">
        <v>5</v>
      </c>
      <c r="AZ66" s="99">
        <v>15</v>
      </c>
      <c r="BA66" s="99">
        <v>23</v>
      </c>
      <c r="BB66" s="99">
        <v>26</v>
      </c>
      <c r="BC66" s="99">
        <v>24</v>
      </c>
      <c r="BD66" s="99">
        <v>37</v>
      </c>
      <c r="BE66" s="99">
        <v>26</v>
      </c>
      <c r="BF66" s="99">
        <v>31</v>
      </c>
      <c r="BG66" s="99">
        <v>31</v>
      </c>
      <c r="BH66" s="99">
        <v>36</v>
      </c>
      <c r="BI66" s="99">
        <v>30</v>
      </c>
      <c r="BJ66" s="99">
        <v>32</v>
      </c>
      <c r="BK66" s="99">
        <v>21</v>
      </c>
      <c r="BL66" s="99">
        <v>32</v>
      </c>
      <c r="BM66" s="99">
        <v>0</v>
      </c>
      <c r="BN66" s="99">
        <v>369</v>
      </c>
      <c r="BP66" s="120">
        <v>1959</v>
      </c>
    </row>
    <row r="67" spans="2:68">
      <c r="B67" s="120">
        <v>1960</v>
      </c>
      <c r="C67" s="99">
        <v>0</v>
      </c>
      <c r="D67" s="99">
        <v>0</v>
      </c>
      <c r="E67" s="99">
        <v>1</v>
      </c>
      <c r="F67" s="99">
        <v>0</v>
      </c>
      <c r="G67" s="99">
        <v>2</v>
      </c>
      <c r="H67" s="99">
        <v>8</v>
      </c>
      <c r="I67" s="99">
        <v>9</v>
      </c>
      <c r="J67" s="99">
        <v>13</v>
      </c>
      <c r="K67" s="99">
        <v>19</v>
      </c>
      <c r="L67" s="99">
        <v>25</v>
      </c>
      <c r="M67" s="99">
        <v>15</v>
      </c>
      <c r="N67" s="99">
        <v>19</v>
      </c>
      <c r="O67" s="99">
        <v>18</v>
      </c>
      <c r="P67" s="99">
        <v>20</v>
      </c>
      <c r="Q67" s="99">
        <v>18</v>
      </c>
      <c r="R67" s="99">
        <v>29</v>
      </c>
      <c r="S67" s="99">
        <v>10</v>
      </c>
      <c r="T67" s="99">
        <v>17</v>
      </c>
      <c r="U67" s="99">
        <v>0</v>
      </c>
      <c r="V67" s="99">
        <v>223</v>
      </c>
      <c r="W67" s="127"/>
      <c r="X67" s="120">
        <v>1960</v>
      </c>
      <c r="Y67" s="99">
        <v>0</v>
      </c>
      <c r="Z67" s="99">
        <v>0</v>
      </c>
      <c r="AA67" s="99">
        <v>0</v>
      </c>
      <c r="AB67" s="99">
        <v>0</v>
      </c>
      <c r="AC67" s="99">
        <v>1</v>
      </c>
      <c r="AD67" s="99">
        <v>5</v>
      </c>
      <c r="AE67" s="99">
        <v>5</v>
      </c>
      <c r="AF67" s="99">
        <v>16</v>
      </c>
      <c r="AG67" s="99">
        <v>11</v>
      </c>
      <c r="AH67" s="99">
        <v>10</v>
      </c>
      <c r="AI67" s="99">
        <v>14</v>
      </c>
      <c r="AJ67" s="99">
        <v>6</v>
      </c>
      <c r="AK67" s="99">
        <v>11</v>
      </c>
      <c r="AL67" s="99">
        <v>13</v>
      </c>
      <c r="AM67" s="99">
        <v>14</v>
      </c>
      <c r="AN67" s="99">
        <v>10</v>
      </c>
      <c r="AO67" s="99">
        <v>13</v>
      </c>
      <c r="AP67" s="99">
        <v>11</v>
      </c>
      <c r="AQ67" s="99">
        <v>0</v>
      </c>
      <c r="AR67" s="99">
        <v>140</v>
      </c>
      <c r="AS67" s="127"/>
      <c r="AT67" s="120">
        <v>1960</v>
      </c>
      <c r="AU67" s="99">
        <v>0</v>
      </c>
      <c r="AV67" s="99">
        <v>0</v>
      </c>
      <c r="AW67" s="99">
        <v>1</v>
      </c>
      <c r="AX67" s="99">
        <v>0</v>
      </c>
      <c r="AY67" s="99">
        <v>3</v>
      </c>
      <c r="AZ67" s="99">
        <v>13</v>
      </c>
      <c r="BA67" s="99">
        <v>14</v>
      </c>
      <c r="BB67" s="99">
        <v>29</v>
      </c>
      <c r="BC67" s="99">
        <v>30</v>
      </c>
      <c r="BD67" s="99">
        <v>35</v>
      </c>
      <c r="BE67" s="99">
        <v>29</v>
      </c>
      <c r="BF67" s="99">
        <v>25</v>
      </c>
      <c r="BG67" s="99">
        <v>29</v>
      </c>
      <c r="BH67" s="99">
        <v>33</v>
      </c>
      <c r="BI67" s="99">
        <v>32</v>
      </c>
      <c r="BJ67" s="99">
        <v>39</v>
      </c>
      <c r="BK67" s="99">
        <v>23</v>
      </c>
      <c r="BL67" s="99">
        <v>28</v>
      </c>
      <c r="BM67" s="99">
        <v>0</v>
      </c>
      <c r="BN67" s="99">
        <v>363</v>
      </c>
      <c r="BP67" s="120">
        <v>1960</v>
      </c>
    </row>
    <row r="68" spans="2:68">
      <c r="B68" s="120">
        <v>1961</v>
      </c>
      <c r="C68" s="99">
        <v>0</v>
      </c>
      <c r="D68" s="99">
        <v>0</v>
      </c>
      <c r="E68" s="99">
        <v>0</v>
      </c>
      <c r="F68" s="99">
        <v>3</v>
      </c>
      <c r="G68" s="99">
        <v>2</v>
      </c>
      <c r="H68" s="99">
        <v>6</v>
      </c>
      <c r="I68" s="99">
        <v>7</v>
      </c>
      <c r="J68" s="99">
        <v>14</v>
      </c>
      <c r="K68" s="99">
        <v>18</v>
      </c>
      <c r="L68" s="99">
        <v>14</v>
      </c>
      <c r="M68" s="99">
        <v>23</v>
      </c>
      <c r="N68" s="99">
        <v>22</v>
      </c>
      <c r="O68" s="99">
        <v>15</v>
      </c>
      <c r="P68" s="99">
        <v>32</v>
      </c>
      <c r="Q68" s="99">
        <v>26</v>
      </c>
      <c r="R68" s="99">
        <v>20</v>
      </c>
      <c r="S68" s="99">
        <v>18</v>
      </c>
      <c r="T68" s="99">
        <v>14</v>
      </c>
      <c r="U68" s="99">
        <v>0</v>
      </c>
      <c r="V68" s="99">
        <v>234</v>
      </c>
      <c r="W68" s="127"/>
      <c r="X68" s="120">
        <v>1961</v>
      </c>
      <c r="Y68" s="99">
        <v>0</v>
      </c>
      <c r="Z68" s="99">
        <v>0</v>
      </c>
      <c r="AA68" s="99">
        <v>0</v>
      </c>
      <c r="AB68" s="99">
        <v>2</v>
      </c>
      <c r="AC68" s="99">
        <v>1</v>
      </c>
      <c r="AD68" s="99">
        <v>4</v>
      </c>
      <c r="AE68" s="99">
        <v>2</v>
      </c>
      <c r="AF68" s="99">
        <v>7</v>
      </c>
      <c r="AG68" s="99">
        <v>14</v>
      </c>
      <c r="AH68" s="99">
        <v>16</v>
      </c>
      <c r="AI68" s="99">
        <v>12</v>
      </c>
      <c r="AJ68" s="99">
        <v>11</v>
      </c>
      <c r="AK68" s="99">
        <v>8</v>
      </c>
      <c r="AL68" s="99">
        <v>7</v>
      </c>
      <c r="AM68" s="99">
        <v>10</v>
      </c>
      <c r="AN68" s="99">
        <v>5</v>
      </c>
      <c r="AO68" s="99">
        <v>11</v>
      </c>
      <c r="AP68" s="99">
        <v>20</v>
      </c>
      <c r="AQ68" s="99">
        <v>0</v>
      </c>
      <c r="AR68" s="99">
        <v>130</v>
      </c>
      <c r="AS68" s="127"/>
      <c r="AT68" s="120">
        <v>1961</v>
      </c>
      <c r="AU68" s="99">
        <v>0</v>
      </c>
      <c r="AV68" s="99">
        <v>0</v>
      </c>
      <c r="AW68" s="99">
        <v>0</v>
      </c>
      <c r="AX68" s="99">
        <v>5</v>
      </c>
      <c r="AY68" s="99">
        <v>3</v>
      </c>
      <c r="AZ68" s="99">
        <v>10</v>
      </c>
      <c r="BA68" s="99">
        <v>9</v>
      </c>
      <c r="BB68" s="99">
        <v>21</v>
      </c>
      <c r="BC68" s="99">
        <v>32</v>
      </c>
      <c r="BD68" s="99">
        <v>30</v>
      </c>
      <c r="BE68" s="99">
        <v>35</v>
      </c>
      <c r="BF68" s="99">
        <v>33</v>
      </c>
      <c r="BG68" s="99">
        <v>23</v>
      </c>
      <c r="BH68" s="99">
        <v>39</v>
      </c>
      <c r="BI68" s="99">
        <v>36</v>
      </c>
      <c r="BJ68" s="99">
        <v>25</v>
      </c>
      <c r="BK68" s="99">
        <v>29</v>
      </c>
      <c r="BL68" s="99">
        <v>34</v>
      </c>
      <c r="BM68" s="99">
        <v>0</v>
      </c>
      <c r="BN68" s="99">
        <v>364</v>
      </c>
      <c r="BP68" s="120">
        <v>1961</v>
      </c>
    </row>
    <row r="69" spans="2:68">
      <c r="B69" s="120">
        <v>1962</v>
      </c>
      <c r="C69" s="99">
        <v>0</v>
      </c>
      <c r="D69" s="99">
        <v>1</v>
      </c>
      <c r="E69" s="99">
        <v>0</v>
      </c>
      <c r="F69" s="99">
        <v>2</v>
      </c>
      <c r="G69" s="99">
        <v>4</v>
      </c>
      <c r="H69" s="99">
        <v>9</v>
      </c>
      <c r="I69" s="99">
        <v>12</v>
      </c>
      <c r="J69" s="99">
        <v>12</v>
      </c>
      <c r="K69" s="99">
        <v>14</v>
      </c>
      <c r="L69" s="99">
        <v>25</v>
      </c>
      <c r="M69" s="99">
        <v>17</v>
      </c>
      <c r="N69" s="99">
        <v>32</v>
      </c>
      <c r="O69" s="99">
        <v>18</v>
      </c>
      <c r="P69" s="99">
        <v>24</v>
      </c>
      <c r="Q69" s="99">
        <v>20</v>
      </c>
      <c r="R69" s="99">
        <v>31</v>
      </c>
      <c r="S69" s="99">
        <v>17</v>
      </c>
      <c r="T69" s="99">
        <v>17</v>
      </c>
      <c r="U69" s="99">
        <v>0</v>
      </c>
      <c r="V69" s="99">
        <v>255</v>
      </c>
      <c r="W69" s="127"/>
      <c r="X69" s="120">
        <v>1962</v>
      </c>
      <c r="Y69" s="99">
        <v>0</v>
      </c>
      <c r="Z69" s="99">
        <v>0</v>
      </c>
      <c r="AA69" s="99">
        <v>0</v>
      </c>
      <c r="AB69" s="99">
        <v>1</v>
      </c>
      <c r="AC69" s="99">
        <v>2</v>
      </c>
      <c r="AD69" s="99">
        <v>5</v>
      </c>
      <c r="AE69" s="99">
        <v>9</v>
      </c>
      <c r="AF69" s="99">
        <v>5</v>
      </c>
      <c r="AG69" s="99">
        <v>9</v>
      </c>
      <c r="AH69" s="99">
        <v>9</v>
      </c>
      <c r="AI69" s="99">
        <v>16</v>
      </c>
      <c r="AJ69" s="99">
        <v>11</v>
      </c>
      <c r="AK69" s="99">
        <v>13</v>
      </c>
      <c r="AL69" s="99">
        <v>12</v>
      </c>
      <c r="AM69" s="99">
        <v>16</v>
      </c>
      <c r="AN69" s="99">
        <v>17</v>
      </c>
      <c r="AO69" s="99">
        <v>10</v>
      </c>
      <c r="AP69" s="99">
        <v>20</v>
      </c>
      <c r="AQ69" s="99">
        <v>0</v>
      </c>
      <c r="AR69" s="99">
        <v>155</v>
      </c>
      <c r="AS69" s="127"/>
      <c r="AT69" s="120">
        <v>1962</v>
      </c>
      <c r="AU69" s="99">
        <v>0</v>
      </c>
      <c r="AV69" s="99">
        <v>1</v>
      </c>
      <c r="AW69" s="99">
        <v>0</v>
      </c>
      <c r="AX69" s="99">
        <v>3</v>
      </c>
      <c r="AY69" s="99">
        <v>6</v>
      </c>
      <c r="AZ69" s="99">
        <v>14</v>
      </c>
      <c r="BA69" s="99">
        <v>21</v>
      </c>
      <c r="BB69" s="99">
        <v>17</v>
      </c>
      <c r="BC69" s="99">
        <v>23</v>
      </c>
      <c r="BD69" s="99">
        <v>34</v>
      </c>
      <c r="BE69" s="99">
        <v>33</v>
      </c>
      <c r="BF69" s="99">
        <v>43</v>
      </c>
      <c r="BG69" s="99">
        <v>31</v>
      </c>
      <c r="BH69" s="99">
        <v>36</v>
      </c>
      <c r="BI69" s="99">
        <v>36</v>
      </c>
      <c r="BJ69" s="99">
        <v>48</v>
      </c>
      <c r="BK69" s="99">
        <v>27</v>
      </c>
      <c r="BL69" s="99">
        <v>37</v>
      </c>
      <c r="BM69" s="99">
        <v>0</v>
      </c>
      <c r="BN69" s="99">
        <v>410</v>
      </c>
      <c r="BP69" s="120">
        <v>1962</v>
      </c>
    </row>
    <row r="70" spans="2:68">
      <c r="B70" s="120">
        <v>1963</v>
      </c>
      <c r="C70" s="99">
        <v>0</v>
      </c>
      <c r="D70" s="99">
        <v>0</v>
      </c>
      <c r="E70" s="99">
        <v>0</v>
      </c>
      <c r="F70" s="99">
        <v>1</v>
      </c>
      <c r="G70" s="99">
        <v>3</v>
      </c>
      <c r="H70" s="99">
        <v>9</v>
      </c>
      <c r="I70" s="99">
        <v>11</v>
      </c>
      <c r="J70" s="99">
        <v>14</v>
      </c>
      <c r="K70" s="99">
        <v>18</v>
      </c>
      <c r="L70" s="99">
        <v>13</v>
      </c>
      <c r="M70" s="99">
        <v>36</v>
      </c>
      <c r="N70" s="99">
        <v>28</v>
      </c>
      <c r="O70" s="99">
        <v>28</v>
      </c>
      <c r="P70" s="99">
        <v>28</v>
      </c>
      <c r="Q70" s="99">
        <v>22</v>
      </c>
      <c r="R70" s="99">
        <v>20</v>
      </c>
      <c r="S70" s="99">
        <v>22</v>
      </c>
      <c r="T70" s="99">
        <v>11</v>
      </c>
      <c r="U70" s="99">
        <v>0</v>
      </c>
      <c r="V70" s="99">
        <v>264</v>
      </c>
      <c r="W70" s="127"/>
      <c r="X70" s="120">
        <v>1963</v>
      </c>
      <c r="Y70" s="99">
        <v>0</v>
      </c>
      <c r="Z70" s="99">
        <v>0</v>
      </c>
      <c r="AA70" s="99">
        <v>0</v>
      </c>
      <c r="AB70" s="99">
        <v>3</v>
      </c>
      <c r="AC70" s="99">
        <v>0</v>
      </c>
      <c r="AD70" s="99">
        <v>10</v>
      </c>
      <c r="AE70" s="99">
        <v>5</v>
      </c>
      <c r="AF70" s="99">
        <v>16</v>
      </c>
      <c r="AG70" s="99">
        <v>12</v>
      </c>
      <c r="AH70" s="99">
        <v>18</v>
      </c>
      <c r="AI70" s="99">
        <v>16</v>
      </c>
      <c r="AJ70" s="99">
        <v>13</v>
      </c>
      <c r="AK70" s="99">
        <v>18</v>
      </c>
      <c r="AL70" s="99">
        <v>15</v>
      </c>
      <c r="AM70" s="99">
        <v>20</v>
      </c>
      <c r="AN70" s="99">
        <v>14</v>
      </c>
      <c r="AO70" s="99">
        <v>9</v>
      </c>
      <c r="AP70" s="99">
        <v>25</v>
      </c>
      <c r="AQ70" s="99">
        <v>0</v>
      </c>
      <c r="AR70" s="99">
        <v>194</v>
      </c>
      <c r="AS70" s="127"/>
      <c r="AT70" s="120">
        <v>1963</v>
      </c>
      <c r="AU70" s="99">
        <v>0</v>
      </c>
      <c r="AV70" s="99">
        <v>0</v>
      </c>
      <c r="AW70" s="99">
        <v>0</v>
      </c>
      <c r="AX70" s="99">
        <v>4</v>
      </c>
      <c r="AY70" s="99">
        <v>3</v>
      </c>
      <c r="AZ70" s="99">
        <v>19</v>
      </c>
      <c r="BA70" s="99">
        <v>16</v>
      </c>
      <c r="BB70" s="99">
        <v>30</v>
      </c>
      <c r="BC70" s="99">
        <v>30</v>
      </c>
      <c r="BD70" s="99">
        <v>31</v>
      </c>
      <c r="BE70" s="99">
        <v>52</v>
      </c>
      <c r="BF70" s="99">
        <v>41</v>
      </c>
      <c r="BG70" s="99">
        <v>46</v>
      </c>
      <c r="BH70" s="99">
        <v>43</v>
      </c>
      <c r="BI70" s="99">
        <v>42</v>
      </c>
      <c r="BJ70" s="99">
        <v>34</v>
      </c>
      <c r="BK70" s="99">
        <v>31</v>
      </c>
      <c r="BL70" s="99">
        <v>36</v>
      </c>
      <c r="BM70" s="99">
        <v>0</v>
      </c>
      <c r="BN70" s="99">
        <v>458</v>
      </c>
      <c r="BP70" s="120">
        <v>1963</v>
      </c>
    </row>
    <row r="71" spans="2:68">
      <c r="B71" s="120">
        <v>1964</v>
      </c>
      <c r="C71" s="99">
        <v>0</v>
      </c>
      <c r="D71" s="99">
        <v>0</v>
      </c>
      <c r="E71" s="99">
        <v>0</v>
      </c>
      <c r="F71" s="99">
        <v>0</v>
      </c>
      <c r="G71" s="99">
        <v>4</v>
      </c>
      <c r="H71" s="99">
        <v>7</v>
      </c>
      <c r="I71" s="99">
        <v>7</v>
      </c>
      <c r="J71" s="99">
        <v>20</v>
      </c>
      <c r="K71" s="99">
        <v>20</v>
      </c>
      <c r="L71" s="99">
        <v>22</v>
      </c>
      <c r="M71" s="99">
        <v>24</v>
      </c>
      <c r="N71" s="99">
        <v>19</v>
      </c>
      <c r="O71" s="99">
        <v>30</v>
      </c>
      <c r="P71" s="99">
        <v>20</v>
      </c>
      <c r="Q71" s="99">
        <v>24</v>
      </c>
      <c r="R71" s="99">
        <v>14</v>
      </c>
      <c r="S71" s="99">
        <v>23</v>
      </c>
      <c r="T71" s="99">
        <v>12</v>
      </c>
      <c r="U71" s="99">
        <v>0</v>
      </c>
      <c r="V71" s="99">
        <v>246</v>
      </c>
      <c r="W71" s="127"/>
      <c r="X71" s="120">
        <v>1964</v>
      </c>
      <c r="Y71" s="99">
        <v>0</v>
      </c>
      <c r="Z71" s="99">
        <v>0</v>
      </c>
      <c r="AA71" s="99">
        <v>0</v>
      </c>
      <c r="AB71" s="99">
        <v>1</v>
      </c>
      <c r="AC71" s="99">
        <v>1</v>
      </c>
      <c r="AD71" s="99">
        <v>4</v>
      </c>
      <c r="AE71" s="99">
        <v>4</v>
      </c>
      <c r="AF71" s="99">
        <v>9</v>
      </c>
      <c r="AG71" s="99">
        <v>11</v>
      </c>
      <c r="AH71" s="99">
        <v>7</v>
      </c>
      <c r="AI71" s="99">
        <v>17</v>
      </c>
      <c r="AJ71" s="99">
        <v>10</v>
      </c>
      <c r="AK71" s="99">
        <v>14</v>
      </c>
      <c r="AL71" s="99">
        <v>13</v>
      </c>
      <c r="AM71" s="99">
        <v>19</v>
      </c>
      <c r="AN71" s="99">
        <v>15</v>
      </c>
      <c r="AO71" s="99">
        <v>12</v>
      </c>
      <c r="AP71" s="99">
        <v>10</v>
      </c>
      <c r="AQ71" s="99">
        <v>0</v>
      </c>
      <c r="AR71" s="99">
        <v>147</v>
      </c>
      <c r="AS71" s="127"/>
      <c r="AT71" s="120">
        <v>1964</v>
      </c>
      <c r="AU71" s="99">
        <v>0</v>
      </c>
      <c r="AV71" s="99">
        <v>0</v>
      </c>
      <c r="AW71" s="99">
        <v>0</v>
      </c>
      <c r="AX71" s="99">
        <v>1</v>
      </c>
      <c r="AY71" s="99">
        <v>5</v>
      </c>
      <c r="AZ71" s="99">
        <v>11</v>
      </c>
      <c r="BA71" s="99">
        <v>11</v>
      </c>
      <c r="BB71" s="99">
        <v>29</v>
      </c>
      <c r="BC71" s="99">
        <v>31</v>
      </c>
      <c r="BD71" s="99">
        <v>29</v>
      </c>
      <c r="BE71" s="99">
        <v>41</v>
      </c>
      <c r="BF71" s="99">
        <v>29</v>
      </c>
      <c r="BG71" s="99">
        <v>44</v>
      </c>
      <c r="BH71" s="99">
        <v>33</v>
      </c>
      <c r="BI71" s="99">
        <v>43</v>
      </c>
      <c r="BJ71" s="99">
        <v>29</v>
      </c>
      <c r="BK71" s="99">
        <v>35</v>
      </c>
      <c r="BL71" s="99">
        <v>22</v>
      </c>
      <c r="BM71" s="99">
        <v>0</v>
      </c>
      <c r="BN71" s="99">
        <v>393</v>
      </c>
      <c r="BP71" s="120">
        <v>1964</v>
      </c>
    </row>
    <row r="72" spans="2:68">
      <c r="B72" s="120">
        <v>1965</v>
      </c>
      <c r="C72" s="99">
        <v>0</v>
      </c>
      <c r="D72" s="99">
        <v>1</v>
      </c>
      <c r="E72" s="99">
        <v>1</v>
      </c>
      <c r="F72" s="99">
        <v>3</v>
      </c>
      <c r="G72" s="99">
        <v>8</v>
      </c>
      <c r="H72" s="99">
        <v>3</v>
      </c>
      <c r="I72" s="99">
        <v>13</v>
      </c>
      <c r="J72" s="99">
        <v>11</v>
      </c>
      <c r="K72" s="99">
        <v>34</v>
      </c>
      <c r="L72" s="99">
        <v>14</v>
      </c>
      <c r="M72" s="99">
        <v>30</v>
      </c>
      <c r="N72" s="99">
        <v>24</v>
      </c>
      <c r="O72" s="99">
        <v>22</v>
      </c>
      <c r="P72" s="99">
        <v>21</v>
      </c>
      <c r="Q72" s="99">
        <v>19</v>
      </c>
      <c r="R72" s="99">
        <v>35</v>
      </c>
      <c r="S72" s="99">
        <v>12</v>
      </c>
      <c r="T72" s="99">
        <v>13</v>
      </c>
      <c r="U72" s="99">
        <v>0</v>
      </c>
      <c r="V72" s="99">
        <v>264</v>
      </c>
      <c r="W72" s="127"/>
      <c r="X72" s="120">
        <v>1965</v>
      </c>
      <c r="Y72" s="99">
        <v>1</v>
      </c>
      <c r="Z72" s="99">
        <v>0</v>
      </c>
      <c r="AA72" s="99">
        <v>0</v>
      </c>
      <c r="AB72" s="99">
        <v>0</v>
      </c>
      <c r="AC72" s="99">
        <v>3</v>
      </c>
      <c r="AD72" s="99">
        <v>4</v>
      </c>
      <c r="AE72" s="99">
        <v>3</v>
      </c>
      <c r="AF72" s="99">
        <v>14</v>
      </c>
      <c r="AG72" s="99">
        <v>13</v>
      </c>
      <c r="AH72" s="99">
        <v>10</v>
      </c>
      <c r="AI72" s="99">
        <v>18</v>
      </c>
      <c r="AJ72" s="99">
        <v>15</v>
      </c>
      <c r="AK72" s="99">
        <v>9</v>
      </c>
      <c r="AL72" s="99">
        <v>14</v>
      </c>
      <c r="AM72" s="99">
        <v>20</v>
      </c>
      <c r="AN72" s="99">
        <v>14</v>
      </c>
      <c r="AO72" s="99">
        <v>20</v>
      </c>
      <c r="AP72" s="99">
        <v>14</v>
      </c>
      <c r="AQ72" s="99">
        <v>0</v>
      </c>
      <c r="AR72" s="99">
        <v>172</v>
      </c>
      <c r="AS72" s="127"/>
      <c r="AT72" s="120">
        <v>1965</v>
      </c>
      <c r="AU72" s="99">
        <v>1</v>
      </c>
      <c r="AV72" s="99">
        <v>1</v>
      </c>
      <c r="AW72" s="99">
        <v>1</v>
      </c>
      <c r="AX72" s="99">
        <v>3</v>
      </c>
      <c r="AY72" s="99">
        <v>11</v>
      </c>
      <c r="AZ72" s="99">
        <v>7</v>
      </c>
      <c r="BA72" s="99">
        <v>16</v>
      </c>
      <c r="BB72" s="99">
        <v>25</v>
      </c>
      <c r="BC72" s="99">
        <v>47</v>
      </c>
      <c r="BD72" s="99">
        <v>24</v>
      </c>
      <c r="BE72" s="99">
        <v>48</v>
      </c>
      <c r="BF72" s="99">
        <v>39</v>
      </c>
      <c r="BG72" s="99">
        <v>31</v>
      </c>
      <c r="BH72" s="99">
        <v>35</v>
      </c>
      <c r="BI72" s="99">
        <v>39</v>
      </c>
      <c r="BJ72" s="99">
        <v>49</v>
      </c>
      <c r="BK72" s="99">
        <v>32</v>
      </c>
      <c r="BL72" s="99">
        <v>27</v>
      </c>
      <c r="BM72" s="99">
        <v>0</v>
      </c>
      <c r="BN72" s="99">
        <v>436</v>
      </c>
      <c r="BP72" s="120">
        <v>1965</v>
      </c>
    </row>
    <row r="73" spans="2:68">
      <c r="B73" s="120">
        <v>1966</v>
      </c>
      <c r="C73" s="99">
        <v>0</v>
      </c>
      <c r="D73" s="99">
        <v>1</v>
      </c>
      <c r="E73" s="99">
        <v>0</v>
      </c>
      <c r="F73" s="99">
        <v>1</v>
      </c>
      <c r="G73" s="99">
        <v>9</v>
      </c>
      <c r="H73" s="99">
        <v>3</v>
      </c>
      <c r="I73" s="99">
        <v>14</v>
      </c>
      <c r="J73" s="99">
        <v>16</v>
      </c>
      <c r="K73" s="99">
        <v>20</v>
      </c>
      <c r="L73" s="99">
        <v>23</v>
      </c>
      <c r="M73" s="99">
        <v>38</v>
      </c>
      <c r="N73" s="99">
        <v>26</v>
      </c>
      <c r="O73" s="99">
        <v>22</v>
      </c>
      <c r="P73" s="99">
        <v>38</v>
      </c>
      <c r="Q73" s="99">
        <v>22</v>
      </c>
      <c r="R73" s="99">
        <v>22</v>
      </c>
      <c r="S73" s="99">
        <v>16</v>
      </c>
      <c r="T73" s="99">
        <v>15</v>
      </c>
      <c r="U73" s="99">
        <v>0</v>
      </c>
      <c r="V73" s="99">
        <v>286</v>
      </c>
      <c r="W73" s="127"/>
      <c r="X73" s="120">
        <v>1966</v>
      </c>
      <c r="Y73" s="99">
        <v>0</v>
      </c>
      <c r="Z73" s="99">
        <v>0</v>
      </c>
      <c r="AA73" s="99">
        <v>0</v>
      </c>
      <c r="AB73" s="99">
        <v>1</v>
      </c>
      <c r="AC73" s="99">
        <v>5</v>
      </c>
      <c r="AD73" s="99">
        <v>5</v>
      </c>
      <c r="AE73" s="99">
        <v>6</v>
      </c>
      <c r="AF73" s="99">
        <v>14</v>
      </c>
      <c r="AG73" s="99">
        <v>10</v>
      </c>
      <c r="AH73" s="99">
        <v>22</v>
      </c>
      <c r="AI73" s="99">
        <v>17</v>
      </c>
      <c r="AJ73" s="99">
        <v>9</v>
      </c>
      <c r="AK73" s="99">
        <v>13</v>
      </c>
      <c r="AL73" s="99">
        <v>15</v>
      </c>
      <c r="AM73" s="99">
        <v>16</v>
      </c>
      <c r="AN73" s="99">
        <v>26</v>
      </c>
      <c r="AO73" s="99">
        <v>20</v>
      </c>
      <c r="AP73" s="99">
        <v>13</v>
      </c>
      <c r="AQ73" s="99">
        <v>0</v>
      </c>
      <c r="AR73" s="99">
        <v>192</v>
      </c>
      <c r="AS73" s="127"/>
      <c r="AT73" s="120">
        <v>1966</v>
      </c>
      <c r="AU73" s="99">
        <v>0</v>
      </c>
      <c r="AV73" s="99">
        <v>1</v>
      </c>
      <c r="AW73" s="99">
        <v>0</v>
      </c>
      <c r="AX73" s="99">
        <v>2</v>
      </c>
      <c r="AY73" s="99">
        <v>14</v>
      </c>
      <c r="AZ73" s="99">
        <v>8</v>
      </c>
      <c r="BA73" s="99">
        <v>20</v>
      </c>
      <c r="BB73" s="99">
        <v>30</v>
      </c>
      <c r="BC73" s="99">
        <v>30</v>
      </c>
      <c r="BD73" s="99">
        <v>45</v>
      </c>
      <c r="BE73" s="99">
        <v>55</v>
      </c>
      <c r="BF73" s="99">
        <v>35</v>
      </c>
      <c r="BG73" s="99">
        <v>35</v>
      </c>
      <c r="BH73" s="99">
        <v>53</v>
      </c>
      <c r="BI73" s="99">
        <v>38</v>
      </c>
      <c r="BJ73" s="99">
        <v>48</v>
      </c>
      <c r="BK73" s="99">
        <v>36</v>
      </c>
      <c r="BL73" s="99">
        <v>28</v>
      </c>
      <c r="BM73" s="99">
        <v>0</v>
      </c>
      <c r="BN73" s="99">
        <v>478</v>
      </c>
      <c r="BP73" s="120">
        <v>1966</v>
      </c>
    </row>
    <row r="74" spans="2:68">
      <c r="B74" s="120">
        <v>1967</v>
      </c>
      <c r="C74" s="99">
        <v>1</v>
      </c>
      <c r="D74" s="99">
        <v>0</v>
      </c>
      <c r="E74" s="99">
        <v>0</v>
      </c>
      <c r="F74" s="99">
        <v>2</v>
      </c>
      <c r="G74" s="99">
        <v>6</v>
      </c>
      <c r="H74" s="99">
        <v>7</v>
      </c>
      <c r="I74" s="99">
        <v>12</v>
      </c>
      <c r="J74" s="99">
        <v>14</v>
      </c>
      <c r="K74" s="99">
        <v>15</v>
      </c>
      <c r="L74" s="99">
        <v>23</v>
      </c>
      <c r="M74" s="99">
        <v>29</v>
      </c>
      <c r="N74" s="99">
        <v>25</v>
      </c>
      <c r="O74" s="99">
        <v>24</v>
      </c>
      <c r="P74" s="99">
        <v>17</v>
      </c>
      <c r="Q74" s="99">
        <v>31</v>
      </c>
      <c r="R74" s="99">
        <v>25</v>
      </c>
      <c r="S74" s="99">
        <v>15</v>
      </c>
      <c r="T74" s="99">
        <v>10</v>
      </c>
      <c r="U74" s="99">
        <v>0</v>
      </c>
      <c r="V74" s="99">
        <v>256</v>
      </c>
      <c r="W74" s="127"/>
      <c r="X74" s="120">
        <v>1967</v>
      </c>
      <c r="Y74" s="99">
        <v>0</v>
      </c>
      <c r="Z74" s="99">
        <v>0</v>
      </c>
      <c r="AA74" s="99">
        <v>0</v>
      </c>
      <c r="AB74" s="99">
        <v>1</v>
      </c>
      <c r="AC74" s="99">
        <v>2</v>
      </c>
      <c r="AD74" s="99">
        <v>8</v>
      </c>
      <c r="AE74" s="99">
        <v>6</v>
      </c>
      <c r="AF74" s="99">
        <v>7</v>
      </c>
      <c r="AG74" s="99">
        <v>17</v>
      </c>
      <c r="AH74" s="99">
        <v>13</v>
      </c>
      <c r="AI74" s="99">
        <v>16</v>
      </c>
      <c r="AJ74" s="99">
        <v>18</v>
      </c>
      <c r="AK74" s="99">
        <v>12</v>
      </c>
      <c r="AL74" s="99">
        <v>9</v>
      </c>
      <c r="AM74" s="99">
        <v>16</v>
      </c>
      <c r="AN74" s="99">
        <v>20</v>
      </c>
      <c r="AO74" s="99">
        <v>20</v>
      </c>
      <c r="AP74" s="99">
        <v>17</v>
      </c>
      <c r="AQ74" s="99">
        <v>0</v>
      </c>
      <c r="AR74" s="99">
        <v>182</v>
      </c>
      <c r="AS74" s="127"/>
      <c r="AT74" s="120">
        <v>1967</v>
      </c>
      <c r="AU74" s="99">
        <v>1</v>
      </c>
      <c r="AV74" s="99">
        <v>0</v>
      </c>
      <c r="AW74" s="99">
        <v>0</v>
      </c>
      <c r="AX74" s="99">
        <v>3</v>
      </c>
      <c r="AY74" s="99">
        <v>8</v>
      </c>
      <c r="AZ74" s="99">
        <v>15</v>
      </c>
      <c r="BA74" s="99">
        <v>18</v>
      </c>
      <c r="BB74" s="99">
        <v>21</v>
      </c>
      <c r="BC74" s="99">
        <v>32</v>
      </c>
      <c r="BD74" s="99">
        <v>36</v>
      </c>
      <c r="BE74" s="99">
        <v>45</v>
      </c>
      <c r="BF74" s="99">
        <v>43</v>
      </c>
      <c r="BG74" s="99">
        <v>36</v>
      </c>
      <c r="BH74" s="99">
        <v>26</v>
      </c>
      <c r="BI74" s="99">
        <v>47</v>
      </c>
      <c r="BJ74" s="99">
        <v>45</v>
      </c>
      <c r="BK74" s="99">
        <v>35</v>
      </c>
      <c r="BL74" s="99">
        <v>27</v>
      </c>
      <c r="BM74" s="99">
        <v>0</v>
      </c>
      <c r="BN74" s="99">
        <v>438</v>
      </c>
      <c r="BP74" s="120">
        <v>1967</v>
      </c>
    </row>
    <row r="75" spans="2:68">
      <c r="B75" s="121">
        <v>1968</v>
      </c>
      <c r="C75" s="99">
        <v>0</v>
      </c>
      <c r="D75" s="99">
        <v>0</v>
      </c>
      <c r="E75" s="99">
        <v>0</v>
      </c>
      <c r="F75" s="99">
        <v>0</v>
      </c>
      <c r="G75" s="99">
        <v>5</v>
      </c>
      <c r="H75" s="99">
        <v>3</v>
      </c>
      <c r="I75" s="99">
        <v>9</v>
      </c>
      <c r="J75" s="99">
        <v>9</v>
      </c>
      <c r="K75" s="99">
        <v>16</v>
      </c>
      <c r="L75" s="99">
        <v>24</v>
      </c>
      <c r="M75" s="99">
        <v>28</v>
      </c>
      <c r="N75" s="99">
        <v>34</v>
      </c>
      <c r="O75" s="99">
        <v>39</v>
      </c>
      <c r="P75" s="99">
        <v>33</v>
      </c>
      <c r="Q75" s="99">
        <v>31</v>
      </c>
      <c r="R75" s="99">
        <v>24</v>
      </c>
      <c r="S75" s="99">
        <v>16</v>
      </c>
      <c r="T75" s="99">
        <v>11</v>
      </c>
      <c r="U75" s="99">
        <v>0</v>
      </c>
      <c r="V75" s="99">
        <v>282</v>
      </c>
      <c r="W75" s="127"/>
      <c r="X75" s="121">
        <v>1968</v>
      </c>
      <c r="Y75" s="99">
        <v>0</v>
      </c>
      <c r="Z75" s="99">
        <v>0</v>
      </c>
      <c r="AA75" s="99">
        <v>0</v>
      </c>
      <c r="AB75" s="99">
        <v>1</v>
      </c>
      <c r="AC75" s="99">
        <v>1</v>
      </c>
      <c r="AD75" s="99">
        <v>6</v>
      </c>
      <c r="AE75" s="99">
        <v>10</v>
      </c>
      <c r="AF75" s="99">
        <v>12</v>
      </c>
      <c r="AG75" s="99">
        <v>11</v>
      </c>
      <c r="AH75" s="99">
        <v>15</v>
      </c>
      <c r="AI75" s="99">
        <v>11</v>
      </c>
      <c r="AJ75" s="99">
        <v>16</v>
      </c>
      <c r="AK75" s="99">
        <v>9</v>
      </c>
      <c r="AL75" s="99">
        <v>14</v>
      </c>
      <c r="AM75" s="99">
        <v>15</v>
      </c>
      <c r="AN75" s="99">
        <v>28</v>
      </c>
      <c r="AO75" s="99">
        <v>12</v>
      </c>
      <c r="AP75" s="99">
        <v>16</v>
      </c>
      <c r="AQ75" s="99">
        <v>0</v>
      </c>
      <c r="AR75" s="99">
        <v>177</v>
      </c>
      <c r="AS75" s="127"/>
      <c r="AT75" s="121">
        <v>1968</v>
      </c>
      <c r="AU75" s="99">
        <v>0</v>
      </c>
      <c r="AV75" s="99">
        <v>0</v>
      </c>
      <c r="AW75" s="99">
        <v>0</v>
      </c>
      <c r="AX75" s="99">
        <v>1</v>
      </c>
      <c r="AY75" s="99">
        <v>6</v>
      </c>
      <c r="AZ75" s="99">
        <v>9</v>
      </c>
      <c r="BA75" s="99">
        <v>19</v>
      </c>
      <c r="BB75" s="99">
        <v>21</v>
      </c>
      <c r="BC75" s="99">
        <v>27</v>
      </c>
      <c r="BD75" s="99">
        <v>39</v>
      </c>
      <c r="BE75" s="99">
        <v>39</v>
      </c>
      <c r="BF75" s="99">
        <v>50</v>
      </c>
      <c r="BG75" s="99">
        <v>48</v>
      </c>
      <c r="BH75" s="99">
        <v>47</v>
      </c>
      <c r="BI75" s="99">
        <v>46</v>
      </c>
      <c r="BJ75" s="99">
        <v>52</v>
      </c>
      <c r="BK75" s="99">
        <v>28</v>
      </c>
      <c r="BL75" s="99">
        <v>27</v>
      </c>
      <c r="BM75" s="99">
        <v>0</v>
      </c>
      <c r="BN75" s="99">
        <v>459</v>
      </c>
      <c r="BP75" s="121">
        <v>1968</v>
      </c>
    </row>
    <row r="76" spans="2:68">
      <c r="B76" s="121">
        <v>1969</v>
      </c>
      <c r="C76" s="99">
        <v>0</v>
      </c>
      <c r="D76" s="99">
        <v>1</v>
      </c>
      <c r="E76" s="99">
        <v>0</v>
      </c>
      <c r="F76" s="99">
        <v>1</v>
      </c>
      <c r="G76" s="99">
        <v>5</v>
      </c>
      <c r="H76" s="99">
        <v>12</v>
      </c>
      <c r="I76" s="99">
        <v>12</v>
      </c>
      <c r="J76" s="99">
        <v>18</v>
      </c>
      <c r="K76" s="99">
        <v>17</v>
      </c>
      <c r="L76" s="99">
        <v>26</v>
      </c>
      <c r="M76" s="99">
        <v>33</v>
      </c>
      <c r="N76" s="99">
        <v>41</v>
      </c>
      <c r="O76" s="99">
        <v>41</v>
      </c>
      <c r="P76" s="99">
        <v>30</v>
      </c>
      <c r="Q76" s="99">
        <v>31</v>
      </c>
      <c r="R76" s="99">
        <v>21</v>
      </c>
      <c r="S76" s="99">
        <v>14</v>
      </c>
      <c r="T76" s="99">
        <v>13</v>
      </c>
      <c r="U76" s="99">
        <v>0</v>
      </c>
      <c r="V76" s="99">
        <v>316</v>
      </c>
      <c r="W76" s="127"/>
      <c r="X76" s="121">
        <v>1969</v>
      </c>
      <c r="Y76" s="99">
        <v>0</v>
      </c>
      <c r="Z76" s="99">
        <v>0</v>
      </c>
      <c r="AA76" s="99">
        <v>0</v>
      </c>
      <c r="AB76" s="99">
        <v>1</v>
      </c>
      <c r="AC76" s="99">
        <v>3</v>
      </c>
      <c r="AD76" s="99">
        <v>4</v>
      </c>
      <c r="AE76" s="99">
        <v>7</v>
      </c>
      <c r="AF76" s="99">
        <v>7</v>
      </c>
      <c r="AG76" s="99">
        <v>20</v>
      </c>
      <c r="AH76" s="99">
        <v>13</v>
      </c>
      <c r="AI76" s="99">
        <v>17</v>
      </c>
      <c r="AJ76" s="99">
        <v>13</v>
      </c>
      <c r="AK76" s="99">
        <v>15</v>
      </c>
      <c r="AL76" s="99">
        <v>17</v>
      </c>
      <c r="AM76" s="99">
        <v>19</v>
      </c>
      <c r="AN76" s="99">
        <v>15</v>
      </c>
      <c r="AO76" s="99">
        <v>17</v>
      </c>
      <c r="AP76" s="99">
        <v>15</v>
      </c>
      <c r="AQ76" s="99">
        <v>0</v>
      </c>
      <c r="AR76" s="99">
        <v>183</v>
      </c>
      <c r="AS76" s="127"/>
      <c r="AT76" s="121">
        <v>1969</v>
      </c>
      <c r="AU76" s="99">
        <v>0</v>
      </c>
      <c r="AV76" s="99">
        <v>1</v>
      </c>
      <c r="AW76" s="99">
        <v>0</v>
      </c>
      <c r="AX76" s="99">
        <v>2</v>
      </c>
      <c r="AY76" s="99">
        <v>8</v>
      </c>
      <c r="AZ76" s="99">
        <v>16</v>
      </c>
      <c r="BA76" s="99">
        <v>19</v>
      </c>
      <c r="BB76" s="99">
        <v>25</v>
      </c>
      <c r="BC76" s="99">
        <v>37</v>
      </c>
      <c r="BD76" s="99">
        <v>39</v>
      </c>
      <c r="BE76" s="99">
        <v>50</v>
      </c>
      <c r="BF76" s="99">
        <v>54</v>
      </c>
      <c r="BG76" s="99">
        <v>56</v>
      </c>
      <c r="BH76" s="99">
        <v>47</v>
      </c>
      <c r="BI76" s="99">
        <v>50</v>
      </c>
      <c r="BJ76" s="99">
        <v>36</v>
      </c>
      <c r="BK76" s="99">
        <v>31</v>
      </c>
      <c r="BL76" s="99">
        <v>28</v>
      </c>
      <c r="BM76" s="99">
        <v>0</v>
      </c>
      <c r="BN76" s="99">
        <v>499</v>
      </c>
      <c r="BP76" s="121">
        <v>1969</v>
      </c>
    </row>
    <row r="77" spans="2:68">
      <c r="B77" s="121">
        <v>1970</v>
      </c>
      <c r="C77" s="99">
        <v>0</v>
      </c>
      <c r="D77" s="99">
        <v>0</v>
      </c>
      <c r="E77" s="99">
        <v>0</v>
      </c>
      <c r="F77" s="99">
        <v>1</v>
      </c>
      <c r="G77" s="99">
        <v>6</v>
      </c>
      <c r="H77" s="99">
        <v>10</v>
      </c>
      <c r="I77" s="99">
        <v>19</v>
      </c>
      <c r="J77" s="99">
        <v>23</v>
      </c>
      <c r="K77" s="99">
        <v>22</v>
      </c>
      <c r="L77" s="99">
        <v>21</v>
      </c>
      <c r="M77" s="99">
        <v>26</v>
      </c>
      <c r="N77" s="99">
        <v>33</v>
      </c>
      <c r="O77" s="99">
        <v>31</v>
      </c>
      <c r="P77" s="99">
        <v>29</v>
      </c>
      <c r="Q77" s="99">
        <v>24</v>
      </c>
      <c r="R77" s="99">
        <v>28</v>
      </c>
      <c r="S77" s="99">
        <v>18</v>
      </c>
      <c r="T77" s="99">
        <v>14</v>
      </c>
      <c r="U77" s="99">
        <v>0</v>
      </c>
      <c r="V77" s="99">
        <v>305</v>
      </c>
      <c r="W77" s="127"/>
      <c r="X77" s="121">
        <v>1970</v>
      </c>
      <c r="Y77" s="99">
        <v>0</v>
      </c>
      <c r="Z77" s="99">
        <v>0</v>
      </c>
      <c r="AA77" s="99">
        <v>0</v>
      </c>
      <c r="AB77" s="99">
        <v>3</v>
      </c>
      <c r="AC77" s="99">
        <v>1</v>
      </c>
      <c r="AD77" s="99">
        <v>5</v>
      </c>
      <c r="AE77" s="99">
        <v>7</v>
      </c>
      <c r="AF77" s="99">
        <v>14</v>
      </c>
      <c r="AG77" s="99">
        <v>10</v>
      </c>
      <c r="AH77" s="99">
        <v>28</v>
      </c>
      <c r="AI77" s="99">
        <v>15</v>
      </c>
      <c r="AJ77" s="99">
        <v>21</v>
      </c>
      <c r="AK77" s="99">
        <v>22</v>
      </c>
      <c r="AL77" s="99">
        <v>11</v>
      </c>
      <c r="AM77" s="99">
        <v>16</v>
      </c>
      <c r="AN77" s="99">
        <v>16</v>
      </c>
      <c r="AO77" s="99">
        <v>19</v>
      </c>
      <c r="AP77" s="99">
        <v>22</v>
      </c>
      <c r="AQ77" s="99">
        <v>0</v>
      </c>
      <c r="AR77" s="99">
        <v>210</v>
      </c>
      <c r="AS77" s="127"/>
      <c r="AT77" s="121">
        <v>1970</v>
      </c>
      <c r="AU77" s="99">
        <v>0</v>
      </c>
      <c r="AV77" s="99">
        <v>0</v>
      </c>
      <c r="AW77" s="99">
        <v>0</v>
      </c>
      <c r="AX77" s="99">
        <v>4</v>
      </c>
      <c r="AY77" s="99">
        <v>7</v>
      </c>
      <c r="AZ77" s="99">
        <v>15</v>
      </c>
      <c r="BA77" s="99">
        <v>26</v>
      </c>
      <c r="BB77" s="99">
        <v>37</v>
      </c>
      <c r="BC77" s="99">
        <v>32</v>
      </c>
      <c r="BD77" s="99">
        <v>49</v>
      </c>
      <c r="BE77" s="99">
        <v>41</v>
      </c>
      <c r="BF77" s="99">
        <v>54</v>
      </c>
      <c r="BG77" s="99">
        <v>53</v>
      </c>
      <c r="BH77" s="99">
        <v>40</v>
      </c>
      <c r="BI77" s="99">
        <v>40</v>
      </c>
      <c r="BJ77" s="99">
        <v>44</v>
      </c>
      <c r="BK77" s="99">
        <v>37</v>
      </c>
      <c r="BL77" s="99">
        <v>36</v>
      </c>
      <c r="BM77" s="99">
        <v>0</v>
      </c>
      <c r="BN77" s="99">
        <v>515</v>
      </c>
      <c r="BP77" s="121">
        <v>1970</v>
      </c>
    </row>
    <row r="78" spans="2:68">
      <c r="B78" s="121">
        <v>1971</v>
      </c>
      <c r="C78" s="99">
        <v>1</v>
      </c>
      <c r="D78" s="99">
        <v>0</v>
      </c>
      <c r="E78" s="99">
        <v>1</v>
      </c>
      <c r="F78" s="99">
        <v>2</v>
      </c>
      <c r="G78" s="99">
        <v>4</v>
      </c>
      <c r="H78" s="99">
        <v>7</v>
      </c>
      <c r="I78" s="99">
        <v>17</v>
      </c>
      <c r="J78" s="99">
        <v>13</v>
      </c>
      <c r="K78" s="99">
        <v>25</v>
      </c>
      <c r="L78" s="99">
        <v>26</v>
      </c>
      <c r="M78" s="99">
        <v>41</v>
      </c>
      <c r="N78" s="99">
        <v>31</v>
      </c>
      <c r="O78" s="99">
        <v>22</v>
      </c>
      <c r="P78" s="99">
        <v>24</v>
      </c>
      <c r="Q78" s="99">
        <v>30</v>
      </c>
      <c r="R78" s="99">
        <v>15</v>
      </c>
      <c r="S78" s="99">
        <v>20</v>
      </c>
      <c r="T78" s="99">
        <v>14</v>
      </c>
      <c r="U78" s="99">
        <v>0</v>
      </c>
      <c r="V78" s="99">
        <v>293</v>
      </c>
      <c r="W78" s="127"/>
      <c r="X78" s="121">
        <v>1971</v>
      </c>
      <c r="Y78" s="99">
        <v>0</v>
      </c>
      <c r="Z78" s="99">
        <v>0</v>
      </c>
      <c r="AA78" s="99">
        <v>0</v>
      </c>
      <c r="AB78" s="99">
        <v>1</v>
      </c>
      <c r="AC78" s="99">
        <v>4</v>
      </c>
      <c r="AD78" s="99">
        <v>7</v>
      </c>
      <c r="AE78" s="99">
        <v>5</v>
      </c>
      <c r="AF78" s="99">
        <v>10</v>
      </c>
      <c r="AG78" s="99">
        <v>14</v>
      </c>
      <c r="AH78" s="99">
        <v>16</v>
      </c>
      <c r="AI78" s="99">
        <v>22</v>
      </c>
      <c r="AJ78" s="99">
        <v>13</v>
      </c>
      <c r="AK78" s="99">
        <v>17</v>
      </c>
      <c r="AL78" s="99">
        <v>14</v>
      </c>
      <c r="AM78" s="99">
        <v>10</v>
      </c>
      <c r="AN78" s="99">
        <v>17</v>
      </c>
      <c r="AO78" s="99">
        <v>18</v>
      </c>
      <c r="AP78" s="99">
        <v>28</v>
      </c>
      <c r="AQ78" s="99">
        <v>0</v>
      </c>
      <c r="AR78" s="99">
        <v>196</v>
      </c>
      <c r="AS78" s="127"/>
      <c r="AT78" s="121">
        <v>1971</v>
      </c>
      <c r="AU78" s="99">
        <v>1</v>
      </c>
      <c r="AV78" s="99">
        <v>0</v>
      </c>
      <c r="AW78" s="99">
        <v>1</v>
      </c>
      <c r="AX78" s="99">
        <v>3</v>
      </c>
      <c r="AY78" s="99">
        <v>8</v>
      </c>
      <c r="AZ78" s="99">
        <v>14</v>
      </c>
      <c r="BA78" s="99">
        <v>22</v>
      </c>
      <c r="BB78" s="99">
        <v>23</v>
      </c>
      <c r="BC78" s="99">
        <v>39</v>
      </c>
      <c r="BD78" s="99">
        <v>42</v>
      </c>
      <c r="BE78" s="99">
        <v>63</v>
      </c>
      <c r="BF78" s="99">
        <v>44</v>
      </c>
      <c r="BG78" s="99">
        <v>39</v>
      </c>
      <c r="BH78" s="99">
        <v>38</v>
      </c>
      <c r="BI78" s="99">
        <v>40</v>
      </c>
      <c r="BJ78" s="99">
        <v>32</v>
      </c>
      <c r="BK78" s="99">
        <v>38</v>
      </c>
      <c r="BL78" s="99">
        <v>42</v>
      </c>
      <c r="BM78" s="99">
        <v>0</v>
      </c>
      <c r="BN78" s="99">
        <v>489</v>
      </c>
      <c r="BP78" s="121">
        <v>1971</v>
      </c>
    </row>
    <row r="79" spans="2:68">
      <c r="B79" s="121">
        <v>1972</v>
      </c>
      <c r="C79" s="99">
        <v>0</v>
      </c>
      <c r="D79" s="99">
        <v>0</v>
      </c>
      <c r="E79" s="99">
        <v>0</v>
      </c>
      <c r="F79" s="99">
        <v>3</v>
      </c>
      <c r="G79" s="99">
        <v>4</v>
      </c>
      <c r="H79" s="99">
        <v>8</v>
      </c>
      <c r="I79" s="99">
        <v>11</v>
      </c>
      <c r="J79" s="99">
        <v>14</v>
      </c>
      <c r="K79" s="99">
        <v>19</v>
      </c>
      <c r="L79" s="99">
        <v>32</v>
      </c>
      <c r="M79" s="99">
        <v>28</v>
      </c>
      <c r="N79" s="99">
        <v>40</v>
      </c>
      <c r="O79" s="99">
        <v>35</v>
      </c>
      <c r="P79" s="99">
        <v>25</v>
      </c>
      <c r="Q79" s="99">
        <v>28</v>
      </c>
      <c r="R79" s="99">
        <v>22</v>
      </c>
      <c r="S79" s="99">
        <v>15</v>
      </c>
      <c r="T79" s="99">
        <v>14</v>
      </c>
      <c r="U79" s="99">
        <v>0</v>
      </c>
      <c r="V79" s="99">
        <v>298</v>
      </c>
      <c r="W79" s="127"/>
      <c r="X79" s="121">
        <v>1972</v>
      </c>
      <c r="Y79" s="99">
        <v>0</v>
      </c>
      <c r="Z79" s="99">
        <v>0</v>
      </c>
      <c r="AA79" s="99">
        <v>0</v>
      </c>
      <c r="AB79" s="99">
        <v>0</v>
      </c>
      <c r="AC79" s="99">
        <v>6</v>
      </c>
      <c r="AD79" s="99">
        <v>6</v>
      </c>
      <c r="AE79" s="99">
        <v>13</v>
      </c>
      <c r="AF79" s="99">
        <v>10</v>
      </c>
      <c r="AG79" s="99">
        <v>11</v>
      </c>
      <c r="AH79" s="99">
        <v>18</v>
      </c>
      <c r="AI79" s="99">
        <v>20</v>
      </c>
      <c r="AJ79" s="99">
        <v>17</v>
      </c>
      <c r="AK79" s="99">
        <v>15</v>
      </c>
      <c r="AL79" s="99">
        <v>21</v>
      </c>
      <c r="AM79" s="99">
        <v>16</v>
      </c>
      <c r="AN79" s="99">
        <v>11</v>
      </c>
      <c r="AO79" s="99">
        <v>15</v>
      </c>
      <c r="AP79" s="99">
        <v>19</v>
      </c>
      <c r="AQ79" s="99">
        <v>0</v>
      </c>
      <c r="AR79" s="99">
        <v>198</v>
      </c>
      <c r="AS79" s="127"/>
      <c r="AT79" s="121">
        <v>1972</v>
      </c>
      <c r="AU79" s="99">
        <v>0</v>
      </c>
      <c r="AV79" s="99">
        <v>0</v>
      </c>
      <c r="AW79" s="99">
        <v>0</v>
      </c>
      <c r="AX79" s="99">
        <v>3</v>
      </c>
      <c r="AY79" s="99">
        <v>10</v>
      </c>
      <c r="AZ79" s="99">
        <v>14</v>
      </c>
      <c r="BA79" s="99">
        <v>24</v>
      </c>
      <c r="BB79" s="99">
        <v>24</v>
      </c>
      <c r="BC79" s="99">
        <v>30</v>
      </c>
      <c r="BD79" s="99">
        <v>50</v>
      </c>
      <c r="BE79" s="99">
        <v>48</v>
      </c>
      <c r="BF79" s="99">
        <v>57</v>
      </c>
      <c r="BG79" s="99">
        <v>50</v>
      </c>
      <c r="BH79" s="99">
        <v>46</v>
      </c>
      <c r="BI79" s="99">
        <v>44</v>
      </c>
      <c r="BJ79" s="99">
        <v>33</v>
      </c>
      <c r="BK79" s="99">
        <v>30</v>
      </c>
      <c r="BL79" s="99">
        <v>33</v>
      </c>
      <c r="BM79" s="99">
        <v>0</v>
      </c>
      <c r="BN79" s="99">
        <v>496</v>
      </c>
      <c r="BP79" s="121">
        <v>1972</v>
      </c>
    </row>
    <row r="80" spans="2:68">
      <c r="B80" s="121">
        <v>1973</v>
      </c>
      <c r="C80" s="99">
        <v>1</v>
      </c>
      <c r="D80" s="99">
        <v>0</v>
      </c>
      <c r="E80" s="99">
        <v>0</v>
      </c>
      <c r="F80" s="99">
        <v>2</v>
      </c>
      <c r="G80" s="99">
        <v>9</v>
      </c>
      <c r="H80" s="99">
        <v>8</v>
      </c>
      <c r="I80" s="99">
        <v>11</v>
      </c>
      <c r="J80" s="99">
        <v>11</v>
      </c>
      <c r="K80" s="99">
        <v>16</v>
      </c>
      <c r="L80" s="99">
        <v>23</v>
      </c>
      <c r="M80" s="99">
        <v>27</v>
      </c>
      <c r="N80" s="99">
        <v>43</v>
      </c>
      <c r="O80" s="99">
        <v>32</v>
      </c>
      <c r="P80" s="99">
        <v>35</v>
      </c>
      <c r="Q80" s="99">
        <v>31</v>
      </c>
      <c r="R80" s="99">
        <v>29</v>
      </c>
      <c r="S80" s="99">
        <v>16</v>
      </c>
      <c r="T80" s="99">
        <v>17</v>
      </c>
      <c r="U80" s="99">
        <v>0</v>
      </c>
      <c r="V80" s="99">
        <v>311</v>
      </c>
      <c r="W80" s="127"/>
      <c r="X80" s="121">
        <v>1973</v>
      </c>
      <c r="Y80" s="99">
        <v>0</v>
      </c>
      <c r="Z80" s="99">
        <v>0</v>
      </c>
      <c r="AA80" s="99">
        <v>0</v>
      </c>
      <c r="AB80" s="99">
        <v>4</v>
      </c>
      <c r="AC80" s="99">
        <v>4</v>
      </c>
      <c r="AD80" s="99">
        <v>4</v>
      </c>
      <c r="AE80" s="99">
        <v>8</v>
      </c>
      <c r="AF80" s="99">
        <v>5</v>
      </c>
      <c r="AG80" s="99">
        <v>11</v>
      </c>
      <c r="AH80" s="99">
        <v>22</v>
      </c>
      <c r="AI80" s="99">
        <v>24</v>
      </c>
      <c r="AJ80" s="99">
        <v>12</v>
      </c>
      <c r="AK80" s="99">
        <v>27</v>
      </c>
      <c r="AL80" s="99">
        <v>19</v>
      </c>
      <c r="AM80" s="99">
        <v>20</v>
      </c>
      <c r="AN80" s="99">
        <v>16</v>
      </c>
      <c r="AO80" s="99">
        <v>14</v>
      </c>
      <c r="AP80" s="99">
        <v>12</v>
      </c>
      <c r="AQ80" s="99">
        <v>0</v>
      </c>
      <c r="AR80" s="99">
        <v>202</v>
      </c>
      <c r="AS80" s="127"/>
      <c r="AT80" s="121">
        <v>1973</v>
      </c>
      <c r="AU80" s="99">
        <v>1</v>
      </c>
      <c r="AV80" s="99">
        <v>0</v>
      </c>
      <c r="AW80" s="99">
        <v>0</v>
      </c>
      <c r="AX80" s="99">
        <v>6</v>
      </c>
      <c r="AY80" s="99">
        <v>13</v>
      </c>
      <c r="AZ80" s="99">
        <v>12</v>
      </c>
      <c r="BA80" s="99">
        <v>19</v>
      </c>
      <c r="BB80" s="99">
        <v>16</v>
      </c>
      <c r="BC80" s="99">
        <v>27</v>
      </c>
      <c r="BD80" s="99">
        <v>45</v>
      </c>
      <c r="BE80" s="99">
        <v>51</v>
      </c>
      <c r="BF80" s="99">
        <v>55</v>
      </c>
      <c r="BG80" s="99">
        <v>59</v>
      </c>
      <c r="BH80" s="99">
        <v>54</v>
      </c>
      <c r="BI80" s="99">
        <v>51</v>
      </c>
      <c r="BJ80" s="99">
        <v>45</v>
      </c>
      <c r="BK80" s="99">
        <v>30</v>
      </c>
      <c r="BL80" s="99">
        <v>29</v>
      </c>
      <c r="BM80" s="99">
        <v>0</v>
      </c>
      <c r="BN80" s="99">
        <v>513</v>
      </c>
      <c r="BP80" s="121">
        <v>1973</v>
      </c>
    </row>
    <row r="81" spans="2:68">
      <c r="B81" s="121">
        <v>1974</v>
      </c>
      <c r="C81" s="99">
        <v>0</v>
      </c>
      <c r="D81" s="99">
        <v>0</v>
      </c>
      <c r="E81" s="99">
        <v>0</v>
      </c>
      <c r="F81" s="99">
        <v>1</v>
      </c>
      <c r="G81" s="99">
        <v>5</v>
      </c>
      <c r="H81" s="99">
        <v>11</v>
      </c>
      <c r="I81" s="99">
        <v>12</v>
      </c>
      <c r="J81" s="99">
        <v>11</v>
      </c>
      <c r="K81" s="99">
        <v>24</v>
      </c>
      <c r="L81" s="99">
        <v>37</v>
      </c>
      <c r="M81" s="99">
        <v>31</v>
      </c>
      <c r="N81" s="99">
        <v>33</v>
      </c>
      <c r="O81" s="99">
        <v>46</v>
      </c>
      <c r="P81" s="99">
        <v>48</v>
      </c>
      <c r="Q81" s="99">
        <v>33</v>
      </c>
      <c r="R81" s="99">
        <v>27</v>
      </c>
      <c r="S81" s="99">
        <v>21</v>
      </c>
      <c r="T81" s="99">
        <v>12</v>
      </c>
      <c r="U81" s="99">
        <v>0</v>
      </c>
      <c r="V81" s="99">
        <v>352</v>
      </c>
      <c r="W81" s="127"/>
      <c r="X81" s="121">
        <v>1974</v>
      </c>
      <c r="Y81" s="99">
        <v>0</v>
      </c>
      <c r="Z81" s="99">
        <v>0</v>
      </c>
      <c r="AA81" s="99">
        <v>0</v>
      </c>
      <c r="AB81" s="99">
        <v>0</v>
      </c>
      <c r="AC81" s="99">
        <v>1</v>
      </c>
      <c r="AD81" s="99">
        <v>6</v>
      </c>
      <c r="AE81" s="99">
        <v>4</v>
      </c>
      <c r="AF81" s="99">
        <v>9</v>
      </c>
      <c r="AG81" s="99">
        <v>13</v>
      </c>
      <c r="AH81" s="99">
        <v>17</v>
      </c>
      <c r="AI81" s="99">
        <v>21</v>
      </c>
      <c r="AJ81" s="99">
        <v>20</v>
      </c>
      <c r="AK81" s="99">
        <v>15</v>
      </c>
      <c r="AL81" s="99">
        <v>30</v>
      </c>
      <c r="AM81" s="99">
        <v>18</v>
      </c>
      <c r="AN81" s="99">
        <v>15</v>
      </c>
      <c r="AO81" s="99">
        <v>24</v>
      </c>
      <c r="AP81" s="99">
        <v>14</v>
      </c>
      <c r="AQ81" s="99">
        <v>0</v>
      </c>
      <c r="AR81" s="99">
        <v>207</v>
      </c>
      <c r="AS81" s="127"/>
      <c r="AT81" s="121">
        <v>1974</v>
      </c>
      <c r="AU81" s="99">
        <v>0</v>
      </c>
      <c r="AV81" s="99">
        <v>0</v>
      </c>
      <c r="AW81" s="99">
        <v>0</v>
      </c>
      <c r="AX81" s="99">
        <v>1</v>
      </c>
      <c r="AY81" s="99">
        <v>6</v>
      </c>
      <c r="AZ81" s="99">
        <v>17</v>
      </c>
      <c r="BA81" s="99">
        <v>16</v>
      </c>
      <c r="BB81" s="99">
        <v>20</v>
      </c>
      <c r="BC81" s="99">
        <v>37</v>
      </c>
      <c r="BD81" s="99">
        <v>54</v>
      </c>
      <c r="BE81" s="99">
        <v>52</v>
      </c>
      <c r="BF81" s="99">
        <v>53</v>
      </c>
      <c r="BG81" s="99">
        <v>61</v>
      </c>
      <c r="BH81" s="99">
        <v>78</v>
      </c>
      <c r="BI81" s="99">
        <v>51</v>
      </c>
      <c r="BJ81" s="99">
        <v>42</v>
      </c>
      <c r="BK81" s="99">
        <v>45</v>
      </c>
      <c r="BL81" s="99">
        <v>26</v>
      </c>
      <c r="BM81" s="99">
        <v>0</v>
      </c>
      <c r="BN81" s="99">
        <v>559</v>
      </c>
      <c r="BP81" s="121">
        <v>1974</v>
      </c>
    </row>
    <row r="82" spans="2:68">
      <c r="B82" s="121">
        <v>1975</v>
      </c>
      <c r="C82" s="99">
        <v>0</v>
      </c>
      <c r="D82" s="99">
        <v>0</v>
      </c>
      <c r="E82" s="99">
        <v>0</v>
      </c>
      <c r="F82" s="99">
        <v>2</v>
      </c>
      <c r="G82" s="99">
        <v>2</v>
      </c>
      <c r="H82" s="99">
        <v>12</v>
      </c>
      <c r="I82" s="99">
        <v>15</v>
      </c>
      <c r="J82" s="99">
        <v>10</v>
      </c>
      <c r="K82" s="99">
        <v>27</v>
      </c>
      <c r="L82" s="99">
        <v>32</v>
      </c>
      <c r="M82" s="99">
        <v>34</v>
      </c>
      <c r="N82" s="99">
        <v>32</v>
      </c>
      <c r="O82" s="99">
        <v>33</v>
      </c>
      <c r="P82" s="99">
        <v>52</v>
      </c>
      <c r="Q82" s="99">
        <v>39</v>
      </c>
      <c r="R82" s="99">
        <v>26</v>
      </c>
      <c r="S82" s="99">
        <v>18</v>
      </c>
      <c r="T82" s="99">
        <v>19</v>
      </c>
      <c r="U82" s="99">
        <v>0</v>
      </c>
      <c r="V82" s="99">
        <v>353</v>
      </c>
      <c r="W82" s="127"/>
      <c r="X82" s="121">
        <v>1975</v>
      </c>
      <c r="Y82" s="99">
        <v>1</v>
      </c>
      <c r="Z82" s="99">
        <v>0</v>
      </c>
      <c r="AA82" s="99">
        <v>1</v>
      </c>
      <c r="AB82" s="99">
        <v>1</v>
      </c>
      <c r="AC82" s="99">
        <v>5</v>
      </c>
      <c r="AD82" s="99">
        <v>7</v>
      </c>
      <c r="AE82" s="99">
        <v>6</v>
      </c>
      <c r="AF82" s="99">
        <v>11</v>
      </c>
      <c r="AG82" s="99">
        <v>9</v>
      </c>
      <c r="AH82" s="99">
        <v>10</v>
      </c>
      <c r="AI82" s="99">
        <v>17</v>
      </c>
      <c r="AJ82" s="99">
        <v>22</v>
      </c>
      <c r="AK82" s="99">
        <v>27</v>
      </c>
      <c r="AL82" s="99">
        <v>19</v>
      </c>
      <c r="AM82" s="99">
        <v>14</v>
      </c>
      <c r="AN82" s="99">
        <v>20</v>
      </c>
      <c r="AO82" s="99">
        <v>22</v>
      </c>
      <c r="AP82" s="99">
        <v>21</v>
      </c>
      <c r="AQ82" s="99">
        <v>0</v>
      </c>
      <c r="AR82" s="99">
        <v>213</v>
      </c>
      <c r="AS82" s="127"/>
      <c r="AT82" s="121">
        <v>1975</v>
      </c>
      <c r="AU82" s="99">
        <v>1</v>
      </c>
      <c r="AV82" s="99">
        <v>0</v>
      </c>
      <c r="AW82" s="99">
        <v>1</v>
      </c>
      <c r="AX82" s="99">
        <v>3</v>
      </c>
      <c r="AY82" s="99">
        <v>7</v>
      </c>
      <c r="AZ82" s="99">
        <v>19</v>
      </c>
      <c r="BA82" s="99">
        <v>21</v>
      </c>
      <c r="BB82" s="99">
        <v>21</v>
      </c>
      <c r="BC82" s="99">
        <v>36</v>
      </c>
      <c r="BD82" s="99">
        <v>42</v>
      </c>
      <c r="BE82" s="99">
        <v>51</v>
      </c>
      <c r="BF82" s="99">
        <v>54</v>
      </c>
      <c r="BG82" s="99">
        <v>60</v>
      </c>
      <c r="BH82" s="99">
        <v>71</v>
      </c>
      <c r="BI82" s="99">
        <v>53</v>
      </c>
      <c r="BJ82" s="99">
        <v>46</v>
      </c>
      <c r="BK82" s="99">
        <v>40</v>
      </c>
      <c r="BL82" s="99">
        <v>40</v>
      </c>
      <c r="BM82" s="99">
        <v>0</v>
      </c>
      <c r="BN82" s="99">
        <v>566</v>
      </c>
      <c r="BP82" s="121">
        <v>1975</v>
      </c>
    </row>
    <row r="83" spans="2:68">
      <c r="B83" s="121">
        <v>1976</v>
      </c>
      <c r="C83" s="99">
        <v>0</v>
      </c>
      <c r="D83" s="99">
        <v>0</v>
      </c>
      <c r="E83" s="99">
        <v>0</v>
      </c>
      <c r="F83" s="99">
        <v>3</v>
      </c>
      <c r="G83" s="99">
        <v>8</v>
      </c>
      <c r="H83" s="99">
        <v>17</v>
      </c>
      <c r="I83" s="99">
        <v>15</v>
      </c>
      <c r="J83" s="99">
        <v>15</v>
      </c>
      <c r="K83" s="99">
        <v>26</v>
      </c>
      <c r="L83" s="99">
        <v>30</v>
      </c>
      <c r="M83" s="99">
        <v>35</v>
      </c>
      <c r="N83" s="99">
        <v>33</v>
      </c>
      <c r="O83" s="99">
        <v>50</v>
      </c>
      <c r="P83" s="99">
        <v>36</v>
      </c>
      <c r="Q83" s="99">
        <v>27</v>
      </c>
      <c r="R83" s="99">
        <v>25</v>
      </c>
      <c r="S83" s="99">
        <v>26</v>
      </c>
      <c r="T83" s="99">
        <v>14</v>
      </c>
      <c r="U83" s="99">
        <v>0</v>
      </c>
      <c r="V83" s="99">
        <v>360</v>
      </c>
      <c r="W83" s="127"/>
      <c r="X83" s="121">
        <v>1976</v>
      </c>
      <c r="Y83" s="99">
        <v>0</v>
      </c>
      <c r="Z83" s="99">
        <v>0</v>
      </c>
      <c r="AA83" s="99">
        <v>0</v>
      </c>
      <c r="AB83" s="99">
        <v>1</v>
      </c>
      <c r="AC83" s="99">
        <v>5</v>
      </c>
      <c r="AD83" s="99">
        <v>10</v>
      </c>
      <c r="AE83" s="99">
        <v>10</v>
      </c>
      <c r="AF83" s="99">
        <v>14</v>
      </c>
      <c r="AG83" s="99">
        <v>9</v>
      </c>
      <c r="AH83" s="99">
        <v>17</v>
      </c>
      <c r="AI83" s="99">
        <v>16</v>
      </c>
      <c r="AJ83" s="99">
        <v>18</v>
      </c>
      <c r="AK83" s="99">
        <v>26</v>
      </c>
      <c r="AL83" s="99">
        <v>25</v>
      </c>
      <c r="AM83" s="99">
        <v>17</v>
      </c>
      <c r="AN83" s="99">
        <v>17</v>
      </c>
      <c r="AO83" s="99">
        <v>20</v>
      </c>
      <c r="AP83" s="99">
        <v>37</v>
      </c>
      <c r="AQ83" s="99">
        <v>0</v>
      </c>
      <c r="AR83" s="99">
        <v>242</v>
      </c>
      <c r="AS83" s="127"/>
      <c r="AT83" s="121">
        <v>1976</v>
      </c>
      <c r="AU83" s="99">
        <v>0</v>
      </c>
      <c r="AV83" s="99">
        <v>0</v>
      </c>
      <c r="AW83" s="99">
        <v>0</v>
      </c>
      <c r="AX83" s="99">
        <v>4</v>
      </c>
      <c r="AY83" s="99">
        <v>13</v>
      </c>
      <c r="AZ83" s="99">
        <v>27</v>
      </c>
      <c r="BA83" s="99">
        <v>25</v>
      </c>
      <c r="BB83" s="99">
        <v>29</v>
      </c>
      <c r="BC83" s="99">
        <v>35</v>
      </c>
      <c r="BD83" s="99">
        <v>47</v>
      </c>
      <c r="BE83" s="99">
        <v>51</v>
      </c>
      <c r="BF83" s="99">
        <v>51</v>
      </c>
      <c r="BG83" s="99">
        <v>76</v>
      </c>
      <c r="BH83" s="99">
        <v>61</v>
      </c>
      <c r="BI83" s="99">
        <v>44</v>
      </c>
      <c r="BJ83" s="99">
        <v>42</v>
      </c>
      <c r="BK83" s="99">
        <v>46</v>
      </c>
      <c r="BL83" s="99">
        <v>51</v>
      </c>
      <c r="BM83" s="99">
        <v>0</v>
      </c>
      <c r="BN83" s="99">
        <v>602</v>
      </c>
      <c r="BP83" s="121">
        <v>1976</v>
      </c>
    </row>
    <row r="84" spans="2:68">
      <c r="B84" s="121">
        <v>1977</v>
      </c>
      <c r="C84" s="99">
        <v>0</v>
      </c>
      <c r="D84" s="99">
        <v>0</v>
      </c>
      <c r="E84" s="99">
        <v>0</v>
      </c>
      <c r="F84" s="99">
        <v>4</v>
      </c>
      <c r="G84" s="99">
        <v>4</v>
      </c>
      <c r="H84" s="99">
        <v>13</v>
      </c>
      <c r="I84" s="99">
        <v>19</v>
      </c>
      <c r="J84" s="99">
        <v>20</v>
      </c>
      <c r="K84" s="99">
        <v>22</v>
      </c>
      <c r="L84" s="99">
        <v>29</v>
      </c>
      <c r="M84" s="99">
        <v>40</v>
      </c>
      <c r="N84" s="99">
        <v>53</v>
      </c>
      <c r="O84" s="99">
        <v>63</v>
      </c>
      <c r="P84" s="99">
        <v>58</v>
      </c>
      <c r="Q84" s="99">
        <v>38</v>
      </c>
      <c r="R84" s="99">
        <v>37</v>
      </c>
      <c r="S84" s="99">
        <v>22</v>
      </c>
      <c r="T84" s="99">
        <v>26</v>
      </c>
      <c r="U84" s="99">
        <v>0</v>
      </c>
      <c r="V84" s="99">
        <v>448</v>
      </c>
      <c r="W84" s="127"/>
      <c r="X84" s="121">
        <v>1977</v>
      </c>
      <c r="Y84" s="99">
        <v>0</v>
      </c>
      <c r="Z84" s="99">
        <v>0</v>
      </c>
      <c r="AA84" s="99">
        <v>0</v>
      </c>
      <c r="AB84" s="99">
        <v>3</v>
      </c>
      <c r="AC84" s="99">
        <v>3</v>
      </c>
      <c r="AD84" s="99">
        <v>5</v>
      </c>
      <c r="AE84" s="99">
        <v>10</v>
      </c>
      <c r="AF84" s="99">
        <v>11</v>
      </c>
      <c r="AG84" s="99">
        <v>10</v>
      </c>
      <c r="AH84" s="99">
        <v>17</v>
      </c>
      <c r="AI84" s="99">
        <v>23</v>
      </c>
      <c r="AJ84" s="99">
        <v>32</v>
      </c>
      <c r="AK84" s="99">
        <v>25</v>
      </c>
      <c r="AL84" s="99">
        <v>28</v>
      </c>
      <c r="AM84" s="99">
        <v>25</v>
      </c>
      <c r="AN84" s="99">
        <v>24</v>
      </c>
      <c r="AO84" s="99">
        <v>24</v>
      </c>
      <c r="AP84" s="99">
        <v>26</v>
      </c>
      <c r="AQ84" s="99">
        <v>0</v>
      </c>
      <c r="AR84" s="99">
        <v>266</v>
      </c>
      <c r="AS84" s="127"/>
      <c r="AT84" s="121">
        <v>1977</v>
      </c>
      <c r="AU84" s="99">
        <v>0</v>
      </c>
      <c r="AV84" s="99">
        <v>0</v>
      </c>
      <c r="AW84" s="99">
        <v>0</v>
      </c>
      <c r="AX84" s="99">
        <v>7</v>
      </c>
      <c r="AY84" s="99">
        <v>7</v>
      </c>
      <c r="AZ84" s="99">
        <v>18</v>
      </c>
      <c r="BA84" s="99">
        <v>29</v>
      </c>
      <c r="BB84" s="99">
        <v>31</v>
      </c>
      <c r="BC84" s="99">
        <v>32</v>
      </c>
      <c r="BD84" s="99">
        <v>46</v>
      </c>
      <c r="BE84" s="99">
        <v>63</v>
      </c>
      <c r="BF84" s="99">
        <v>85</v>
      </c>
      <c r="BG84" s="99">
        <v>88</v>
      </c>
      <c r="BH84" s="99">
        <v>86</v>
      </c>
      <c r="BI84" s="99">
        <v>63</v>
      </c>
      <c r="BJ84" s="99">
        <v>61</v>
      </c>
      <c r="BK84" s="99">
        <v>46</v>
      </c>
      <c r="BL84" s="99">
        <v>52</v>
      </c>
      <c r="BM84" s="99">
        <v>0</v>
      </c>
      <c r="BN84" s="99">
        <v>714</v>
      </c>
      <c r="BP84" s="121">
        <v>1977</v>
      </c>
    </row>
    <row r="85" spans="2:68">
      <c r="B85" s="121">
        <v>1978</v>
      </c>
      <c r="C85" s="99">
        <v>0</v>
      </c>
      <c r="D85" s="99">
        <v>0</v>
      </c>
      <c r="E85" s="99">
        <v>0</v>
      </c>
      <c r="F85" s="99">
        <v>2</v>
      </c>
      <c r="G85" s="99">
        <v>9</v>
      </c>
      <c r="H85" s="99">
        <v>8</v>
      </c>
      <c r="I85" s="99">
        <v>26</v>
      </c>
      <c r="J85" s="99">
        <v>29</v>
      </c>
      <c r="K85" s="99">
        <v>27</v>
      </c>
      <c r="L85" s="99">
        <v>31</v>
      </c>
      <c r="M85" s="99">
        <v>45</v>
      </c>
      <c r="N85" s="99">
        <v>38</v>
      </c>
      <c r="O85" s="99">
        <v>46</v>
      </c>
      <c r="P85" s="99">
        <v>56</v>
      </c>
      <c r="Q85" s="99">
        <v>57</v>
      </c>
      <c r="R85" s="99">
        <v>31</v>
      </c>
      <c r="S85" s="99">
        <v>29</v>
      </c>
      <c r="T85" s="99">
        <v>21</v>
      </c>
      <c r="U85" s="99">
        <v>0</v>
      </c>
      <c r="V85" s="99">
        <v>455</v>
      </c>
      <c r="W85" s="127"/>
      <c r="X85" s="121">
        <v>1978</v>
      </c>
      <c r="Y85" s="99">
        <v>0</v>
      </c>
      <c r="Z85" s="99">
        <v>0</v>
      </c>
      <c r="AA85" s="99">
        <v>0</v>
      </c>
      <c r="AB85" s="99">
        <v>0</v>
      </c>
      <c r="AC85" s="99">
        <v>4</v>
      </c>
      <c r="AD85" s="99">
        <v>7</v>
      </c>
      <c r="AE85" s="99">
        <v>14</v>
      </c>
      <c r="AF85" s="99">
        <v>11</v>
      </c>
      <c r="AG85" s="99">
        <v>10</v>
      </c>
      <c r="AH85" s="99">
        <v>22</v>
      </c>
      <c r="AI85" s="99">
        <v>18</v>
      </c>
      <c r="AJ85" s="99">
        <v>18</v>
      </c>
      <c r="AK85" s="99">
        <v>28</v>
      </c>
      <c r="AL85" s="99">
        <v>36</v>
      </c>
      <c r="AM85" s="99">
        <v>23</v>
      </c>
      <c r="AN85" s="99">
        <v>24</v>
      </c>
      <c r="AO85" s="99">
        <v>20</v>
      </c>
      <c r="AP85" s="99">
        <v>25</v>
      </c>
      <c r="AQ85" s="99">
        <v>0</v>
      </c>
      <c r="AR85" s="99">
        <v>260</v>
      </c>
      <c r="AS85" s="127"/>
      <c r="AT85" s="121">
        <v>1978</v>
      </c>
      <c r="AU85" s="99">
        <v>0</v>
      </c>
      <c r="AV85" s="99">
        <v>0</v>
      </c>
      <c r="AW85" s="99">
        <v>0</v>
      </c>
      <c r="AX85" s="99">
        <v>2</v>
      </c>
      <c r="AY85" s="99">
        <v>13</v>
      </c>
      <c r="AZ85" s="99">
        <v>15</v>
      </c>
      <c r="BA85" s="99">
        <v>40</v>
      </c>
      <c r="BB85" s="99">
        <v>40</v>
      </c>
      <c r="BC85" s="99">
        <v>37</v>
      </c>
      <c r="BD85" s="99">
        <v>53</v>
      </c>
      <c r="BE85" s="99">
        <v>63</v>
      </c>
      <c r="BF85" s="99">
        <v>56</v>
      </c>
      <c r="BG85" s="99">
        <v>74</v>
      </c>
      <c r="BH85" s="99">
        <v>92</v>
      </c>
      <c r="BI85" s="99">
        <v>80</v>
      </c>
      <c r="BJ85" s="99">
        <v>55</v>
      </c>
      <c r="BK85" s="99">
        <v>49</v>
      </c>
      <c r="BL85" s="99">
        <v>46</v>
      </c>
      <c r="BM85" s="99">
        <v>0</v>
      </c>
      <c r="BN85" s="99">
        <v>715</v>
      </c>
      <c r="BP85" s="121">
        <v>1978</v>
      </c>
    </row>
    <row r="86" spans="2:68">
      <c r="B86" s="122">
        <v>1979</v>
      </c>
      <c r="C86" s="99">
        <v>0</v>
      </c>
      <c r="D86" s="99">
        <v>0</v>
      </c>
      <c r="E86" s="99">
        <v>0</v>
      </c>
      <c r="F86" s="99">
        <v>1</v>
      </c>
      <c r="G86" s="99">
        <v>3</v>
      </c>
      <c r="H86" s="99">
        <v>10</v>
      </c>
      <c r="I86" s="99">
        <v>26</v>
      </c>
      <c r="J86" s="99">
        <v>21</v>
      </c>
      <c r="K86" s="99">
        <v>23</v>
      </c>
      <c r="L86" s="99">
        <v>31</v>
      </c>
      <c r="M86" s="99">
        <v>47</v>
      </c>
      <c r="N86" s="99">
        <v>66</v>
      </c>
      <c r="O86" s="99">
        <v>45</v>
      </c>
      <c r="P86" s="99">
        <v>60</v>
      </c>
      <c r="Q86" s="99">
        <v>42</v>
      </c>
      <c r="R86" s="99">
        <v>27</v>
      </c>
      <c r="S86" s="99">
        <v>19</v>
      </c>
      <c r="T86" s="99">
        <v>25</v>
      </c>
      <c r="U86" s="99">
        <v>0</v>
      </c>
      <c r="V86" s="99">
        <v>446</v>
      </c>
      <c r="W86" s="127"/>
      <c r="X86" s="122">
        <v>1979</v>
      </c>
      <c r="Y86" s="99">
        <v>0</v>
      </c>
      <c r="Z86" s="99">
        <v>0</v>
      </c>
      <c r="AA86" s="99">
        <v>0</v>
      </c>
      <c r="AB86" s="99">
        <v>1</v>
      </c>
      <c r="AC86" s="99">
        <v>3</v>
      </c>
      <c r="AD86" s="99">
        <v>3</v>
      </c>
      <c r="AE86" s="99">
        <v>12</v>
      </c>
      <c r="AF86" s="99">
        <v>10</v>
      </c>
      <c r="AG86" s="99">
        <v>14</v>
      </c>
      <c r="AH86" s="99">
        <v>13</v>
      </c>
      <c r="AI86" s="99">
        <v>23</v>
      </c>
      <c r="AJ86" s="99">
        <v>28</v>
      </c>
      <c r="AK86" s="99">
        <v>20</v>
      </c>
      <c r="AL86" s="99">
        <v>23</v>
      </c>
      <c r="AM86" s="99">
        <v>21</v>
      </c>
      <c r="AN86" s="99">
        <v>21</v>
      </c>
      <c r="AO86" s="99">
        <v>22</v>
      </c>
      <c r="AP86" s="99">
        <v>36</v>
      </c>
      <c r="AQ86" s="99">
        <v>0</v>
      </c>
      <c r="AR86" s="99">
        <v>250</v>
      </c>
      <c r="AS86" s="127"/>
      <c r="AT86" s="122">
        <v>1979</v>
      </c>
      <c r="AU86" s="99">
        <v>0</v>
      </c>
      <c r="AV86" s="99">
        <v>0</v>
      </c>
      <c r="AW86" s="99">
        <v>0</v>
      </c>
      <c r="AX86" s="99">
        <v>2</v>
      </c>
      <c r="AY86" s="99">
        <v>6</v>
      </c>
      <c r="AZ86" s="99">
        <v>13</v>
      </c>
      <c r="BA86" s="99">
        <v>38</v>
      </c>
      <c r="BB86" s="99">
        <v>31</v>
      </c>
      <c r="BC86" s="99">
        <v>37</v>
      </c>
      <c r="BD86" s="99">
        <v>44</v>
      </c>
      <c r="BE86" s="99">
        <v>70</v>
      </c>
      <c r="BF86" s="99">
        <v>94</v>
      </c>
      <c r="BG86" s="99">
        <v>65</v>
      </c>
      <c r="BH86" s="99">
        <v>83</v>
      </c>
      <c r="BI86" s="99">
        <v>63</v>
      </c>
      <c r="BJ86" s="99">
        <v>48</v>
      </c>
      <c r="BK86" s="99">
        <v>41</v>
      </c>
      <c r="BL86" s="99">
        <v>61</v>
      </c>
      <c r="BM86" s="99">
        <v>0</v>
      </c>
      <c r="BN86" s="99">
        <v>696</v>
      </c>
      <c r="BP86" s="122">
        <v>1979</v>
      </c>
    </row>
    <row r="87" spans="2:68">
      <c r="B87" s="122">
        <v>1980</v>
      </c>
      <c r="C87" s="99">
        <v>0</v>
      </c>
      <c r="D87" s="99">
        <v>0</v>
      </c>
      <c r="E87" s="99">
        <v>0</v>
      </c>
      <c r="F87" s="99">
        <v>3</v>
      </c>
      <c r="G87" s="99">
        <v>3</v>
      </c>
      <c r="H87" s="99">
        <v>13</v>
      </c>
      <c r="I87" s="99">
        <v>20</v>
      </c>
      <c r="J87" s="99">
        <v>16</v>
      </c>
      <c r="K87" s="99">
        <v>20</v>
      </c>
      <c r="L87" s="99">
        <v>27</v>
      </c>
      <c r="M87" s="99">
        <v>37</v>
      </c>
      <c r="N87" s="99">
        <v>54</v>
      </c>
      <c r="O87" s="99">
        <v>62</v>
      </c>
      <c r="P87" s="99">
        <v>60</v>
      </c>
      <c r="Q87" s="99">
        <v>61</v>
      </c>
      <c r="R87" s="99">
        <v>39</v>
      </c>
      <c r="S87" s="99">
        <v>20</v>
      </c>
      <c r="T87" s="99">
        <v>21</v>
      </c>
      <c r="U87" s="99">
        <v>0</v>
      </c>
      <c r="V87" s="99">
        <v>456</v>
      </c>
      <c r="W87" s="127"/>
      <c r="X87" s="122">
        <v>1980</v>
      </c>
      <c r="Y87" s="99">
        <v>0</v>
      </c>
      <c r="Z87" s="99">
        <v>0</v>
      </c>
      <c r="AA87" s="99">
        <v>0</v>
      </c>
      <c r="AB87" s="99">
        <v>1</v>
      </c>
      <c r="AC87" s="99">
        <v>2</v>
      </c>
      <c r="AD87" s="99">
        <v>10</v>
      </c>
      <c r="AE87" s="99">
        <v>7</v>
      </c>
      <c r="AF87" s="99">
        <v>12</v>
      </c>
      <c r="AG87" s="99">
        <v>9</v>
      </c>
      <c r="AH87" s="99">
        <v>17</v>
      </c>
      <c r="AI87" s="99">
        <v>19</v>
      </c>
      <c r="AJ87" s="99">
        <v>31</v>
      </c>
      <c r="AK87" s="99">
        <v>26</v>
      </c>
      <c r="AL87" s="99">
        <v>28</v>
      </c>
      <c r="AM87" s="99">
        <v>26</v>
      </c>
      <c r="AN87" s="99">
        <v>26</v>
      </c>
      <c r="AO87" s="99">
        <v>25</v>
      </c>
      <c r="AP87" s="99">
        <v>21</v>
      </c>
      <c r="AQ87" s="99">
        <v>0</v>
      </c>
      <c r="AR87" s="99">
        <v>260</v>
      </c>
      <c r="AS87" s="127"/>
      <c r="AT87" s="122">
        <v>1980</v>
      </c>
      <c r="AU87" s="99">
        <v>0</v>
      </c>
      <c r="AV87" s="99">
        <v>0</v>
      </c>
      <c r="AW87" s="99">
        <v>0</v>
      </c>
      <c r="AX87" s="99">
        <v>4</v>
      </c>
      <c r="AY87" s="99">
        <v>5</v>
      </c>
      <c r="AZ87" s="99">
        <v>23</v>
      </c>
      <c r="BA87" s="99">
        <v>27</v>
      </c>
      <c r="BB87" s="99">
        <v>28</v>
      </c>
      <c r="BC87" s="99">
        <v>29</v>
      </c>
      <c r="BD87" s="99">
        <v>44</v>
      </c>
      <c r="BE87" s="99">
        <v>56</v>
      </c>
      <c r="BF87" s="99">
        <v>85</v>
      </c>
      <c r="BG87" s="99">
        <v>88</v>
      </c>
      <c r="BH87" s="99">
        <v>88</v>
      </c>
      <c r="BI87" s="99">
        <v>87</v>
      </c>
      <c r="BJ87" s="99">
        <v>65</v>
      </c>
      <c r="BK87" s="99">
        <v>45</v>
      </c>
      <c r="BL87" s="99">
        <v>42</v>
      </c>
      <c r="BM87" s="99">
        <v>0</v>
      </c>
      <c r="BN87" s="99">
        <v>716</v>
      </c>
      <c r="BP87" s="122">
        <v>1980</v>
      </c>
    </row>
    <row r="88" spans="2:68">
      <c r="B88" s="122">
        <v>1981</v>
      </c>
      <c r="C88" s="99">
        <v>0</v>
      </c>
      <c r="D88" s="99">
        <v>0</v>
      </c>
      <c r="E88" s="99">
        <v>1</v>
      </c>
      <c r="F88" s="99">
        <v>1</v>
      </c>
      <c r="G88" s="99">
        <v>4</v>
      </c>
      <c r="H88" s="99">
        <v>18</v>
      </c>
      <c r="I88" s="99">
        <v>23</v>
      </c>
      <c r="J88" s="99">
        <v>18</v>
      </c>
      <c r="K88" s="99">
        <v>17</v>
      </c>
      <c r="L88" s="99">
        <v>39</v>
      </c>
      <c r="M88" s="99">
        <v>40</v>
      </c>
      <c r="N88" s="99">
        <v>63</v>
      </c>
      <c r="O88" s="99">
        <v>54</v>
      </c>
      <c r="P88" s="99">
        <v>70</v>
      </c>
      <c r="Q88" s="99">
        <v>63</v>
      </c>
      <c r="R88" s="99">
        <v>42</v>
      </c>
      <c r="S88" s="99">
        <v>32</v>
      </c>
      <c r="T88" s="99">
        <v>19</v>
      </c>
      <c r="U88" s="99">
        <v>0</v>
      </c>
      <c r="V88" s="99">
        <v>504</v>
      </c>
      <c r="W88" s="127"/>
      <c r="X88" s="122">
        <v>1981</v>
      </c>
      <c r="Y88" s="99">
        <v>0</v>
      </c>
      <c r="Z88" s="99">
        <v>0</v>
      </c>
      <c r="AA88" s="99">
        <v>0</v>
      </c>
      <c r="AB88" s="99">
        <v>1</v>
      </c>
      <c r="AC88" s="99">
        <v>1</v>
      </c>
      <c r="AD88" s="99">
        <v>5</v>
      </c>
      <c r="AE88" s="99">
        <v>6</v>
      </c>
      <c r="AF88" s="99">
        <v>17</v>
      </c>
      <c r="AG88" s="99">
        <v>11</v>
      </c>
      <c r="AH88" s="99">
        <v>9</v>
      </c>
      <c r="AI88" s="99">
        <v>23</v>
      </c>
      <c r="AJ88" s="99">
        <v>26</v>
      </c>
      <c r="AK88" s="99">
        <v>16</v>
      </c>
      <c r="AL88" s="99">
        <v>28</v>
      </c>
      <c r="AM88" s="99">
        <v>30</v>
      </c>
      <c r="AN88" s="99">
        <v>22</v>
      </c>
      <c r="AO88" s="99">
        <v>23</v>
      </c>
      <c r="AP88" s="99">
        <v>37</v>
      </c>
      <c r="AQ88" s="99">
        <v>0</v>
      </c>
      <c r="AR88" s="99">
        <v>255</v>
      </c>
      <c r="AS88" s="127"/>
      <c r="AT88" s="122">
        <v>1981</v>
      </c>
      <c r="AU88" s="99">
        <v>0</v>
      </c>
      <c r="AV88" s="99">
        <v>0</v>
      </c>
      <c r="AW88" s="99">
        <v>1</v>
      </c>
      <c r="AX88" s="99">
        <v>2</v>
      </c>
      <c r="AY88" s="99">
        <v>5</v>
      </c>
      <c r="AZ88" s="99">
        <v>23</v>
      </c>
      <c r="BA88" s="99">
        <v>29</v>
      </c>
      <c r="BB88" s="99">
        <v>35</v>
      </c>
      <c r="BC88" s="99">
        <v>28</v>
      </c>
      <c r="BD88" s="99">
        <v>48</v>
      </c>
      <c r="BE88" s="99">
        <v>63</v>
      </c>
      <c r="BF88" s="99">
        <v>89</v>
      </c>
      <c r="BG88" s="99">
        <v>70</v>
      </c>
      <c r="BH88" s="99">
        <v>98</v>
      </c>
      <c r="BI88" s="99">
        <v>93</v>
      </c>
      <c r="BJ88" s="99">
        <v>64</v>
      </c>
      <c r="BK88" s="99">
        <v>55</v>
      </c>
      <c r="BL88" s="99">
        <v>56</v>
      </c>
      <c r="BM88" s="99">
        <v>0</v>
      </c>
      <c r="BN88" s="99">
        <v>759</v>
      </c>
      <c r="BP88" s="122">
        <v>1981</v>
      </c>
    </row>
    <row r="89" spans="2:68">
      <c r="B89" s="122">
        <v>1982</v>
      </c>
      <c r="C89" s="99">
        <v>0</v>
      </c>
      <c r="D89" s="99">
        <v>0</v>
      </c>
      <c r="E89" s="99">
        <v>1</v>
      </c>
      <c r="F89" s="99">
        <v>2</v>
      </c>
      <c r="G89" s="99">
        <v>7</v>
      </c>
      <c r="H89" s="99">
        <v>8</v>
      </c>
      <c r="I89" s="99">
        <v>19</v>
      </c>
      <c r="J89" s="99">
        <v>29</v>
      </c>
      <c r="K89" s="99">
        <v>25</v>
      </c>
      <c r="L89" s="99">
        <v>34</v>
      </c>
      <c r="M89" s="99">
        <v>46</v>
      </c>
      <c r="N89" s="99">
        <v>49</v>
      </c>
      <c r="O89" s="99">
        <v>57</v>
      </c>
      <c r="P89" s="99">
        <v>81</v>
      </c>
      <c r="Q89" s="99">
        <v>69</v>
      </c>
      <c r="R89" s="99">
        <v>40</v>
      </c>
      <c r="S89" s="99">
        <v>29</v>
      </c>
      <c r="T89" s="99">
        <v>16</v>
      </c>
      <c r="U89" s="99">
        <v>0</v>
      </c>
      <c r="V89" s="99">
        <v>512</v>
      </c>
      <c r="W89" s="127"/>
      <c r="X89" s="122">
        <v>1982</v>
      </c>
      <c r="Y89" s="99">
        <v>0</v>
      </c>
      <c r="Z89" s="99">
        <v>0</v>
      </c>
      <c r="AA89" s="99">
        <v>0</v>
      </c>
      <c r="AB89" s="99">
        <v>1</v>
      </c>
      <c r="AC89" s="99">
        <v>3</v>
      </c>
      <c r="AD89" s="99">
        <v>9</v>
      </c>
      <c r="AE89" s="99">
        <v>10</v>
      </c>
      <c r="AF89" s="99">
        <v>10</v>
      </c>
      <c r="AG89" s="99">
        <v>13</v>
      </c>
      <c r="AH89" s="99">
        <v>13</v>
      </c>
      <c r="AI89" s="99">
        <v>19</v>
      </c>
      <c r="AJ89" s="99">
        <v>16</v>
      </c>
      <c r="AK89" s="99">
        <v>19</v>
      </c>
      <c r="AL89" s="99">
        <v>32</v>
      </c>
      <c r="AM89" s="99">
        <v>38</v>
      </c>
      <c r="AN89" s="99">
        <v>25</v>
      </c>
      <c r="AO89" s="99">
        <v>19</v>
      </c>
      <c r="AP89" s="99">
        <v>38</v>
      </c>
      <c r="AQ89" s="99">
        <v>0</v>
      </c>
      <c r="AR89" s="99">
        <v>265</v>
      </c>
      <c r="AS89" s="127"/>
      <c r="AT89" s="122">
        <v>1982</v>
      </c>
      <c r="AU89" s="99">
        <v>0</v>
      </c>
      <c r="AV89" s="99">
        <v>0</v>
      </c>
      <c r="AW89" s="99">
        <v>1</v>
      </c>
      <c r="AX89" s="99">
        <v>3</v>
      </c>
      <c r="AY89" s="99">
        <v>10</v>
      </c>
      <c r="AZ89" s="99">
        <v>17</v>
      </c>
      <c r="BA89" s="99">
        <v>29</v>
      </c>
      <c r="BB89" s="99">
        <v>39</v>
      </c>
      <c r="BC89" s="99">
        <v>38</v>
      </c>
      <c r="BD89" s="99">
        <v>47</v>
      </c>
      <c r="BE89" s="99">
        <v>65</v>
      </c>
      <c r="BF89" s="99">
        <v>65</v>
      </c>
      <c r="BG89" s="99">
        <v>76</v>
      </c>
      <c r="BH89" s="99">
        <v>113</v>
      </c>
      <c r="BI89" s="99">
        <v>107</v>
      </c>
      <c r="BJ89" s="99">
        <v>65</v>
      </c>
      <c r="BK89" s="99">
        <v>48</v>
      </c>
      <c r="BL89" s="99">
        <v>54</v>
      </c>
      <c r="BM89" s="99">
        <v>0</v>
      </c>
      <c r="BN89" s="99">
        <v>777</v>
      </c>
      <c r="BP89" s="122">
        <v>1982</v>
      </c>
    </row>
    <row r="90" spans="2:68">
      <c r="B90" s="122">
        <v>1983</v>
      </c>
      <c r="C90" s="99">
        <v>0</v>
      </c>
      <c r="D90" s="99">
        <v>0</v>
      </c>
      <c r="E90" s="99">
        <v>0</v>
      </c>
      <c r="F90" s="99">
        <v>2</v>
      </c>
      <c r="G90" s="99">
        <v>8</v>
      </c>
      <c r="H90" s="99">
        <v>6</v>
      </c>
      <c r="I90" s="99">
        <v>22</v>
      </c>
      <c r="J90" s="99">
        <v>21</v>
      </c>
      <c r="K90" s="99">
        <v>28</v>
      </c>
      <c r="L90" s="99">
        <v>18</v>
      </c>
      <c r="M90" s="99">
        <v>45</v>
      </c>
      <c r="N90" s="99">
        <v>59</v>
      </c>
      <c r="O90" s="99">
        <v>63</v>
      </c>
      <c r="P90" s="99">
        <v>64</v>
      </c>
      <c r="Q90" s="99">
        <v>64</v>
      </c>
      <c r="R90" s="99">
        <v>42</v>
      </c>
      <c r="S90" s="99">
        <v>36</v>
      </c>
      <c r="T90" s="99">
        <v>32</v>
      </c>
      <c r="U90" s="99">
        <v>0</v>
      </c>
      <c r="V90" s="99">
        <v>510</v>
      </c>
      <c r="W90" s="127"/>
      <c r="X90" s="122">
        <v>1983</v>
      </c>
      <c r="Y90" s="99">
        <v>0</v>
      </c>
      <c r="Z90" s="99">
        <v>0</v>
      </c>
      <c r="AA90" s="99">
        <v>0</v>
      </c>
      <c r="AB90" s="99">
        <v>2</v>
      </c>
      <c r="AC90" s="99">
        <v>2</v>
      </c>
      <c r="AD90" s="99">
        <v>10</v>
      </c>
      <c r="AE90" s="99">
        <v>8</v>
      </c>
      <c r="AF90" s="99">
        <v>9</v>
      </c>
      <c r="AG90" s="99">
        <v>20</v>
      </c>
      <c r="AH90" s="99">
        <v>25</v>
      </c>
      <c r="AI90" s="99">
        <v>21</v>
      </c>
      <c r="AJ90" s="99">
        <v>31</v>
      </c>
      <c r="AK90" s="99">
        <v>29</v>
      </c>
      <c r="AL90" s="99">
        <v>33</v>
      </c>
      <c r="AM90" s="99">
        <v>37</v>
      </c>
      <c r="AN90" s="99">
        <v>29</v>
      </c>
      <c r="AO90" s="99">
        <v>26</v>
      </c>
      <c r="AP90" s="99">
        <v>43</v>
      </c>
      <c r="AQ90" s="99">
        <v>0</v>
      </c>
      <c r="AR90" s="99">
        <v>325</v>
      </c>
      <c r="AS90" s="127"/>
      <c r="AT90" s="122">
        <v>1983</v>
      </c>
      <c r="AU90" s="99">
        <v>0</v>
      </c>
      <c r="AV90" s="99">
        <v>0</v>
      </c>
      <c r="AW90" s="99">
        <v>0</v>
      </c>
      <c r="AX90" s="99">
        <v>4</v>
      </c>
      <c r="AY90" s="99">
        <v>10</v>
      </c>
      <c r="AZ90" s="99">
        <v>16</v>
      </c>
      <c r="BA90" s="99">
        <v>30</v>
      </c>
      <c r="BB90" s="99">
        <v>30</v>
      </c>
      <c r="BC90" s="99">
        <v>48</v>
      </c>
      <c r="BD90" s="99">
        <v>43</v>
      </c>
      <c r="BE90" s="99">
        <v>66</v>
      </c>
      <c r="BF90" s="99">
        <v>90</v>
      </c>
      <c r="BG90" s="99">
        <v>92</v>
      </c>
      <c r="BH90" s="99">
        <v>97</v>
      </c>
      <c r="BI90" s="99">
        <v>101</v>
      </c>
      <c r="BJ90" s="99">
        <v>71</v>
      </c>
      <c r="BK90" s="99">
        <v>62</v>
      </c>
      <c r="BL90" s="99">
        <v>75</v>
      </c>
      <c r="BM90" s="99">
        <v>0</v>
      </c>
      <c r="BN90" s="99">
        <v>835</v>
      </c>
      <c r="BP90" s="122">
        <v>1983</v>
      </c>
    </row>
    <row r="91" spans="2:68">
      <c r="B91" s="122">
        <v>1984</v>
      </c>
      <c r="C91" s="99">
        <v>0</v>
      </c>
      <c r="D91" s="99">
        <v>0</v>
      </c>
      <c r="E91" s="99">
        <v>0</v>
      </c>
      <c r="F91" s="99">
        <v>2</v>
      </c>
      <c r="G91" s="99">
        <v>5</v>
      </c>
      <c r="H91" s="99">
        <v>15</v>
      </c>
      <c r="I91" s="99">
        <v>20</v>
      </c>
      <c r="J91" s="99">
        <v>23</v>
      </c>
      <c r="K91" s="99">
        <v>22</v>
      </c>
      <c r="L91" s="99">
        <v>30</v>
      </c>
      <c r="M91" s="99">
        <v>43</v>
      </c>
      <c r="N91" s="99">
        <v>53</v>
      </c>
      <c r="O91" s="99">
        <v>79</v>
      </c>
      <c r="P91" s="99">
        <v>67</v>
      </c>
      <c r="Q91" s="99">
        <v>64</v>
      </c>
      <c r="R91" s="99">
        <v>44</v>
      </c>
      <c r="S91" s="99">
        <v>32</v>
      </c>
      <c r="T91" s="99">
        <v>29</v>
      </c>
      <c r="U91" s="99">
        <v>0</v>
      </c>
      <c r="V91" s="99">
        <v>528</v>
      </c>
      <c r="W91" s="127"/>
      <c r="X91" s="122">
        <v>1984</v>
      </c>
      <c r="Y91" s="99">
        <v>0</v>
      </c>
      <c r="Z91" s="99">
        <v>0</v>
      </c>
      <c r="AA91" s="99">
        <v>0</v>
      </c>
      <c r="AB91" s="99">
        <v>1</v>
      </c>
      <c r="AC91" s="99">
        <v>3</v>
      </c>
      <c r="AD91" s="99">
        <v>5</v>
      </c>
      <c r="AE91" s="99">
        <v>12</v>
      </c>
      <c r="AF91" s="99">
        <v>14</v>
      </c>
      <c r="AG91" s="99">
        <v>16</v>
      </c>
      <c r="AH91" s="99">
        <v>16</v>
      </c>
      <c r="AI91" s="99">
        <v>15</v>
      </c>
      <c r="AJ91" s="99">
        <v>21</v>
      </c>
      <c r="AK91" s="99">
        <v>27</v>
      </c>
      <c r="AL91" s="99">
        <v>27</v>
      </c>
      <c r="AM91" s="99">
        <v>41</v>
      </c>
      <c r="AN91" s="99">
        <v>30</v>
      </c>
      <c r="AO91" s="99">
        <v>36</v>
      </c>
      <c r="AP91" s="99">
        <v>47</v>
      </c>
      <c r="AQ91" s="99">
        <v>0</v>
      </c>
      <c r="AR91" s="99">
        <v>311</v>
      </c>
      <c r="AS91" s="127"/>
      <c r="AT91" s="122">
        <v>1984</v>
      </c>
      <c r="AU91" s="99">
        <v>0</v>
      </c>
      <c r="AV91" s="99">
        <v>0</v>
      </c>
      <c r="AW91" s="99">
        <v>0</v>
      </c>
      <c r="AX91" s="99">
        <v>3</v>
      </c>
      <c r="AY91" s="99">
        <v>8</v>
      </c>
      <c r="AZ91" s="99">
        <v>20</v>
      </c>
      <c r="BA91" s="99">
        <v>32</v>
      </c>
      <c r="BB91" s="99">
        <v>37</v>
      </c>
      <c r="BC91" s="99">
        <v>38</v>
      </c>
      <c r="BD91" s="99">
        <v>46</v>
      </c>
      <c r="BE91" s="99">
        <v>58</v>
      </c>
      <c r="BF91" s="99">
        <v>74</v>
      </c>
      <c r="BG91" s="99">
        <v>106</v>
      </c>
      <c r="BH91" s="99">
        <v>94</v>
      </c>
      <c r="BI91" s="99">
        <v>105</v>
      </c>
      <c r="BJ91" s="99">
        <v>74</v>
      </c>
      <c r="BK91" s="99">
        <v>68</v>
      </c>
      <c r="BL91" s="99">
        <v>76</v>
      </c>
      <c r="BM91" s="99">
        <v>0</v>
      </c>
      <c r="BN91" s="99">
        <v>839</v>
      </c>
      <c r="BP91" s="122">
        <v>1984</v>
      </c>
    </row>
    <row r="92" spans="2:68">
      <c r="B92" s="122">
        <v>1985</v>
      </c>
      <c r="C92" s="99">
        <v>1</v>
      </c>
      <c r="D92" s="99">
        <v>0</v>
      </c>
      <c r="E92" s="99">
        <v>0</v>
      </c>
      <c r="F92" s="99">
        <v>5</v>
      </c>
      <c r="G92" s="99">
        <v>6</v>
      </c>
      <c r="H92" s="99">
        <v>14</v>
      </c>
      <c r="I92" s="99">
        <v>15</v>
      </c>
      <c r="J92" s="99">
        <v>33</v>
      </c>
      <c r="K92" s="99">
        <v>22</v>
      </c>
      <c r="L92" s="99">
        <v>30</v>
      </c>
      <c r="M92" s="99">
        <v>43</v>
      </c>
      <c r="N92" s="99">
        <v>55</v>
      </c>
      <c r="O92" s="99">
        <v>71</v>
      </c>
      <c r="P92" s="99">
        <v>74</v>
      </c>
      <c r="Q92" s="99">
        <v>68</v>
      </c>
      <c r="R92" s="99">
        <v>46</v>
      </c>
      <c r="S92" s="99">
        <v>51</v>
      </c>
      <c r="T92" s="99">
        <v>33</v>
      </c>
      <c r="U92" s="99">
        <v>0</v>
      </c>
      <c r="V92" s="99">
        <v>567</v>
      </c>
      <c r="W92" s="127"/>
      <c r="X92" s="122">
        <v>1985</v>
      </c>
      <c r="Y92" s="99">
        <v>0</v>
      </c>
      <c r="Z92" s="99">
        <v>0</v>
      </c>
      <c r="AA92" s="99">
        <v>0</v>
      </c>
      <c r="AB92" s="99">
        <v>3</v>
      </c>
      <c r="AC92" s="99">
        <v>1</v>
      </c>
      <c r="AD92" s="99">
        <v>8</v>
      </c>
      <c r="AE92" s="99">
        <v>14</v>
      </c>
      <c r="AF92" s="99">
        <v>16</v>
      </c>
      <c r="AG92" s="99">
        <v>12</v>
      </c>
      <c r="AH92" s="99">
        <v>22</v>
      </c>
      <c r="AI92" s="99">
        <v>29</v>
      </c>
      <c r="AJ92" s="99">
        <v>32</v>
      </c>
      <c r="AK92" s="99">
        <v>27</v>
      </c>
      <c r="AL92" s="99">
        <v>28</v>
      </c>
      <c r="AM92" s="99">
        <v>25</v>
      </c>
      <c r="AN92" s="99">
        <v>25</v>
      </c>
      <c r="AO92" s="99">
        <v>28</v>
      </c>
      <c r="AP92" s="99">
        <v>48</v>
      </c>
      <c r="AQ92" s="99">
        <v>0</v>
      </c>
      <c r="AR92" s="99">
        <v>318</v>
      </c>
      <c r="AS92" s="127"/>
      <c r="AT92" s="122">
        <v>1985</v>
      </c>
      <c r="AU92" s="99">
        <v>1</v>
      </c>
      <c r="AV92" s="99">
        <v>0</v>
      </c>
      <c r="AW92" s="99">
        <v>0</v>
      </c>
      <c r="AX92" s="99">
        <v>8</v>
      </c>
      <c r="AY92" s="99">
        <v>7</v>
      </c>
      <c r="AZ92" s="99">
        <v>22</v>
      </c>
      <c r="BA92" s="99">
        <v>29</v>
      </c>
      <c r="BB92" s="99">
        <v>49</v>
      </c>
      <c r="BC92" s="99">
        <v>34</v>
      </c>
      <c r="BD92" s="99">
        <v>52</v>
      </c>
      <c r="BE92" s="99">
        <v>72</v>
      </c>
      <c r="BF92" s="99">
        <v>87</v>
      </c>
      <c r="BG92" s="99">
        <v>98</v>
      </c>
      <c r="BH92" s="99">
        <v>102</v>
      </c>
      <c r="BI92" s="99">
        <v>93</v>
      </c>
      <c r="BJ92" s="99">
        <v>71</v>
      </c>
      <c r="BK92" s="99">
        <v>79</v>
      </c>
      <c r="BL92" s="99">
        <v>81</v>
      </c>
      <c r="BM92" s="99">
        <v>0</v>
      </c>
      <c r="BN92" s="99">
        <v>885</v>
      </c>
      <c r="BP92" s="122">
        <v>1985</v>
      </c>
    </row>
    <row r="93" spans="2:68">
      <c r="B93" s="122">
        <v>1986</v>
      </c>
      <c r="C93" s="99">
        <v>0</v>
      </c>
      <c r="D93" s="99">
        <v>0</v>
      </c>
      <c r="E93" s="99">
        <v>0</v>
      </c>
      <c r="F93" s="99">
        <v>3</v>
      </c>
      <c r="G93" s="99">
        <v>8</v>
      </c>
      <c r="H93" s="99">
        <v>9</v>
      </c>
      <c r="I93" s="99">
        <v>26</v>
      </c>
      <c r="J93" s="99">
        <v>23</v>
      </c>
      <c r="K93" s="99">
        <v>25</v>
      </c>
      <c r="L93" s="99">
        <v>23</v>
      </c>
      <c r="M93" s="99">
        <v>43</v>
      </c>
      <c r="N93" s="99">
        <v>45</v>
      </c>
      <c r="O93" s="99">
        <v>58</v>
      </c>
      <c r="P93" s="99">
        <v>71</v>
      </c>
      <c r="Q93" s="99">
        <v>83</v>
      </c>
      <c r="R93" s="99">
        <v>69</v>
      </c>
      <c r="S93" s="99">
        <v>38</v>
      </c>
      <c r="T93" s="99">
        <v>34</v>
      </c>
      <c r="U93" s="99">
        <v>0</v>
      </c>
      <c r="V93" s="99">
        <v>558</v>
      </c>
      <c r="W93" s="127"/>
      <c r="X93" s="122">
        <v>1986</v>
      </c>
      <c r="Y93" s="99">
        <v>1</v>
      </c>
      <c r="Z93" s="99">
        <v>0</v>
      </c>
      <c r="AA93" s="99">
        <v>0</v>
      </c>
      <c r="AB93" s="99">
        <v>1</v>
      </c>
      <c r="AC93" s="99">
        <v>1</v>
      </c>
      <c r="AD93" s="99">
        <v>6</v>
      </c>
      <c r="AE93" s="99">
        <v>11</v>
      </c>
      <c r="AF93" s="99">
        <v>17</v>
      </c>
      <c r="AG93" s="99">
        <v>16</v>
      </c>
      <c r="AH93" s="99">
        <v>16</v>
      </c>
      <c r="AI93" s="99">
        <v>19</v>
      </c>
      <c r="AJ93" s="99">
        <v>23</v>
      </c>
      <c r="AK93" s="99">
        <v>37</v>
      </c>
      <c r="AL93" s="99">
        <v>34</v>
      </c>
      <c r="AM93" s="99">
        <v>44</v>
      </c>
      <c r="AN93" s="99">
        <v>33</v>
      </c>
      <c r="AO93" s="99">
        <v>26</v>
      </c>
      <c r="AP93" s="99">
        <v>41</v>
      </c>
      <c r="AQ93" s="99">
        <v>0</v>
      </c>
      <c r="AR93" s="99">
        <v>326</v>
      </c>
      <c r="AS93" s="127"/>
      <c r="AT93" s="122">
        <v>1986</v>
      </c>
      <c r="AU93" s="99">
        <v>1</v>
      </c>
      <c r="AV93" s="99">
        <v>0</v>
      </c>
      <c r="AW93" s="99">
        <v>0</v>
      </c>
      <c r="AX93" s="99">
        <v>4</v>
      </c>
      <c r="AY93" s="99">
        <v>9</v>
      </c>
      <c r="AZ93" s="99">
        <v>15</v>
      </c>
      <c r="BA93" s="99">
        <v>37</v>
      </c>
      <c r="BB93" s="99">
        <v>40</v>
      </c>
      <c r="BC93" s="99">
        <v>41</v>
      </c>
      <c r="BD93" s="99">
        <v>39</v>
      </c>
      <c r="BE93" s="99">
        <v>62</v>
      </c>
      <c r="BF93" s="99">
        <v>68</v>
      </c>
      <c r="BG93" s="99">
        <v>95</v>
      </c>
      <c r="BH93" s="99">
        <v>105</v>
      </c>
      <c r="BI93" s="99">
        <v>127</v>
      </c>
      <c r="BJ93" s="99">
        <v>102</v>
      </c>
      <c r="BK93" s="99">
        <v>64</v>
      </c>
      <c r="BL93" s="99">
        <v>75</v>
      </c>
      <c r="BM93" s="99">
        <v>0</v>
      </c>
      <c r="BN93" s="99">
        <v>884</v>
      </c>
      <c r="BP93" s="122">
        <v>1986</v>
      </c>
    </row>
    <row r="94" spans="2:68">
      <c r="B94" s="122">
        <v>1987</v>
      </c>
      <c r="C94" s="99">
        <v>0</v>
      </c>
      <c r="D94" s="99">
        <v>0</v>
      </c>
      <c r="E94" s="99">
        <v>0</v>
      </c>
      <c r="F94" s="99">
        <v>1</v>
      </c>
      <c r="G94" s="99">
        <v>5</v>
      </c>
      <c r="H94" s="99">
        <v>12</v>
      </c>
      <c r="I94" s="99">
        <v>35</v>
      </c>
      <c r="J94" s="99">
        <v>29</v>
      </c>
      <c r="K94" s="99">
        <v>34</v>
      </c>
      <c r="L94" s="99">
        <v>30</v>
      </c>
      <c r="M94" s="99">
        <v>38</v>
      </c>
      <c r="N94" s="99">
        <v>67</v>
      </c>
      <c r="O94" s="99">
        <v>73</v>
      </c>
      <c r="P94" s="99">
        <v>76</v>
      </c>
      <c r="Q94" s="99">
        <v>95</v>
      </c>
      <c r="R94" s="99">
        <v>79</v>
      </c>
      <c r="S94" s="99">
        <v>54</v>
      </c>
      <c r="T94" s="99">
        <v>43</v>
      </c>
      <c r="U94" s="99">
        <v>0</v>
      </c>
      <c r="V94" s="99">
        <v>671</v>
      </c>
      <c r="W94" s="127"/>
      <c r="X94" s="122">
        <v>1987</v>
      </c>
      <c r="Y94" s="99">
        <v>0</v>
      </c>
      <c r="Z94" s="99">
        <v>0</v>
      </c>
      <c r="AA94" s="99">
        <v>1</v>
      </c>
      <c r="AB94" s="99">
        <v>1</v>
      </c>
      <c r="AC94" s="99">
        <v>3</v>
      </c>
      <c r="AD94" s="99">
        <v>9</v>
      </c>
      <c r="AE94" s="99">
        <v>7</v>
      </c>
      <c r="AF94" s="99">
        <v>19</v>
      </c>
      <c r="AG94" s="99">
        <v>21</v>
      </c>
      <c r="AH94" s="99">
        <v>20</v>
      </c>
      <c r="AI94" s="99">
        <v>25</v>
      </c>
      <c r="AJ94" s="99">
        <v>16</v>
      </c>
      <c r="AK94" s="99">
        <v>26</v>
      </c>
      <c r="AL94" s="99">
        <v>30</v>
      </c>
      <c r="AM94" s="99">
        <v>39</v>
      </c>
      <c r="AN94" s="99">
        <v>34</v>
      </c>
      <c r="AO94" s="99">
        <v>35</v>
      </c>
      <c r="AP94" s="99">
        <v>50</v>
      </c>
      <c r="AQ94" s="99">
        <v>0</v>
      </c>
      <c r="AR94" s="99">
        <v>336</v>
      </c>
      <c r="AS94" s="127"/>
      <c r="AT94" s="122">
        <v>1987</v>
      </c>
      <c r="AU94" s="99">
        <v>0</v>
      </c>
      <c r="AV94" s="99">
        <v>0</v>
      </c>
      <c r="AW94" s="99">
        <v>1</v>
      </c>
      <c r="AX94" s="99">
        <v>2</v>
      </c>
      <c r="AY94" s="99">
        <v>8</v>
      </c>
      <c r="AZ94" s="99">
        <v>21</v>
      </c>
      <c r="BA94" s="99">
        <v>42</v>
      </c>
      <c r="BB94" s="99">
        <v>48</v>
      </c>
      <c r="BC94" s="99">
        <v>55</v>
      </c>
      <c r="BD94" s="99">
        <v>50</v>
      </c>
      <c r="BE94" s="99">
        <v>63</v>
      </c>
      <c r="BF94" s="99">
        <v>83</v>
      </c>
      <c r="BG94" s="99">
        <v>99</v>
      </c>
      <c r="BH94" s="99">
        <v>106</v>
      </c>
      <c r="BI94" s="99">
        <v>134</v>
      </c>
      <c r="BJ94" s="99">
        <v>113</v>
      </c>
      <c r="BK94" s="99">
        <v>89</v>
      </c>
      <c r="BL94" s="99">
        <v>93</v>
      </c>
      <c r="BM94" s="99">
        <v>0</v>
      </c>
      <c r="BN94" s="99">
        <v>1007</v>
      </c>
      <c r="BP94" s="122">
        <v>1987</v>
      </c>
    </row>
    <row r="95" spans="2:68">
      <c r="B95" s="122">
        <v>1988</v>
      </c>
      <c r="C95" s="99">
        <v>0</v>
      </c>
      <c r="D95" s="99">
        <v>0</v>
      </c>
      <c r="E95" s="99">
        <v>0</v>
      </c>
      <c r="F95" s="99">
        <v>2</v>
      </c>
      <c r="G95" s="99">
        <v>4</v>
      </c>
      <c r="H95" s="99">
        <v>15</v>
      </c>
      <c r="I95" s="99">
        <v>22</v>
      </c>
      <c r="J95" s="99">
        <v>28</v>
      </c>
      <c r="K95" s="99">
        <v>40</v>
      </c>
      <c r="L95" s="99">
        <v>31</v>
      </c>
      <c r="M95" s="99">
        <v>49</v>
      </c>
      <c r="N95" s="99">
        <v>69</v>
      </c>
      <c r="O95" s="99">
        <v>73</v>
      </c>
      <c r="P95" s="99">
        <v>87</v>
      </c>
      <c r="Q95" s="99">
        <v>85</v>
      </c>
      <c r="R95" s="99">
        <v>65</v>
      </c>
      <c r="S95" s="99">
        <v>40</v>
      </c>
      <c r="T95" s="99">
        <v>42</v>
      </c>
      <c r="U95" s="99">
        <v>0</v>
      </c>
      <c r="V95" s="99">
        <v>652</v>
      </c>
      <c r="W95" s="127"/>
      <c r="X95" s="122">
        <v>1988</v>
      </c>
      <c r="Y95" s="99">
        <v>0</v>
      </c>
      <c r="Z95" s="99">
        <v>0</v>
      </c>
      <c r="AA95" s="99">
        <v>1</v>
      </c>
      <c r="AB95" s="99">
        <v>0</v>
      </c>
      <c r="AC95" s="99">
        <v>4</v>
      </c>
      <c r="AD95" s="99">
        <v>8</v>
      </c>
      <c r="AE95" s="99">
        <v>14</v>
      </c>
      <c r="AF95" s="99">
        <v>20</v>
      </c>
      <c r="AG95" s="99">
        <v>17</v>
      </c>
      <c r="AH95" s="99">
        <v>15</v>
      </c>
      <c r="AI95" s="99">
        <v>15</v>
      </c>
      <c r="AJ95" s="99">
        <v>22</v>
      </c>
      <c r="AK95" s="99">
        <v>28</v>
      </c>
      <c r="AL95" s="99">
        <v>39</v>
      </c>
      <c r="AM95" s="99">
        <v>47</v>
      </c>
      <c r="AN95" s="99">
        <v>45</v>
      </c>
      <c r="AO95" s="99">
        <v>34</v>
      </c>
      <c r="AP95" s="99">
        <v>42</v>
      </c>
      <c r="AQ95" s="99">
        <v>0</v>
      </c>
      <c r="AR95" s="99">
        <v>351</v>
      </c>
      <c r="AS95" s="127"/>
      <c r="AT95" s="122">
        <v>1988</v>
      </c>
      <c r="AU95" s="99">
        <v>0</v>
      </c>
      <c r="AV95" s="99">
        <v>0</v>
      </c>
      <c r="AW95" s="99">
        <v>1</v>
      </c>
      <c r="AX95" s="99">
        <v>2</v>
      </c>
      <c r="AY95" s="99">
        <v>8</v>
      </c>
      <c r="AZ95" s="99">
        <v>23</v>
      </c>
      <c r="BA95" s="99">
        <v>36</v>
      </c>
      <c r="BB95" s="99">
        <v>48</v>
      </c>
      <c r="BC95" s="99">
        <v>57</v>
      </c>
      <c r="BD95" s="99">
        <v>46</v>
      </c>
      <c r="BE95" s="99">
        <v>64</v>
      </c>
      <c r="BF95" s="99">
        <v>91</v>
      </c>
      <c r="BG95" s="99">
        <v>101</v>
      </c>
      <c r="BH95" s="99">
        <v>126</v>
      </c>
      <c r="BI95" s="99">
        <v>132</v>
      </c>
      <c r="BJ95" s="99">
        <v>110</v>
      </c>
      <c r="BK95" s="99">
        <v>74</v>
      </c>
      <c r="BL95" s="99">
        <v>84</v>
      </c>
      <c r="BM95" s="99">
        <v>0</v>
      </c>
      <c r="BN95" s="99">
        <v>1003</v>
      </c>
      <c r="BP95" s="122">
        <v>1988</v>
      </c>
    </row>
    <row r="96" spans="2:68">
      <c r="B96" s="122">
        <v>1989</v>
      </c>
      <c r="C96" s="99">
        <v>0</v>
      </c>
      <c r="D96" s="99">
        <v>0</v>
      </c>
      <c r="E96" s="99">
        <v>0</v>
      </c>
      <c r="F96" s="99">
        <v>3</v>
      </c>
      <c r="G96" s="99">
        <v>3</v>
      </c>
      <c r="H96" s="99">
        <v>9</v>
      </c>
      <c r="I96" s="99">
        <v>24</v>
      </c>
      <c r="J96" s="99">
        <v>34</v>
      </c>
      <c r="K96" s="99">
        <v>36</v>
      </c>
      <c r="L96" s="99">
        <v>35</v>
      </c>
      <c r="M96" s="99">
        <v>44</v>
      </c>
      <c r="N96" s="99">
        <v>60</v>
      </c>
      <c r="O96" s="99">
        <v>76</v>
      </c>
      <c r="P96" s="99">
        <v>88</v>
      </c>
      <c r="Q96" s="99">
        <v>94</v>
      </c>
      <c r="R96" s="99">
        <v>86</v>
      </c>
      <c r="S96" s="99">
        <v>63</v>
      </c>
      <c r="T96" s="99">
        <v>43</v>
      </c>
      <c r="U96" s="99">
        <v>0</v>
      </c>
      <c r="V96" s="99">
        <v>698</v>
      </c>
      <c r="W96" s="127"/>
      <c r="X96" s="122">
        <v>1989</v>
      </c>
      <c r="Y96" s="99">
        <v>0</v>
      </c>
      <c r="Z96" s="99">
        <v>0</v>
      </c>
      <c r="AA96" s="99">
        <v>0</v>
      </c>
      <c r="AB96" s="99">
        <v>2</v>
      </c>
      <c r="AC96" s="99">
        <v>1</v>
      </c>
      <c r="AD96" s="99">
        <v>3</v>
      </c>
      <c r="AE96" s="99">
        <v>8</v>
      </c>
      <c r="AF96" s="99">
        <v>13</v>
      </c>
      <c r="AG96" s="99">
        <v>19</v>
      </c>
      <c r="AH96" s="99">
        <v>25</v>
      </c>
      <c r="AI96" s="99">
        <v>21</v>
      </c>
      <c r="AJ96" s="99">
        <v>22</v>
      </c>
      <c r="AK96" s="99">
        <v>33</v>
      </c>
      <c r="AL96" s="99">
        <v>28</v>
      </c>
      <c r="AM96" s="99">
        <v>34</v>
      </c>
      <c r="AN96" s="99">
        <v>50</v>
      </c>
      <c r="AO96" s="99">
        <v>36</v>
      </c>
      <c r="AP96" s="99">
        <v>45</v>
      </c>
      <c r="AQ96" s="99">
        <v>0</v>
      </c>
      <c r="AR96" s="99">
        <v>340</v>
      </c>
      <c r="AS96" s="127"/>
      <c r="AT96" s="122">
        <v>1989</v>
      </c>
      <c r="AU96" s="99">
        <v>0</v>
      </c>
      <c r="AV96" s="99">
        <v>0</v>
      </c>
      <c r="AW96" s="99">
        <v>0</v>
      </c>
      <c r="AX96" s="99">
        <v>5</v>
      </c>
      <c r="AY96" s="99">
        <v>4</v>
      </c>
      <c r="AZ96" s="99">
        <v>12</v>
      </c>
      <c r="BA96" s="99">
        <v>32</v>
      </c>
      <c r="BB96" s="99">
        <v>47</v>
      </c>
      <c r="BC96" s="99">
        <v>55</v>
      </c>
      <c r="BD96" s="99">
        <v>60</v>
      </c>
      <c r="BE96" s="99">
        <v>65</v>
      </c>
      <c r="BF96" s="99">
        <v>82</v>
      </c>
      <c r="BG96" s="99">
        <v>109</v>
      </c>
      <c r="BH96" s="99">
        <v>116</v>
      </c>
      <c r="BI96" s="99">
        <v>128</v>
      </c>
      <c r="BJ96" s="99">
        <v>136</v>
      </c>
      <c r="BK96" s="99">
        <v>99</v>
      </c>
      <c r="BL96" s="99">
        <v>88</v>
      </c>
      <c r="BM96" s="99">
        <v>0</v>
      </c>
      <c r="BN96" s="99">
        <v>1038</v>
      </c>
      <c r="BP96" s="122">
        <v>1989</v>
      </c>
    </row>
    <row r="97" spans="2:68">
      <c r="B97" s="122">
        <v>1990</v>
      </c>
      <c r="C97" s="99">
        <v>1</v>
      </c>
      <c r="D97" s="99">
        <v>0</v>
      </c>
      <c r="E97" s="99">
        <v>0</v>
      </c>
      <c r="F97" s="99">
        <v>2</v>
      </c>
      <c r="G97" s="99">
        <v>3</v>
      </c>
      <c r="H97" s="99">
        <v>16</v>
      </c>
      <c r="I97" s="99">
        <v>24</v>
      </c>
      <c r="J97" s="99">
        <v>24</v>
      </c>
      <c r="K97" s="99">
        <v>41</v>
      </c>
      <c r="L97" s="99">
        <v>43</v>
      </c>
      <c r="M97" s="99">
        <v>54</v>
      </c>
      <c r="N97" s="99">
        <v>63</v>
      </c>
      <c r="O97" s="99">
        <v>79</v>
      </c>
      <c r="P97" s="99">
        <v>96</v>
      </c>
      <c r="Q97" s="99">
        <v>90</v>
      </c>
      <c r="R97" s="99">
        <v>86</v>
      </c>
      <c r="S97" s="99">
        <v>55</v>
      </c>
      <c r="T97" s="99">
        <v>48</v>
      </c>
      <c r="U97" s="99">
        <v>0</v>
      </c>
      <c r="V97" s="99">
        <v>725</v>
      </c>
      <c r="W97" s="127"/>
      <c r="X97" s="122">
        <v>1990</v>
      </c>
      <c r="Y97" s="99">
        <v>0</v>
      </c>
      <c r="Z97" s="99">
        <v>0</v>
      </c>
      <c r="AA97" s="99">
        <v>1</v>
      </c>
      <c r="AB97" s="99">
        <v>0</v>
      </c>
      <c r="AC97" s="99">
        <v>4</v>
      </c>
      <c r="AD97" s="99">
        <v>8</v>
      </c>
      <c r="AE97" s="99">
        <v>10</v>
      </c>
      <c r="AF97" s="99">
        <v>20</v>
      </c>
      <c r="AG97" s="99">
        <v>27</v>
      </c>
      <c r="AH97" s="99">
        <v>18</v>
      </c>
      <c r="AI97" s="99">
        <v>18</v>
      </c>
      <c r="AJ97" s="99">
        <v>20</v>
      </c>
      <c r="AK97" s="99">
        <v>32</v>
      </c>
      <c r="AL97" s="99">
        <v>33</v>
      </c>
      <c r="AM97" s="99">
        <v>46</v>
      </c>
      <c r="AN97" s="99">
        <v>48</v>
      </c>
      <c r="AO97" s="99">
        <v>32</v>
      </c>
      <c r="AP97" s="99">
        <v>53</v>
      </c>
      <c r="AQ97" s="99">
        <v>0</v>
      </c>
      <c r="AR97" s="99">
        <v>370</v>
      </c>
      <c r="AS97" s="127"/>
      <c r="AT97" s="122">
        <v>1990</v>
      </c>
      <c r="AU97" s="99">
        <v>1</v>
      </c>
      <c r="AV97" s="99">
        <v>0</v>
      </c>
      <c r="AW97" s="99">
        <v>1</v>
      </c>
      <c r="AX97" s="99">
        <v>2</v>
      </c>
      <c r="AY97" s="99">
        <v>7</v>
      </c>
      <c r="AZ97" s="99">
        <v>24</v>
      </c>
      <c r="BA97" s="99">
        <v>34</v>
      </c>
      <c r="BB97" s="99">
        <v>44</v>
      </c>
      <c r="BC97" s="99">
        <v>68</v>
      </c>
      <c r="BD97" s="99">
        <v>61</v>
      </c>
      <c r="BE97" s="99">
        <v>72</v>
      </c>
      <c r="BF97" s="99">
        <v>83</v>
      </c>
      <c r="BG97" s="99">
        <v>111</v>
      </c>
      <c r="BH97" s="99">
        <v>129</v>
      </c>
      <c r="BI97" s="99">
        <v>136</v>
      </c>
      <c r="BJ97" s="99">
        <v>134</v>
      </c>
      <c r="BK97" s="99">
        <v>87</v>
      </c>
      <c r="BL97" s="99">
        <v>101</v>
      </c>
      <c r="BM97" s="99">
        <v>0</v>
      </c>
      <c r="BN97" s="99">
        <v>1095</v>
      </c>
      <c r="BP97" s="122">
        <v>1990</v>
      </c>
    </row>
    <row r="98" spans="2:68">
      <c r="B98" s="122">
        <v>1991</v>
      </c>
      <c r="C98" s="99">
        <v>0</v>
      </c>
      <c r="D98" s="99">
        <v>0</v>
      </c>
      <c r="E98" s="99">
        <v>0</v>
      </c>
      <c r="F98" s="99">
        <v>0</v>
      </c>
      <c r="G98" s="99">
        <v>3</v>
      </c>
      <c r="H98" s="99">
        <v>12</v>
      </c>
      <c r="I98" s="99">
        <v>24</v>
      </c>
      <c r="J98" s="99">
        <v>26</v>
      </c>
      <c r="K98" s="99">
        <v>37</v>
      </c>
      <c r="L98" s="99">
        <v>34</v>
      </c>
      <c r="M98" s="99">
        <v>60</v>
      </c>
      <c r="N98" s="99">
        <v>50</v>
      </c>
      <c r="O98" s="99">
        <v>88</v>
      </c>
      <c r="P98" s="99">
        <v>87</v>
      </c>
      <c r="Q98" s="99">
        <v>80</v>
      </c>
      <c r="R98" s="99">
        <v>92</v>
      </c>
      <c r="S98" s="99">
        <v>69</v>
      </c>
      <c r="T98" s="99">
        <v>52</v>
      </c>
      <c r="U98" s="99">
        <v>0</v>
      </c>
      <c r="V98" s="99">
        <v>714</v>
      </c>
      <c r="W98" s="127"/>
      <c r="X98" s="122">
        <v>1991</v>
      </c>
      <c r="Y98" s="99">
        <v>0</v>
      </c>
      <c r="Z98" s="99">
        <v>0</v>
      </c>
      <c r="AA98" s="99">
        <v>1</v>
      </c>
      <c r="AB98" s="99">
        <v>1</v>
      </c>
      <c r="AC98" s="99">
        <v>1</v>
      </c>
      <c r="AD98" s="99">
        <v>4</v>
      </c>
      <c r="AE98" s="99">
        <v>10</v>
      </c>
      <c r="AF98" s="99">
        <v>17</v>
      </c>
      <c r="AG98" s="99">
        <v>14</v>
      </c>
      <c r="AH98" s="99">
        <v>23</v>
      </c>
      <c r="AI98" s="99">
        <v>19</v>
      </c>
      <c r="AJ98" s="99">
        <v>30</v>
      </c>
      <c r="AK98" s="99">
        <v>39</v>
      </c>
      <c r="AL98" s="99">
        <v>29</v>
      </c>
      <c r="AM98" s="99">
        <v>47</v>
      </c>
      <c r="AN98" s="99">
        <v>41</v>
      </c>
      <c r="AO98" s="99">
        <v>43</v>
      </c>
      <c r="AP98" s="99">
        <v>49</v>
      </c>
      <c r="AQ98" s="99">
        <v>0</v>
      </c>
      <c r="AR98" s="99">
        <v>368</v>
      </c>
      <c r="AS98" s="127"/>
      <c r="AT98" s="122">
        <v>1991</v>
      </c>
      <c r="AU98" s="99">
        <v>0</v>
      </c>
      <c r="AV98" s="99">
        <v>0</v>
      </c>
      <c r="AW98" s="99">
        <v>1</v>
      </c>
      <c r="AX98" s="99">
        <v>1</v>
      </c>
      <c r="AY98" s="99">
        <v>4</v>
      </c>
      <c r="AZ98" s="99">
        <v>16</v>
      </c>
      <c r="BA98" s="99">
        <v>34</v>
      </c>
      <c r="BB98" s="99">
        <v>43</v>
      </c>
      <c r="BC98" s="99">
        <v>51</v>
      </c>
      <c r="BD98" s="99">
        <v>57</v>
      </c>
      <c r="BE98" s="99">
        <v>79</v>
      </c>
      <c r="BF98" s="99">
        <v>80</v>
      </c>
      <c r="BG98" s="99">
        <v>127</v>
      </c>
      <c r="BH98" s="99">
        <v>116</v>
      </c>
      <c r="BI98" s="99">
        <v>127</v>
      </c>
      <c r="BJ98" s="99">
        <v>133</v>
      </c>
      <c r="BK98" s="99">
        <v>112</v>
      </c>
      <c r="BL98" s="99">
        <v>101</v>
      </c>
      <c r="BM98" s="99">
        <v>0</v>
      </c>
      <c r="BN98" s="99">
        <v>1082</v>
      </c>
      <c r="BP98" s="122">
        <v>1991</v>
      </c>
    </row>
    <row r="99" spans="2:68">
      <c r="B99" s="122">
        <v>1992</v>
      </c>
      <c r="C99" s="99">
        <v>1</v>
      </c>
      <c r="D99" s="99">
        <v>0</v>
      </c>
      <c r="E99" s="99">
        <v>1</v>
      </c>
      <c r="F99" s="99">
        <v>1</v>
      </c>
      <c r="G99" s="99">
        <v>6</v>
      </c>
      <c r="H99" s="99">
        <v>17</v>
      </c>
      <c r="I99" s="99">
        <v>26</v>
      </c>
      <c r="J99" s="99">
        <v>34</v>
      </c>
      <c r="K99" s="99">
        <v>33</v>
      </c>
      <c r="L99" s="99">
        <v>43</v>
      </c>
      <c r="M99" s="99">
        <v>37</v>
      </c>
      <c r="N99" s="99">
        <v>60</v>
      </c>
      <c r="O99" s="99">
        <v>72</v>
      </c>
      <c r="P99" s="99">
        <v>98</v>
      </c>
      <c r="Q99" s="99">
        <v>123</v>
      </c>
      <c r="R99" s="99">
        <v>107</v>
      </c>
      <c r="S99" s="99">
        <v>81</v>
      </c>
      <c r="T99" s="99">
        <v>70</v>
      </c>
      <c r="U99" s="99">
        <v>0</v>
      </c>
      <c r="V99" s="99">
        <v>810</v>
      </c>
      <c r="W99" s="127"/>
      <c r="X99" s="122">
        <v>1992</v>
      </c>
      <c r="Y99" s="99">
        <v>0</v>
      </c>
      <c r="Z99" s="99">
        <v>0</v>
      </c>
      <c r="AA99" s="99">
        <v>0</v>
      </c>
      <c r="AB99" s="99">
        <v>2</v>
      </c>
      <c r="AC99" s="99">
        <v>4</v>
      </c>
      <c r="AD99" s="99">
        <v>6</v>
      </c>
      <c r="AE99" s="99">
        <v>15</v>
      </c>
      <c r="AF99" s="99">
        <v>11</v>
      </c>
      <c r="AG99" s="99">
        <v>31</v>
      </c>
      <c r="AH99" s="99">
        <v>26</v>
      </c>
      <c r="AI99" s="99">
        <v>26</v>
      </c>
      <c r="AJ99" s="99">
        <v>18</v>
      </c>
      <c r="AK99" s="99">
        <v>32</v>
      </c>
      <c r="AL99" s="99">
        <v>48</v>
      </c>
      <c r="AM99" s="99">
        <v>53</v>
      </c>
      <c r="AN99" s="99">
        <v>42</v>
      </c>
      <c r="AO99" s="99">
        <v>46</v>
      </c>
      <c r="AP99" s="99">
        <v>65</v>
      </c>
      <c r="AQ99" s="99">
        <v>0</v>
      </c>
      <c r="AR99" s="99">
        <v>425</v>
      </c>
      <c r="AS99" s="127"/>
      <c r="AT99" s="122">
        <v>1992</v>
      </c>
      <c r="AU99" s="99">
        <v>1</v>
      </c>
      <c r="AV99" s="99">
        <v>0</v>
      </c>
      <c r="AW99" s="99">
        <v>1</v>
      </c>
      <c r="AX99" s="99">
        <v>3</v>
      </c>
      <c r="AY99" s="99">
        <v>10</v>
      </c>
      <c r="AZ99" s="99">
        <v>23</v>
      </c>
      <c r="BA99" s="99">
        <v>41</v>
      </c>
      <c r="BB99" s="99">
        <v>45</v>
      </c>
      <c r="BC99" s="99">
        <v>64</v>
      </c>
      <c r="BD99" s="99">
        <v>69</v>
      </c>
      <c r="BE99" s="99">
        <v>63</v>
      </c>
      <c r="BF99" s="99">
        <v>78</v>
      </c>
      <c r="BG99" s="99">
        <v>104</v>
      </c>
      <c r="BH99" s="99">
        <v>146</v>
      </c>
      <c r="BI99" s="99">
        <v>176</v>
      </c>
      <c r="BJ99" s="99">
        <v>149</v>
      </c>
      <c r="BK99" s="99">
        <v>127</v>
      </c>
      <c r="BL99" s="99">
        <v>135</v>
      </c>
      <c r="BM99" s="99">
        <v>0</v>
      </c>
      <c r="BN99" s="99">
        <v>1235</v>
      </c>
      <c r="BP99" s="122">
        <v>1992</v>
      </c>
    </row>
    <row r="100" spans="2:68">
      <c r="B100" s="122">
        <v>1993</v>
      </c>
      <c r="C100" s="99">
        <v>0</v>
      </c>
      <c r="D100" s="99">
        <v>0</v>
      </c>
      <c r="E100" s="99">
        <v>0</v>
      </c>
      <c r="F100" s="99">
        <v>2</v>
      </c>
      <c r="G100" s="99">
        <v>8</v>
      </c>
      <c r="H100" s="99">
        <v>17</v>
      </c>
      <c r="I100" s="99">
        <v>25</v>
      </c>
      <c r="J100" s="99">
        <v>33</v>
      </c>
      <c r="K100" s="99">
        <v>39</v>
      </c>
      <c r="L100" s="99">
        <v>44</v>
      </c>
      <c r="M100" s="99">
        <v>43</v>
      </c>
      <c r="N100" s="99">
        <v>67</v>
      </c>
      <c r="O100" s="99">
        <v>98</v>
      </c>
      <c r="P100" s="99">
        <v>105</v>
      </c>
      <c r="Q100" s="99">
        <v>111</v>
      </c>
      <c r="R100" s="99">
        <v>104</v>
      </c>
      <c r="S100" s="99">
        <v>90</v>
      </c>
      <c r="T100" s="99">
        <v>61</v>
      </c>
      <c r="U100" s="99">
        <v>0</v>
      </c>
      <c r="V100" s="99">
        <v>847</v>
      </c>
      <c r="W100" s="127"/>
      <c r="X100" s="122">
        <v>1993</v>
      </c>
      <c r="Y100" s="99">
        <v>0</v>
      </c>
      <c r="Z100" s="99">
        <v>0</v>
      </c>
      <c r="AA100" s="99">
        <v>0</v>
      </c>
      <c r="AB100" s="99">
        <v>1</v>
      </c>
      <c r="AC100" s="99">
        <v>1</v>
      </c>
      <c r="AD100" s="99">
        <v>4</v>
      </c>
      <c r="AE100" s="99">
        <v>5</v>
      </c>
      <c r="AF100" s="99">
        <v>9</v>
      </c>
      <c r="AG100" s="99">
        <v>18</v>
      </c>
      <c r="AH100" s="99">
        <v>20</v>
      </c>
      <c r="AI100" s="99">
        <v>13</v>
      </c>
      <c r="AJ100" s="99">
        <v>28</v>
      </c>
      <c r="AK100" s="99">
        <v>24</v>
      </c>
      <c r="AL100" s="99">
        <v>35</v>
      </c>
      <c r="AM100" s="99">
        <v>45</v>
      </c>
      <c r="AN100" s="99">
        <v>66</v>
      </c>
      <c r="AO100" s="99">
        <v>40</v>
      </c>
      <c r="AP100" s="99">
        <v>77</v>
      </c>
      <c r="AQ100" s="99">
        <v>0</v>
      </c>
      <c r="AR100" s="99">
        <v>386</v>
      </c>
      <c r="AS100" s="127"/>
      <c r="AT100" s="122">
        <v>1993</v>
      </c>
      <c r="AU100" s="99">
        <v>0</v>
      </c>
      <c r="AV100" s="99">
        <v>0</v>
      </c>
      <c r="AW100" s="99">
        <v>0</v>
      </c>
      <c r="AX100" s="99">
        <v>3</v>
      </c>
      <c r="AY100" s="99">
        <v>9</v>
      </c>
      <c r="AZ100" s="99">
        <v>21</v>
      </c>
      <c r="BA100" s="99">
        <v>30</v>
      </c>
      <c r="BB100" s="99">
        <v>42</v>
      </c>
      <c r="BC100" s="99">
        <v>57</v>
      </c>
      <c r="BD100" s="99">
        <v>64</v>
      </c>
      <c r="BE100" s="99">
        <v>56</v>
      </c>
      <c r="BF100" s="99">
        <v>95</v>
      </c>
      <c r="BG100" s="99">
        <v>122</v>
      </c>
      <c r="BH100" s="99">
        <v>140</v>
      </c>
      <c r="BI100" s="99">
        <v>156</v>
      </c>
      <c r="BJ100" s="99">
        <v>170</v>
      </c>
      <c r="BK100" s="99">
        <v>130</v>
      </c>
      <c r="BL100" s="99">
        <v>138</v>
      </c>
      <c r="BM100" s="99">
        <v>0</v>
      </c>
      <c r="BN100" s="99">
        <v>1233</v>
      </c>
      <c r="BP100" s="122">
        <v>1993</v>
      </c>
    </row>
    <row r="101" spans="2:68">
      <c r="B101" s="122">
        <v>1994</v>
      </c>
      <c r="C101" s="99">
        <v>0</v>
      </c>
      <c r="D101" s="99">
        <v>0</v>
      </c>
      <c r="E101" s="99">
        <v>0</v>
      </c>
      <c r="F101" s="99">
        <v>1</v>
      </c>
      <c r="G101" s="99">
        <v>4</v>
      </c>
      <c r="H101" s="99">
        <v>6</v>
      </c>
      <c r="I101" s="99">
        <v>22</v>
      </c>
      <c r="J101" s="99">
        <v>32</v>
      </c>
      <c r="K101" s="99">
        <v>47</v>
      </c>
      <c r="L101" s="99">
        <v>50</v>
      </c>
      <c r="M101" s="99">
        <v>50</v>
      </c>
      <c r="N101" s="99">
        <v>46</v>
      </c>
      <c r="O101" s="99">
        <v>90</v>
      </c>
      <c r="P101" s="99">
        <v>121</v>
      </c>
      <c r="Q101" s="99">
        <v>122</v>
      </c>
      <c r="R101" s="99">
        <v>116</v>
      </c>
      <c r="S101" s="99">
        <v>98</v>
      </c>
      <c r="T101" s="99">
        <v>63</v>
      </c>
      <c r="U101" s="99">
        <v>0</v>
      </c>
      <c r="V101" s="99">
        <v>868</v>
      </c>
      <c r="W101" s="127"/>
      <c r="X101" s="122">
        <v>1994</v>
      </c>
      <c r="Y101" s="99">
        <v>0</v>
      </c>
      <c r="Z101" s="99">
        <v>0</v>
      </c>
      <c r="AA101" s="99">
        <v>0</v>
      </c>
      <c r="AB101" s="99">
        <v>0</v>
      </c>
      <c r="AC101" s="99">
        <v>1</v>
      </c>
      <c r="AD101" s="99">
        <v>7</v>
      </c>
      <c r="AE101" s="99">
        <v>7</v>
      </c>
      <c r="AF101" s="99">
        <v>14</v>
      </c>
      <c r="AG101" s="99">
        <v>13</v>
      </c>
      <c r="AH101" s="99">
        <v>21</v>
      </c>
      <c r="AI101" s="99">
        <v>23</v>
      </c>
      <c r="AJ101" s="99">
        <v>22</v>
      </c>
      <c r="AK101" s="99">
        <v>29</v>
      </c>
      <c r="AL101" s="99">
        <v>34</v>
      </c>
      <c r="AM101" s="99">
        <v>58</v>
      </c>
      <c r="AN101" s="99">
        <v>41</v>
      </c>
      <c r="AO101" s="99">
        <v>47</v>
      </c>
      <c r="AP101" s="99">
        <v>65</v>
      </c>
      <c r="AQ101" s="99">
        <v>0</v>
      </c>
      <c r="AR101" s="99">
        <v>382</v>
      </c>
      <c r="AS101" s="127"/>
      <c r="AT101" s="122">
        <v>1994</v>
      </c>
      <c r="AU101" s="99">
        <v>0</v>
      </c>
      <c r="AV101" s="99">
        <v>0</v>
      </c>
      <c r="AW101" s="99">
        <v>0</v>
      </c>
      <c r="AX101" s="99">
        <v>1</v>
      </c>
      <c r="AY101" s="99">
        <v>5</v>
      </c>
      <c r="AZ101" s="99">
        <v>13</v>
      </c>
      <c r="BA101" s="99">
        <v>29</v>
      </c>
      <c r="BB101" s="99">
        <v>46</v>
      </c>
      <c r="BC101" s="99">
        <v>60</v>
      </c>
      <c r="BD101" s="99">
        <v>71</v>
      </c>
      <c r="BE101" s="99">
        <v>73</v>
      </c>
      <c r="BF101" s="99">
        <v>68</v>
      </c>
      <c r="BG101" s="99">
        <v>119</v>
      </c>
      <c r="BH101" s="99">
        <v>155</v>
      </c>
      <c r="BI101" s="99">
        <v>180</v>
      </c>
      <c r="BJ101" s="99">
        <v>157</v>
      </c>
      <c r="BK101" s="99">
        <v>145</v>
      </c>
      <c r="BL101" s="99">
        <v>128</v>
      </c>
      <c r="BM101" s="99">
        <v>0</v>
      </c>
      <c r="BN101" s="99">
        <v>1250</v>
      </c>
      <c r="BP101" s="122">
        <v>1994</v>
      </c>
    </row>
    <row r="102" spans="2:68">
      <c r="B102" s="122">
        <v>1995</v>
      </c>
      <c r="C102" s="99">
        <v>0</v>
      </c>
      <c r="D102" s="99">
        <v>0</v>
      </c>
      <c r="E102" s="99">
        <v>0</v>
      </c>
      <c r="F102" s="99">
        <v>4</v>
      </c>
      <c r="G102" s="99">
        <v>2</v>
      </c>
      <c r="H102" s="99">
        <v>13</v>
      </c>
      <c r="I102" s="99">
        <v>21</v>
      </c>
      <c r="J102" s="99">
        <v>27</v>
      </c>
      <c r="K102" s="99">
        <v>45</v>
      </c>
      <c r="L102" s="99">
        <v>39</v>
      </c>
      <c r="M102" s="99">
        <v>51</v>
      </c>
      <c r="N102" s="99">
        <v>55</v>
      </c>
      <c r="O102" s="99">
        <v>78</v>
      </c>
      <c r="P102" s="99">
        <v>104</v>
      </c>
      <c r="Q102" s="99">
        <v>124</v>
      </c>
      <c r="R102" s="99">
        <v>137</v>
      </c>
      <c r="S102" s="99">
        <v>87</v>
      </c>
      <c r="T102" s="99">
        <v>75</v>
      </c>
      <c r="U102" s="99">
        <v>0</v>
      </c>
      <c r="V102" s="99">
        <v>862</v>
      </c>
      <c r="W102" s="127"/>
      <c r="X102" s="122">
        <v>1995</v>
      </c>
      <c r="Y102" s="99">
        <v>0</v>
      </c>
      <c r="Z102" s="99">
        <v>0</v>
      </c>
      <c r="AA102" s="99">
        <v>1</v>
      </c>
      <c r="AB102" s="99">
        <v>1</v>
      </c>
      <c r="AC102" s="99">
        <v>4</v>
      </c>
      <c r="AD102" s="99">
        <v>9</v>
      </c>
      <c r="AE102" s="99">
        <v>11</v>
      </c>
      <c r="AF102" s="99">
        <v>12</v>
      </c>
      <c r="AG102" s="99">
        <v>19</v>
      </c>
      <c r="AH102" s="99">
        <v>27</v>
      </c>
      <c r="AI102" s="99">
        <v>30</v>
      </c>
      <c r="AJ102" s="99">
        <v>22</v>
      </c>
      <c r="AK102" s="99">
        <v>29</v>
      </c>
      <c r="AL102" s="99">
        <v>46</v>
      </c>
      <c r="AM102" s="99">
        <v>51</v>
      </c>
      <c r="AN102" s="99">
        <v>52</v>
      </c>
      <c r="AO102" s="99">
        <v>55</v>
      </c>
      <c r="AP102" s="99">
        <v>72</v>
      </c>
      <c r="AQ102" s="99">
        <v>0</v>
      </c>
      <c r="AR102" s="99">
        <v>441</v>
      </c>
      <c r="AS102" s="127"/>
      <c r="AT102" s="122">
        <v>1995</v>
      </c>
      <c r="AU102" s="99">
        <v>0</v>
      </c>
      <c r="AV102" s="99">
        <v>0</v>
      </c>
      <c r="AW102" s="99">
        <v>1</v>
      </c>
      <c r="AX102" s="99">
        <v>5</v>
      </c>
      <c r="AY102" s="99">
        <v>6</v>
      </c>
      <c r="AZ102" s="99">
        <v>22</v>
      </c>
      <c r="BA102" s="99">
        <v>32</v>
      </c>
      <c r="BB102" s="99">
        <v>39</v>
      </c>
      <c r="BC102" s="99">
        <v>64</v>
      </c>
      <c r="BD102" s="99">
        <v>66</v>
      </c>
      <c r="BE102" s="99">
        <v>81</v>
      </c>
      <c r="BF102" s="99">
        <v>77</v>
      </c>
      <c r="BG102" s="99">
        <v>107</v>
      </c>
      <c r="BH102" s="99">
        <v>150</v>
      </c>
      <c r="BI102" s="99">
        <v>175</v>
      </c>
      <c r="BJ102" s="99">
        <v>189</v>
      </c>
      <c r="BK102" s="99">
        <v>142</v>
      </c>
      <c r="BL102" s="99">
        <v>147</v>
      </c>
      <c r="BM102" s="99">
        <v>0</v>
      </c>
      <c r="BN102" s="99">
        <v>1303</v>
      </c>
      <c r="BP102" s="122">
        <v>1995</v>
      </c>
    </row>
    <row r="103" spans="2:68">
      <c r="B103" s="122">
        <v>1996</v>
      </c>
      <c r="C103" s="99">
        <v>0</v>
      </c>
      <c r="D103" s="99">
        <v>0</v>
      </c>
      <c r="E103" s="99">
        <v>0</v>
      </c>
      <c r="F103" s="99">
        <v>2</v>
      </c>
      <c r="G103" s="99">
        <v>2</v>
      </c>
      <c r="H103" s="99">
        <v>11</v>
      </c>
      <c r="I103" s="99">
        <v>14</v>
      </c>
      <c r="J103" s="99">
        <v>28</v>
      </c>
      <c r="K103" s="99">
        <v>21</v>
      </c>
      <c r="L103" s="99">
        <v>44</v>
      </c>
      <c r="M103" s="99">
        <v>48</v>
      </c>
      <c r="N103" s="99">
        <v>45</v>
      </c>
      <c r="O103" s="99">
        <v>73</v>
      </c>
      <c r="P103" s="99">
        <v>115</v>
      </c>
      <c r="Q103" s="99">
        <v>96</v>
      </c>
      <c r="R103" s="99">
        <v>132</v>
      </c>
      <c r="S103" s="99">
        <v>116</v>
      </c>
      <c r="T103" s="99">
        <v>91</v>
      </c>
      <c r="U103" s="99">
        <v>0</v>
      </c>
      <c r="V103" s="99">
        <v>838</v>
      </c>
      <c r="W103" s="127"/>
      <c r="X103" s="122">
        <v>1996</v>
      </c>
      <c r="Y103" s="99">
        <v>0</v>
      </c>
      <c r="Z103" s="99">
        <v>0</v>
      </c>
      <c r="AA103" s="99">
        <v>1</v>
      </c>
      <c r="AB103" s="99">
        <v>0</v>
      </c>
      <c r="AC103" s="99">
        <v>3</v>
      </c>
      <c r="AD103" s="99">
        <v>3</v>
      </c>
      <c r="AE103" s="99">
        <v>6</v>
      </c>
      <c r="AF103" s="99">
        <v>11</v>
      </c>
      <c r="AG103" s="99">
        <v>24</v>
      </c>
      <c r="AH103" s="99">
        <v>24</v>
      </c>
      <c r="AI103" s="99">
        <v>33</v>
      </c>
      <c r="AJ103" s="99">
        <v>20</v>
      </c>
      <c r="AK103" s="99">
        <v>32</v>
      </c>
      <c r="AL103" s="99">
        <v>39</v>
      </c>
      <c r="AM103" s="99">
        <v>44</v>
      </c>
      <c r="AN103" s="99">
        <v>53</v>
      </c>
      <c r="AO103" s="99">
        <v>62</v>
      </c>
      <c r="AP103" s="99">
        <v>88</v>
      </c>
      <c r="AQ103" s="99">
        <v>0</v>
      </c>
      <c r="AR103" s="99">
        <v>443</v>
      </c>
      <c r="AS103" s="127"/>
      <c r="AT103" s="122">
        <v>1996</v>
      </c>
      <c r="AU103" s="99">
        <v>0</v>
      </c>
      <c r="AV103" s="99">
        <v>0</v>
      </c>
      <c r="AW103" s="99">
        <v>1</v>
      </c>
      <c r="AX103" s="99">
        <v>2</v>
      </c>
      <c r="AY103" s="99">
        <v>5</v>
      </c>
      <c r="AZ103" s="99">
        <v>14</v>
      </c>
      <c r="BA103" s="99">
        <v>20</v>
      </c>
      <c r="BB103" s="99">
        <v>39</v>
      </c>
      <c r="BC103" s="99">
        <v>45</v>
      </c>
      <c r="BD103" s="99">
        <v>68</v>
      </c>
      <c r="BE103" s="99">
        <v>81</v>
      </c>
      <c r="BF103" s="99">
        <v>65</v>
      </c>
      <c r="BG103" s="99">
        <v>105</v>
      </c>
      <c r="BH103" s="99">
        <v>154</v>
      </c>
      <c r="BI103" s="99">
        <v>140</v>
      </c>
      <c r="BJ103" s="99">
        <v>185</v>
      </c>
      <c r="BK103" s="99">
        <v>178</v>
      </c>
      <c r="BL103" s="99">
        <v>179</v>
      </c>
      <c r="BM103" s="99">
        <v>0</v>
      </c>
      <c r="BN103" s="99">
        <v>1281</v>
      </c>
      <c r="BP103" s="122">
        <v>1996</v>
      </c>
    </row>
    <row r="104" spans="2:68">
      <c r="B104" s="123">
        <v>1997</v>
      </c>
      <c r="C104" s="99">
        <v>0</v>
      </c>
      <c r="D104" s="99">
        <v>0</v>
      </c>
      <c r="E104" s="99">
        <v>0</v>
      </c>
      <c r="F104" s="99">
        <v>1</v>
      </c>
      <c r="G104" s="99">
        <v>2</v>
      </c>
      <c r="H104" s="99">
        <v>4</v>
      </c>
      <c r="I104" s="99">
        <v>11</v>
      </c>
      <c r="J104" s="99">
        <v>15</v>
      </c>
      <c r="K104" s="99">
        <v>34</v>
      </c>
      <c r="L104" s="99">
        <v>42</v>
      </c>
      <c r="M104" s="99">
        <v>51</v>
      </c>
      <c r="N104" s="99">
        <v>61</v>
      </c>
      <c r="O104" s="99">
        <v>71</v>
      </c>
      <c r="P104" s="99">
        <v>117</v>
      </c>
      <c r="Q104" s="99">
        <v>122</v>
      </c>
      <c r="R104" s="99">
        <v>100</v>
      </c>
      <c r="S104" s="99">
        <v>112</v>
      </c>
      <c r="T104" s="99">
        <v>68</v>
      </c>
      <c r="U104" s="99">
        <v>0</v>
      </c>
      <c r="V104" s="99">
        <v>811</v>
      </c>
      <c r="W104" s="127"/>
      <c r="X104" s="123">
        <v>1997</v>
      </c>
      <c r="Y104" s="99">
        <v>0</v>
      </c>
      <c r="Z104" s="99">
        <v>0</v>
      </c>
      <c r="AA104" s="99">
        <v>0</v>
      </c>
      <c r="AB104" s="99">
        <v>3</v>
      </c>
      <c r="AC104" s="99">
        <v>3</v>
      </c>
      <c r="AD104" s="99">
        <v>8</v>
      </c>
      <c r="AE104" s="99">
        <v>15</v>
      </c>
      <c r="AF104" s="99">
        <v>12</v>
      </c>
      <c r="AG104" s="99">
        <v>21</v>
      </c>
      <c r="AH104" s="99">
        <v>21</v>
      </c>
      <c r="AI104" s="99">
        <v>23</v>
      </c>
      <c r="AJ104" s="99">
        <v>25</v>
      </c>
      <c r="AK104" s="99">
        <v>28</v>
      </c>
      <c r="AL104" s="99">
        <v>46</v>
      </c>
      <c r="AM104" s="99">
        <v>47</v>
      </c>
      <c r="AN104" s="99">
        <v>51</v>
      </c>
      <c r="AO104" s="99">
        <v>62</v>
      </c>
      <c r="AP104" s="99">
        <v>74</v>
      </c>
      <c r="AQ104" s="99">
        <v>0</v>
      </c>
      <c r="AR104" s="99">
        <v>439</v>
      </c>
      <c r="AS104" s="127"/>
      <c r="AT104" s="123">
        <v>1997</v>
      </c>
      <c r="AU104" s="99">
        <v>0</v>
      </c>
      <c r="AV104" s="99">
        <v>0</v>
      </c>
      <c r="AW104" s="99">
        <v>0</v>
      </c>
      <c r="AX104" s="99">
        <v>4</v>
      </c>
      <c r="AY104" s="99">
        <v>5</v>
      </c>
      <c r="AZ104" s="99">
        <v>12</v>
      </c>
      <c r="BA104" s="99">
        <v>26</v>
      </c>
      <c r="BB104" s="99">
        <v>27</v>
      </c>
      <c r="BC104" s="99">
        <v>55</v>
      </c>
      <c r="BD104" s="99">
        <v>63</v>
      </c>
      <c r="BE104" s="99">
        <v>74</v>
      </c>
      <c r="BF104" s="99">
        <v>86</v>
      </c>
      <c r="BG104" s="99">
        <v>99</v>
      </c>
      <c r="BH104" s="99">
        <v>163</v>
      </c>
      <c r="BI104" s="99">
        <v>169</v>
      </c>
      <c r="BJ104" s="99">
        <v>151</v>
      </c>
      <c r="BK104" s="99">
        <v>174</v>
      </c>
      <c r="BL104" s="99">
        <v>142</v>
      </c>
      <c r="BM104" s="99">
        <v>0</v>
      </c>
      <c r="BN104" s="99">
        <v>1250</v>
      </c>
      <c r="BP104" s="123">
        <v>1997</v>
      </c>
    </row>
    <row r="105" spans="2:68">
      <c r="B105" s="123">
        <v>1998</v>
      </c>
      <c r="C105" s="99">
        <v>0</v>
      </c>
      <c r="D105" s="99">
        <v>0</v>
      </c>
      <c r="E105" s="99">
        <v>0</v>
      </c>
      <c r="F105" s="99">
        <v>0</v>
      </c>
      <c r="G105" s="99">
        <v>1</v>
      </c>
      <c r="H105" s="99">
        <v>10</v>
      </c>
      <c r="I105" s="99">
        <v>14</v>
      </c>
      <c r="J105" s="99">
        <v>20</v>
      </c>
      <c r="K105" s="99">
        <v>24</v>
      </c>
      <c r="L105" s="99">
        <v>44</v>
      </c>
      <c r="M105" s="99">
        <v>51</v>
      </c>
      <c r="N105" s="99">
        <v>52</v>
      </c>
      <c r="O105" s="99">
        <v>96</v>
      </c>
      <c r="P105" s="99">
        <v>101</v>
      </c>
      <c r="Q105" s="99">
        <v>147</v>
      </c>
      <c r="R105" s="99">
        <v>118</v>
      </c>
      <c r="S105" s="99">
        <v>86</v>
      </c>
      <c r="T105" s="99">
        <v>95</v>
      </c>
      <c r="U105" s="99">
        <v>0</v>
      </c>
      <c r="V105" s="99">
        <v>859</v>
      </c>
      <c r="W105" s="127"/>
      <c r="X105" s="123">
        <v>1998</v>
      </c>
      <c r="Y105" s="99">
        <v>0</v>
      </c>
      <c r="Z105" s="99">
        <v>0</v>
      </c>
      <c r="AA105" s="99">
        <v>0</v>
      </c>
      <c r="AB105" s="99">
        <v>1</v>
      </c>
      <c r="AC105" s="99">
        <v>0</v>
      </c>
      <c r="AD105" s="99">
        <v>5</v>
      </c>
      <c r="AE105" s="99">
        <v>12</v>
      </c>
      <c r="AF105" s="99">
        <v>14</v>
      </c>
      <c r="AG105" s="99">
        <v>17</v>
      </c>
      <c r="AH105" s="99">
        <v>19</v>
      </c>
      <c r="AI105" s="99">
        <v>24</v>
      </c>
      <c r="AJ105" s="99">
        <v>22</v>
      </c>
      <c r="AK105" s="99">
        <v>28</v>
      </c>
      <c r="AL105" s="99">
        <v>34</v>
      </c>
      <c r="AM105" s="99">
        <v>54</v>
      </c>
      <c r="AN105" s="99">
        <v>46</v>
      </c>
      <c r="AO105" s="99">
        <v>80</v>
      </c>
      <c r="AP105" s="99">
        <v>102</v>
      </c>
      <c r="AQ105" s="99">
        <v>0</v>
      </c>
      <c r="AR105" s="99">
        <v>458</v>
      </c>
      <c r="AS105" s="127"/>
      <c r="AT105" s="123">
        <v>1998</v>
      </c>
      <c r="AU105" s="99">
        <v>0</v>
      </c>
      <c r="AV105" s="99">
        <v>0</v>
      </c>
      <c r="AW105" s="99">
        <v>0</v>
      </c>
      <c r="AX105" s="99">
        <v>1</v>
      </c>
      <c r="AY105" s="99">
        <v>1</v>
      </c>
      <c r="AZ105" s="99">
        <v>15</v>
      </c>
      <c r="BA105" s="99">
        <v>26</v>
      </c>
      <c r="BB105" s="99">
        <v>34</v>
      </c>
      <c r="BC105" s="99">
        <v>41</v>
      </c>
      <c r="BD105" s="99">
        <v>63</v>
      </c>
      <c r="BE105" s="99">
        <v>75</v>
      </c>
      <c r="BF105" s="99">
        <v>74</v>
      </c>
      <c r="BG105" s="99">
        <v>124</v>
      </c>
      <c r="BH105" s="99">
        <v>135</v>
      </c>
      <c r="BI105" s="99">
        <v>201</v>
      </c>
      <c r="BJ105" s="99">
        <v>164</v>
      </c>
      <c r="BK105" s="99">
        <v>166</v>
      </c>
      <c r="BL105" s="99">
        <v>197</v>
      </c>
      <c r="BM105" s="99">
        <v>0</v>
      </c>
      <c r="BN105" s="99">
        <v>1317</v>
      </c>
      <c r="BP105" s="123">
        <v>1998</v>
      </c>
    </row>
    <row r="106" spans="2:68">
      <c r="B106" s="123">
        <v>1999</v>
      </c>
      <c r="C106" s="99">
        <v>0</v>
      </c>
      <c r="D106" s="99">
        <v>0</v>
      </c>
      <c r="E106" s="99">
        <v>0</v>
      </c>
      <c r="F106" s="99">
        <v>0</v>
      </c>
      <c r="G106" s="99">
        <v>4</v>
      </c>
      <c r="H106" s="99">
        <v>8</v>
      </c>
      <c r="I106" s="99">
        <v>9</v>
      </c>
      <c r="J106" s="99">
        <v>18</v>
      </c>
      <c r="K106" s="99">
        <v>28</v>
      </c>
      <c r="L106" s="99">
        <v>40</v>
      </c>
      <c r="M106" s="99">
        <v>56</v>
      </c>
      <c r="N106" s="99">
        <v>78</v>
      </c>
      <c r="O106" s="99">
        <v>65</v>
      </c>
      <c r="P106" s="99">
        <v>99</v>
      </c>
      <c r="Q106" s="99">
        <v>128</v>
      </c>
      <c r="R106" s="99">
        <v>140</v>
      </c>
      <c r="S106" s="99">
        <v>121</v>
      </c>
      <c r="T106" s="99">
        <v>103</v>
      </c>
      <c r="U106" s="99">
        <v>0</v>
      </c>
      <c r="V106" s="99">
        <v>897</v>
      </c>
      <c r="W106" s="127"/>
      <c r="X106" s="123">
        <v>1999</v>
      </c>
      <c r="Y106" s="99">
        <v>0</v>
      </c>
      <c r="Z106" s="99">
        <v>0</v>
      </c>
      <c r="AA106" s="99">
        <v>0</v>
      </c>
      <c r="AB106" s="99">
        <v>1</v>
      </c>
      <c r="AC106" s="99">
        <v>2</v>
      </c>
      <c r="AD106" s="99">
        <v>5</v>
      </c>
      <c r="AE106" s="99">
        <v>10</v>
      </c>
      <c r="AF106" s="99">
        <v>16</v>
      </c>
      <c r="AG106" s="99">
        <v>15</v>
      </c>
      <c r="AH106" s="99">
        <v>25</v>
      </c>
      <c r="AI106" s="99">
        <v>29</v>
      </c>
      <c r="AJ106" s="99">
        <v>23</v>
      </c>
      <c r="AK106" s="99">
        <v>34</v>
      </c>
      <c r="AL106" s="99">
        <v>45</v>
      </c>
      <c r="AM106" s="99">
        <v>56</v>
      </c>
      <c r="AN106" s="99">
        <v>51</v>
      </c>
      <c r="AO106" s="99">
        <v>51</v>
      </c>
      <c r="AP106" s="99">
        <v>111</v>
      </c>
      <c r="AQ106" s="99">
        <v>0</v>
      </c>
      <c r="AR106" s="99">
        <v>474</v>
      </c>
      <c r="AS106" s="127"/>
      <c r="AT106" s="123">
        <v>1999</v>
      </c>
      <c r="AU106" s="99">
        <v>0</v>
      </c>
      <c r="AV106" s="99">
        <v>0</v>
      </c>
      <c r="AW106" s="99">
        <v>0</v>
      </c>
      <c r="AX106" s="99">
        <v>1</v>
      </c>
      <c r="AY106" s="99">
        <v>6</v>
      </c>
      <c r="AZ106" s="99">
        <v>13</v>
      </c>
      <c r="BA106" s="99">
        <v>19</v>
      </c>
      <c r="BB106" s="99">
        <v>34</v>
      </c>
      <c r="BC106" s="99">
        <v>43</v>
      </c>
      <c r="BD106" s="99">
        <v>65</v>
      </c>
      <c r="BE106" s="99">
        <v>85</v>
      </c>
      <c r="BF106" s="99">
        <v>101</v>
      </c>
      <c r="BG106" s="99">
        <v>99</v>
      </c>
      <c r="BH106" s="99">
        <v>144</v>
      </c>
      <c r="BI106" s="99">
        <v>184</v>
      </c>
      <c r="BJ106" s="99">
        <v>191</v>
      </c>
      <c r="BK106" s="99">
        <v>172</v>
      </c>
      <c r="BL106" s="99">
        <v>214</v>
      </c>
      <c r="BM106" s="99">
        <v>0</v>
      </c>
      <c r="BN106" s="99">
        <v>1371</v>
      </c>
      <c r="BP106" s="123">
        <v>1999</v>
      </c>
    </row>
    <row r="107" spans="2:68" s="91" customFormat="1">
      <c r="B107" s="124">
        <v>2000</v>
      </c>
      <c r="C107" s="99">
        <v>0</v>
      </c>
      <c r="D107" s="99">
        <v>0</v>
      </c>
      <c r="E107" s="99">
        <v>0</v>
      </c>
      <c r="F107" s="99">
        <v>2</v>
      </c>
      <c r="G107" s="99">
        <v>2</v>
      </c>
      <c r="H107" s="99">
        <v>3</v>
      </c>
      <c r="I107" s="99">
        <v>9</v>
      </c>
      <c r="J107" s="99">
        <v>17</v>
      </c>
      <c r="K107" s="99">
        <v>27</v>
      </c>
      <c r="L107" s="99">
        <v>29</v>
      </c>
      <c r="M107" s="99">
        <v>52</v>
      </c>
      <c r="N107" s="99">
        <v>61</v>
      </c>
      <c r="O107" s="99">
        <v>73</v>
      </c>
      <c r="P107" s="99">
        <v>88</v>
      </c>
      <c r="Q107" s="99">
        <v>152</v>
      </c>
      <c r="R107" s="99">
        <v>150</v>
      </c>
      <c r="S107" s="99">
        <v>118</v>
      </c>
      <c r="T107" s="99">
        <v>87</v>
      </c>
      <c r="U107" s="99">
        <v>0</v>
      </c>
      <c r="V107" s="99">
        <v>870</v>
      </c>
      <c r="W107" s="125"/>
      <c r="X107" s="124">
        <v>2000</v>
      </c>
      <c r="Y107" s="99">
        <v>0</v>
      </c>
      <c r="Z107" s="99">
        <v>0</v>
      </c>
      <c r="AA107" s="99">
        <v>0</v>
      </c>
      <c r="AB107" s="99">
        <v>0</v>
      </c>
      <c r="AC107" s="99">
        <v>5</v>
      </c>
      <c r="AD107" s="99">
        <v>4</v>
      </c>
      <c r="AE107" s="99">
        <v>9</v>
      </c>
      <c r="AF107" s="99">
        <v>21</v>
      </c>
      <c r="AG107" s="99">
        <v>20</v>
      </c>
      <c r="AH107" s="99">
        <v>27</v>
      </c>
      <c r="AI107" s="99">
        <v>21</v>
      </c>
      <c r="AJ107" s="99">
        <v>31</v>
      </c>
      <c r="AK107" s="99">
        <v>32</v>
      </c>
      <c r="AL107" s="99">
        <v>33</v>
      </c>
      <c r="AM107" s="99">
        <v>50</v>
      </c>
      <c r="AN107" s="99">
        <v>64</v>
      </c>
      <c r="AO107" s="99">
        <v>63</v>
      </c>
      <c r="AP107" s="99">
        <v>92</v>
      </c>
      <c r="AQ107" s="99">
        <v>0</v>
      </c>
      <c r="AR107" s="99">
        <v>472</v>
      </c>
      <c r="AS107" s="125"/>
      <c r="AT107" s="124">
        <v>2000</v>
      </c>
      <c r="AU107" s="99">
        <v>0</v>
      </c>
      <c r="AV107" s="99">
        <v>0</v>
      </c>
      <c r="AW107" s="99">
        <v>0</v>
      </c>
      <c r="AX107" s="99">
        <v>2</v>
      </c>
      <c r="AY107" s="99">
        <v>7</v>
      </c>
      <c r="AZ107" s="99">
        <v>7</v>
      </c>
      <c r="BA107" s="99">
        <v>18</v>
      </c>
      <c r="BB107" s="99">
        <v>38</v>
      </c>
      <c r="BC107" s="99">
        <v>47</v>
      </c>
      <c r="BD107" s="99">
        <v>56</v>
      </c>
      <c r="BE107" s="99">
        <v>73</v>
      </c>
      <c r="BF107" s="99">
        <v>92</v>
      </c>
      <c r="BG107" s="99">
        <v>105</v>
      </c>
      <c r="BH107" s="99">
        <v>121</v>
      </c>
      <c r="BI107" s="99">
        <v>202</v>
      </c>
      <c r="BJ107" s="99">
        <v>214</v>
      </c>
      <c r="BK107" s="99">
        <v>181</v>
      </c>
      <c r="BL107" s="99">
        <v>179</v>
      </c>
      <c r="BM107" s="99">
        <v>0</v>
      </c>
      <c r="BN107" s="99">
        <v>1342</v>
      </c>
      <c r="BP107" s="124">
        <v>2000</v>
      </c>
    </row>
    <row r="108" spans="2:68">
      <c r="B108" s="123">
        <v>2001</v>
      </c>
      <c r="C108" s="99">
        <v>0</v>
      </c>
      <c r="D108" s="99">
        <v>0</v>
      </c>
      <c r="E108" s="99">
        <v>0</v>
      </c>
      <c r="F108" s="99">
        <v>2</v>
      </c>
      <c r="G108" s="99">
        <v>7</v>
      </c>
      <c r="H108" s="99">
        <v>7</v>
      </c>
      <c r="I108" s="99">
        <v>7</v>
      </c>
      <c r="J108" s="99">
        <v>24</v>
      </c>
      <c r="K108" s="99">
        <v>32</v>
      </c>
      <c r="L108" s="99">
        <v>39</v>
      </c>
      <c r="M108" s="99">
        <v>53</v>
      </c>
      <c r="N108" s="99">
        <v>69</v>
      </c>
      <c r="O108" s="99">
        <v>85</v>
      </c>
      <c r="P108" s="99">
        <v>103</v>
      </c>
      <c r="Q108" s="99">
        <v>148</v>
      </c>
      <c r="R108" s="99">
        <v>170</v>
      </c>
      <c r="S108" s="99">
        <v>96</v>
      </c>
      <c r="T108" s="99">
        <v>112</v>
      </c>
      <c r="U108" s="99">
        <v>0</v>
      </c>
      <c r="V108" s="99">
        <v>954</v>
      </c>
      <c r="W108" s="127"/>
      <c r="X108" s="123">
        <v>2001</v>
      </c>
      <c r="Y108" s="99">
        <v>0</v>
      </c>
      <c r="Z108" s="99">
        <v>0</v>
      </c>
      <c r="AA108" s="99">
        <v>0</v>
      </c>
      <c r="AB108" s="99">
        <v>1</v>
      </c>
      <c r="AC108" s="99">
        <v>3</v>
      </c>
      <c r="AD108" s="99">
        <v>7</v>
      </c>
      <c r="AE108" s="99">
        <v>10</v>
      </c>
      <c r="AF108" s="99">
        <v>7</v>
      </c>
      <c r="AG108" s="99">
        <v>19</v>
      </c>
      <c r="AH108" s="99">
        <v>20</v>
      </c>
      <c r="AI108" s="99">
        <v>28</v>
      </c>
      <c r="AJ108" s="99">
        <v>35</v>
      </c>
      <c r="AK108" s="99">
        <v>35</v>
      </c>
      <c r="AL108" s="99">
        <v>44</v>
      </c>
      <c r="AM108" s="99">
        <v>56</v>
      </c>
      <c r="AN108" s="99">
        <v>65</v>
      </c>
      <c r="AO108" s="99">
        <v>77</v>
      </c>
      <c r="AP108" s="99">
        <v>97</v>
      </c>
      <c r="AQ108" s="99">
        <v>0</v>
      </c>
      <c r="AR108" s="99">
        <v>504</v>
      </c>
      <c r="AS108" s="127"/>
      <c r="AT108" s="123">
        <v>2001</v>
      </c>
      <c r="AU108" s="99">
        <v>0</v>
      </c>
      <c r="AV108" s="99">
        <v>0</v>
      </c>
      <c r="AW108" s="99">
        <v>0</v>
      </c>
      <c r="AX108" s="99">
        <v>3</v>
      </c>
      <c r="AY108" s="99">
        <v>10</v>
      </c>
      <c r="AZ108" s="99">
        <v>14</v>
      </c>
      <c r="BA108" s="99">
        <v>17</v>
      </c>
      <c r="BB108" s="99">
        <v>31</v>
      </c>
      <c r="BC108" s="99">
        <v>51</v>
      </c>
      <c r="BD108" s="99">
        <v>59</v>
      </c>
      <c r="BE108" s="99">
        <v>81</v>
      </c>
      <c r="BF108" s="99">
        <v>104</v>
      </c>
      <c r="BG108" s="99">
        <v>120</v>
      </c>
      <c r="BH108" s="99">
        <v>147</v>
      </c>
      <c r="BI108" s="99">
        <v>204</v>
      </c>
      <c r="BJ108" s="99">
        <v>235</v>
      </c>
      <c r="BK108" s="99">
        <v>173</v>
      </c>
      <c r="BL108" s="99">
        <v>209</v>
      </c>
      <c r="BM108" s="99">
        <v>0</v>
      </c>
      <c r="BN108" s="99">
        <v>1458</v>
      </c>
      <c r="BP108" s="123">
        <v>2001</v>
      </c>
    </row>
    <row r="109" spans="2:68">
      <c r="B109" s="124">
        <v>2002</v>
      </c>
      <c r="C109" s="99">
        <v>0</v>
      </c>
      <c r="D109" s="99">
        <v>0</v>
      </c>
      <c r="E109" s="99">
        <v>0</v>
      </c>
      <c r="F109" s="99">
        <v>1</v>
      </c>
      <c r="G109" s="99">
        <v>4</v>
      </c>
      <c r="H109" s="99">
        <v>5</v>
      </c>
      <c r="I109" s="99">
        <v>10</v>
      </c>
      <c r="J109" s="99">
        <v>14</v>
      </c>
      <c r="K109" s="99">
        <v>34</v>
      </c>
      <c r="L109" s="99">
        <v>42</v>
      </c>
      <c r="M109" s="99">
        <v>51</v>
      </c>
      <c r="N109" s="99">
        <v>84</v>
      </c>
      <c r="O109" s="99">
        <v>88</v>
      </c>
      <c r="P109" s="99">
        <v>103</v>
      </c>
      <c r="Q109" s="99">
        <v>140</v>
      </c>
      <c r="R109" s="99">
        <v>151</v>
      </c>
      <c r="S109" s="99">
        <v>129</v>
      </c>
      <c r="T109" s="99">
        <v>129</v>
      </c>
      <c r="U109" s="99">
        <v>1</v>
      </c>
      <c r="V109" s="99">
        <v>986</v>
      </c>
      <c r="W109" s="127"/>
      <c r="X109" s="124">
        <v>2002</v>
      </c>
      <c r="Y109" s="99">
        <v>0</v>
      </c>
      <c r="Z109" s="99">
        <v>0</v>
      </c>
      <c r="AA109" s="99">
        <v>0</v>
      </c>
      <c r="AB109" s="99">
        <v>0</v>
      </c>
      <c r="AC109" s="99">
        <v>3</v>
      </c>
      <c r="AD109" s="99">
        <v>3</v>
      </c>
      <c r="AE109" s="99">
        <v>7</v>
      </c>
      <c r="AF109" s="99">
        <v>9</v>
      </c>
      <c r="AG109" s="99">
        <v>21</v>
      </c>
      <c r="AH109" s="99">
        <v>19</v>
      </c>
      <c r="AI109" s="99">
        <v>27</v>
      </c>
      <c r="AJ109" s="99">
        <v>28</v>
      </c>
      <c r="AK109" s="99">
        <v>21</v>
      </c>
      <c r="AL109" s="99">
        <v>30</v>
      </c>
      <c r="AM109" s="99">
        <v>54</v>
      </c>
      <c r="AN109" s="99">
        <v>69</v>
      </c>
      <c r="AO109" s="99">
        <v>80</v>
      </c>
      <c r="AP109" s="99">
        <v>104</v>
      </c>
      <c r="AQ109" s="99">
        <v>1</v>
      </c>
      <c r="AR109" s="99">
        <v>476</v>
      </c>
      <c r="AS109" s="127"/>
      <c r="AT109" s="124">
        <v>2002</v>
      </c>
      <c r="AU109" s="99">
        <v>0</v>
      </c>
      <c r="AV109" s="99">
        <v>0</v>
      </c>
      <c r="AW109" s="99">
        <v>0</v>
      </c>
      <c r="AX109" s="99">
        <v>1</v>
      </c>
      <c r="AY109" s="99">
        <v>7</v>
      </c>
      <c r="AZ109" s="99">
        <v>8</v>
      </c>
      <c r="BA109" s="99">
        <v>17</v>
      </c>
      <c r="BB109" s="99">
        <v>23</v>
      </c>
      <c r="BC109" s="99">
        <v>55</v>
      </c>
      <c r="BD109" s="99">
        <v>61</v>
      </c>
      <c r="BE109" s="99">
        <v>78</v>
      </c>
      <c r="BF109" s="99">
        <v>112</v>
      </c>
      <c r="BG109" s="99">
        <v>109</v>
      </c>
      <c r="BH109" s="99">
        <v>133</v>
      </c>
      <c r="BI109" s="99">
        <v>194</v>
      </c>
      <c r="BJ109" s="99">
        <v>220</v>
      </c>
      <c r="BK109" s="99">
        <v>209</v>
      </c>
      <c r="BL109" s="99">
        <v>233</v>
      </c>
      <c r="BM109" s="99">
        <v>2</v>
      </c>
      <c r="BN109" s="99">
        <v>1462</v>
      </c>
      <c r="BP109" s="124">
        <v>2002</v>
      </c>
    </row>
    <row r="110" spans="2:68">
      <c r="B110" s="123">
        <v>2003</v>
      </c>
      <c r="C110" s="99">
        <v>0</v>
      </c>
      <c r="D110" s="99">
        <v>0</v>
      </c>
      <c r="E110" s="99">
        <v>0</v>
      </c>
      <c r="F110" s="99">
        <v>2</v>
      </c>
      <c r="G110" s="99">
        <v>3</v>
      </c>
      <c r="H110" s="99">
        <v>6</v>
      </c>
      <c r="I110" s="99">
        <v>6</v>
      </c>
      <c r="J110" s="99">
        <v>22</v>
      </c>
      <c r="K110" s="99">
        <v>34</v>
      </c>
      <c r="L110" s="99">
        <v>48</v>
      </c>
      <c r="M110" s="99">
        <v>56</v>
      </c>
      <c r="N110" s="99">
        <v>85</v>
      </c>
      <c r="O110" s="99">
        <v>88</v>
      </c>
      <c r="P110" s="99">
        <v>119</v>
      </c>
      <c r="Q110" s="99">
        <v>124</v>
      </c>
      <c r="R110" s="99">
        <v>146</v>
      </c>
      <c r="S110" s="99">
        <v>148</v>
      </c>
      <c r="T110" s="99">
        <v>131</v>
      </c>
      <c r="U110" s="99">
        <v>0</v>
      </c>
      <c r="V110" s="99">
        <v>1018</v>
      </c>
      <c r="W110" s="127"/>
      <c r="X110" s="123">
        <v>2003</v>
      </c>
      <c r="Y110" s="99">
        <v>0</v>
      </c>
      <c r="Z110" s="99">
        <v>0</v>
      </c>
      <c r="AA110" s="99">
        <v>0</v>
      </c>
      <c r="AB110" s="99">
        <v>0</v>
      </c>
      <c r="AC110" s="99">
        <v>1</v>
      </c>
      <c r="AD110" s="99">
        <v>4</v>
      </c>
      <c r="AE110" s="99">
        <v>6</v>
      </c>
      <c r="AF110" s="99">
        <v>9</v>
      </c>
      <c r="AG110" s="99">
        <v>15</v>
      </c>
      <c r="AH110" s="99">
        <v>30</v>
      </c>
      <c r="AI110" s="99">
        <v>25</v>
      </c>
      <c r="AJ110" s="99">
        <v>21</v>
      </c>
      <c r="AK110" s="99">
        <v>39</v>
      </c>
      <c r="AL110" s="99">
        <v>45</v>
      </c>
      <c r="AM110" s="99">
        <v>44</v>
      </c>
      <c r="AN110" s="99">
        <v>70</v>
      </c>
      <c r="AO110" s="99">
        <v>77</v>
      </c>
      <c r="AP110" s="99">
        <v>123</v>
      </c>
      <c r="AQ110" s="99">
        <v>0</v>
      </c>
      <c r="AR110" s="99">
        <v>509</v>
      </c>
      <c r="AS110" s="127"/>
      <c r="AT110" s="123">
        <v>2003</v>
      </c>
      <c r="AU110" s="99">
        <v>0</v>
      </c>
      <c r="AV110" s="99">
        <v>0</v>
      </c>
      <c r="AW110" s="99">
        <v>0</v>
      </c>
      <c r="AX110" s="99">
        <v>2</v>
      </c>
      <c r="AY110" s="99">
        <v>4</v>
      </c>
      <c r="AZ110" s="99">
        <v>10</v>
      </c>
      <c r="BA110" s="99">
        <v>12</v>
      </c>
      <c r="BB110" s="99">
        <v>31</v>
      </c>
      <c r="BC110" s="99">
        <v>49</v>
      </c>
      <c r="BD110" s="99">
        <v>78</v>
      </c>
      <c r="BE110" s="99">
        <v>81</v>
      </c>
      <c r="BF110" s="99">
        <v>106</v>
      </c>
      <c r="BG110" s="99">
        <v>127</v>
      </c>
      <c r="BH110" s="99">
        <v>164</v>
      </c>
      <c r="BI110" s="99">
        <v>168</v>
      </c>
      <c r="BJ110" s="99">
        <v>216</v>
      </c>
      <c r="BK110" s="99">
        <v>225</v>
      </c>
      <c r="BL110" s="99">
        <v>254</v>
      </c>
      <c r="BM110" s="99">
        <v>0</v>
      </c>
      <c r="BN110" s="99">
        <v>1527</v>
      </c>
      <c r="BP110" s="123">
        <v>2003</v>
      </c>
    </row>
    <row r="111" spans="2:68">
      <c r="B111" s="124">
        <v>2004</v>
      </c>
      <c r="C111" s="99">
        <v>0</v>
      </c>
      <c r="D111" s="99">
        <v>0</v>
      </c>
      <c r="E111" s="99">
        <v>0</v>
      </c>
      <c r="F111" s="99">
        <v>0</v>
      </c>
      <c r="G111" s="99">
        <v>6</v>
      </c>
      <c r="H111" s="99">
        <v>4</v>
      </c>
      <c r="I111" s="99">
        <v>12</v>
      </c>
      <c r="J111" s="99">
        <v>15</v>
      </c>
      <c r="K111" s="99">
        <v>28</v>
      </c>
      <c r="L111" s="99">
        <v>46</v>
      </c>
      <c r="M111" s="99">
        <v>84</v>
      </c>
      <c r="N111" s="99">
        <v>88</v>
      </c>
      <c r="O111" s="99">
        <v>80</v>
      </c>
      <c r="P111" s="99">
        <v>114</v>
      </c>
      <c r="Q111" s="99">
        <v>126</v>
      </c>
      <c r="R111" s="99">
        <v>176</v>
      </c>
      <c r="S111" s="99">
        <v>155</v>
      </c>
      <c r="T111" s="99">
        <v>143</v>
      </c>
      <c r="U111" s="99">
        <v>0</v>
      </c>
      <c r="V111" s="99">
        <v>1077</v>
      </c>
      <c r="W111" s="127"/>
      <c r="X111" s="124">
        <v>2004</v>
      </c>
      <c r="Y111" s="99">
        <v>0</v>
      </c>
      <c r="Z111" s="99">
        <v>0</v>
      </c>
      <c r="AA111" s="99">
        <v>1</v>
      </c>
      <c r="AB111" s="99">
        <v>0</v>
      </c>
      <c r="AC111" s="99">
        <v>2</v>
      </c>
      <c r="AD111" s="99">
        <v>3</v>
      </c>
      <c r="AE111" s="99">
        <v>9</v>
      </c>
      <c r="AF111" s="99">
        <v>10</v>
      </c>
      <c r="AG111" s="99">
        <v>16</v>
      </c>
      <c r="AH111" s="99">
        <v>26</v>
      </c>
      <c r="AI111" s="99">
        <v>20</v>
      </c>
      <c r="AJ111" s="99">
        <v>33</v>
      </c>
      <c r="AK111" s="99">
        <v>37</v>
      </c>
      <c r="AL111" s="99">
        <v>40</v>
      </c>
      <c r="AM111" s="99">
        <v>43</v>
      </c>
      <c r="AN111" s="99">
        <v>63</v>
      </c>
      <c r="AO111" s="99">
        <v>78</v>
      </c>
      <c r="AP111" s="99">
        <v>115</v>
      </c>
      <c r="AQ111" s="99">
        <v>0</v>
      </c>
      <c r="AR111" s="99">
        <v>496</v>
      </c>
      <c r="AS111" s="127"/>
      <c r="AT111" s="124">
        <v>2004</v>
      </c>
      <c r="AU111" s="99">
        <v>0</v>
      </c>
      <c r="AV111" s="99">
        <v>0</v>
      </c>
      <c r="AW111" s="99">
        <v>1</v>
      </c>
      <c r="AX111" s="99">
        <v>0</v>
      </c>
      <c r="AY111" s="99">
        <v>8</v>
      </c>
      <c r="AZ111" s="99">
        <v>7</v>
      </c>
      <c r="BA111" s="99">
        <v>21</v>
      </c>
      <c r="BB111" s="99">
        <v>25</v>
      </c>
      <c r="BC111" s="99">
        <v>44</v>
      </c>
      <c r="BD111" s="99">
        <v>72</v>
      </c>
      <c r="BE111" s="99">
        <v>104</v>
      </c>
      <c r="BF111" s="99">
        <v>121</v>
      </c>
      <c r="BG111" s="99">
        <v>117</v>
      </c>
      <c r="BH111" s="99">
        <v>154</v>
      </c>
      <c r="BI111" s="99">
        <v>169</v>
      </c>
      <c r="BJ111" s="99">
        <v>239</v>
      </c>
      <c r="BK111" s="99">
        <v>233</v>
      </c>
      <c r="BL111" s="99">
        <v>258</v>
      </c>
      <c r="BM111" s="99">
        <v>0</v>
      </c>
      <c r="BN111" s="99">
        <v>1573</v>
      </c>
      <c r="BP111" s="124">
        <v>2004</v>
      </c>
    </row>
    <row r="112" spans="2:68">
      <c r="B112" s="123">
        <v>2005</v>
      </c>
      <c r="C112" s="99">
        <v>0</v>
      </c>
      <c r="D112" s="99">
        <v>0</v>
      </c>
      <c r="E112" s="99">
        <v>0</v>
      </c>
      <c r="F112" s="99">
        <v>0</v>
      </c>
      <c r="G112" s="99">
        <v>0</v>
      </c>
      <c r="H112" s="99">
        <v>11</v>
      </c>
      <c r="I112" s="99">
        <v>18</v>
      </c>
      <c r="J112" s="99">
        <v>15</v>
      </c>
      <c r="K112" s="99">
        <v>35</v>
      </c>
      <c r="L112" s="99">
        <v>38</v>
      </c>
      <c r="M112" s="99">
        <v>64</v>
      </c>
      <c r="N112" s="99">
        <v>108</v>
      </c>
      <c r="O112" s="99">
        <v>88</v>
      </c>
      <c r="P112" s="99">
        <v>117</v>
      </c>
      <c r="Q112" s="99">
        <v>134</v>
      </c>
      <c r="R112" s="99">
        <v>167</v>
      </c>
      <c r="S112" s="99">
        <v>170</v>
      </c>
      <c r="T112" s="99">
        <v>173</v>
      </c>
      <c r="U112" s="99">
        <v>0</v>
      </c>
      <c r="V112" s="99">
        <v>1138</v>
      </c>
      <c r="W112" s="127"/>
      <c r="X112" s="123">
        <v>2005</v>
      </c>
      <c r="Y112" s="99">
        <v>0</v>
      </c>
      <c r="Z112" s="99">
        <v>0</v>
      </c>
      <c r="AA112" s="99">
        <v>0</v>
      </c>
      <c r="AB112" s="99">
        <v>0</v>
      </c>
      <c r="AC112" s="99">
        <v>2</v>
      </c>
      <c r="AD112" s="99">
        <v>3</v>
      </c>
      <c r="AE112" s="99">
        <v>5</v>
      </c>
      <c r="AF112" s="99">
        <v>9</v>
      </c>
      <c r="AG112" s="99">
        <v>21</v>
      </c>
      <c r="AH112" s="99">
        <v>21</v>
      </c>
      <c r="AI112" s="99">
        <v>34</v>
      </c>
      <c r="AJ112" s="99">
        <v>40</v>
      </c>
      <c r="AK112" s="99">
        <v>33</v>
      </c>
      <c r="AL112" s="99">
        <v>38</v>
      </c>
      <c r="AM112" s="99">
        <v>55</v>
      </c>
      <c r="AN112" s="99">
        <v>64</v>
      </c>
      <c r="AO112" s="99">
        <v>83</v>
      </c>
      <c r="AP112" s="99">
        <v>131</v>
      </c>
      <c r="AQ112" s="99">
        <v>1</v>
      </c>
      <c r="AR112" s="99">
        <v>540</v>
      </c>
      <c r="AS112" s="127"/>
      <c r="AT112" s="123">
        <v>2005</v>
      </c>
      <c r="AU112" s="99">
        <v>0</v>
      </c>
      <c r="AV112" s="99">
        <v>0</v>
      </c>
      <c r="AW112" s="99">
        <v>0</v>
      </c>
      <c r="AX112" s="99">
        <v>0</v>
      </c>
      <c r="AY112" s="99">
        <v>2</v>
      </c>
      <c r="AZ112" s="99">
        <v>14</v>
      </c>
      <c r="BA112" s="99">
        <v>23</v>
      </c>
      <c r="BB112" s="99">
        <v>24</v>
      </c>
      <c r="BC112" s="99">
        <v>56</v>
      </c>
      <c r="BD112" s="99">
        <v>59</v>
      </c>
      <c r="BE112" s="99">
        <v>98</v>
      </c>
      <c r="BF112" s="99">
        <v>148</v>
      </c>
      <c r="BG112" s="99">
        <v>121</v>
      </c>
      <c r="BH112" s="99">
        <v>155</v>
      </c>
      <c r="BI112" s="99">
        <v>189</v>
      </c>
      <c r="BJ112" s="99">
        <v>231</v>
      </c>
      <c r="BK112" s="99">
        <v>253</v>
      </c>
      <c r="BL112" s="99">
        <v>304</v>
      </c>
      <c r="BM112" s="99">
        <v>1</v>
      </c>
      <c r="BN112" s="99">
        <v>1678</v>
      </c>
      <c r="BP112" s="123">
        <v>2005</v>
      </c>
    </row>
    <row r="113" spans="2:68">
      <c r="B113" s="123">
        <v>2006</v>
      </c>
      <c r="C113" s="99">
        <v>0</v>
      </c>
      <c r="D113" s="99">
        <v>1</v>
      </c>
      <c r="E113" s="99">
        <v>0</v>
      </c>
      <c r="F113" s="99">
        <v>2</v>
      </c>
      <c r="G113" s="99">
        <v>2</v>
      </c>
      <c r="H113" s="99">
        <v>7</v>
      </c>
      <c r="I113" s="99">
        <v>8</v>
      </c>
      <c r="J113" s="99">
        <v>17</v>
      </c>
      <c r="K113" s="99">
        <v>31</v>
      </c>
      <c r="L113" s="99">
        <v>39</v>
      </c>
      <c r="M113" s="99">
        <v>39</v>
      </c>
      <c r="N113" s="99">
        <v>74</v>
      </c>
      <c r="O113" s="99">
        <v>95</v>
      </c>
      <c r="P113" s="99">
        <v>107</v>
      </c>
      <c r="Q113" s="99">
        <v>133</v>
      </c>
      <c r="R113" s="99">
        <v>181</v>
      </c>
      <c r="S113" s="99">
        <v>154</v>
      </c>
      <c r="T113" s="99">
        <v>172</v>
      </c>
      <c r="U113" s="99">
        <v>0</v>
      </c>
      <c r="V113" s="99">
        <v>1062</v>
      </c>
      <c r="X113" s="123">
        <v>2006</v>
      </c>
      <c r="Y113" s="99">
        <v>0</v>
      </c>
      <c r="Z113" s="99">
        <v>0</v>
      </c>
      <c r="AA113" s="99">
        <v>0</v>
      </c>
      <c r="AB113" s="99">
        <v>0</v>
      </c>
      <c r="AC113" s="99">
        <v>2</v>
      </c>
      <c r="AD113" s="99">
        <v>5</v>
      </c>
      <c r="AE113" s="99">
        <v>11</v>
      </c>
      <c r="AF113" s="99">
        <v>7</v>
      </c>
      <c r="AG113" s="99">
        <v>9</v>
      </c>
      <c r="AH113" s="99">
        <v>29</v>
      </c>
      <c r="AI113" s="99">
        <v>42</v>
      </c>
      <c r="AJ113" s="99">
        <v>48</v>
      </c>
      <c r="AK113" s="99">
        <v>37</v>
      </c>
      <c r="AL113" s="99">
        <v>45</v>
      </c>
      <c r="AM113" s="99">
        <v>53</v>
      </c>
      <c r="AN113" s="99">
        <v>85</v>
      </c>
      <c r="AO113" s="99">
        <v>81</v>
      </c>
      <c r="AP113" s="99">
        <v>132</v>
      </c>
      <c r="AQ113" s="99">
        <v>0</v>
      </c>
      <c r="AR113" s="99">
        <v>586</v>
      </c>
      <c r="AT113" s="123">
        <v>2006</v>
      </c>
      <c r="AU113" s="99">
        <v>0</v>
      </c>
      <c r="AV113" s="99">
        <v>1</v>
      </c>
      <c r="AW113" s="99">
        <v>0</v>
      </c>
      <c r="AX113" s="99">
        <v>2</v>
      </c>
      <c r="AY113" s="99">
        <v>4</v>
      </c>
      <c r="AZ113" s="99">
        <v>12</v>
      </c>
      <c r="BA113" s="99">
        <v>19</v>
      </c>
      <c r="BB113" s="99">
        <v>24</v>
      </c>
      <c r="BC113" s="99">
        <v>40</v>
      </c>
      <c r="BD113" s="99">
        <v>68</v>
      </c>
      <c r="BE113" s="99">
        <v>81</v>
      </c>
      <c r="BF113" s="99">
        <v>122</v>
      </c>
      <c r="BG113" s="99">
        <v>132</v>
      </c>
      <c r="BH113" s="99">
        <v>152</v>
      </c>
      <c r="BI113" s="99">
        <v>186</v>
      </c>
      <c r="BJ113" s="99">
        <v>266</v>
      </c>
      <c r="BK113" s="99">
        <v>235</v>
      </c>
      <c r="BL113" s="99">
        <v>304</v>
      </c>
      <c r="BM113" s="99">
        <v>0</v>
      </c>
      <c r="BN113" s="99">
        <v>1648</v>
      </c>
      <c r="BP113" s="123">
        <v>2006</v>
      </c>
    </row>
    <row r="114" spans="2:68">
      <c r="B114" s="123">
        <v>2007</v>
      </c>
      <c r="C114" s="99">
        <v>0</v>
      </c>
      <c r="D114" s="99">
        <v>0</v>
      </c>
      <c r="E114" s="99">
        <v>0</v>
      </c>
      <c r="F114" s="99">
        <v>0</v>
      </c>
      <c r="G114" s="99">
        <v>3</v>
      </c>
      <c r="H114" s="99">
        <v>6</v>
      </c>
      <c r="I114" s="99">
        <v>5</v>
      </c>
      <c r="J114" s="99">
        <v>19</v>
      </c>
      <c r="K114" s="99">
        <v>22</v>
      </c>
      <c r="L114" s="99">
        <v>55</v>
      </c>
      <c r="M114" s="99">
        <v>53</v>
      </c>
      <c r="N114" s="99">
        <v>94</v>
      </c>
      <c r="O114" s="99">
        <v>122</v>
      </c>
      <c r="P114" s="99">
        <v>103</v>
      </c>
      <c r="Q114" s="99">
        <v>133</v>
      </c>
      <c r="R114" s="99">
        <v>193</v>
      </c>
      <c r="S114" s="99">
        <v>180</v>
      </c>
      <c r="T114" s="99">
        <v>182</v>
      </c>
      <c r="U114" s="99">
        <v>0</v>
      </c>
      <c r="V114" s="99">
        <v>1170</v>
      </c>
      <c r="X114" s="123">
        <v>2007</v>
      </c>
      <c r="Y114" s="99">
        <v>0</v>
      </c>
      <c r="Z114" s="99">
        <v>0</v>
      </c>
      <c r="AA114" s="99">
        <v>0</v>
      </c>
      <c r="AB114" s="99">
        <v>1</v>
      </c>
      <c r="AC114" s="99">
        <v>3</v>
      </c>
      <c r="AD114" s="99">
        <v>14</v>
      </c>
      <c r="AE114" s="99">
        <v>8</v>
      </c>
      <c r="AF114" s="99">
        <v>12</v>
      </c>
      <c r="AG114" s="99">
        <v>17</v>
      </c>
      <c r="AH114" s="99">
        <v>25</v>
      </c>
      <c r="AI114" s="99">
        <v>27</v>
      </c>
      <c r="AJ114" s="99">
        <v>28</v>
      </c>
      <c r="AK114" s="99">
        <v>44</v>
      </c>
      <c r="AL114" s="99">
        <v>39</v>
      </c>
      <c r="AM114" s="99">
        <v>51</v>
      </c>
      <c r="AN114" s="99">
        <v>64</v>
      </c>
      <c r="AO114" s="99">
        <v>73</v>
      </c>
      <c r="AP114" s="99">
        <v>152</v>
      </c>
      <c r="AQ114" s="99">
        <v>0</v>
      </c>
      <c r="AR114" s="99">
        <v>558</v>
      </c>
      <c r="AT114" s="123">
        <v>2007</v>
      </c>
      <c r="AU114" s="99">
        <v>0</v>
      </c>
      <c r="AV114" s="99">
        <v>0</v>
      </c>
      <c r="AW114" s="99">
        <v>0</v>
      </c>
      <c r="AX114" s="99">
        <v>1</v>
      </c>
      <c r="AY114" s="99">
        <v>6</v>
      </c>
      <c r="AZ114" s="99">
        <v>20</v>
      </c>
      <c r="BA114" s="99">
        <v>13</v>
      </c>
      <c r="BB114" s="99">
        <v>31</v>
      </c>
      <c r="BC114" s="99">
        <v>39</v>
      </c>
      <c r="BD114" s="99">
        <v>80</v>
      </c>
      <c r="BE114" s="99">
        <v>80</v>
      </c>
      <c r="BF114" s="99">
        <v>122</v>
      </c>
      <c r="BG114" s="99">
        <v>166</v>
      </c>
      <c r="BH114" s="99">
        <v>142</v>
      </c>
      <c r="BI114" s="99">
        <v>184</v>
      </c>
      <c r="BJ114" s="99">
        <v>257</v>
      </c>
      <c r="BK114" s="99">
        <v>253</v>
      </c>
      <c r="BL114" s="99">
        <v>334</v>
      </c>
      <c r="BM114" s="99">
        <v>0</v>
      </c>
      <c r="BN114" s="99">
        <v>1728</v>
      </c>
      <c r="BP114" s="123">
        <v>2007</v>
      </c>
    </row>
    <row r="115" spans="2:68">
      <c r="B115" s="123">
        <v>2008</v>
      </c>
      <c r="C115" s="99">
        <v>0</v>
      </c>
      <c r="D115" s="99">
        <v>0</v>
      </c>
      <c r="E115" s="99">
        <v>0</v>
      </c>
      <c r="F115" s="99">
        <v>1</v>
      </c>
      <c r="G115" s="99">
        <v>4</v>
      </c>
      <c r="H115" s="99">
        <v>6</v>
      </c>
      <c r="I115" s="99">
        <v>13</v>
      </c>
      <c r="J115" s="99">
        <v>21</v>
      </c>
      <c r="K115" s="99">
        <v>29</v>
      </c>
      <c r="L115" s="99">
        <v>36</v>
      </c>
      <c r="M115" s="99">
        <v>57</v>
      </c>
      <c r="N115" s="99">
        <v>108</v>
      </c>
      <c r="O115" s="99">
        <v>103</v>
      </c>
      <c r="P115" s="99">
        <v>143</v>
      </c>
      <c r="Q115" s="99">
        <v>148</v>
      </c>
      <c r="R115" s="99">
        <v>183</v>
      </c>
      <c r="S115" s="99">
        <v>195</v>
      </c>
      <c r="T115" s="99">
        <v>197</v>
      </c>
      <c r="U115" s="99">
        <v>0</v>
      </c>
      <c r="V115" s="99">
        <v>1244</v>
      </c>
      <c r="X115" s="123">
        <v>2008</v>
      </c>
      <c r="Y115" s="99">
        <v>0</v>
      </c>
      <c r="Z115" s="99">
        <v>0</v>
      </c>
      <c r="AA115" s="99">
        <v>0</v>
      </c>
      <c r="AB115" s="99">
        <v>0</v>
      </c>
      <c r="AC115" s="99">
        <v>2</v>
      </c>
      <c r="AD115" s="99">
        <v>6</v>
      </c>
      <c r="AE115" s="99">
        <v>5</v>
      </c>
      <c r="AF115" s="99">
        <v>15</v>
      </c>
      <c r="AG115" s="99">
        <v>23</v>
      </c>
      <c r="AH115" s="99">
        <v>30</v>
      </c>
      <c r="AI115" s="99">
        <v>27</v>
      </c>
      <c r="AJ115" s="99">
        <v>30</v>
      </c>
      <c r="AK115" s="99">
        <v>45</v>
      </c>
      <c r="AL115" s="99">
        <v>51</v>
      </c>
      <c r="AM115" s="99">
        <v>46</v>
      </c>
      <c r="AN115" s="99">
        <v>62</v>
      </c>
      <c r="AO115" s="99">
        <v>86</v>
      </c>
      <c r="AP115" s="99">
        <v>185</v>
      </c>
      <c r="AQ115" s="99">
        <v>0</v>
      </c>
      <c r="AR115" s="99">
        <v>613</v>
      </c>
      <c r="AT115" s="123">
        <v>2008</v>
      </c>
      <c r="AU115" s="99">
        <v>0</v>
      </c>
      <c r="AV115" s="99">
        <v>0</v>
      </c>
      <c r="AW115" s="99">
        <v>0</v>
      </c>
      <c r="AX115" s="99">
        <v>1</v>
      </c>
      <c r="AY115" s="99">
        <v>6</v>
      </c>
      <c r="AZ115" s="99">
        <v>12</v>
      </c>
      <c r="BA115" s="99">
        <v>18</v>
      </c>
      <c r="BB115" s="99">
        <v>36</v>
      </c>
      <c r="BC115" s="99">
        <v>52</v>
      </c>
      <c r="BD115" s="99">
        <v>66</v>
      </c>
      <c r="BE115" s="99">
        <v>84</v>
      </c>
      <c r="BF115" s="99">
        <v>138</v>
      </c>
      <c r="BG115" s="99">
        <v>148</v>
      </c>
      <c r="BH115" s="99">
        <v>194</v>
      </c>
      <c r="BI115" s="99">
        <v>194</v>
      </c>
      <c r="BJ115" s="99">
        <v>245</v>
      </c>
      <c r="BK115" s="99">
        <v>281</v>
      </c>
      <c r="BL115" s="99">
        <v>382</v>
      </c>
      <c r="BM115" s="99">
        <v>0</v>
      </c>
      <c r="BN115" s="99">
        <v>1857</v>
      </c>
      <c r="BP115" s="123">
        <v>2008</v>
      </c>
    </row>
    <row r="116" spans="2:68">
      <c r="B116" s="123">
        <v>2009</v>
      </c>
      <c r="C116" s="99">
        <v>0</v>
      </c>
      <c r="D116" s="99">
        <v>0</v>
      </c>
      <c r="E116" s="99">
        <v>0</v>
      </c>
      <c r="F116" s="99">
        <v>0</v>
      </c>
      <c r="G116" s="99">
        <v>1</v>
      </c>
      <c r="H116" s="99">
        <v>3</v>
      </c>
      <c r="I116" s="99">
        <v>16</v>
      </c>
      <c r="J116" s="99">
        <v>15</v>
      </c>
      <c r="K116" s="99">
        <v>30</v>
      </c>
      <c r="L116" s="99">
        <v>34</v>
      </c>
      <c r="M116" s="99">
        <v>67</v>
      </c>
      <c r="N116" s="99">
        <v>79</v>
      </c>
      <c r="O116" s="99">
        <v>113</v>
      </c>
      <c r="P116" s="99">
        <v>136</v>
      </c>
      <c r="Q116" s="99">
        <v>162</v>
      </c>
      <c r="R116" s="99">
        <v>167</v>
      </c>
      <c r="S116" s="99">
        <v>218</v>
      </c>
      <c r="T116" s="99">
        <v>197</v>
      </c>
      <c r="U116" s="99">
        <v>0</v>
      </c>
      <c r="V116" s="99">
        <v>1238</v>
      </c>
      <c r="X116" s="123">
        <v>2009</v>
      </c>
      <c r="Y116" s="99">
        <v>0</v>
      </c>
      <c r="Z116" s="99">
        <v>0</v>
      </c>
      <c r="AA116" s="99">
        <v>0</v>
      </c>
      <c r="AB116" s="99">
        <v>0</v>
      </c>
      <c r="AC116" s="99">
        <v>4</v>
      </c>
      <c r="AD116" s="99">
        <v>8</v>
      </c>
      <c r="AE116" s="99">
        <v>5</v>
      </c>
      <c r="AF116" s="99">
        <v>18</v>
      </c>
      <c r="AG116" s="99">
        <v>21</v>
      </c>
      <c r="AH116" s="99">
        <v>26</v>
      </c>
      <c r="AI116" s="99">
        <v>32</v>
      </c>
      <c r="AJ116" s="99">
        <v>36</v>
      </c>
      <c r="AK116" s="99">
        <v>41</v>
      </c>
      <c r="AL116" s="99">
        <v>57</v>
      </c>
      <c r="AM116" s="99">
        <v>54</v>
      </c>
      <c r="AN116" s="99">
        <v>58</v>
      </c>
      <c r="AO116" s="99">
        <v>68</v>
      </c>
      <c r="AP116" s="99">
        <v>171</v>
      </c>
      <c r="AQ116" s="99">
        <v>0</v>
      </c>
      <c r="AR116" s="99">
        <v>599</v>
      </c>
      <c r="AT116" s="123">
        <v>2009</v>
      </c>
      <c r="AU116" s="99">
        <v>0</v>
      </c>
      <c r="AV116" s="99">
        <v>0</v>
      </c>
      <c r="AW116" s="99">
        <v>0</v>
      </c>
      <c r="AX116" s="99">
        <v>0</v>
      </c>
      <c r="AY116" s="99">
        <v>5</v>
      </c>
      <c r="AZ116" s="99">
        <v>11</v>
      </c>
      <c r="BA116" s="99">
        <v>21</v>
      </c>
      <c r="BB116" s="99">
        <v>33</v>
      </c>
      <c r="BC116" s="99">
        <v>51</v>
      </c>
      <c r="BD116" s="99">
        <v>60</v>
      </c>
      <c r="BE116" s="99">
        <v>99</v>
      </c>
      <c r="BF116" s="99">
        <v>115</v>
      </c>
      <c r="BG116" s="99">
        <v>154</v>
      </c>
      <c r="BH116" s="99">
        <v>193</v>
      </c>
      <c r="BI116" s="99">
        <v>216</v>
      </c>
      <c r="BJ116" s="99">
        <v>225</v>
      </c>
      <c r="BK116" s="99">
        <v>286</v>
      </c>
      <c r="BL116" s="99">
        <v>368</v>
      </c>
      <c r="BM116" s="99">
        <v>0</v>
      </c>
      <c r="BN116" s="99">
        <v>1837</v>
      </c>
      <c r="BP116" s="123">
        <v>2009</v>
      </c>
    </row>
    <row r="117" spans="2:68">
      <c r="B117" s="123">
        <v>2010</v>
      </c>
      <c r="C117" s="99">
        <v>1</v>
      </c>
      <c r="D117" s="99">
        <v>1</v>
      </c>
      <c r="E117" s="99">
        <v>0</v>
      </c>
      <c r="F117" s="99">
        <v>1</v>
      </c>
      <c r="G117" s="99">
        <v>0</v>
      </c>
      <c r="H117" s="99">
        <v>6</v>
      </c>
      <c r="I117" s="99">
        <v>11</v>
      </c>
      <c r="J117" s="99">
        <v>22</v>
      </c>
      <c r="K117" s="99">
        <v>20</v>
      </c>
      <c r="L117" s="99">
        <v>43</v>
      </c>
      <c r="M117" s="99">
        <v>63</v>
      </c>
      <c r="N117" s="99">
        <v>95</v>
      </c>
      <c r="O117" s="99">
        <v>133</v>
      </c>
      <c r="P117" s="99">
        <v>139</v>
      </c>
      <c r="Q117" s="99">
        <v>147</v>
      </c>
      <c r="R117" s="99">
        <v>171</v>
      </c>
      <c r="S117" s="99">
        <v>202</v>
      </c>
      <c r="T117" s="99">
        <v>241</v>
      </c>
      <c r="U117" s="99">
        <v>1</v>
      </c>
      <c r="V117" s="99">
        <v>1297</v>
      </c>
      <c r="X117" s="123">
        <v>2010</v>
      </c>
      <c r="Y117" s="99">
        <v>0</v>
      </c>
      <c r="Z117" s="99">
        <v>0</v>
      </c>
      <c r="AA117" s="99">
        <v>0</v>
      </c>
      <c r="AB117" s="99">
        <v>0</v>
      </c>
      <c r="AC117" s="99">
        <v>2</v>
      </c>
      <c r="AD117" s="99">
        <v>5</v>
      </c>
      <c r="AE117" s="99">
        <v>3</v>
      </c>
      <c r="AF117" s="99">
        <v>9</v>
      </c>
      <c r="AG117" s="99">
        <v>22</v>
      </c>
      <c r="AH117" s="99">
        <v>14</v>
      </c>
      <c r="AI117" s="99">
        <v>36</v>
      </c>
      <c r="AJ117" s="99">
        <v>47</v>
      </c>
      <c r="AK117" s="99">
        <v>53</v>
      </c>
      <c r="AL117" s="99">
        <v>49</v>
      </c>
      <c r="AM117" s="99">
        <v>62</v>
      </c>
      <c r="AN117" s="99">
        <v>65</v>
      </c>
      <c r="AO117" s="99">
        <v>78</v>
      </c>
      <c r="AP117" s="99">
        <v>155</v>
      </c>
      <c r="AQ117" s="99">
        <v>0</v>
      </c>
      <c r="AR117" s="99">
        <v>600</v>
      </c>
      <c r="AT117" s="123">
        <v>2010</v>
      </c>
      <c r="AU117" s="99">
        <v>1</v>
      </c>
      <c r="AV117" s="99">
        <v>1</v>
      </c>
      <c r="AW117" s="99">
        <v>0</v>
      </c>
      <c r="AX117" s="99">
        <v>1</v>
      </c>
      <c r="AY117" s="99">
        <v>2</v>
      </c>
      <c r="AZ117" s="99">
        <v>11</v>
      </c>
      <c r="BA117" s="99">
        <v>14</v>
      </c>
      <c r="BB117" s="99">
        <v>31</v>
      </c>
      <c r="BC117" s="99">
        <v>42</v>
      </c>
      <c r="BD117" s="99">
        <v>57</v>
      </c>
      <c r="BE117" s="99">
        <v>99</v>
      </c>
      <c r="BF117" s="99">
        <v>142</v>
      </c>
      <c r="BG117" s="99">
        <v>186</v>
      </c>
      <c r="BH117" s="99">
        <v>188</v>
      </c>
      <c r="BI117" s="99">
        <v>209</v>
      </c>
      <c r="BJ117" s="99">
        <v>236</v>
      </c>
      <c r="BK117" s="99">
        <v>280</v>
      </c>
      <c r="BL117" s="99">
        <v>396</v>
      </c>
      <c r="BM117" s="99">
        <v>1</v>
      </c>
      <c r="BN117" s="99">
        <v>1897</v>
      </c>
      <c r="BP117" s="123">
        <v>2010</v>
      </c>
    </row>
    <row r="118" spans="2:68">
      <c r="B118" s="123">
        <v>2011</v>
      </c>
      <c r="C118" s="99">
        <v>0</v>
      </c>
      <c r="D118" s="99">
        <v>0</v>
      </c>
      <c r="E118" s="99">
        <v>0</v>
      </c>
      <c r="F118" s="99">
        <v>0</v>
      </c>
      <c r="G118" s="99">
        <v>1</v>
      </c>
      <c r="H118" s="99">
        <v>9</v>
      </c>
      <c r="I118" s="99">
        <v>10</v>
      </c>
      <c r="J118" s="99">
        <v>14</v>
      </c>
      <c r="K118" s="99">
        <v>36</v>
      </c>
      <c r="L118" s="99">
        <v>38</v>
      </c>
      <c r="M118" s="99">
        <v>63</v>
      </c>
      <c r="N118" s="99">
        <v>92</v>
      </c>
      <c r="O118" s="99">
        <v>150</v>
      </c>
      <c r="P118" s="99">
        <v>143</v>
      </c>
      <c r="Q118" s="99">
        <v>185</v>
      </c>
      <c r="R118" s="99">
        <v>203</v>
      </c>
      <c r="S118" s="99">
        <v>205</v>
      </c>
      <c r="T118" s="99">
        <v>277</v>
      </c>
      <c r="U118" s="99">
        <v>0</v>
      </c>
      <c r="V118" s="99">
        <v>1426</v>
      </c>
      <c r="X118" s="123">
        <v>2011</v>
      </c>
      <c r="Y118" s="99">
        <v>0</v>
      </c>
      <c r="Z118" s="99">
        <v>0</v>
      </c>
      <c r="AA118" s="99">
        <v>0</v>
      </c>
      <c r="AB118" s="99">
        <v>0</v>
      </c>
      <c r="AC118" s="99">
        <v>2</v>
      </c>
      <c r="AD118" s="99">
        <v>4</v>
      </c>
      <c r="AE118" s="99">
        <v>8</v>
      </c>
      <c r="AF118" s="99">
        <v>20</v>
      </c>
      <c r="AG118" s="99">
        <v>19</v>
      </c>
      <c r="AH118" s="99">
        <v>20</v>
      </c>
      <c r="AI118" s="99">
        <v>31</v>
      </c>
      <c r="AJ118" s="99">
        <v>40</v>
      </c>
      <c r="AK118" s="99">
        <v>51</v>
      </c>
      <c r="AL118" s="99">
        <v>37</v>
      </c>
      <c r="AM118" s="99">
        <v>54</v>
      </c>
      <c r="AN118" s="99">
        <v>65</v>
      </c>
      <c r="AO118" s="99">
        <v>93</v>
      </c>
      <c r="AP118" s="99">
        <v>217</v>
      </c>
      <c r="AQ118" s="99">
        <v>0</v>
      </c>
      <c r="AR118" s="99">
        <v>661</v>
      </c>
      <c r="AT118" s="123">
        <v>2011</v>
      </c>
      <c r="AU118" s="99">
        <v>0</v>
      </c>
      <c r="AV118" s="99">
        <v>0</v>
      </c>
      <c r="AW118" s="99">
        <v>0</v>
      </c>
      <c r="AX118" s="99">
        <v>0</v>
      </c>
      <c r="AY118" s="99">
        <v>3</v>
      </c>
      <c r="AZ118" s="99">
        <v>13</v>
      </c>
      <c r="BA118" s="99">
        <v>18</v>
      </c>
      <c r="BB118" s="99">
        <v>34</v>
      </c>
      <c r="BC118" s="99">
        <v>55</v>
      </c>
      <c r="BD118" s="99">
        <v>58</v>
      </c>
      <c r="BE118" s="99">
        <v>94</v>
      </c>
      <c r="BF118" s="99">
        <v>132</v>
      </c>
      <c r="BG118" s="99">
        <v>201</v>
      </c>
      <c r="BH118" s="99">
        <v>180</v>
      </c>
      <c r="BI118" s="99">
        <v>239</v>
      </c>
      <c r="BJ118" s="99">
        <v>268</v>
      </c>
      <c r="BK118" s="99">
        <v>298</v>
      </c>
      <c r="BL118" s="99">
        <v>494</v>
      </c>
      <c r="BM118" s="99">
        <v>0</v>
      </c>
      <c r="BN118" s="99">
        <v>2087</v>
      </c>
      <c r="BP118" s="123">
        <v>2011</v>
      </c>
    </row>
    <row r="119" spans="2:68">
      <c r="B119" s="123">
        <v>2012</v>
      </c>
      <c r="C119" s="99">
        <v>0</v>
      </c>
      <c r="D119" s="99">
        <v>0</v>
      </c>
      <c r="E119" s="99">
        <v>0</v>
      </c>
      <c r="F119" s="99">
        <v>1</v>
      </c>
      <c r="G119" s="99">
        <v>1</v>
      </c>
      <c r="H119" s="99">
        <v>11</v>
      </c>
      <c r="I119" s="99">
        <v>8</v>
      </c>
      <c r="J119" s="99">
        <v>17</v>
      </c>
      <c r="K119" s="99">
        <v>19</v>
      </c>
      <c r="L119" s="99">
        <v>41</v>
      </c>
      <c r="M119" s="99">
        <v>58</v>
      </c>
      <c r="N119" s="99">
        <v>80</v>
      </c>
      <c r="O119" s="99">
        <v>130</v>
      </c>
      <c r="P119" s="99">
        <v>157</v>
      </c>
      <c r="Q119" s="99">
        <v>190</v>
      </c>
      <c r="R119" s="99">
        <v>196</v>
      </c>
      <c r="S119" s="99">
        <v>202</v>
      </c>
      <c r="T119" s="99">
        <v>290</v>
      </c>
      <c r="U119" s="99">
        <v>0</v>
      </c>
      <c r="V119" s="99">
        <v>1401</v>
      </c>
      <c r="X119" s="123">
        <v>2012</v>
      </c>
      <c r="Y119" s="99">
        <v>0</v>
      </c>
      <c r="Z119" s="99">
        <v>0</v>
      </c>
      <c r="AA119" s="99">
        <v>0</v>
      </c>
      <c r="AB119" s="99">
        <v>0</v>
      </c>
      <c r="AC119" s="99">
        <v>3</v>
      </c>
      <c r="AD119" s="99">
        <v>7</v>
      </c>
      <c r="AE119" s="99">
        <v>6</v>
      </c>
      <c r="AF119" s="99">
        <v>7</v>
      </c>
      <c r="AG119" s="99">
        <v>19</v>
      </c>
      <c r="AH119" s="99">
        <v>18</v>
      </c>
      <c r="AI119" s="99">
        <v>21</v>
      </c>
      <c r="AJ119" s="99">
        <v>42</v>
      </c>
      <c r="AK119" s="99">
        <v>44</v>
      </c>
      <c r="AL119" s="99">
        <v>46</v>
      </c>
      <c r="AM119" s="99">
        <v>66</v>
      </c>
      <c r="AN119" s="99">
        <v>75</v>
      </c>
      <c r="AO119" s="99">
        <v>81</v>
      </c>
      <c r="AP119" s="99">
        <v>200</v>
      </c>
      <c r="AQ119" s="99">
        <v>0</v>
      </c>
      <c r="AR119" s="99">
        <v>635</v>
      </c>
      <c r="AT119" s="123">
        <v>2012</v>
      </c>
      <c r="AU119" s="99">
        <v>0</v>
      </c>
      <c r="AV119" s="99">
        <v>0</v>
      </c>
      <c r="AW119" s="99">
        <v>0</v>
      </c>
      <c r="AX119" s="99">
        <v>1</v>
      </c>
      <c r="AY119" s="99">
        <v>4</v>
      </c>
      <c r="AZ119" s="99">
        <v>18</v>
      </c>
      <c r="BA119" s="99">
        <v>14</v>
      </c>
      <c r="BB119" s="99">
        <v>24</v>
      </c>
      <c r="BC119" s="99">
        <v>38</v>
      </c>
      <c r="BD119" s="99">
        <v>59</v>
      </c>
      <c r="BE119" s="99">
        <v>79</v>
      </c>
      <c r="BF119" s="99">
        <v>122</v>
      </c>
      <c r="BG119" s="99">
        <v>174</v>
      </c>
      <c r="BH119" s="99">
        <v>203</v>
      </c>
      <c r="BI119" s="99">
        <v>256</v>
      </c>
      <c r="BJ119" s="99">
        <v>271</v>
      </c>
      <c r="BK119" s="99">
        <v>283</v>
      </c>
      <c r="BL119" s="99">
        <v>490</v>
      </c>
      <c r="BM119" s="99">
        <v>0</v>
      </c>
      <c r="BN119" s="99">
        <v>2036</v>
      </c>
      <c r="BP119" s="123">
        <v>2012</v>
      </c>
    </row>
    <row r="120" spans="2:68">
      <c r="B120" s="123">
        <v>2013</v>
      </c>
      <c r="C120" s="99">
        <v>0</v>
      </c>
      <c r="D120" s="99">
        <v>0</v>
      </c>
      <c r="E120" s="99">
        <v>0</v>
      </c>
      <c r="F120" s="99">
        <v>0</v>
      </c>
      <c r="G120" s="99">
        <v>0</v>
      </c>
      <c r="H120" s="99">
        <v>6</v>
      </c>
      <c r="I120" s="99">
        <v>7</v>
      </c>
      <c r="J120" s="99">
        <v>14</v>
      </c>
      <c r="K120" s="99">
        <v>29</v>
      </c>
      <c r="L120" s="99">
        <v>41</v>
      </c>
      <c r="M120" s="99">
        <v>77</v>
      </c>
      <c r="N120" s="99">
        <v>94</v>
      </c>
      <c r="O120" s="99">
        <v>144</v>
      </c>
      <c r="P120" s="99">
        <v>192</v>
      </c>
      <c r="Q120" s="99">
        <v>178</v>
      </c>
      <c r="R120" s="99">
        <v>202</v>
      </c>
      <c r="S120" s="99">
        <v>249</v>
      </c>
      <c r="T120" s="99">
        <v>290</v>
      </c>
      <c r="U120" s="99">
        <v>0</v>
      </c>
      <c r="V120" s="99">
        <v>1523</v>
      </c>
      <c r="X120" s="123">
        <v>2013</v>
      </c>
      <c r="Y120" s="99">
        <v>0</v>
      </c>
      <c r="Z120" s="99">
        <v>0</v>
      </c>
      <c r="AA120" s="99">
        <v>0</v>
      </c>
      <c r="AB120" s="99">
        <v>0</v>
      </c>
      <c r="AC120" s="99">
        <v>0</v>
      </c>
      <c r="AD120" s="99">
        <v>3</v>
      </c>
      <c r="AE120" s="99">
        <v>9</v>
      </c>
      <c r="AF120" s="99">
        <v>11</v>
      </c>
      <c r="AG120" s="99">
        <v>23</v>
      </c>
      <c r="AH120" s="99">
        <v>29</v>
      </c>
      <c r="AI120" s="99">
        <v>40</v>
      </c>
      <c r="AJ120" s="99">
        <v>48</v>
      </c>
      <c r="AK120" s="99">
        <v>43</v>
      </c>
      <c r="AL120" s="99">
        <v>49</v>
      </c>
      <c r="AM120" s="99">
        <v>56</v>
      </c>
      <c r="AN120" s="99">
        <v>73</v>
      </c>
      <c r="AO120" s="99">
        <v>106</v>
      </c>
      <c r="AP120" s="99">
        <v>195</v>
      </c>
      <c r="AQ120" s="99">
        <v>0</v>
      </c>
      <c r="AR120" s="99">
        <v>685</v>
      </c>
      <c r="AT120" s="123">
        <v>2013</v>
      </c>
      <c r="AU120" s="99">
        <v>0</v>
      </c>
      <c r="AV120" s="99">
        <v>0</v>
      </c>
      <c r="AW120" s="99">
        <v>0</v>
      </c>
      <c r="AX120" s="99">
        <v>0</v>
      </c>
      <c r="AY120" s="99">
        <v>0</v>
      </c>
      <c r="AZ120" s="99">
        <v>9</v>
      </c>
      <c r="BA120" s="99">
        <v>16</v>
      </c>
      <c r="BB120" s="99">
        <v>25</v>
      </c>
      <c r="BC120" s="99">
        <v>52</v>
      </c>
      <c r="BD120" s="99">
        <v>70</v>
      </c>
      <c r="BE120" s="99">
        <v>117</v>
      </c>
      <c r="BF120" s="99">
        <v>142</v>
      </c>
      <c r="BG120" s="99">
        <v>187</v>
      </c>
      <c r="BH120" s="99">
        <v>241</v>
      </c>
      <c r="BI120" s="99">
        <v>234</v>
      </c>
      <c r="BJ120" s="99">
        <v>275</v>
      </c>
      <c r="BK120" s="99">
        <v>355</v>
      </c>
      <c r="BL120" s="99">
        <v>485</v>
      </c>
      <c r="BM120" s="99">
        <v>0</v>
      </c>
      <c r="BN120" s="99">
        <v>2208</v>
      </c>
      <c r="BP120" s="123">
        <v>2013</v>
      </c>
    </row>
    <row r="121" spans="2:68">
      <c r="B121" s="123">
        <v>2014</v>
      </c>
      <c r="C121" s="99">
        <v>0</v>
      </c>
      <c r="D121" s="99">
        <v>0</v>
      </c>
      <c r="E121" s="99">
        <v>0</v>
      </c>
      <c r="F121" s="99">
        <v>0</v>
      </c>
      <c r="G121" s="99">
        <v>2</v>
      </c>
      <c r="H121" s="99">
        <v>7</v>
      </c>
      <c r="I121" s="99">
        <v>6</v>
      </c>
      <c r="J121" s="99">
        <v>15</v>
      </c>
      <c r="K121" s="99">
        <v>21</v>
      </c>
      <c r="L121" s="99">
        <v>29</v>
      </c>
      <c r="M121" s="99">
        <v>63</v>
      </c>
      <c r="N121" s="99">
        <v>81</v>
      </c>
      <c r="O121" s="99">
        <v>134</v>
      </c>
      <c r="P121" s="99">
        <v>147</v>
      </c>
      <c r="Q121" s="99">
        <v>171</v>
      </c>
      <c r="R121" s="99">
        <v>205</v>
      </c>
      <c r="S121" s="99">
        <v>223</v>
      </c>
      <c r="T121" s="99">
        <v>275</v>
      </c>
      <c r="U121" s="99">
        <v>0</v>
      </c>
      <c r="V121" s="99">
        <v>1379</v>
      </c>
      <c r="X121" s="123">
        <v>2014</v>
      </c>
      <c r="Y121" s="99">
        <v>0</v>
      </c>
      <c r="Z121" s="99">
        <v>0</v>
      </c>
      <c r="AA121" s="99">
        <v>0</v>
      </c>
      <c r="AB121" s="99">
        <v>0</v>
      </c>
      <c r="AC121" s="99">
        <v>1</v>
      </c>
      <c r="AD121" s="99">
        <v>5</v>
      </c>
      <c r="AE121" s="99">
        <v>6</v>
      </c>
      <c r="AF121" s="99">
        <v>7</v>
      </c>
      <c r="AG121" s="99">
        <v>14</v>
      </c>
      <c r="AH121" s="99">
        <v>32</v>
      </c>
      <c r="AI121" s="99">
        <v>29</v>
      </c>
      <c r="AJ121" s="99">
        <v>42</v>
      </c>
      <c r="AK121" s="99">
        <v>56</v>
      </c>
      <c r="AL121" s="99">
        <v>59</v>
      </c>
      <c r="AM121" s="99">
        <v>77</v>
      </c>
      <c r="AN121" s="99">
        <v>63</v>
      </c>
      <c r="AO121" s="99">
        <v>97</v>
      </c>
      <c r="AP121" s="99">
        <v>200</v>
      </c>
      <c r="AQ121" s="99">
        <v>0</v>
      </c>
      <c r="AR121" s="99">
        <v>688</v>
      </c>
      <c r="AT121" s="123">
        <v>2014</v>
      </c>
      <c r="AU121" s="99">
        <v>0</v>
      </c>
      <c r="AV121" s="99">
        <v>0</v>
      </c>
      <c r="AW121" s="99">
        <v>0</v>
      </c>
      <c r="AX121" s="99">
        <v>0</v>
      </c>
      <c r="AY121" s="99">
        <v>3</v>
      </c>
      <c r="AZ121" s="99">
        <v>12</v>
      </c>
      <c r="BA121" s="99">
        <v>12</v>
      </c>
      <c r="BB121" s="99">
        <v>22</v>
      </c>
      <c r="BC121" s="99">
        <v>35</v>
      </c>
      <c r="BD121" s="99">
        <v>61</v>
      </c>
      <c r="BE121" s="99">
        <v>92</v>
      </c>
      <c r="BF121" s="99">
        <v>123</v>
      </c>
      <c r="BG121" s="99">
        <v>190</v>
      </c>
      <c r="BH121" s="99">
        <v>206</v>
      </c>
      <c r="BI121" s="99">
        <v>248</v>
      </c>
      <c r="BJ121" s="99">
        <v>268</v>
      </c>
      <c r="BK121" s="99">
        <v>320</v>
      </c>
      <c r="BL121" s="99">
        <v>475</v>
      </c>
      <c r="BM121" s="99">
        <v>0</v>
      </c>
      <c r="BN121" s="99">
        <v>2067</v>
      </c>
      <c r="BP121" s="123">
        <v>2014</v>
      </c>
    </row>
    <row r="122" spans="2:68">
      <c r="B122" s="123">
        <v>2015</v>
      </c>
      <c r="C122" s="99">
        <v>0</v>
      </c>
      <c r="D122" s="99">
        <v>0</v>
      </c>
      <c r="E122" s="99">
        <v>0</v>
      </c>
      <c r="F122" s="99">
        <v>0</v>
      </c>
      <c r="G122" s="99">
        <v>2</v>
      </c>
      <c r="H122" s="99">
        <v>6</v>
      </c>
      <c r="I122" s="99">
        <v>5</v>
      </c>
      <c r="J122" s="99">
        <v>19</v>
      </c>
      <c r="K122" s="99">
        <v>25</v>
      </c>
      <c r="L122" s="99">
        <v>32</v>
      </c>
      <c r="M122" s="99">
        <v>55</v>
      </c>
      <c r="N122" s="99">
        <v>94</v>
      </c>
      <c r="O122" s="99">
        <v>120</v>
      </c>
      <c r="P122" s="99">
        <v>150</v>
      </c>
      <c r="Q122" s="99">
        <v>188</v>
      </c>
      <c r="R122" s="99">
        <v>191</v>
      </c>
      <c r="S122" s="99">
        <v>230</v>
      </c>
      <c r="T122" s="99">
        <v>340</v>
      </c>
      <c r="U122" s="99">
        <v>0</v>
      </c>
      <c r="V122" s="99">
        <v>1457</v>
      </c>
      <c r="X122" s="123">
        <v>2015</v>
      </c>
      <c r="Y122" s="99">
        <v>0</v>
      </c>
      <c r="Z122" s="99">
        <v>0</v>
      </c>
      <c r="AA122" s="99">
        <v>0</v>
      </c>
      <c r="AB122" s="99">
        <v>1</v>
      </c>
      <c r="AC122" s="99">
        <v>1</v>
      </c>
      <c r="AD122" s="99">
        <v>5</v>
      </c>
      <c r="AE122" s="99">
        <v>7</v>
      </c>
      <c r="AF122" s="99">
        <v>4</v>
      </c>
      <c r="AG122" s="99">
        <v>24</v>
      </c>
      <c r="AH122" s="99">
        <v>27</v>
      </c>
      <c r="AI122" s="99">
        <v>31</v>
      </c>
      <c r="AJ122" s="99">
        <v>36</v>
      </c>
      <c r="AK122" s="99">
        <v>52</v>
      </c>
      <c r="AL122" s="99">
        <v>59</v>
      </c>
      <c r="AM122" s="99">
        <v>68</v>
      </c>
      <c r="AN122" s="99">
        <v>67</v>
      </c>
      <c r="AO122" s="99">
        <v>94</v>
      </c>
      <c r="AP122" s="99">
        <v>229</v>
      </c>
      <c r="AQ122" s="99">
        <v>0</v>
      </c>
      <c r="AR122" s="99">
        <v>705</v>
      </c>
      <c r="AT122" s="123">
        <v>2015</v>
      </c>
      <c r="AU122" s="99">
        <v>0</v>
      </c>
      <c r="AV122" s="99">
        <v>0</v>
      </c>
      <c r="AW122" s="99">
        <v>0</v>
      </c>
      <c r="AX122" s="99">
        <v>1</v>
      </c>
      <c r="AY122" s="99">
        <v>3</v>
      </c>
      <c r="AZ122" s="99">
        <v>11</v>
      </c>
      <c r="BA122" s="99">
        <v>12</v>
      </c>
      <c r="BB122" s="99">
        <v>23</v>
      </c>
      <c r="BC122" s="99">
        <v>49</v>
      </c>
      <c r="BD122" s="99">
        <v>59</v>
      </c>
      <c r="BE122" s="99">
        <v>86</v>
      </c>
      <c r="BF122" s="99">
        <v>130</v>
      </c>
      <c r="BG122" s="99">
        <v>172</v>
      </c>
      <c r="BH122" s="99">
        <v>209</v>
      </c>
      <c r="BI122" s="99">
        <v>256</v>
      </c>
      <c r="BJ122" s="99">
        <v>258</v>
      </c>
      <c r="BK122" s="99">
        <v>324</v>
      </c>
      <c r="BL122" s="99">
        <v>569</v>
      </c>
      <c r="BM122" s="99">
        <v>0</v>
      </c>
      <c r="BN122" s="99">
        <v>2162</v>
      </c>
      <c r="BP122" s="123">
        <v>2015</v>
      </c>
    </row>
    <row r="123" spans="2:68">
      <c r="B123" s="123">
        <v>2016</v>
      </c>
      <c r="C123" s="99">
        <v>0</v>
      </c>
      <c r="D123" s="99">
        <v>0</v>
      </c>
      <c r="E123" s="99">
        <v>0</v>
      </c>
      <c r="F123" s="99">
        <v>1</v>
      </c>
      <c r="G123" s="99">
        <v>1</v>
      </c>
      <c r="H123" s="99">
        <v>2</v>
      </c>
      <c r="I123" s="99">
        <v>8</v>
      </c>
      <c r="J123" s="99">
        <v>15</v>
      </c>
      <c r="K123" s="99">
        <v>25</v>
      </c>
      <c r="L123" s="99">
        <v>29</v>
      </c>
      <c r="M123" s="99">
        <v>51</v>
      </c>
      <c r="N123" s="99">
        <v>77</v>
      </c>
      <c r="O123" s="99">
        <v>89</v>
      </c>
      <c r="P123" s="99">
        <v>170</v>
      </c>
      <c r="Q123" s="99">
        <v>158</v>
      </c>
      <c r="R123" s="99">
        <v>178</v>
      </c>
      <c r="S123" s="99">
        <v>194</v>
      </c>
      <c r="T123" s="99">
        <v>316</v>
      </c>
      <c r="U123" s="99">
        <v>0</v>
      </c>
      <c r="V123" s="99">
        <v>1314</v>
      </c>
      <c r="X123" s="123">
        <v>2016</v>
      </c>
      <c r="Y123" s="99">
        <v>0</v>
      </c>
      <c r="Z123" s="99">
        <v>0</v>
      </c>
      <c r="AA123" s="99">
        <v>0</v>
      </c>
      <c r="AB123" s="99">
        <v>1</v>
      </c>
      <c r="AC123" s="99">
        <v>0</v>
      </c>
      <c r="AD123" s="99">
        <v>3</v>
      </c>
      <c r="AE123" s="99">
        <v>4</v>
      </c>
      <c r="AF123" s="99">
        <v>4</v>
      </c>
      <c r="AG123" s="99">
        <v>11</v>
      </c>
      <c r="AH123" s="99">
        <v>13</v>
      </c>
      <c r="AI123" s="99">
        <v>27</v>
      </c>
      <c r="AJ123" s="99">
        <v>31</v>
      </c>
      <c r="AK123" s="99">
        <v>38</v>
      </c>
      <c r="AL123" s="99">
        <v>58</v>
      </c>
      <c r="AM123" s="99">
        <v>57</v>
      </c>
      <c r="AN123" s="99">
        <v>79</v>
      </c>
      <c r="AO123" s="99">
        <v>94</v>
      </c>
      <c r="AP123" s="99">
        <v>226</v>
      </c>
      <c r="AQ123" s="99">
        <v>0</v>
      </c>
      <c r="AR123" s="99">
        <v>646</v>
      </c>
      <c r="AT123" s="123">
        <v>2016</v>
      </c>
      <c r="AU123" s="99">
        <v>0</v>
      </c>
      <c r="AV123" s="99">
        <v>0</v>
      </c>
      <c r="AW123" s="99">
        <v>0</v>
      </c>
      <c r="AX123" s="99">
        <v>2</v>
      </c>
      <c r="AY123" s="99">
        <v>1</v>
      </c>
      <c r="AZ123" s="99">
        <v>5</v>
      </c>
      <c r="BA123" s="99">
        <v>12</v>
      </c>
      <c r="BB123" s="99">
        <v>19</v>
      </c>
      <c r="BC123" s="99">
        <v>36</v>
      </c>
      <c r="BD123" s="99">
        <v>42</v>
      </c>
      <c r="BE123" s="99">
        <v>78</v>
      </c>
      <c r="BF123" s="99">
        <v>108</v>
      </c>
      <c r="BG123" s="99">
        <v>127</v>
      </c>
      <c r="BH123" s="99">
        <v>228</v>
      </c>
      <c r="BI123" s="99">
        <v>215</v>
      </c>
      <c r="BJ123" s="99">
        <v>257</v>
      </c>
      <c r="BK123" s="99">
        <v>288</v>
      </c>
      <c r="BL123" s="99">
        <v>542</v>
      </c>
      <c r="BM123" s="99">
        <v>0</v>
      </c>
      <c r="BN123" s="99">
        <v>1960</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v>0</v>
      </c>
      <c r="D14" s="100">
        <v>0</v>
      </c>
      <c r="E14" s="100">
        <v>0.46022289999999999</v>
      </c>
      <c r="F14" s="100">
        <v>0</v>
      </c>
      <c r="G14" s="100">
        <v>0.48072949999999998</v>
      </c>
      <c r="H14" s="100">
        <v>0</v>
      </c>
      <c r="I14" s="100">
        <v>0.60162249999999995</v>
      </c>
      <c r="J14" s="100">
        <v>1.3081077999999999</v>
      </c>
      <c r="K14" s="100">
        <v>1.4473749</v>
      </c>
      <c r="L14" s="100">
        <v>2.5855381999999998</v>
      </c>
      <c r="M14" s="100">
        <v>5.4147363000000004</v>
      </c>
      <c r="N14" s="100">
        <v>3.0916774999999999</v>
      </c>
      <c r="O14" s="100">
        <v>6.0534885999999997</v>
      </c>
      <c r="P14" s="100">
        <v>22.627278</v>
      </c>
      <c r="Q14" s="100">
        <v>39.343324000000003</v>
      </c>
      <c r="R14" s="100">
        <v>30.417695999999999</v>
      </c>
      <c r="S14" s="100">
        <v>64.574454000000003</v>
      </c>
      <c r="T14" s="100">
        <v>169.572</v>
      </c>
      <c r="U14" s="100">
        <v>2.5241026999999998</v>
      </c>
      <c r="V14" s="100">
        <v>7.5990159999999998</v>
      </c>
      <c r="W14" s="125"/>
      <c r="X14" s="113">
        <v>1907</v>
      </c>
      <c r="Y14" s="100">
        <v>0</v>
      </c>
      <c r="Z14" s="100">
        <v>0</v>
      </c>
      <c r="AA14" s="100">
        <v>0</v>
      </c>
      <c r="AB14" s="100">
        <v>0</v>
      </c>
      <c r="AC14" s="100">
        <v>0</v>
      </c>
      <c r="AD14" s="100">
        <v>0</v>
      </c>
      <c r="AE14" s="100">
        <v>0</v>
      </c>
      <c r="AF14" s="100">
        <v>0</v>
      </c>
      <c r="AG14" s="100">
        <v>0.88157300000000005</v>
      </c>
      <c r="AH14" s="100">
        <v>1.0881345</v>
      </c>
      <c r="AI14" s="100">
        <v>1.3835850999999999</v>
      </c>
      <c r="AJ14" s="100">
        <v>1.9369183999999999</v>
      </c>
      <c r="AK14" s="100">
        <v>4.8281656000000002</v>
      </c>
      <c r="AL14" s="100">
        <v>5.8455602999999998</v>
      </c>
      <c r="AM14" s="100">
        <v>21.658522999999999</v>
      </c>
      <c r="AN14" s="100">
        <v>0</v>
      </c>
      <c r="AO14" s="100">
        <v>45.026114999999997</v>
      </c>
      <c r="AP14" s="100">
        <v>67.494600000000005</v>
      </c>
      <c r="AQ14" s="100">
        <v>0.89841380000000004</v>
      </c>
      <c r="AR14" s="100">
        <v>3.1465025999999998</v>
      </c>
      <c r="AS14" s="125"/>
      <c r="AT14" s="113">
        <v>1907</v>
      </c>
      <c r="AU14" s="100">
        <v>0</v>
      </c>
      <c r="AV14" s="100">
        <v>0</v>
      </c>
      <c r="AW14" s="100">
        <v>0.2320179</v>
      </c>
      <c r="AX14" s="100">
        <v>0</v>
      </c>
      <c r="AY14" s="100">
        <v>0.2435919</v>
      </c>
      <c r="AZ14" s="100">
        <v>0</v>
      </c>
      <c r="BA14" s="100">
        <v>0.31515759999999998</v>
      </c>
      <c r="BB14" s="100">
        <v>0.70059800000000005</v>
      </c>
      <c r="BC14" s="100">
        <v>1.1922987</v>
      </c>
      <c r="BD14" s="100">
        <v>1.9237206</v>
      </c>
      <c r="BE14" s="100">
        <v>3.6448328999999999</v>
      </c>
      <c r="BF14" s="100">
        <v>2.5791320999999998</v>
      </c>
      <c r="BG14" s="100">
        <v>5.4956046000000001</v>
      </c>
      <c r="BH14" s="100">
        <v>14.867075</v>
      </c>
      <c r="BI14" s="100">
        <v>31.345137000000001</v>
      </c>
      <c r="BJ14" s="100">
        <v>16.508624000000001</v>
      </c>
      <c r="BK14" s="100">
        <v>55.533188000000003</v>
      </c>
      <c r="BL14" s="100">
        <v>118.40725</v>
      </c>
      <c r="BM14" s="100">
        <v>1.7453578000000001</v>
      </c>
      <c r="BN14" s="100">
        <v>5.5035639999999999</v>
      </c>
      <c r="BO14" s="125"/>
      <c r="BP14" s="112">
        <v>1907</v>
      </c>
    </row>
    <row r="15" spans="1:68" s="91" customFormat="1">
      <c r="A15" s="125"/>
      <c r="B15" s="113">
        <v>1908</v>
      </c>
      <c r="C15" s="100">
        <v>0</v>
      </c>
      <c r="D15" s="100">
        <v>0</v>
      </c>
      <c r="E15" s="100">
        <v>0</v>
      </c>
      <c r="F15" s="100">
        <v>0.46077190000000001</v>
      </c>
      <c r="G15" s="100">
        <v>0</v>
      </c>
      <c r="H15" s="100">
        <v>0.52664310000000003</v>
      </c>
      <c r="I15" s="100">
        <v>0.59618950000000004</v>
      </c>
      <c r="J15" s="100">
        <v>1.9621283</v>
      </c>
      <c r="K15" s="100">
        <v>0.71378660000000005</v>
      </c>
      <c r="L15" s="100">
        <v>2.4892856999999999</v>
      </c>
      <c r="M15" s="100">
        <v>4.1463580999999996</v>
      </c>
      <c r="N15" s="100">
        <v>10.502216000000001</v>
      </c>
      <c r="O15" s="100">
        <v>17.96106</v>
      </c>
      <c r="P15" s="100">
        <v>17.520147999999999</v>
      </c>
      <c r="Q15" s="100">
        <v>42.428314</v>
      </c>
      <c r="R15" s="100">
        <v>52.736125999999999</v>
      </c>
      <c r="S15" s="100">
        <v>24.928331</v>
      </c>
      <c r="T15" s="100">
        <v>292.94968</v>
      </c>
      <c r="U15" s="100">
        <v>3.1186400000000001</v>
      </c>
      <c r="V15" s="100">
        <v>9.9270905999999997</v>
      </c>
      <c r="W15" s="125"/>
      <c r="X15" s="113">
        <v>1908</v>
      </c>
      <c r="Y15" s="100">
        <v>0</v>
      </c>
      <c r="Z15" s="100">
        <v>0</v>
      </c>
      <c r="AA15" s="100">
        <v>0</v>
      </c>
      <c r="AB15" s="100">
        <v>0</v>
      </c>
      <c r="AC15" s="100">
        <v>0</v>
      </c>
      <c r="AD15" s="100">
        <v>0</v>
      </c>
      <c r="AE15" s="100">
        <v>0.65132659999999998</v>
      </c>
      <c r="AF15" s="100">
        <v>0</v>
      </c>
      <c r="AG15" s="100">
        <v>0</v>
      </c>
      <c r="AH15" s="100">
        <v>1.0391143</v>
      </c>
      <c r="AI15" s="100">
        <v>0</v>
      </c>
      <c r="AJ15" s="100">
        <v>1.8852344999999999</v>
      </c>
      <c r="AK15" s="100">
        <v>7.1202756999999997</v>
      </c>
      <c r="AL15" s="100">
        <v>0</v>
      </c>
      <c r="AM15" s="100">
        <v>12.574293000000001</v>
      </c>
      <c r="AN15" s="100">
        <v>27.511641000000001</v>
      </c>
      <c r="AO15" s="100">
        <v>57.702572000000004</v>
      </c>
      <c r="AP15" s="100">
        <v>96.234041000000005</v>
      </c>
      <c r="AQ15" s="100">
        <v>0.9812864</v>
      </c>
      <c r="AR15" s="100">
        <v>3.9667115000000002</v>
      </c>
      <c r="AS15" s="125"/>
      <c r="AT15" s="113">
        <v>1908</v>
      </c>
      <c r="AU15" s="100">
        <v>0</v>
      </c>
      <c r="AV15" s="100">
        <v>0</v>
      </c>
      <c r="AW15" s="100">
        <v>0</v>
      </c>
      <c r="AX15" s="100">
        <v>0.2326366</v>
      </c>
      <c r="AY15" s="100">
        <v>0</v>
      </c>
      <c r="AZ15" s="100">
        <v>0.27044629999999997</v>
      </c>
      <c r="BA15" s="100">
        <v>0.62253959999999997</v>
      </c>
      <c r="BB15" s="100">
        <v>1.0436768000000001</v>
      </c>
      <c r="BC15" s="100">
        <v>0.38980490000000001</v>
      </c>
      <c r="BD15" s="100">
        <v>1.8454245</v>
      </c>
      <c r="BE15" s="100">
        <v>2.3254299999999999</v>
      </c>
      <c r="BF15" s="100">
        <v>6.6835760999999998</v>
      </c>
      <c r="BG15" s="100">
        <v>13.009315000000001</v>
      </c>
      <c r="BH15" s="100">
        <v>9.3596026000000005</v>
      </c>
      <c r="BI15" s="100">
        <v>28.768038000000001</v>
      </c>
      <c r="BJ15" s="100">
        <v>41.132212000000003</v>
      </c>
      <c r="BK15" s="100">
        <v>40.120092999999997</v>
      </c>
      <c r="BL15" s="100">
        <v>193.87359000000001</v>
      </c>
      <c r="BM15" s="100">
        <v>2.0938005</v>
      </c>
      <c r="BN15" s="100">
        <v>7.0822602000000003</v>
      </c>
      <c r="BO15" s="125"/>
      <c r="BP15" s="112">
        <v>1908</v>
      </c>
    </row>
    <row r="16" spans="1:68" s="91" customFormat="1">
      <c r="A16" s="125"/>
      <c r="B16" s="113">
        <v>1909</v>
      </c>
      <c r="C16" s="100">
        <v>0</v>
      </c>
      <c r="D16" s="100">
        <v>0</v>
      </c>
      <c r="E16" s="100">
        <v>0</v>
      </c>
      <c r="F16" s="100">
        <v>0</v>
      </c>
      <c r="G16" s="100">
        <v>0</v>
      </c>
      <c r="H16" s="100">
        <v>0.51632730000000004</v>
      </c>
      <c r="I16" s="100">
        <v>0.59085379999999998</v>
      </c>
      <c r="J16" s="100">
        <v>1.3080632999999999</v>
      </c>
      <c r="K16" s="100">
        <v>1.4083059</v>
      </c>
      <c r="L16" s="100">
        <v>3.1999232000000002</v>
      </c>
      <c r="M16" s="100">
        <v>4.9701887999999999</v>
      </c>
      <c r="N16" s="100">
        <v>8.7443927000000006</v>
      </c>
      <c r="O16" s="100">
        <v>3.947997</v>
      </c>
      <c r="P16" s="100">
        <v>22.425435</v>
      </c>
      <c r="Q16" s="100">
        <v>24.469535</v>
      </c>
      <c r="R16" s="100">
        <v>62.166561000000002</v>
      </c>
      <c r="S16" s="100">
        <v>36.131518999999997</v>
      </c>
      <c r="T16" s="100">
        <v>156.45535000000001</v>
      </c>
      <c r="U16" s="100">
        <v>2.5823529999999999</v>
      </c>
      <c r="V16" s="100">
        <v>7.4765021999999997</v>
      </c>
      <c r="W16" s="125"/>
      <c r="X16" s="113">
        <v>1909</v>
      </c>
      <c r="Y16" s="100">
        <v>0</v>
      </c>
      <c r="Z16" s="100">
        <v>0</v>
      </c>
      <c r="AA16" s="100">
        <v>0</v>
      </c>
      <c r="AB16" s="100">
        <v>0</v>
      </c>
      <c r="AC16" s="100">
        <v>0</v>
      </c>
      <c r="AD16" s="100">
        <v>0</v>
      </c>
      <c r="AE16" s="100">
        <v>0</v>
      </c>
      <c r="AF16" s="100">
        <v>0</v>
      </c>
      <c r="AG16" s="100">
        <v>0</v>
      </c>
      <c r="AH16" s="100">
        <v>2.9829612999999999</v>
      </c>
      <c r="AI16" s="100">
        <v>1.2689389</v>
      </c>
      <c r="AJ16" s="100">
        <v>1.8362369999999999</v>
      </c>
      <c r="AK16" s="100">
        <v>2.3341145000000001</v>
      </c>
      <c r="AL16" s="100">
        <v>2.8203176000000001</v>
      </c>
      <c r="AM16" s="100">
        <v>24.359745</v>
      </c>
      <c r="AN16" s="100">
        <v>26.265332000000001</v>
      </c>
      <c r="AO16" s="100">
        <v>55.544755000000002</v>
      </c>
      <c r="AP16" s="100">
        <v>61.132168</v>
      </c>
      <c r="AQ16" s="100">
        <v>1.1096366</v>
      </c>
      <c r="AR16" s="100">
        <v>3.8704515000000002</v>
      </c>
      <c r="AS16" s="125"/>
      <c r="AT16" s="113">
        <v>1909</v>
      </c>
      <c r="AU16" s="100">
        <v>0</v>
      </c>
      <c r="AV16" s="100">
        <v>0</v>
      </c>
      <c r="AW16" s="100">
        <v>0</v>
      </c>
      <c r="AX16" s="100">
        <v>0</v>
      </c>
      <c r="AY16" s="100">
        <v>0</v>
      </c>
      <c r="AZ16" s="100">
        <v>0.26538089999999998</v>
      </c>
      <c r="BA16" s="100">
        <v>0.30747679999999999</v>
      </c>
      <c r="BB16" s="100">
        <v>0.69103680000000001</v>
      </c>
      <c r="BC16" s="100">
        <v>0.76492830000000001</v>
      </c>
      <c r="BD16" s="100">
        <v>3.1031917999999998</v>
      </c>
      <c r="BE16" s="100">
        <v>3.3443735000000001</v>
      </c>
      <c r="BF16" s="100">
        <v>5.6876074000000001</v>
      </c>
      <c r="BG16" s="100">
        <v>3.2085081</v>
      </c>
      <c r="BH16" s="100">
        <v>13.229263</v>
      </c>
      <c r="BI16" s="100">
        <v>24.41874</v>
      </c>
      <c r="BJ16" s="100">
        <v>45.560023999999999</v>
      </c>
      <c r="BK16" s="100">
        <v>45.148474</v>
      </c>
      <c r="BL16" s="100">
        <v>108.23515</v>
      </c>
      <c r="BM16" s="100">
        <v>1.8755364999999999</v>
      </c>
      <c r="BN16" s="100">
        <v>5.7598266000000002</v>
      </c>
      <c r="BO16" s="125"/>
      <c r="BP16" s="112">
        <v>1909</v>
      </c>
    </row>
    <row r="17" spans="1:68" s="91" customFormat="1">
      <c r="A17" s="125"/>
      <c r="B17" s="113">
        <v>1910</v>
      </c>
      <c r="C17" s="100">
        <v>0</v>
      </c>
      <c r="D17" s="100">
        <v>0</v>
      </c>
      <c r="E17" s="100">
        <v>0</v>
      </c>
      <c r="F17" s="100">
        <v>0</v>
      </c>
      <c r="G17" s="100">
        <v>0</v>
      </c>
      <c r="H17" s="100">
        <v>0</v>
      </c>
      <c r="I17" s="100">
        <v>0.58561280000000004</v>
      </c>
      <c r="J17" s="100">
        <v>0</v>
      </c>
      <c r="K17" s="100">
        <v>3.4738796000000001</v>
      </c>
      <c r="L17" s="100">
        <v>2.3167901999999998</v>
      </c>
      <c r="M17" s="100">
        <v>7.6387337000000004</v>
      </c>
      <c r="N17" s="100">
        <v>8.5012086</v>
      </c>
      <c r="O17" s="100">
        <v>7.8111575000000002</v>
      </c>
      <c r="P17" s="100">
        <v>17.364556</v>
      </c>
      <c r="Q17" s="100">
        <v>17.282499999999999</v>
      </c>
      <c r="R17" s="100">
        <v>60.034820000000003</v>
      </c>
      <c r="S17" s="100">
        <v>81.556565000000006</v>
      </c>
      <c r="T17" s="100">
        <v>210.88148000000001</v>
      </c>
      <c r="U17" s="100">
        <v>2.8076032999999998</v>
      </c>
      <c r="V17" s="100">
        <v>8.8080681999999992</v>
      </c>
      <c r="W17" s="125"/>
      <c r="X17" s="113">
        <v>1910</v>
      </c>
      <c r="Y17" s="100">
        <v>0</v>
      </c>
      <c r="Z17" s="100">
        <v>0</v>
      </c>
      <c r="AA17" s="100">
        <v>0</v>
      </c>
      <c r="AB17" s="100">
        <v>0</v>
      </c>
      <c r="AC17" s="100">
        <v>0.46458129999999997</v>
      </c>
      <c r="AD17" s="100">
        <v>0</v>
      </c>
      <c r="AE17" s="100">
        <v>0.63119519999999996</v>
      </c>
      <c r="AF17" s="100">
        <v>0.72204930000000001</v>
      </c>
      <c r="AG17" s="100">
        <v>0</v>
      </c>
      <c r="AH17" s="100">
        <v>0.95322890000000005</v>
      </c>
      <c r="AI17" s="100">
        <v>0</v>
      </c>
      <c r="AJ17" s="100">
        <v>0</v>
      </c>
      <c r="AK17" s="100">
        <v>4.5921694000000004</v>
      </c>
      <c r="AL17" s="100">
        <v>13.858669000000001</v>
      </c>
      <c r="AM17" s="100">
        <v>23.618886</v>
      </c>
      <c r="AN17" s="100">
        <v>31.408811</v>
      </c>
      <c r="AO17" s="100">
        <v>80.313759000000005</v>
      </c>
      <c r="AP17" s="100">
        <v>175.14157</v>
      </c>
      <c r="AQ17" s="100">
        <v>1.6133928</v>
      </c>
      <c r="AR17" s="100">
        <v>6.2580125000000004</v>
      </c>
      <c r="AS17" s="125"/>
      <c r="AT17" s="113">
        <v>1910</v>
      </c>
      <c r="AU17" s="100">
        <v>0</v>
      </c>
      <c r="AV17" s="100">
        <v>0</v>
      </c>
      <c r="AW17" s="100">
        <v>0</v>
      </c>
      <c r="AX17" s="100">
        <v>0</v>
      </c>
      <c r="AY17" s="100">
        <v>0.22751660000000001</v>
      </c>
      <c r="AZ17" s="100">
        <v>0</v>
      </c>
      <c r="BA17" s="100">
        <v>0.60755020000000004</v>
      </c>
      <c r="BB17" s="100">
        <v>0.3431767</v>
      </c>
      <c r="BC17" s="100">
        <v>1.8769741</v>
      </c>
      <c r="BD17" s="100">
        <v>1.7065129999999999</v>
      </c>
      <c r="BE17" s="100">
        <v>4.2826461</v>
      </c>
      <c r="BF17" s="100">
        <v>4.7448534000000002</v>
      </c>
      <c r="BG17" s="100">
        <v>6.3317053999999997</v>
      </c>
      <c r="BH17" s="100">
        <v>15.70876</v>
      </c>
      <c r="BI17" s="100">
        <v>20.245000999999998</v>
      </c>
      <c r="BJ17" s="100">
        <v>46.726515999999997</v>
      </c>
      <c r="BK17" s="100">
        <v>80.978217000000001</v>
      </c>
      <c r="BL17" s="100">
        <v>192.72963999999999</v>
      </c>
      <c r="BM17" s="100">
        <v>2.2339316</v>
      </c>
      <c r="BN17" s="100">
        <v>7.6296004000000002</v>
      </c>
      <c r="BO17" s="125"/>
      <c r="BP17" s="113">
        <v>1910</v>
      </c>
    </row>
    <row r="18" spans="1:68" s="91" customFormat="1">
      <c r="A18" s="125"/>
      <c r="B18" s="113">
        <v>1911</v>
      </c>
      <c r="C18" s="100">
        <v>0</v>
      </c>
      <c r="D18" s="100">
        <v>0</v>
      </c>
      <c r="E18" s="100">
        <v>0</v>
      </c>
      <c r="F18" s="100">
        <v>0</v>
      </c>
      <c r="G18" s="100">
        <v>0</v>
      </c>
      <c r="H18" s="100">
        <v>0</v>
      </c>
      <c r="I18" s="100">
        <v>0</v>
      </c>
      <c r="J18" s="100">
        <v>1.9620282</v>
      </c>
      <c r="K18" s="100">
        <v>0.68564530000000001</v>
      </c>
      <c r="L18" s="100">
        <v>1.4928047</v>
      </c>
      <c r="M18" s="100">
        <v>7.3489560000000003</v>
      </c>
      <c r="N18" s="100">
        <v>6.8926537999999997</v>
      </c>
      <c r="O18" s="100">
        <v>27.048435999999999</v>
      </c>
      <c r="P18" s="100">
        <v>29.636215</v>
      </c>
      <c r="Q18" s="100">
        <v>30.763971999999999</v>
      </c>
      <c r="R18" s="100">
        <v>47.490898000000001</v>
      </c>
      <c r="S18" s="100">
        <v>56.414307000000001</v>
      </c>
      <c r="T18" s="100">
        <v>174.26662999999999</v>
      </c>
      <c r="U18" s="100">
        <v>3.1992598000000001</v>
      </c>
      <c r="V18" s="100">
        <v>8.9675533999999999</v>
      </c>
      <c r="W18" s="125"/>
      <c r="X18" s="113">
        <v>1911</v>
      </c>
      <c r="Y18" s="100">
        <v>0</v>
      </c>
      <c r="Z18" s="100">
        <v>0</v>
      </c>
      <c r="AA18" s="100">
        <v>0</v>
      </c>
      <c r="AB18" s="100">
        <v>0</v>
      </c>
      <c r="AC18" s="100">
        <v>0.45559119999999997</v>
      </c>
      <c r="AD18" s="100">
        <v>0.52723430000000004</v>
      </c>
      <c r="AE18" s="100">
        <v>0</v>
      </c>
      <c r="AF18" s="100">
        <v>0</v>
      </c>
      <c r="AG18" s="100">
        <v>0.79705409999999999</v>
      </c>
      <c r="AH18" s="100">
        <v>1.8307977</v>
      </c>
      <c r="AI18" s="100">
        <v>0</v>
      </c>
      <c r="AJ18" s="100">
        <v>3.4910106000000001</v>
      </c>
      <c r="AK18" s="100">
        <v>4.5185485999999999</v>
      </c>
      <c r="AL18" s="100">
        <v>16.348773999999999</v>
      </c>
      <c r="AM18" s="100">
        <v>15.281174</v>
      </c>
      <c r="AN18" s="100">
        <v>66.229152999999997</v>
      </c>
      <c r="AO18" s="100">
        <v>25.839793</v>
      </c>
      <c r="AP18" s="100">
        <v>195.53073000000001</v>
      </c>
      <c r="AQ18" s="100">
        <v>1.8207538000000001</v>
      </c>
      <c r="AR18" s="100">
        <v>6.5902260999999998</v>
      </c>
      <c r="AS18" s="125"/>
      <c r="AT18" s="113">
        <v>1911</v>
      </c>
      <c r="AU18" s="100">
        <v>0</v>
      </c>
      <c r="AV18" s="100">
        <v>0</v>
      </c>
      <c r="AW18" s="100">
        <v>0</v>
      </c>
      <c r="AX18" s="100">
        <v>0</v>
      </c>
      <c r="AY18" s="100">
        <v>0.2226195</v>
      </c>
      <c r="AZ18" s="100">
        <v>0.255799</v>
      </c>
      <c r="BA18" s="100">
        <v>0</v>
      </c>
      <c r="BB18" s="100">
        <v>1.0225994</v>
      </c>
      <c r="BC18" s="100">
        <v>0.73716409999999999</v>
      </c>
      <c r="BD18" s="100">
        <v>1.6446151</v>
      </c>
      <c r="BE18" s="100">
        <v>4.1195705</v>
      </c>
      <c r="BF18" s="100">
        <v>5.3916244999999998</v>
      </c>
      <c r="BG18" s="100">
        <v>16.663022000000002</v>
      </c>
      <c r="BH18" s="100">
        <v>23.318781000000001</v>
      </c>
      <c r="BI18" s="100">
        <v>23.452580999999999</v>
      </c>
      <c r="BJ18" s="100">
        <v>56.24297</v>
      </c>
      <c r="BK18" s="100">
        <v>42.161054999999998</v>
      </c>
      <c r="BL18" s="100">
        <v>185.10607999999999</v>
      </c>
      <c r="BM18" s="100">
        <v>2.536473</v>
      </c>
      <c r="BN18" s="100">
        <v>7.8866151000000002</v>
      </c>
      <c r="BO18" s="125"/>
      <c r="BP18" s="113">
        <v>1911</v>
      </c>
    </row>
    <row r="19" spans="1:68" s="91" customFormat="1">
      <c r="A19" s="125"/>
      <c r="B19" s="113">
        <v>1912</v>
      </c>
      <c r="C19" s="100">
        <v>0.3676529</v>
      </c>
      <c r="D19" s="100">
        <v>0</v>
      </c>
      <c r="E19" s="100">
        <v>0</v>
      </c>
      <c r="F19" s="100">
        <v>0</v>
      </c>
      <c r="G19" s="100">
        <v>0</v>
      </c>
      <c r="H19" s="100">
        <v>0</v>
      </c>
      <c r="I19" s="100">
        <v>0.56256130000000004</v>
      </c>
      <c r="J19" s="100">
        <v>1.2698195000000001</v>
      </c>
      <c r="K19" s="100">
        <v>2.6968133999999999</v>
      </c>
      <c r="L19" s="100">
        <v>5.1771931000000002</v>
      </c>
      <c r="M19" s="100">
        <v>5.3824645000000002</v>
      </c>
      <c r="N19" s="100">
        <v>9.0877342999999993</v>
      </c>
      <c r="O19" s="100">
        <v>17.958770000000001</v>
      </c>
      <c r="P19" s="100">
        <v>14.227482999999999</v>
      </c>
      <c r="Q19" s="100">
        <v>30.313746999999999</v>
      </c>
      <c r="R19" s="100">
        <v>47.279088000000002</v>
      </c>
      <c r="S19" s="100">
        <v>123.22583</v>
      </c>
      <c r="T19" s="100">
        <v>224.17126999999999</v>
      </c>
      <c r="U19" s="100">
        <v>3.4337726000000002</v>
      </c>
      <c r="V19" s="100">
        <v>10.245148</v>
      </c>
      <c r="W19" s="125"/>
      <c r="X19" s="113">
        <v>1912</v>
      </c>
      <c r="Y19" s="100">
        <v>0</v>
      </c>
      <c r="Z19" s="100">
        <v>0</v>
      </c>
      <c r="AA19" s="100">
        <v>0</v>
      </c>
      <c r="AB19" s="100">
        <v>0</v>
      </c>
      <c r="AC19" s="100">
        <v>0</v>
      </c>
      <c r="AD19" s="100">
        <v>0</v>
      </c>
      <c r="AE19" s="100">
        <v>0</v>
      </c>
      <c r="AF19" s="100">
        <v>0</v>
      </c>
      <c r="AG19" s="100">
        <v>0.77455850000000004</v>
      </c>
      <c r="AH19" s="100">
        <v>0.89247620000000005</v>
      </c>
      <c r="AI19" s="100">
        <v>1.1259688999999999</v>
      </c>
      <c r="AJ19" s="100">
        <v>8.1154338999999993</v>
      </c>
      <c r="AK19" s="100">
        <v>4.1914837</v>
      </c>
      <c r="AL19" s="100">
        <v>5.2590060000000003</v>
      </c>
      <c r="AM19" s="100">
        <v>33.634298000000001</v>
      </c>
      <c r="AN19" s="100">
        <v>47.008772999999998</v>
      </c>
      <c r="AO19" s="100">
        <v>87.543772000000004</v>
      </c>
      <c r="AP19" s="100">
        <v>132.55566999999999</v>
      </c>
      <c r="AQ19" s="100">
        <v>1.8669519000000001</v>
      </c>
      <c r="AR19" s="100">
        <v>6.6440520999999997</v>
      </c>
      <c r="AS19" s="125"/>
      <c r="AT19" s="113">
        <v>1912</v>
      </c>
      <c r="AU19" s="100">
        <v>0.187059</v>
      </c>
      <c r="AV19" s="100">
        <v>0</v>
      </c>
      <c r="AW19" s="100">
        <v>0</v>
      </c>
      <c r="AX19" s="100">
        <v>0</v>
      </c>
      <c r="AY19" s="100">
        <v>0</v>
      </c>
      <c r="AZ19" s="100">
        <v>0</v>
      </c>
      <c r="BA19" s="100">
        <v>0.29014220000000002</v>
      </c>
      <c r="BB19" s="100">
        <v>0.65995060000000005</v>
      </c>
      <c r="BC19" s="100">
        <v>1.8022628999999999</v>
      </c>
      <c r="BD19" s="100">
        <v>3.2355103999999999</v>
      </c>
      <c r="BE19" s="100">
        <v>3.4950109</v>
      </c>
      <c r="BF19" s="100">
        <v>8.6556417999999997</v>
      </c>
      <c r="BG19" s="100">
        <v>11.605539</v>
      </c>
      <c r="BH19" s="100">
        <v>9.9748260000000002</v>
      </c>
      <c r="BI19" s="100">
        <v>31.887812</v>
      </c>
      <c r="BJ19" s="100">
        <v>47.151494999999997</v>
      </c>
      <c r="BK19" s="100">
        <v>106.36601</v>
      </c>
      <c r="BL19" s="100">
        <v>177.09483</v>
      </c>
      <c r="BM19" s="100">
        <v>2.6783668999999999</v>
      </c>
      <c r="BN19" s="100">
        <v>8.5127857000000002</v>
      </c>
      <c r="BO19" s="125"/>
      <c r="BP19" s="113">
        <v>1912</v>
      </c>
    </row>
    <row r="20" spans="1:68" s="91" customFormat="1">
      <c r="A20" s="125"/>
      <c r="B20" s="113">
        <v>1913</v>
      </c>
      <c r="C20" s="100">
        <v>0.36242600000000003</v>
      </c>
      <c r="D20" s="100">
        <v>0</v>
      </c>
      <c r="E20" s="100">
        <v>0</v>
      </c>
      <c r="F20" s="100">
        <v>0</v>
      </c>
      <c r="G20" s="100">
        <v>0</v>
      </c>
      <c r="H20" s="100">
        <v>0</v>
      </c>
      <c r="I20" s="100">
        <v>0.54573000000000005</v>
      </c>
      <c r="J20" s="100">
        <v>0.61689400000000005</v>
      </c>
      <c r="K20" s="100">
        <v>1.326274</v>
      </c>
      <c r="L20" s="100">
        <v>3.664593</v>
      </c>
      <c r="M20" s="100">
        <v>2.6295676000000001</v>
      </c>
      <c r="N20" s="100">
        <v>11.041211000000001</v>
      </c>
      <c r="O20" s="100">
        <v>6.7105987000000002</v>
      </c>
      <c r="P20" s="100">
        <v>31.924985</v>
      </c>
      <c r="Q20" s="100">
        <v>43.154960000000003</v>
      </c>
      <c r="R20" s="100">
        <v>73.218693999999999</v>
      </c>
      <c r="S20" s="100">
        <v>144.59868</v>
      </c>
      <c r="T20" s="100">
        <v>162.40797000000001</v>
      </c>
      <c r="U20" s="100">
        <v>3.5761691</v>
      </c>
      <c r="V20" s="100">
        <v>10.681756</v>
      </c>
      <c r="W20" s="125"/>
      <c r="X20" s="113">
        <v>1913</v>
      </c>
      <c r="Y20" s="100">
        <v>0</v>
      </c>
      <c r="Z20" s="100">
        <v>0</v>
      </c>
      <c r="AA20" s="100">
        <v>0</v>
      </c>
      <c r="AB20" s="100">
        <v>0</v>
      </c>
      <c r="AC20" s="100">
        <v>0</v>
      </c>
      <c r="AD20" s="100">
        <v>0.50202009999999997</v>
      </c>
      <c r="AE20" s="100">
        <v>0.57829410000000003</v>
      </c>
      <c r="AF20" s="100">
        <v>0.66386250000000002</v>
      </c>
      <c r="AG20" s="100">
        <v>0.75329789999999996</v>
      </c>
      <c r="AH20" s="100">
        <v>1.7413472000000001</v>
      </c>
      <c r="AI20" s="100">
        <v>1.0835551000000001</v>
      </c>
      <c r="AJ20" s="100">
        <v>6.0668568</v>
      </c>
      <c r="AK20" s="100">
        <v>5.8628561000000001</v>
      </c>
      <c r="AL20" s="100">
        <v>15.243902</v>
      </c>
      <c r="AM20" s="100">
        <v>14.63015</v>
      </c>
      <c r="AN20" s="100">
        <v>17.214469000000001</v>
      </c>
      <c r="AO20" s="100">
        <v>96.946195000000003</v>
      </c>
      <c r="AP20" s="100">
        <v>201.81635</v>
      </c>
      <c r="AQ20" s="100">
        <v>1.9109277</v>
      </c>
      <c r="AR20" s="100">
        <v>6.8295862999999999</v>
      </c>
      <c r="AS20" s="125"/>
      <c r="AT20" s="113">
        <v>1913</v>
      </c>
      <c r="AU20" s="100">
        <v>0.18441389999999999</v>
      </c>
      <c r="AV20" s="100">
        <v>0</v>
      </c>
      <c r="AW20" s="100">
        <v>0</v>
      </c>
      <c r="AX20" s="100">
        <v>0</v>
      </c>
      <c r="AY20" s="100">
        <v>0</v>
      </c>
      <c r="AZ20" s="100">
        <v>0.24682480000000001</v>
      </c>
      <c r="BA20" s="100">
        <v>0.56154029999999999</v>
      </c>
      <c r="BB20" s="100">
        <v>0.639517</v>
      </c>
      <c r="BC20" s="100">
        <v>1.0580219</v>
      </c>
      <c r="BD20" s="100">
        <v>2.7855774000000002</v>
      </c>
      <c r="BE20" s="100">
        <v>1.9382098999999999</v>
      </c>
      <c r="BF20" s="100">
        <v>8.8168588999999997</v>
      </c>
      <c r="BG20" s="100">
        <v>6.3190125999999998</v>
      </c>
      <c r="BH20" s="100">
        <v>24.034763999999999</v>
      </c>
      <c r="BI20" s="100">
        <v>29.583328000000002</v>
      </c>
      <c r="BJ20" s="100">
        <v>46.514173</v>
      </c>
      <c r="BK20" s="100">
        <v>121.79279</v>
      </c>
      <c r="BL20" s="100">
        <v>182.80581000000001</v>
      </c>
      <c r="BM20" s="100">
        <v>2.7711994999999998</v>
      </c>
      <c r="BN20" s="100">
        <v>8.8832292000000006</v>
      </c>
      <c r="BO20" s="125"/>
      <c r="BP20" s="113">
        <v>1913</v>
      </c>
    </row>
    <row r="21" spans="1:68" s="91" customFormat="1">
      <c r="A21" s="125"/>
      <c r="B21" s="113">
        <v>1914</v>
      </c>
      <c r="C21" s="100">
        <v>0</v>
      </c>
      <c r="D21" s="100">
        <v>0.39718589999999998</v>
      </c>
      <c r="E21" s="100">
        <v>0</v>
      </c>
      <c r="F21" s="100">
        <v>0.43258150000000001</v>
      </c>
      <c r="G21" s="100">
        <v>0.44087549999999998</v>
      </c>
      <c r="H21" s="100">
        <v>0.48009039999999997</v>
      </c>
      <c r="I21" s="100">
        <v>0.52987660000000003</v>
      </c>
      <c r="J21" s="100">
        <v>1.1997449</v>
      </c>
      <c r="K21" s="100">
        <v>3.2621403999999998</v>
      </c>
      <c r="L21" s="100">
        <v>3.6317889000000001</v>
      </c>
      <c r="M21" s="100">
        <v>9.4257732999999995</v>
      </c>
      <c r="N21" s="100">
        <v>10.465274000000001</v>
      </c>
      <c r="O21" s="100">
        <v>0</v>
      </c>
      <c r="P21" s="100">
        <v>26.354106999999999</v>
      </c>
      <c r="Q21" s="100">
        <v>45.813766999999999</v>
      </c>
      <c r="R21" s="100">
        <v>83.308600999999996</v>
      </c>
      <c r="S21" s="100">
        <v>66.268320000000003</v>
      </c>
      <c r="T21" s="100">
        <v>183.24127999999999</v>
      </c>
      <c r="U21" s="100">
        <v>3.7540379000000001</v>
      </c>
      <c r="V21" s="100">
        <v>10.224532999999999</v>
      </c>
      <c r="W21" s="125"/>
      <c r="X21" s="113">
        <v>1914</v>
      </c>
      <c r="Y21" s="100">
        <v>0</v>
      </c>
      <c r="Z21" s="100">
        <v>0</v>
      </c>
      <c r="AA21" s="100">
        <v>0</v>
      </c>
      <c r="AB21" s="100">
        <v>0</v>
      </c>
      <c r="AC21" s="100">
        <v>0.89828490000000005</v>
      </c>
      <c r="AD21" s="100">
        <v>0</v>
      </c>
      <c r="AE21" s="100">
        <v>0</v>
      </c>
      <c r="AF21" s="100">
        <v>0</v>
      </c>
      <c r="AG21" s="100">
        <v>1.4663466000000001</v>
      </c>
      <c r="AH21" s="100">
        <v>1.6998217</v>
      </c>
      <c r="AI21" s="100">
        <v>0</v>
      </c>
      <c r="AJ21" s="100">
        <v>4.2702802999999996</v>
      </c>
      <c r="AK21" s="100">
        <v>5.4921517</v>
      </c>
      <c r="AL21" s="100">
        <v>22.118456999999999</v>
      </c>
      <c r="AM21" s="100">
        <v>17.906257</v>
      </c>
      <c r="AN21" s="100">
        <v>39.245807999999997</v>
      </c>
      <c r="AO21" s="100">
        <v>117.53644</v>
      </c>
      <c r="AP21" s="100">
        <v>120.30799</v>
      </c>
      <c r="AQ21" s="100">
        <v>2.0830267999999998</v>
      </c>
      <c r="AR21" s="100">
        <v>6.8037798</v>
      </c>
      <c r="AS21" s="125"/>
      <c r="AT21" s="113">
        <v>1914</v>
      </c>
      <c r="AU21" s="100">
        <v>0</v>
      </c>
      <c r="AV21" s="100">
        <v>0.20110790000000001</v>
      </c>
      <c r="AW21" s="100">
        <v>0</v>
      </c>
      <c r="AX21" s="100">
        <v>0.21871940000000001</v>
      </c>
      <c r="AY21" s="100">
        <v>0.66745589999999999</v>
      </c>
      <c r="AZ21" s="100">
        <v>0.2425698</v>
      </c>
      <c r="BA21" s="100">
        <v>0.27198470000000002</v>
      </c>
      <c r="BB21" s="100">
        <v>0.62031080000000005</v>
      </c>
      <c r="BC21" s="100">
        <v>2.4165679999999998</v>
      </c>
      <c r="BD21" s="100">
        <v>2.7415221999999999</v>
      </c>
      <c r="BE21" s="100">
        <v>5.1772868000000001</v>
      </c>
      <c r="BF21" s="100">
        <v>7.6799163999999998</v>
      </c>
      <c r="BG21" s="100">
        <v>2.5390442000000002</v>
      </c>
      <c r="BH21" s="100">
        <v>24.355253000000001</v>
      </c>
      <c r="BI21" s="100">
        <v>32.488796000000001</v>
      </c>
      <c r="BJ21" s="100">
        <v>62.091679999999997</v>
      </c>
      <c r="BK21" s="100">
        <v>91.105277999999998</v>
      </c>
      <c r="BL21" s="100">
        <v>150.44946999999999</v>
      </c>
      <c r="BM21" s="100">
        <v>2.9442484000000002</v>
      </c>
      <c r="BN21" s="100">
        <v>8.5794928000000006</v>
      </c>
      <c r="BO21" s="125"/>
      <c r="BP21" s="113">
        <v>1914</v>
      </c>
    </row>
    <row r="22" spans="1:68" s="91" customFormat="1">
      <c r="A22" s="125"/>
      <c r="B22" s="113">
        <v>1915</v>
      </c>
      <c r="C22" s="100">
        <v>0.35240579999999999</v>
      </c>
      <c r="D22" s="100">
        <v>0</v>
      </c>
      <c r="E22" s="100">
        <v>0</v>
      </c>
      <c r="F22" s="100">
        <v>0</v>
      </c>
      <c r="G22" s="100">
        <v>0</v>
      </c>
      <c r="H22" s="100">
        <v>0.47474860000000002</v>
      </c>
      <c r="I22" s="100">
        <v>0.51491819999999999</v>
      </c>
      <c r="J22" s="100">
        <v>0.58376499999999998</v>
      </c>
      <c r="K22" s="100">
        <v>1.9261786000000001</v>
      </c>
      <c r="L22" s="100">
        <v>1.4398268000000001</v>
      </c>
      <c r="M22" s="100">
        <v>2.5143442999999999</v>
      </c>
      <c r="N22" s="100">
        <v>15.472246</v>
      </c>
      <c r="O22" s="100">
        <v>22.236915</v>
      </c>
      <c r="P22" s="100">
        <v>16.943911</v>
      </c>
      <c r="Q22" s="100">
        <v>41.944955</v>
      </c>
      <c r="R22" s="100">
        <v>46.654846999999997</v>
      </c>
      <c r="S22" s="100">
        <v>76.772906000000006</v>
      </c>
      <c r="T22" s="100">
        <v>202.74722</v>
      </c>
      <c r="U22" s="100">
        <v>3.4447109999999999</v>
      </c>
      <c r="V22" s="100">
        <v>9.6014994999999992</v>
      </c>
      <c r="W22" s="125"/>
      <c r="X22" s="113">
        <v>1915</v>
      </c>
      <c r="Y22" s="100">
        <v>0</v>
      </c>
      <c r="Z22" s="100">
        <v>0</v>
      </c>
      <c r="AA22" s="100">
        <v>0</v>
      </c>
      <c r="AB22" s="100">
        <v>0</v>
      </c>
      <c r="AC22" s="100">
        <v>0</v>
      </c>
      <c r="AD22" s="100">
        <v>0.47910760000000002</v>
      </c>
      <c r="AE22" s="100">
        <v>0</v>
      </c>
      <c r="AF22" s="100">
        <v>0.62188980000000005</v>
      </c>
      <c r="AG22" s="100">
        <v>0.71409599999999995</v>
      </c>
      <c r="AH22" s="100">
        <v>1.6602304999999999</v>
      </c>
      <c r="AI22" s="100">
        <v>2.0152839</v>
      </c>
      <c r="AJ22" s="100">
        <v>4.0228498000000004</v>
      </c>
      <c r="AK22" s="100">
        <v>1.7218461</v>
      </c>
      <c r="AL22" s="100">
        <v>2.3798191000000002</v>
      </c>
      <c r="AM22" s="100">
        <v>21.048496</v>
      </c>
      <c r="AN22" s="100">
        <v>38.365834999999997</v>
      </c>
      <c r="AO22" s="100">
        <v>45.641260000000003</v>
      </c>
      <c r="AP22" s="100">
        <v>45.998159999999999</v>
      </c>
      <c r="AQ22" s="100">
        <v>1.3144159</v>
      </c>
      <c r="AR22" s="100">
        <v>3.8767388999999999</v>
      </c>
      <c r="AS22" s="125"/>
      <c r="AT22" s="113">
        <v>1915</v>
      </c>
      <c r="AU22" s="100">
        <v>0.179342</v>
      </c>
      <c r="AV22" s="100">
        <v>0</v>
      </c>
      <c r="AW22" s="100">
        <v>0</v>
      </c>
      <c r="AX22" s="100">
        <v>0</v>
      </c>
      <c r="AY22" s="100">
        <v>0</v>
      </c>
      <c r="AZ22" s="100">
        <v>0.47691810000000001</v>
      </c>
      <c r="BA22" s="100">
        <v>0.26373229999999998</v>
      </c>
      <c r="BB22" s="100">
        <v>0.6022246</v>
      </c>
      <c r="BC22" s="100">
        <v>1.3523289999999999</v>
      </c>
      <c r="BD22" s="100">
        <v>1.5421936000000001</v>
      </c>
      <c r="BE22" s="100">
        <v>2.2877326999999998</v>
      </c>
      <c r="BF22" s="100">
        <v>10.299372</v>
      </c>
      <c r="BG22" s="100">
        <v>12.745692999999999</v>
      </c>
      <c r="BH22" s="100">
        <v>10.085774000000001</v>
      </c>
      <c r="BI22" s="100">
        <v>31.933523999999998</v>
      </c>
      <c r="BJ22" s="100">
        <v>42.625745999999999</v>
      </c>
      <c r="BK22" s="100">
        <v>61.515059999999998</v>
      </c>
      <c r="BL22" s="100">
        <v>120.57199</v>
      </c>
      <c r="BM22" s="100">
        <v>2.4098654000000002</v>
      </c>
      <c r="BN22" s="100">
        <v>6.7899804000000001</v>
      </c>
      <c r="BO22" s="125"/>
      <c r="BP22" s="113">
        <v>1915</v>
      </c>
    </row>
    <row r="23" spans="1:68" s="91" customFormat="1">
      <c r="A23" s="125"/>
      <c r="B23" s="113">
        <v>1916</v>
      </c>
      <c r="C23" s="100">
        <v>0</v>
      </c>
      <c r="D23" s="100">
        <v>0</v>
      </c>
      <c r="E23" s="100">
        <v>0</v>
      </c>
      <c r="F23" s="100">
        <v>0</v>
      </c>
      <c r="G23" s="100">
        <v>0</v>
      </c>
      <c r="H23" s="100">
        <v>0.46952430000000001</v>
      </c>
      <c r="I23" s="100">
        <v>0</v>
      </c>
      <c r="J23" s="100">
        <v>1.137</v>
      </c>
      <c r="K23" s="100">
        <v>2.5280615000000002</v>
      </c>
      <c r="L23" s="100">
        <v>2.8543292999999998</v>
      </c>
      <c r="M23" s="100">
        <v>7.3813145999999996</v>
      </c>
      <c r="N23" s="100">
        <v>14.74142</v>
      </c>
      <c r="O23" s="100">
        <v>7.0048123000000002</v>
      </c>
      <c r="P23" s="100">
        <v>24.542135999999999</v>
      </c>
      <c r="Q23" s="100">
        <v>38.183120000000002</v>
      </c>
      <c r="R23" s="100">
        <v>82.578513999999998</v>
      </c>
      <c r="S23" s="100">
        <v>76.240266000000005</v>
      </c>
      <c r="T23" s="100">
        <v>196.48777999999999</v>
      </c>
      <c r="U23" s="100">
        <v>3.6971957</v>
      </c>
      <c r="V23" s="100">
        <v>10.379379</v>
      </c>
      <c r="W23" s="125"/>
      <c r="X23" s="113">
        <v>1916</v>
      </c>
      <c r="Y23" s="100">
        <v>0</v>
      </c>
      <c r="Z23" s="100">
        <v>0</v>
      </c>
      <c r="AA23" s="100">
        <v>0</v>
      </c>
      <c r="AB23" s="100">
        <v>0</v>
      </c>
      <c r="AC23" s="100">
        <v>0</v>
      </c>
      <c r="AD23" s="100">
        <v>0</v>
      </c>
      <c r="AE23" s="100">
        <v>0</v>
      </c>
      <c r="AF23" s="100">
        <v>0</v>
      </c>
      <c r="AG23" s="100">
        <v>0</v>
      </c>
      <c r="AH23" s="100">
        <v>2.4336623999999998</v>
      </c>
      <c r="AI23" s="100">
        <v>2.9206175999999999</v>
      </c>
      <c r="AJ23" s="100">
        <v>6.3375371999999999</v>
      </c>
      <c r="AK23" s="100">
        <v>3.2503940999999998</v>
      </c>
      <c r="AL23" s="100">
        <v>9.2272203000000008</v>
      </c>
      <c r="AM23" s="100">
        <v>10.313530999999999</v>
      </c>
      <c r="AN23" s="100">
        <v>26.803184000000002</v>
      </c>
      <c r="AO23" s="100">
        <v>77.605322000000001</v>
      </c>
      <c r="AP23" s="100">
        <v>66.079295000000002</v>
      </c>
      <c r="AQ23" s="100">
        <v>1.4507261</v>
      </c>
      <c r="AR23" s="100">
        <v>4.4357797999999997</v>
      </c>
      <c r="AS23" s="125"/>
      <c r="AT23" s="113">
        <v>1916</v>
      </c>
      <c r="AU23" s="100">
        <v>0</v>
      </c>
      <c r="AV23" s="100">
        <v>0</v>
      </c>
      <c r="AW23" s="100">
        <v>0</v>
      </c>
      <c r="AX23" s="100">
        <v>0</v>
      </c>
      <c r="AY23" s="100">
        <v>0</v>
      </c>
      <c r="AZ23" s="100">
        <v>0.23448530000000001</v>
      </c>
      <c r="BA23" s="100">
        <v>0</v>
      </c>
      <c r="BB23" s="100">
        <v>0.58516319999999999</v>
      </c>
      <c r="BC23" s="100">
        <v>1.3249200999999999</v>
      </c>
      <c r="BD23" s="100">
        <v>2.6574642000000002</v>
      </c>
      <c r="BE23" s="100">
        <v>5.3417019999999997</v>
      </c>
      <c r="BF23" s="100">
        <v>10.927987</v>
      </c>
      <c r="BG23" s="100">
        <v>5.2667020000000004</v>
      </c>
      <c r="BH23" s="100">
        <v>17.345020000000002</v>
      </c>
      <c r="BI23" s="100">
        <v>24.787037999999999</v>
      </c>
      <c r="BJ23" s="100">
        <v>55.219563999999998</v>
      </c>
      <c r="BK23" s="100">
        <v>76.916737999999995</v>
      </c>
      <c r="BL23" s="100">
        <v>127.73617</v>
      </c>
      <c r="BM23" s="100">
        <v>2.6034033000000001</v>
      </c>
      <c r="BN23" s="100">
        <v>7.4527554</v>
      </c>
      <c r="BO23" s="125"/>
      <c r="BP23" s="113">
        <v>1916</v>
      </c>
    </row>
    <row r="24" spans="1:68" s="91" customFormat="1">
      <c r="A24" s="125"/>
      <c r="B24" s="113">
        <v>1917</v>
      </c>
      <c r="C24" s="100">
        <v>0</v>
      </c>
      <c r="D24" s="100">
        <v>0</v>
      </c>
      <c r="E24" s="100">
        <v>0</v>
      </c>
      <c r="F24" s="100">
        <v>0</v>
      </c>
      <c r="G24" s="100">
        <v>0.44654660000000002</v>
      </c>
      <c r="H24" s="100">
        <v>0.46441379999999999</v>
      </c>
      <c r="I24" s="100">
        <v>0</v>
      </c>
      <c r="J24" s="100">
        <v>0</v>
      </c>
      <c r="K24" s="100">
        <v>0.62228059999999996</v>
      </c>
      <c r="L24" s="100">
        <v>7.0736165</v>
      </c>
      <c r="M24" s="100">
        <v>10.438112</v>
      </c>
      <c r="N24" s="100">
        <v>9.0491913999999998</v>
      </c>
      <c r="O24" s="100">
        <v>15.935492999999999</v>
      </c>
      <c r="P24" s="100">
        <v>25.703688</v>
      </c>
      <c r="Q24" s="100">
        <v>56.493628999999999</v>
      </c>
      <c r="R24" s="100">
        <v>51.386405000000003</v>
      </c>
      <c r="S24" s="100">
        <v>151.42993000000001</v>
      </c>
      <c r="T24" s="100">
        <v>214.42867000000001</v>
      </c>
      <c r="U24" s="100">
        <v>4.2884396999999996</v>
      </c>
      <c r="V24" s="100">
        <v>12.090735</v>
      </c>
      <c r="W24" s="125"/>
      <c r="X24" s="113">
        <v>1917</v>
      </c>
      <c r="Y24" s="100">
        <v>0</v>
      </c>
      <c r="Z24" s="100">
        <v>0</v>
      </c>
      <c r="AA24" s="100">
        <v>0.4124256</v>
      </c>
      <c r="AB24" s="100">
        <v>0</v>
      </c>
      <c r="AC24" s="100">
        <v>0</v>
      </c>
      <c r="AD24" s="100">
        <v>0</v>
      </c>
      <c r="AE24" s="100">
        <v>0</v>
      </c>
      <c r="AF24" s="100">
        <v>0.58490889999999995</v>
      </c>
      <c r="AG24" s="100">
        <v>0</v>
      </c>
      <c r="AH24" s="100">
        <v>2.379502</v>
      </c>
      <c r="AI24" s="100">
        <v>0.94166919999999998</v>
      </c>
      <c r="AJ24" s="100">
        <v>4.8067678999999996</v>
      </c>
      <c r="AK24" s="100">
        <v>12.310570999999999</v>
      </c>
      <c r="AL24" s="100">
        <v>2.2381378999999999</v>
      </c>
      <c r="AM24" s="100">
        <v>40.444349000000003</v>
      </c>
      <c r="AN24" s="100">
        <v>47.210389999999997</v>
      </c>
      <c r="AO24" s="100">
        <v>97.02458</v>
      </c>
      <c r="AP24" s="100">
        <v>190.19442000000001</v>
      </c>
      <c r="AQ24" s="100">
        <v>2.3513120000000001</v>
      </c>
      <c r="AR24" s="100">
        <v>7.9941222999999999</v>
      </c>
      <c r="AS24" s="125"/>
      <c r="AT24" s="113">
        <v>1917</v>
      </c>
      <c r="AU24" s="100">
        <v>0</v>
      </c>
      <c r="AV24" s="100">
        <v>0</v>
      </c>
      <c r="AW24" s="100">
        <v>0.20401269999999999</v>
      </c>
      <c r="AX24" s="100">
        <v>0</v>
      </c>
      <c r="AY24" s="100">
        <v>0.2223513</v>
      </c>
      <c r="AZ24" s="100">
        <v>0.23064180000000001</v>
      </c>
      <c r="BA24" s="100">
        <v>0</v>
      </c>
      <c r="BB24" s="100">
        <v>0.28452090000000002</v>
      </c>
      <c r="BC24" s="100">
        <v>0.32464999999999999</v>
      </c>
      <c r="BD24" s="100">
        <v>4.8607725000000004</v>
      </c>
      <c r="BE24" s="100">
        <v>6.0674878000000003</v>
      </c>
      <c r="BF24" s="100">
        <v>7.1165649999999996</v>
      </c>
      <c r="BG24" s="100">
        <v>14.256346000000001</v>
      </c>
      <c r="BH24" s="100">
        <v>14.697175</v>
      </c>
      <c r="BI24" s="100">
        <v>48.754801999999998</v>
      </c>
      <c r="BJ24" s="100">
        <v>49.319904000000001</v>
      </c>
      <c r="BK24" s="100">
        <v>124.18201999999999</v>
      </c>
      <c r="BL24" s="100">
        <v>201.58581000000001</v>
      </c>
      <c r="BM24" s="100">
        <v>3.3431834999999999</v>
      </c>
      <c r="BN24" s="100">
        <v>10.117481</v>
      </c>
      <c r="BO24" s="125"/>
      <c r="BP24" s="113">
        <v>1917</v>
      </c>
    </row>
    <row r="25" spans="1:68" s="91" customFormat="1">
      <c r="A25" s="125"/>
      <c r="B25" s="114">
        <v>1918</v>
      </c>
      <c r="C25" s="100">
        <v>0</v>
      </c>
      <c r="D25" s="100">
        <v>0</v>
      </c>
      <c r="E25" s="100">
        <v>0.39537689999999998</v>
      </c>
      <c r="F25" s="100">
        <v>0</v>
      </c>
      <c r="G25" s="100">
        <v>0.44846950000000002</v>
      </c>
      <c r="H25" s="100">
        <v>0.9188267</v>
      </c>
      <c r="I25" s="100">
        <v>0.47471479999999999</v>
      </c>
      <c r="J25" s="100">
        <v>1.0804917999999999</v>
      </c>
      <c r="K25" s="100">
        <v>0.61284119999999997</v>
      </c>
      <c r="L25" s="100">
        <v>4.2074910000000001</v>
      </c>
      <c r="M25" s="100">
        <v>11.009950999999999</v>
      </c>
      <c r="N25" s="100">
        <v>8.6586499999999997</v>
      </c>
      <c r="O25" s="100">
        <v>18.932772</v>
      </c>
      <c r="P25" s="100">
        <v>17.222473999999998</v>
      </c>
      <c r="Q25" s="100">
        <v>65.022525999999999</v>
      </c>
      <c r="R25" s="100">
        <v>97.210070999999999</v>
      </c>
      <c r="S25" s="100">
        <v>128.90889000000001</v>
      </c>
      <c r="T25" s="100">
        <v>277.59143</v>
      </c>
      <c r="U25" s="100">
        <v>4.7452008000000001</v>
      </c>
      <c r="V25" s="100">
        <v>13.902186</v>
      </c>
      <c r="W25" s="125"/>
      <c r="X25" s="114">
        <v>1918</v>
      </c>
      <c r="Y25" s="100">
        <v>0</v>
      </c>
      <c r="Z25" s="100">
        <v>0</v>
      </c>
      <c r="AA25" s="100">
        <v>0</v>
      </c>
      <c r="AB25" s="100">
        <v>0</v>
      </c>
      <c r="AC25" s="100">
        <v>0</v>
      </c>
      <c r="AD25" s="100">
        <v>0</v>
      </c>
      <c r="AE25" s="100">
        <v>0</v>
      </c>
      <c r="AF25" s="100">
        <v>0</v>
      </c>
      <c r="AG25" s="100">
        <v>3.311947</v>
      </c>
      <c r="AH25" s="100">
        <v>1.5517999</v>
      </c>
      <c r="AI25" s="100">
        <v>3.6472788999999999</v>
      </c>
      <c r="AJ25" s="100">
        <v>2.2847482000000001</v>
      </c>
      <c r="AK25" s="100">
        <v>7.3058186000000003</v>
      </c>
      <c r="AL25" s="100">
        <v>10.867203</v>
      </c>
      <c r="AM25" s="100">
        <v>13.221916999999999</v>
      </c>
      <c r="AN25" s="100">
        <v>61.624735999999999</v>
      </c>
      <c r="AO25" s="100">
        <v>73.436843999999994</v>
      </c>
      <c r="AP25" s="100">
        <v>121.85214999999999</v>
      </c>
      <c r="AQ25" s="100">
        <v>2.0628118</v>
      </c>
      <c r="AR25" s="100">
        <v>6.4122357000000001</v>
      </c>
      <c r="AS25" s="125"/>
      <c r="AT25" s="114">
        <v>1918</v>
      </c>
      <c r="AU25" s="100">
        <v>0</v>
      </c>
      <c r="AV25" s="100">
        <v>0</v>
      </c>
      <c r="AW25" s="100">
        <v>0.1998704</v>
      </c>
      <c r="AX25" s="100">
        <v>0</v>
      </c>
      <c r="AY25" s="100">
        <v>0.22230659999999999</v>
      </c>
      <c r="AZ25" s="100">
        <v>0.45384449999999998</v>
      </c>
      <c r="BA25" s="100">
        <v>0.2417291</v>
      </c>
      <c r="BB25" s="100">
        <v>0.55378499999999997</v>
      </c>
      <c r="BC25" s="100">
        <v>1.9099581999999999</v>
      </c>
      <c r="BD25" s="100">
        <v>2.9467515</v>
      </c>
      <c r="BE25" s="100">
        <v>7.6004366000000001</v>
      </c>
      <c r="BF25" s="100">
        <v>5.7447463000000001</v>
      </c>
      <c r="BG25" s="100">
        <v>13.544052000000001</v>
      </c>
      <c r="BH25" s="100">
        <v>14.246855</v>
      </c>
      <c r="BI25" s="100">
        <v>39.968473000000003</v>
      </c>
      <c r="BJ25" s="100">
        <v>79.450509999999994</v>
      </c>
      <c r="BK25" s="100">
        <v>100.84444000000001</v>
      </c>
      <c r="BL25" s="100">
        <v>194.65983</v>
      </c>
      <c r="BM25" s="100">
        <v>3.4335119999999999</v>
      </c>
      <c r="BN25" s="100">
        <v>10.170362000000001</v>
      </c>
      <c r="BO25" s="125"/>
      <c r="BP25" s="114">
        <v>1918</v>
      </c>
    </row>
    <row r="26" spans="1:68" s="91" customFormat="1">
      <c r="A26" s="125"/>
      <c r="B26" s="114">
        <v>1919</v>
      </c>
      <c r="C26" s="100">
        <v>0</v>
      </c>
      <c r="D26" s="100">
        <v>0</v>
      </c>
      <c r="E26" s="100">
        <v>0.38737349999999998</v>
      </c>
      <c r="F26" s="100">
        <v>0</v>
      </c>
      <c r="G26" s="100">
        <v>0.45040910000000001</v>
      </c>
      <c r="H26" s="100">
        <v>0</v>
      </c>
      <c r="I26" s="100">
        <v>0</v>
      </c>
      <c r="J26" s="100">
        <v>0.52714649999999996</v>
      </c>
      <c r="K26" s="100">
        <v>2.4147357</v>
      </c>
      <c r="L26" s="100">
        <v>3.4762005</v>
      </c>
      <c r="M26" s="100">
        <v>5.3940840999999997</v>
      </c>
      <c r="N26" s="100">
        <v>20.289925</v>
      </c>
      <c r="O26" s="100">
        <v>20.444535999999999</v>
      </c>
      <c r="P26" s="100">
        <v>24.101656999999999</v>
      </c>
      <c r="Q26" s="100">
        <v>54.993737000000003</v>
      </c>
      <c r="R26" s="100">
        <v>66.224491</v>
      </c>
      <c r="S26" s="100">
        <v>149.37156999999999</v>
      </c>
      <c r="T26" s="100">
        <v>157.35288</v>
      </c>
      <c r="U26" s="100">
        <v>4.5893347999999996</v>
      </c>
      <c r="V26" s="100">
        <v>11.923268999999999</v>
      </c>
      <c r="W26" s="125"/>
      <c r="X26" s="114">
        <v>1919</v>
      </c>
      <c r="Y26" s="100">
        <v>0</v>
      </c>
      <c r="Z26" s="100">
        <v>0</v>
      </c>
      <c r="AA26" s="100">
        <v>0</v>
      </c>
      <c r="AB26" s="100">
        <v>0</v>
      </c>
      <c r="AC26" s="100">
        <v>0</v>
      </c>
      <c r="AD26" s="100">
        <v>0</v>
      </c>
      <c r="AE26" s="100">
        <v>0.47834159999999998</v>
      </c>
      <c r="AF26" s="100">
        <v>0</v>
      </c>
      <c r="AG26" s="100">
        <v>0.64677870000000004</v>
      </c>
      <c r="AH26" s="100">
        <v>3.7968416</v>
      </c>
      <c r="AI26" s="100">
        <v>6.1866311999999999</v>
      </c>
      <c r="AJ26" s="100">
        <v>4.3545471999999998</v>
      </c>
      <c r="AK26" s="100">
        <v>5.5638705000000002</v>
      </c>
      <c r="AL26" s="100">
        <v>0</v>
      </c>
      <c r="AM26" s="100">
        <v>38.916562999999996</v>
      </c>
      <c r="AN26" s="100">
        <v>30.178353999999999</v>
      </c>
      <c r="AO26" s="100">
        <v>132.81568999999999</v>
      </c>
      <c r="AP26" s="100">
        <v>136.82565</v>
      </c>
      <c r="AQ26" s="100">
        <v>2.3301387</v>
      </c>
      <c r="AR26" s="100">
        <v>7.4420457999999998</v>
      </c>
      <c r="AS26" s="125"/>
      <c r="AT26" s="114">
        <v>1919</v>
      </c>
      <c r="AU26" s="100">
        <v>0</v>
      </c>
      <c r="AV26" s="100">
        <v>0</v>
      </c>
      <c r="AW26" s="100">
        <v>0.19589300000000001</v>
      </c>
      <c r="AX26" s="100">
        <v>0</v>
      </c>
      <c r="AY26" s="100">
        <v>0.22226199999999999</v>
      </c>
      <c r="AZ26" s="100">
        <v>0</v>
      </c>
      <c r="BA26" s="100">
        <v>0.23518849999999999</v>
      </c>
      <c r="BB26" s="100">
        <v>0.26966240000000002</v>
      </c>
      <c r="BC26" s="100">
        <v>1.5612216999999999</v>
      </c>
      <c r="BD26" s="100">
        <v>3.6294531999999999</v>
      </c>
      <c r="BE26" s="100">
        <v>5.7632380000000003</v>
      </c>
      <c r="BF26" s="100">
        <v>12.981424000000001</v>
      </c>
      <c r="BG26" s="100">
        <v>13.544525</v>
      </c>
      <c r="BH26" s="100">
        <v>12.835931</v>
      </c>
      <c r="BI26" s="100">
        <v>47.194893</v>
      </c>
      <c r="BJ26" s="100">
        <v>48.086657000000002</v>
      </c>
      <c r="BK26" s="100">
        <v>140.91417000000001</v>
      </c>
      <c r="BL26" s="100">
        <v>146.37307999999999</v>
      </c>
      <c r="BM26" s="100">
        <v>3.4823439999999999</v>
      </c>
      <c r="BN26" s="100">
        <v>9.7595034999999992</v>
      </c>
      <c r="BO26" s="125"/>
      <c r="BP26" s="114">
        <v>1919</v>
      </c>
    </row>
    <row r="27" spans="1:68" s="91" customFormat="1">
      <c r="A27" s="125"/>
      <c r="B27" s="114">
        <v>1920</v>
      </c>
      <c r="C27" s="100">
        <v>0</v>
      </c>
      <c r="D27" s="100">
        <v>0.33898780000000001</v>
      </c>
      <c r="E27" s="100">
        <v>0</v>
      </c>
      <c r="F27" s="100">
        <v>0</v>
      </c>
      <c r="G27" s="100">
        <v>0</v>
      </c>
      <c r="H27" s="100">
        <v>0</v>
      </c>
      <c r="I27" s="100">
        <v>0</v>
      </c>
      <c r="J27" s="100">
        <v>1.0293345</v>
      </c>
      <c r="K27" s="100">
        <v>1.7843887</v>
      </c>
      <c r="L27" s="100">
        <v>2.7573352</v>
      </c>
      <c r="M27" s="100">
        <v>4.5322047000000003</v>
      </c>
      <c r="N27" s="100">
        <v>6.1994028999999999</v>
      </c>
      <c r="O27" s="100">
        <v>10.33581</v>
      </c>
      <c r="P27" s="100">
        <v>19.777379</v>
      </c>
      <c r="Q27" s="100">
        <v>39.197358999999999</v>
      </c>
      <c r="R27" s="100">
        <v>76.083814000000004</v>
      </c>
      <c r="S27" s="100">
        <v>95.376366000000004</v>
      </c>
      <c r="T27" s="100">
        <v>306.05775999999997</v>
      </c>
      <c r="U27" s="100">
        <v>3.4482588000000001</v>
      </c>
      <c r="V27" s="100">
        <v>11.317914</v>
      </c>
      <c r="W27" s="125"/>
      <c r="X27" s="114">
        <v>1920</v>
      </c>
      <c r="Y27" s="100">
        <v>0</v>
      </c>
      <c r="Z27" s="100">
        <v>0</v>
      </c>
      <c r="AA27" s="100">
        <v>0</v>
      </c>
      <c r="AB27" s="100">
        <v>0</v>
      </c>
      <c r="AC27" s="100">
        <v>0</v>
      </c>
      <c r="AD27" s="100">
        <v>0.43003930000000001</v>
      </c>
      <c r="AE27" s="100">
        <v>0.46494799999999997</v>
      </c>
      <c r="AF27" s="100">
        <v>1.0740175000000001</v>
      </c>
      <c r="AG27" s="100">
        <v>0</v>
      </c>
      <c r="AH27" s="100">
        <v>0.74352649999999998</v>
      </c>
      <c r="AI27" s="100">
        <v>0</v>
      </c>
      <c r="AJ27" s="100">
        <v>12.476736000000001</v>
      </c>
      <c r="AK27" s="100">
        <v>11.944863</v>
      </c>
      <c r="AL27" s="100">
        <v>8.2186152000000003</v>
      </c>
      <c r="AM27" s="100">
        <v>19.097576</v>
      </c>
      <c r="AN27" s="100">
        <v>73.924763999999996</v>
      </c>
      <c r="AO27" s="100">
        <v>89.605734999999996</v>
      </c>
      <c r="AP27" s="100">
        <v>226.07384999999999</v>
      </c>
      <c r="AQ27" s="100">
        <v>2.7386037000000001</v>
      </c>
      <c r="AR27" s="100">
        <v>8.8618102000000007</v>
      </c>
      <c r="AS27" s="125"/>
      <c r="AT27" s="114">
        <v>1920</v>
      </c>
      <c r="AU27" s="100">
        <v>0</v>
      </c>
      <c r="AV27" s="100">
        <v>0.1715247</v>
      </c>
      <c r="AW27" s="100">
        <v>0</v>
      </c>
      <c r="AX27" s="100">
        <v>0</v>
      </c>
      <c r="AY27" s="100">
        <v>0</v>
      </c>
      <c r="AZ27" s="100">
        <v>0.21983179999999999</v>
      </c>
      <c r="BA27" s="100">
        <v>0.22899259999999999</v>
      </c>
      <c r="BB27" s="100">
        <v>1.0512014000000001</v>
      </c>
      <c r="BC27" s="100">
        <v>0.91917119999999997</v>
      </c>
      <c r="BD27" s="100">
        <v>1.7885133</v>
      </c>
      <c r="BE27" s="100">
        <v>2.4095466000000001</v>
      </c>
      <c r="BF27" s="100">
        <v>9.0868613000000007</v>
      </c>
      <c r="BG27" s="100">
        <v>11.082236</v>
      </c>
      <c r="BH27" s="100">
        <v>14.383095000000001</v>
      </c>
      <c r="BI27" s="100">
        <v>29.419460999999998</v>
      </c>
      <c r="BJ27" s="100">
        <v>74.988752000000005</v>
      </c>
      <c r="BK27" s="100">
        <v>92.401041000000006</v>
      </c>
      <c r="BL27" s="100">
        <v>263.09665000000001</v>
      </c>
      <c r="BM27" s="100">
        <v>3.0998541999999998</v>
      </c>
      <c r="BN27" s="100">
        <v>10.068842</v>
      </c>
      <c r="BO27" s="125"/>
      <c r="BP27" s="114">
        <v>1920</v>
      </c>
    </row>
    <row r="28" spans="1:68">
      <c r="A28" s="127"/>
      <c r="B28" s="115">
        <v>1921</v>
      </c>
      <c r="C28" s="100">
        <v>0.32541490000000001</v>
      </c>
      <c r="D28" s="100">
        <v>0</v>
      </c>
      <c r="E28" s="100">
        <v>0</v>
      </c>
      <c r="F28" s="100">
        <v>0</v>
      </c>
      <c r="G28" s="100">
        <v>0</v>
      </c>
      <c r="H28" s="100">
        <v>0.44503779999999998</v>
      </c>
      <c r="I28" s="100">
        <v>0.88066929999999999</v>
      </c>
      <c r="J28" s="100">
        <v>2.5138259999999999</v>
      </c>
      <c r="K28" s="100">
        <v>0.58616650000000003</v>
      </c>
      <c r="L28" s="100">
        <v>5.468216</v>
      </c>
      <c r="M28" s="100">
        <v>3.7037037000000002</v>
      </c>
      <c r="N28" s="100">
        <v>10.221465</v>
      </c>
      <c r="O28" s="100">
        <v>10.989011</v>
      </c>
      <c r="P28" s="100">
        <v>20.942408</v>
      </c>
      <c r="Q28" s="100">
        <v>29.761904999999999</v>
      </c>
      <c r="R28" s="100">
        <v>85.858586000000003</v>
      </c>
      <c r="S28" s="100">
        <v>63.157895000000003</v>
      </c>
      <c r="T28" s="100">
        <v>212.76596000000001</v>
      </c>
      <c r="U28" s="100">
        <v>3.6076337999999999</v>
      </c>
      <c r="V28" s="100">
        <v>9.9780888999999995</v>
      </c>
      <c r="W28" s="127"/>
      <c r="X28" s="115">
        <v>1921</v>
      </c>
      <c r="Y28" s="100">
        <v>0</v>
      </c>
      <c r="Z28" s="100">
        <v>0</v>
      </c>
      <c r="AA28" s="100">
        <v>0.38138830000000001</v>
      </c>
      <c r="AB28" s="100">
        <v>0</v>
      </c>
      <c r="AC28" s="100">
        <v>0</v>
      </c>
      <c r="AD28" s="100">
        <v>0.42140749999999999</v>
      </c>
      <c r="AE28" s="100">
        <v>0</v>
      </c>
      <c r="AF28" s="100">
        <v>1.0454783000000001</v>
      </c>
      <c r="AG28" s="100">
        <v>0.61766520000000003</v>
      </c>
      <c r="AH28" s="100">
        <v>1.4566642000000001</v>
      </c>
      <c r="AI28" s="100">
        <v>0</v>
      </c>
      <c r="AJ28" s="100">
        <v>5.9701493000000001</v>
      </c>
      <c r="AK28" s="100">
        <v>7.6142132</v>
      </c>
      <c r="AL28" s="100">
        <v>14</v>
      </c>
      <c r="AM28" s="100">
        <v>12.5</v>
      </c>
      <c r="AN28" s="100">
        <v>77.294685999999999</v>
      </c>
      <c r="AO28" s="100">
        <v>67.961164999999994</v>
      </c>
      <c r="AP28" s="100">
        <v>145.45455000000001</v>
      </c>
      <c r="AQ28" s="100">
        <v>2.2734049000000001</v>
      </c>
      <c r="AR28" s="100">
        <v>7.0329405999999999</v>
      </c>
      <c r="AS28" s="127"/>
      <c r="AT28" s="115">
        <v>1921</v>
      </c>
      <c r="AU28" s="100">
        <v>0.1656726</v>
      </c>
      <c r="AV28" s="100">
        <v>0</v>
      </c>
      <c r="AW28" s="100">
        <v>0.1883949</v>
      </c>
      <c r="AX28" s="100">
        <v>0</v>
      </c>
      <c r="AY28" s="100">
        <v>0</v>
      </c>
      <c r="AZ28" s="100">
        <v>0.43290040000000002</v>
      </c>
      <c r="BA28" s="100">
        <v>0.4462294</v>
      </c>
      <c r="BB28" s="100">
        <v>1.7939518000000001</v>
      </c>
      <c r="BC28" s="100">
        <v>0.60150380000000003</v>
      </c>
      <c r="BD28" s="100">
        <v>3.5260931000000002</v>
      </c>
      <c r="BE28" s="100">
        <v>1.9600157</v>
      </c>
      <c r="BF28" s="100">
        <v>8.2606699999999993</v>
      </c>
      <c r="BG28" s="100">
        <v>9.4228503999999997</v>
      </c>
      <c r="BH28" s="100">
        <v>17.707363000000001</v>
      </c>
      <c r="BI28" s="100">
        <v>21.341463000000001</v>
      </c>
      <c r="BJ28" s="100">
        <v>81.481481000000002</v>
      </c>
      <c r="BK28" s="100">
        <v>65.656565999999998</v>
      </c>
      <c r="BL28" s="100">
        <v>176.47058999999999</v>
      </c>
      <c r="BM28" s="100">
        <v>2.9513666000000001</v>
      </c>
      <c r="BN28" s="100">
        <v>8.5107073</v>
      </c>
      <c r="BO28" s="127"/>
      <c r="BP28" s="115">
        <v>1921</v>
      </c>
    </row>
    <row r="29" spans="1:68">
      <c r="A29" s="127"/>
      <c r="B29" s="116">
        <v>1922</v>
      </c>
      <c r="C29" s="100">
        <v>0</v>
      </c>
      <c r="D29" s="100">
        <v>0</v>
      </c>
      <c r="E29" s="100">
        <v>0</v>
      </c>
      <c r="F29" s="100">
        <v>0</v>
      </c>
      <c r="G29" s="100">
        <v>0</v>
      </c>
      <c r="H29" s="100">
        <v>0.45065339999999998</v>
      </c>
      <c r="I29" s="100">
        <v>0</v>
      </c>
      <c r="J29" s="100">
        <v>1.946472</v>
      </c>
      <c r="K29" s="100">
        <v>2.2650057000000001</v>
      </c>
      <c r="L29" s="100">
        <v>2.7045300999999999</v>
      </c>
      <c r="M29" s="100">
        <v>3.6337209000000001</v>
      </c>
      <c r="N29" s="100">
        <v>6.6889631999999999</v>
      </c>
      <c r="O29" s="100">
        <v>20</v>
      </c>
      <c r="P29" s="100">
        <v>35.143770000000004</v>
      </c>
      <c r="Q29" s="100">
        <v>51.136364</v>
      </c>
      <c r="R29" s="100">
        <v>64.039409000000006</v>
      </c>
      <c r="S29" s="100">
        <v>134.02062000000001</v>
      </c>
      <c r="T29" s="100">
        <v>276.59573999999998</v>
      </c>
      <c r="U29" s="100">
        <v>4.4146212</v>
      </c>
      <c r="V29" s="100">
        <v>12.669942000000001</v>
      </c>
      <c r="W29" s="127"/>
      <c r="X29" s="116">
        <v>1922</v>
      </c>
      <c r="Y29" s="100">
        <v>0</v>
      </c>
      <c r="Z29" s="100">
        <v>0.33636060000000001</v>
      </c>
      <c r="AA29" s="100">
        <v>0</v>
      </c>
      <c r="AB29" s="100">
        <v>0</v>
      </c>
      <c r="AC29" s="100">
        <v>0.43440489999999998</v>
      </c>
      <c r="AD29" s="100">
        <v>0</v>
      </c>
      <c r="AE29" s="100">
        <v>0.8795075</v>
      </c>
      <c r="AF29" s="100">
        <v>0.50709939999999998</v>
      </c>
      <c r="AG29" s="100">
        <v>0.59594760000000002</v>
      </c>
      <c r="AH29" s="100">
        <v>2.1443888000000002</v>
      </c>
      <c r="AI29" s="100">
        <v>1.6116035</v>
      </c>
      <c r="AJ29" s="100">
        <v>1.9436346</v>
      </c>
      <c r="AK29" s="100">
        <v>7.2639224999999996</v>
      </c>
      <c r="AL29" s="100">
        <v>23.722628</v>
      </c>
      <c r="AM29" s="100">
        <v>30.30303</v>
      </c>
      <c r="AN29" s="100">
        <v>32.710279999999997</v>
      </c>
      <c r="AO29" s="100">
        <v>84.905659999999997</v>
      </c>
      <c r="AP29" s="100">
        <v>250</v>
      </c>
      <c r="AQ29" s="100">
        <v>2.6292726000000002</v>
      </c>
      <c r="AR29" s="100">
        <v>8.4347648999999993</v>
      </c>
      <c r="AS29" s="127"/>
      <c r="AT29" s="116">
        <v>1922</v>
      </c>
      <c r="AU29" s="100">
        <v>0</v>
      </c>
      <c r="AV29" s="100">
        <v>0.16597509999999999</v>
      </c>
      <c r="AW29" s="100">
        <v>0</v>
      </c>
      <c r="AX29" s="100">
        <v>0</v>
      </c>
      <c r="AY29" s="100">
        <v>0.2192982</v>
      </c>
      <c r="AZ29" s="100">
        <v>0.21838830000000001</v>
      </c>
      <c r="BA29" s="100">
        <v>0.43601479999999998</v>
      </c>
      <c r="BB29" s="100">
        <v>1.2416191000000001</v>
      </c>
      <c r="BC29" s="100">
        <v>1.4518002000000001</v>
      </c>
      <c r="BD29" s="100">
        <v>2.4322446000000002</v>
      </c>
      <c r="BE29" s="100">
        <v>2.6748185000000002</v>
      </c>
      <c r="BF29" s="100">
        <v>4.4943819999999999</v>
      </c>
      <c r="BG29" s="100">
        <v>14.076577</v>
      </c>
      <c r="BH29" s="100">
        <v>29.812605999999999</v>
      </c>
      <c r="BI29" s="100">
        <v>41.055717999999999</v>
      </c>
      <c r="BJ29" s="100">
        <v>47.961630999999997</v>
      </c>
      <c r="BK29" s="100">
        <v>108.37438</v>
      </c>
      <c r="BL29" s="100">
        <v>262.13592</v>
      </c>
      <c r="BM29" s="100">
        <v>3.5368678</v>
      </c>
      <c r="BN29" s="100">
        <v>10.565389</v>
      </c>
      <c r="BO29" s="127"/>
      <c r="BP29" s="116">
        <v>1922</v>
      </c>
    </row>
    <row r="30" spans="1:68">
      <c r="A30" s="127"/>
      <c r="B30" s="116">
        <v>1923</v>
      </c>
      <c r="C30" s="100">
        <v>0.31466329999999998</v>
      </c>
      <c r="D30" s="100">
        <v>0</v>
      </c>
      <c r="E30" s="100">
        <v>0.35223670000000001</v>
      </c>
      <c r="F30" s="100">
        <v>0</v>
      </c>
      <c r="G30" s="100">
        <v>0</v>
      </c>
      <c r="H30" s="100">
        <v>0</v>
      </c>
      <c r="I30" s="100">
        <v>0.42808220000000002</v>
      </c>
      <c r="J30" s="100">
        <v>1.3966479999999999</v>
      </c>
      <c r="K30" s="100">
        <v>0.54794520000000002</v>
      </c>
      <c r="L30" s="100">
        <v>4.5841519000000002</v>
      </c>
      <c r="M30" s="100">
        <v>3.5714286</v>
      </c>
      <c r="N30" s="100">
        <v>13.900245</v>
      </c>
      <c r="O30" s="100">
        <v>18.962076</v>
      </c>
      <c r="P30" s="100">
        <v>26.587888</v>
      </c>
      <c r="Q30" s="100">
        <v>26.737967999999999</v>
      </c>
      <c r="R30" s="100">
        <v>90.909091000000004</v>
      </c>
      <c r="S30" s="100">
        <v>138.61385999999999</v>
      </c>
      <c r="T30" s="100">
        <v>333.33332999999999</v>
      </c>
      <c r="U30" s="100">
        <v>4.5536083999999999</v>
      </c>
      <c r="V30" s="100">
        <v>13.469004</v>
      </c>
      <c r="W30" s="127"/>
      <c r="X30" s="116">
        <v>1923</v>
      </c>
      <c r="Y30" s="100">
        <v>0</v>
      </c>
      <c r="Z30" s="100">
        <v>0</v>
      </c>
      <c r="AA30" s="100">
        <v>0</v>
      </c>
      <c r="AB30" s="100">
        <v>0</v>
      </c>
      <c r="AC30" s="100">
        <v>0</v>
      </c>
      <c r="AD30" s="100">
        <v>0</v>
      </c>
      <c r="AE30" s="100">
        <v>0</v>
      </c>
      <c r="AF30" s="100">
        <v>0.48780489999999999</v>
      </c>
      <c r="AG30" s="100">
        <v>0</v>
      </c>
      <c r="AH30" s="100">
        <v>2.0891365</v>
      </c>
      <c r="AI30" s="100">
        <v>0</v>
      </c>
      <c r="AJ30" s="100">
        <v>4.7036689000000003</v>
      </c>
      <c r="AK30" s="100">
        <v>8.0831409000000001</v>
      </c>
      <c r="AL30" s="100">
        <v>11.744966</v>
      </c>
      <c r="AM30" s="100">
        <v>23.188406000000001</v>
      </c>
      <c r="AN30" s="100">
        <v>54.794521000000003</v>
      </c>
      <c r="AO30" s="100">
        <v>81.818181999999993</v>
      </c>
      <c r="AP30" s="100">
        <v>163.63636</v>
      </c>
      <c r="AQ30" s="100">
        <v>2.1827811000000001</v>
      </c>
      <c r="AR30" s="100">
        <v>7.0384406000000004</v>
      </c>
      <c r="AS30" s="127"/>
      <c r="AT30" s="116">
        <v>1923</v>
      </c>
      <c r="AU30" s="100">
        <v>0.1604621</v>
      </c>
      <c r="AV30" s="100">
        <v>0</v>
      </c>
      <c r="AW30" s="100">
        <v>0.17838029999999999</v>
      </c>
      <c r="AX30" s="100">
        <v>0</v>
      </c>
      <c r="AY30" s="100">
        <v>0</v>
      </c>
      <c r="AZ30" s="100">
        <v>0</v>
      </c>
      <c r="BA30" s="100">
        <v>0.21496129999999999</v>
      </c>
      <c r="BB30" s="100">
        <v>0.95283470000000003</v>
      </c>
      <c r="BC30" s="100">
        <v>0.28121479999999999</v>
      </c>
      <c r="BD30" s="100">
        <v>3.3749577999999998</v>
      </c>
      <c r="BE30" s="100">
        <v>1.874063</v>
      </c>
      <c r="BF30" s="100">
        <v>9.6237969999999997</v>
      </c>
      <c r="BG30" s="100">
        <v>13.91863</v>
      </c>
      <c r="BH30" s="100">
        <v>19.638649000000001</v>
      </c>
      <c r="BI30" s="100">
        <v>25.034770999999999</v>
      </c>
      <c r="BJ30" s="100">
        <v>72.429907</v>
      </c>
      <c r="BK30" s="100">
        <v>109.00474</v>
      </c>
      <c r="BL30" s="100">
        <v>240</v>
      </c>
      <c r="BM30" s="100">
        <v>3.3898899999999998</v>
      </c>
      <c r="BN30" s="100">
        <v>10.168768</v>
      </c>
      <c r="BO30" s="127"/>
      <c r="BP30" s="116">
        <v>1923</v>
      </c>
    </row>
    <row r="31" spans="1:68">
      <c r="A31" s="127"/>
      <c r="B31" s="116">
        <v>1924</v>
      </c>
      <c r="C31" s="100">
        <v>0</v>
      </c>
      <c r="D31" s="100">
        <v>0</v>
      </c>
      <c r="E31" s="100">
        <v>0</v>
      </c>
      <c r="F31" s="100">
        <v>0</v>
      </c>
      <c r="G31" s="100">
        <v>0</v>
      </c>
      <c r="H31" s="100">
        <v>0</v>
      </c>
      <c r="I31" s="100">
        <v>0</v>
      </c>
      <c r="J31" s="100">
        <v>1.3471036999999999</v>
      </c>
      <c r="K31" s="100">
        <v>4.2216358999999999</v>
      </c>
      <c r="L31" s="100">
        <v>2.5316456000000001</v>
      </c>
      <c r="M31" s="100">
        <v>7.0372976999999999</v>
      </c>
      <c r="N31" s="100">
        <v>7.1942446000000002</v>
      </c>
      <c r="O31" s="100">
        <v>16.221374000000001</v>
      </c>
      <c r="P31" s="100">
        <v>17.980636000000001</v>
      </c>
      <c r="Q31" s="100">
        <v>35</v>
      </c>
      <c r="R31" s="100">
        <v>59.907834000000001</v>
      </c>
      <c r="S31" s="100">
        <v>106.79612</v>
      </c>
      <c r="T31" s="100">
        <v>390.2439</v>
      </c>
      <c r="U31" s="100">
        <v>3.9844672999999999</v>
      </c>
      <c r="V31" s="100">
        <v>12.667828</v>
      </c>
      <c r="W31" s="127"/>
      <c r="X31" s="116">
        <v>1924</v>
      </c>
      <c r="Y31" s="100">
        <v>0</v>
      </c>
      <c r="Z31" s="100">
        <v>0</v>
      </c>
      <c r="AA31" s="100">
        <v>0</v>
      </c>
      <c r="AB31" s="100">
        <v>0</v>
      </c>
      <c r="AC31" s="100">
        <v>0</v>
      </c>
      <c r="AD31" s="100">
        <v>0.42936879999999999</v>
      </c>
      <c r="AE31" s="100">
        <v>0.4244482</v>
      </c>
      <c r="AF31" s="100">
        <v>0</v>
      </c>
      <c r="AG31" s="100">
        <v>0.55897149999999995</v>
      </c>
      <c r="AH31" s="100">
        <v>0</v>
      </c>
      <c r="AI31" s="100">
        <v>0.77041599999999999</v>
      </c>
      <c r="AJ31" s="100">
        <v>2.7297543000000002</v>
      </c>
      <c r="AK31" s="100">
        <v>5.5248619000000003</v>
      </c>
      <c r="AL31" s="100">
        <v>12.519562000000001</v>
      </c>
      <c r="AM31" s="100">
        <v>21.978021999999999</v>
      </c>
      <c r="AN31" s="100">
        <v>49.549550000000004</v>
      </c>
      <c r="AO31" s="100">
        <v>137.93102999999999</v>
      </c>
      <c r="AP31" s="100">
        <v>403.84615000000002</v>
      </c>
      <c r="AQ31" s="100">
        <v>2.6669474000000002</v>
      </c>
      <c r="AR31" s="100">
        <v>10.884233</v>
      </c>
      <c r="AS31" s="127"/>
      <c r="AT31" s="116">
        <v>1924</v>
      </c>
      <c r="AU31" s="100">
        <v>0</v>
      </c>
      <c r="AV31" s="100">
        <v>0</v>
      </c>
      <c r="AW31" s="100">
        <v>0</v>
      </c>
      <c r="AX31" s="100">
        <v>0</v>
      </c>
      <c r="AY31" s="100">
        <v>0</v>
      </c>
      <c r="AZ31" s="100">
        <v>0.21949080000000001</v>
      </c>
      <c r="BA31" s="100">
        <v>0.21290190000000001</v>
      </c>
      <c r="BB31" s="100">
        <v>0.68997240000000004</v>
      </c>
      <c r="BC31" s="100">
        <v>2.4429967000000001</v>
      </c>
      <c r="BD31" s="100">
        <v>1.3076169</v>
      </c>
      <c r="BE31" s="100">
        <v>4.0456050000000001</v>
      </c>
      <c r="BF31" s="100">
        <v>5.1063830000000001</v>
      </c>
      <c r="BG31" s="100">
        <v>11.264721</v>
      </c>
      <c r="BH31" s="100">
        <v>15.418502</v>
      </c>
      <c r="BI31" s="100">
        <v>28.795812000000002</v>
      </c>
      <c r="BJ31" s="100">
        <v>54.669704000000003</v>
      </c>
      <c r="BK31" s="100">
        <v>123.28767000000001</v>
      </c>
      <c r="BL31" s="100">
        <v>397.84946000000002</v>
      </c>
      <c r="BM31" s="100">
        <v>3.3383810999999999</v>
      </c>
      <c r="BN31" s="100">
        <v>11.859347</v>
      </c>
      <c r="BO31" s="127"/>
      <c r="BP31" s="116">
        <v>1924</v>
      </c>
    </row>
    <row r="32" spans="1:68">
      <c r="A32" s="127"/>
      <c r="B32" s="116">
        <v>1925</v>
      </c>
      <c r="C32" s="100">
        <v>0.30599759999999998</v>
      </c>
      <c r="D32" s="100">
        <v>0</v>
      </c>
      <c r="E32" s="100">
        <v>0</v>
      </c>
      <c r="F32" s="100">
        <v>0</v>
      </c>
      <c r="G32" s="100">
        <v>0</v>
      </c>
      <c r="H32" s="100">
        <v>0.4342162</v>
      </c>
      <c r="I32" s="100">
        <v>0</v>
      </c>
      <c r="J32" s="100">
        <v>0.87450810000000001</v>
      </c>
      <c r="K32" s="100">
        <v>1.5345268999999999</v>
      </c>
      <c r="L32" s="100">
        <v>3.6563070999999998</v>
      </c>
      <c r="M32" s="100">
        <v>4.2223785999999999</v>
      </c>
      <c r="N32" s="100">
        <v>11.032309</v>
      </c>
      <c r="O32" s="100">
        <v>13.966480000000001</v>
      </c>
      <c r="P32" s="100">
        <v>26.17801</v>
      </c>
      <c r="Q32" s="100">
        <v>55.813952999999998</v>
      </c>
      <c r="R32" s="100">
        <v>71.748879000000002</v>
      </c>
      <c r="S32" s="100">
        <v>200</v>
      </c>
      <c r="T32" s="100">
        <v>400</v>
      </c>
      <c r="U32" s="100">
        <v>4.8167331999999998</v>
      </c>
      <c r="V32" s="100">
        <v>15.479786000000001</v>
      </c>
      <c r="W32" s="127"/>
      <c r="X32" s="116">
        <v>1925</v>
      </c>
      <c r="Y32" s="100">
        <v>0</v>
      </c>
      <c r="Z32" s="100">
        <v>0</v>
      </c>
      <c r="AA32" s="100">
        <v>0</v>
      </c>
      <c r="AB32" s="100">
        <v>0</v>
      </c>
      <c r="AC32" s="100">
        <v>0</v>
      </c>
      <c r="AD32" s="100">
        <v>0</v>
      </c>
      <c r="AE32" s="100">
        <v>0.41999160000000002</v>
      </c>
      <c r="AF32" s="100">
        <v>0.45998159999999999</v>
      </c>
      <c r="AG32" s="100">
        <v>1.0845986999999999</v>
      </c>
      <c r="AH32" s="100">
        <v>1.3012362</v>
      </c>
      <c r="AI32" s="100">
        <v>4.5489006999999999</v>
      </c>
      <c r="AJ32" s="100">
        <v>3.5304500999999999</v>
      </c>
      <c r="AK32" s="100">
        <v>6.4516128999999998</v>
      </c>
      <c r="AL32" s="100">
        <v>10.279000999999999</v>
      </c>
      <c r="AM32" s="100">
        <v>33.419023000000003</v>
      </c>
      <c r="AN32" s="100">
        <v>56.277056000000002</v>
      </c>
      <c r="AO32" s="100">
        <v>66.115701999999999</v>
      </c>
      <c r="AP32" s="100">
        <v>173.07692</v>
      </c>
      <c r="AQ32" s="100">
        <v>2.4758433000000002</v>
      </c>
      <c r="AR32" s="100">
        <v>7.4568472000000003</v>
      </c>
      <c r="AS32" s="127"/>
      <c r="AT32" s="116">
        <v>1925</v>
      </c>
      <c r="AU32" s="100">
        <v>0.1556178</v>
      </c>
      <c r="AV32" s="100">
        <v>0</v>
      </c>
      <c r="AW32" s="100">
        <v>0</v>
      </c>
      <c r="AX32" s="100">
        <v>0</v>
      </c>
      <c r="AY32" s="100">
        <v>0</v>
      </c>
      <c r="AZ32" s="100">
        <v>0.21500749999999999</v>
      </c>
      <c r="BA32" s="100">
        <v>0.21159539999999999</v>
      </c>
      <c r="BB32" s="100">
        <v>0.67249499999999995</v>
      </c>
      <c r="BC32" s="100">
        <v>1.3161358000000001</v>
      </c>
      <c r="BD32" s="100">
        <v>2.5173065000000001</v>
      </c>
      <c r="BE32" s="100">
        <v>4.379562</v>
      </c>
      <c r="BF32" s="100">
        <v>7.4937551999999998</v>
      </c>
      <c r="BG32" s="100">
        <v>10.479042</v>
      </c>
      <c r="BH32" s="100">
        <v>18.685120999999999</v>
      </c>
      <c r="BI32" s="100">
        <v>45.177045</v>
      </c>
      <c r="BJ32" s="100">
        <v>63.876652</v>
      </c>
      <c r="BK32" s="100">
        <v>129.87012999999999</v>
      </c>
      <c r="BL32" s="100">
        <v>271.73912999999999</v>
      </c>
      <c r="BM32" s="100">
        <v>3.670528</v>
      </c>
      <c r="BN32" s="100">
        <v>11.268568</v>
      </c>
      <c r="BO32" s="127"/>
      <c r="BP32" s="116">
        <v>1925</v>
      </c>
    </row>
    <row r="33" spans="1:68">
      <c r="A33" s="127"/>
      <c r="B33" s="116">
        <v>1926</v>
      </c>
      <c r="C33" s="100">
        <v>0</v>
      </c>
      <c r="D33" s="100">
        <v>0</v>
      </c>
      <c r="E33" s="100">
        <v>0</v>
      </c>
      <c r="F33" s="100">
        <v>0</v>
      </c>
      <c r="G33" s="100">
        <v>0</v>
      </c>
      <c r="H33" s="100">
        <v>0</v>
      </c>
      <c r="I33" s="100">
        <v>0</v>
      </c>
      <c r="J33" s="100">
        <v>0</v>
      </c>
      <c r="K33" s="100">
        <v>1.9851117</v>
      </c>
      <c r="L33" s="100">
        <v>2.3571008</v>
      </c>
      <c r="M33" s="100">
        <v>2.1097046000000002</v>
      </c>
      <c r="N33" s="100">
        <v>12.461059000000001</v>
      </c>
      <c r="O33" s="100">
        <v>12.879485000000001</v>
      </c>
      <c r="P33" s="100">
        <v>27.638190999999999</v>
      </c>
      <c r="Q33" s="100">
        <v>47.619047999999999</v>
      </c>
      <c r="R33" s="100">
        <v>111.11111</v>
      </c>
      <c r="S33" s="100">
        <v>163.63636</v>
      </c>
      <c r="T33" s="100">
        <v>384.61538000000002</v>
      </c>
      <c r="U33" s="100">
        <v>4.6579329999999999</v>
      </c>
      <c r="V33" s="100">
        <v>15.197431</v>
      </c>
      <c r="W33" s="127"/>
      <c r="X33" s="116">
        <v>1926</v>
      </c>
      <c r="Y33" s="100">
        <v>0</v>
      </c>
      <c r="Z33" s="100">
        <v>0.33829500000000001</v>
      </c>
      <c r="AA33" s="100">
        <v>0.33355570000000001</v>
      </c>
      <c r="AB33" s="100">
        <v>0</v>
      </c>
      <c r="AC33" s="100">
        <v>0</v>
      </c>
      <c r="AD33" s="100">
        <v>0</v>
      </c>
      <c r="AE33" s="100">
        <v>0.41614649999999997</v>
      </c>
      <c r="AF33" s="100">
        <v>0.44863170000000002</v>
      </c>
      <c r="AG33" s="100">
        <v>0</v>
      </c>
      <c r="AH33" s="100">
        <v>2.5109856000000002</v>
      </c>
      <c r="AI33" s="100">
        <v>3.7341299000000001</v>
      </c>
      <c r="AJ33" s="100">
        <v>3.4275921</v>
      </c>
      <c r="AK33" s="100">
        <v>7.3529412000000001</v>
      </c>
      <c r="AL33" s="100">
        <v>7.0028011000000001</v>
      </c>
      <c r="AM33" s="100">
        <v>26.128266</v>
      </c>
      <c r="AN33" s="100">
        <v>21.186440999999999</v>
      </c>
      <c r="AO33" s="100">
        <v>96</v>
      </c>
      <c r="AP33" s="100">
        <v>245.28301999999999</v>
      </c>
      <c r="AQ33" s="100">
        <v>2.3610362</v>
      </c>
      <c r="AR33" s="100">
        <v>7.6836291000000001</v>
      </c>
      <c r="AS33" s="127"/>
      <c r="AT33" s="116">
        <v>1926</v>
      </c>
      <c r="AU33" s="100">
        <v>0</v>
      </c>
      <c r="AV33" s="100">
        <v>0.16605780000000001</v>
      </c>
      <c r="AW33" s="100">
        <v>0.16498930000000001</v>
      </c>
      <c r="AX33" s="100">
        <v>0</v>
      </c>
      <c r="AY33" s="100">
        <v>0</v>
      </c>
      <c r="AZ33" s="100">
        <v>0</v>
      </c>
      <c r="BA33" s="100">
        <v>0.2105263</v>
      </c>
      <c r="BB33" s="100">
        <v>0.21934629999999999</v>
      </c>
      <c r="BC33" s="100">
        <v>1.0214505</v>
      </c>
      <c r="BD33" s="100">
        <v>2.4316108999999999</v>
      </c>
      <c r="BE33" s="100">
        <v>2.8975008999999998</v>
      </c>
      <c r="BF33" s="100">
        <v>8.1599347000000009</v>
      </c>
      <c r="BG33" s="100">
        <v>10.299166</v>
      </c>
      <c r="BH33" s="100">
        <v>17.880794999999999</v>
      </c>
      <c r="BI33" s="100">
        <v>37.372593000000002</v>
      </c>
      <c r="BJ33" s="100">
        <v>65.957447000000002</v>
      </c>
      <c r="BK33" s="100">
        <v>127.65957</v>
      </c>
      <c r="BL33" s="100">
        <v>304.34782999999999</v>
      </c>
      <c r="BM33" s="100">
        <v>3.5335106000000001</v>
      </c>
      <c r="BN33" s="100">
        <v>11.308786</v>
      </c>
      <c r="BO33" s="127"/>
      <c r="BP33" s="116">
        <v>1926</v>
      </c>
    </row>
    <row r="34" spans="1:68">
      <c r="A34" s="127"/>
      <c r="B34" s="116">
        <v>1927</v>
      </c>
      <c r="C34" s="100">
        <v>0.30902350000000001</v>
      </c>
      <c r="D34" s="100">
        <v>0</v>
      </c>
      <c r="E34" s="100">
        <v>0</v>
      </c>
      <c r="F34" s="100">
        <v>0</v>
      </c>
      <c r="G34" s="100">
        <v>0</v>
      </c>
      <c r="H34" s="100">
        <v>0</v>
      </c>
      <c r="I34" s="100">
        <v>0</v>
      </c>
      <c r="J34" s="100">
        <v>0.4198153</v>
      </c>
      <c r="K34" s="100">
        <v>1.4388489</v>
      </c>
      <c r="L34" s="100">
        <v>1.1376564</v>
      </c>
      <c r="M34" s="100">
        <v>4.8712596000000001</v>
      </c>
      <c r="N34" s="100">
        <v>5.3929121999999996</v>
      </c>
      <c r="O34" s="100">
        <v>17.304189000000001</v>
      </c>
      <c r="P34" s="100">
        <v>27.845036</v>
      </c>
      <c r="Q34" s="100">
        <v>44.176707</v>
      </c>
      <c r="R34" s="100">
        <v>57.851239999999997</v>
      </c>
      <c r="S34" s="100">
        <v>72.072072000000006</v>
      </c>
      <c r="T34" s="100">
        <v>121.95122000000001</v>
      </c>
      <c r="U34" s="100">
        <v>3.5456501999999999</v>
      </c>
      <c r="V34" s="100">
        <v>8.4521000999999991</v>
      </c>
      <c r="W34" s="127"/>
      <c r="X34" s="116">
        <v>1927</v>
      </c>
      <c r="Y34" s="100">
        <v>0</v>
      </c>
      <c r="Z34" s="100">
        <v>0.33266800000000002</v>
      </c>
      <c r="AA34" s="100">
        <v>0</v>
      </c>
      <c r="AB34" s="100">
        <v>0</v>
      </c>
      <c r="AC34" s="100">
        <v>0</v>
      </c>
      <c r="AD34" s="100">
        <v>0</v>
      </c>
      <c r="AE34" s="100">
        <v>0</v>
      </c>
      <c r="AF34" s="100">
        <v>0.43497170000000002</v>
      </c>
      <c r="AG34" s="100">
        <v>0</v>
      </c>
      <c r="AH34" s="100">
        <v>0.6053269</v>
      </c>
      <c r="AI34" s="100">
        <v>4.4052863000000002</v>
      </c>
      <c r="AJ34" s="100">
        <v>2.5083612</v>
      </c>
      <c r="AK34" s="100">
        <v>4.1025641000000004</v>
      </c>
      <c r="AL34" s="100">
        <v>13.477088999999999</v>
      </c>
      <c r="AM34" s="100">
        <v>23.965142</v>
      </c>
      <c r="AN34" s="100">
        <v>28.806584000000001</v>
      </c>
      <c r="AO34" s="100">
        <v>100.77518999999999</v>
      </c>
      <c r="AP34" s="100">
        <v>200</v>
      </c>
      <c r="AQ34" s="100">
        <v>2.2489004000000001</v>
      </c>
      <c r="AR34" s="100">
        <v>7.1765521999999997</v>
      </c>
      <c r="AS34" s="127"/>
      <c r="AT34" s="116">
        <v>1927</v>
      </c>
      <c r="AU34" s="100">
        <v>0.15698590000000001</v>
      </c>
      <c r="AV34" s="100">
        <v>0.1630789</v>
      </c>
      <c r="AW34" s="100">
        <v>0</v>
      </c>
      <c r="AX34" s="100">
        <v>0</v>
      </c>
      <c r="AY34" s="100">
        <v>0</v>
      </c>
      <c r="AZ34" s="100">
        <v>0</v>
      </c>
      <c r="BA34" s="100">
        <v>0</v>
      </c>
      <c r="BB34" s="100">
        <v>0.4272591</v>
      </c>
      <c r="BC34" s="100">
        <v>0.74019250000000003</v>
      </c>
      <c r="BD34" s="100">
        <v>0.87976540000000003</v>
      </c>
      <c r="BE34" s="100">
        <v>4.6445159</v>
      </c>
      <c r="BF34" s="100">
        <v>4.0096230999999998</v>
      </c>
      <c r="BG34" s="100">
        <v>11.095031000000001</v>
      </c>
      <c r="BH34" s="100">
        <v>21.045918</v>
      </c>
      <c r="BI34" s="100">
        <v>34.482759000000001</v>
      </c>
      <c r="BJ34" s="100">
        <v>43.298969</v>
      </c>
      <c r="BK34" s="100">
        <v>87.5</v>
      </c>
      <c r="BL34" s="100">
        <v>166.66667000000001</v>
      </c>
      <c r="BM34" s="100">
        <v>2.9114436000000001</v>
      </c>
      <c r="BN34" s="100">
        <v>7.9588077999999998</v>
      </c>
      <c r="BO34" s="127"/>
      <c r="BP34" s="116">
        <v>1927</v>
      </c>
    </row>
    <row r="35" spans="1:68">
      <c r="A35" s="127"/>
      <c r="B35" s="116">
        <v>1928</v>
      </c>
      <c r="C35" s="100">
        <v>0</v>
      </c>
      <c r="D35" s="100">
        <v>0</v>
      </c>
      <c r="E35" s="100">
        <v>0</v>
      </c>
      <c r="F35" s="100">
        <v>0</v>
      </c>
      <c r="G35" s="100">
        <v>0.72332730000000001</v>
      </c>
      <c r="H35" s="100">
        <v>0</v>
      </c>
      <c r="I35" s="100">
        <v>0.42480879999999999</v>
      </c>
      <c r="J35" s="100">
        <v>0.83298629999999996</v>
      </c>
      <c r="K35" s="100">
        <v>0.46168049999999999</v>
      </c>
      <c r="L35" s="100">
        <v>2.2087245000000002</v>
      </c>
      <c r="M35" s="100">
        <v>4.0816327000000001</v>
      </c>
      <c r="N35" s="100">
        <v>6.1538462000000003</v>
      </c>
      <c r="O35" s="100">
        <v>12.635379</v>
      </c>
      <c r="P35" s="100">
        <v>23.310023000000001</v>
      </c>
      <c r="Q35" s="100">
        <v>35.781543999999997</v>
      </c>
      <c r="R35" s="100">
        <v>51.383398999999997</v>
      </c>
      <c r="S35" s="100">
        <v>87.719297999999995</v>
      </c>
      <c r="T35" s="100">
        <v>219.51220000000001</v>
      </c>
      <c r="U35" s="100">
        <v>3.3836219999999999</v>
      </c>
      <c r="V35" s="100">
        <v>9.3239266999999995</v>
      </c>
      <c r="W35" s="127"/>
      <c r="X35" s="116">
        <v>1928</v>
      </c>
      <c r="Y35" s="100">
        <v>0</v>
      </c>
      <c r="Z35" s="100">
        <v>0</v>
      </c>
      <c r="AA35" s="100">
        <v>0</v>
      </c>
      <c r="AB35" s="100">
        <v>0</v>
      </c>
      <c r="AC35" s="100">
        <v>0</v>
      </c>
      <c r="AD35" s="100">
        <v>0</v>
      </c>
      <c r="AE35" s="100">
        <v>0</v>
      </c>
      <c r="AF35" s="100">
        <v>0</v>
      </c>
      <c r="AG35" s="100">
        <v>0.9765625</v>
      </c>
      <c r="AH35" s="100">
        <v>0.58788949999999995</v>
      </c>
      <c r="AI35" s="100">
        <v>1.4347201999999999</v>
      </c>
      <c r="AJ35" s="100">
        <v>3.3003300000000002</v>
      </c>
      <c r="AK35" s="100">
        <v>10.945274</v>
      </c>
      <c r="AL35" s="100">
        <v>9.0673575</v>
      </c>
      <c r="AM35" s="100">
        <v>14.084507</v>
      </c>
      <c r="AN35" s="100">
        <v>23.809524</v>
      </c>
      <c r="AO35" s="100">
        <v>60.150376000000001</v>
      </c>
      <c r="AP35" s="100">
        <v>214.28570999999999</v>
      </c>
      <c r="AQ35" s="100">
        <v>1.9475461000000001</v>
      </c>
      <c r="AR35" s="100">
        <v>6.2158799</v>
      </c>
      <c r="AS35" s="127"/>
      <c r="AT35" s="116">
        <v>1928</v>
      </c>
      <c r="AU35" s="100">
        <v>0</v>
      </c>
      <c r="AV35" s="100">
        <v>0</v>
      </c>
      <c r="AW35" s="100">
        <v>0</v>
      </c>
      <c r="AX35" s="100">
        <v>0</v>
      </c>
      <c r="AY35" s="100">
        <v>0.37735849999999999</v>
      </c>
      <c r="AZ35" s="100">
        <v>0</v>
      </c>
      <c r="BA35" s="100">
        <v>0.21030489999999999</v>
      </c>
      <c r="BB35" s="100">
        <v>0.42167399999999999</v>
      </c>
      <c r="BC35" s="100">
        <v>0.71191269999999995</v>
      </c>
      <c r="BD35" s="100">
        <v>1.4236902</v>
      </c>
      <c r="BE35" s="100">
        <v>2.7932961000000001</v>
      </c>
      <c r="BF35" s="100">
        <v>4.7770701000000004</v>
      </c>
      <c r="BG35" s="100">
        <v>11.831519</v>
      </c>
      <c r="BH35" s="100">
        <v>16.564416999999999</v>
      </c>
      <c r="BI35" s="100">
        <v>25.291829</v>
      </c>
      <c r="BJ35" s="100">
        <v>37.623761999999999</v>
      </c>
      <c r="BK35" s="100">
        <v>72.874493999999999</v>
      </c>
      <c r="BL35" s="100">
        <v>216.49485000000001</v>
      </c>
      <c r="BM35" s="100">
        <v>2.6816032000000001</v>
      </c>
      <c r="BN35" s="100">
        <v>7.7813078999999998</v>
      </c>
      <c r="BO35" s="127"/>
      <c r="BP35" s="116">
        <v>1928</v>
      </c>
    </row>
    <row r="36" spans="1:68">
      <c r="A36" s="127"/>
      <c r="B36" s="116">
        <v>1929</v>
      </c>
      <c r="C36" s="100">
        <v>0</v>
      </c>
      <c r="D36" s="100">
        <v>0</v>
      </c>
      <c r="E36" s="100">
        <v>0</v>
      </c>
      <c r="F36" s="100">
        <v>0</v>
      </c>
      <c r="G36" s="100">
        <v>0</v>
      </c>
      <c r="H36" s="100">
        <v>0</v>
      </c>
      <c r="I36" s="100">
        <v>0</v>
      </c>
      <c r="J36" s="100">
        <v>0.83612039999999999</v>
      </c>
      <c r="K36" s="100">
        <v>1.3501350000000001</v>
      </c>
      <c r="L36" s="100">
        <v>2.6766595</v>
      </c>
      <c r="M36" s="100">
        <v>1.9946809000000001</v>
      </c>
      <c r="N36" s="100">
        <v>3.8431975</v>
      </c>
      <c r="O36" s="100">
        <v>16.143498000000001</v>
      </c>
      <c r="P36" s="100">
        <v>24.943311000000001</v>
      </c>
      <c r="Q36" s="100">
        <v>35.778174999999997</v>
      </c>
      <c r="R36" s="100">
        <v>67.164179000000004</v>
      </c>
      <c r="S36" s="100">
        <v>135.59322</v>
      </c>
      <c r="T36" s="100">
        <v>285.71429000000001</v>
      </c>
      <c r="U36" s="100">
        <v>3.7975070999999998</v>
      </c>
      <c r="V36" s="100">
        <v>11.430531</v>
      </c>
      <c r="W36" s="127"/>
      <c r="X36" s="116">
        <v>1929</v>
      </c>
      <c r="Y36" s="100">
        <v>0</v>
      </c>
      <c r="Z36" s="100">
        <v>0</v>
      </c>
      <c r="AA36" s="100">
        <v>0</v>
      </c>
      <c r="AB36" s="100">
        <v>0</v>
      </c>
      <c r="AC36" s="100">
        <v>0</v>
      </c>
      <c r="AD36" s="100">
        <v>0</v>
      </c>
      <c r="AE36" s="100">
        <v>0</v>
      </c>
      <c r="AF36" s="100">
        <v>0.84281499999999998</v>
      </c>
      <c r="AG36" s="100">
        <v>0.47303689999999998</v>
      </c>
      <c r="AH36" s="100">
        <v>1.1422045000000001</v>
      </c>
      <c r="AI36" s="100">
        <v>3.5014006000000002</v>
      </c>
      <c r="AJ36" s="100">
        <v>5.6864337999999996</v>
      </c>
      <c r="AK36" s="100">
        <v>4.8402710999999998</v>
      </c>
      <c r="AL36" s="100">
        <v>5</v>
      </c>
      <c r="AM36" s="100">
        <v>22.598870000000002</v>
      </c>
      <c r="AN36" s="100">
        <v>37.878788</v>
      </c>
      <c r="AO36" s="100">
        <v>80.882352999999995</v>
      </c>
      <c r="AP36" s="100">
        <v>254.23729</v>
      </c>
      <c r="AQ36" s="100">
        <v>2.3652752000000001</v>
      </c>
      <c r="AR36" s="100">
        <v>7.6967404999999998</v>
      </c>
      <c r="AS36" s="127"/>
      <c r="AT36" s="116">
        <v>1929</v>
      </c>
      <c r="AU36" s="100">
        <v>0</v>
      </c>
      <c r="AV36" s="100">
        <v>0</v>
      </c>
      <c r="AW36" s="100">
        <v>0</v>
      </c>
      <c r="AX36" s="100">
        <v>0</v>
      </c>
      <c r="AY36" s="100">
        <v>0</v>
      </c>
      <c r="AZ36" s="100">
        <v>0</v>
      </c>
      <c r="BA36" s="100">
        <v>0</v>
      </c>
      <c r="BB36" s="100">
        <v>0.83945440000000004</v>
      </c>
      <c r="BC36" s="100">
        <v>0.92250920000000003</v>
      </c>
      <c r="BD36" s="100">
        <v>1.9342360000000001</v>
      </c>
      <c r="BE36" s="100">
        <v>2.728513</v>
      </c>
      <c r="BF36" s="100">
        <v>4.7393365000000003</v>
      </c>
      <c r="BG36" s="100">
        <v>10.707635</v>
      </c>
      <c r="BH36" s="100">
        <v>15.457788000000001</v>
      </c>
      <c r="BI36" s="100">
        <v>29.357797999999999</v>
      </c>
      <c r="BJ36" s="100">
        <v>52.631579000000002</v>
      </c>
      <c r="BK36" s="100">
        <v>106.29921</v>
      </c>
      <c r="BL36" s="100">
        <v>267.32673</v>
      </c>
      <c r="BM36" s="100">
        <v>3.0967015</v>
      </c>
      <c r="BN36" s="100">
        <v>9.5291577000000007</v>
      </c>
      <c r="BO36" s="127"/>
      <c r="BP36" s="116">
        <v>1929</v>
      </c>
    </row>
    <row r="37" spans="1:68">
      <c r="A37" s="127"/>
      <c r="B37" s="116">
        <v>1930</v>
      </c>
      <c r="C37" s="100">
        <v>0</v>
      </c>
      <c r="D37" s="100">
        <v>0</v>
      </c>
      <c r="E37" s="100">
        <v>0</v>
      </c>
      <c r="F37" s="100">
        <v>0</v>
      </c>
      <c r="G37" s="100">
        <v>0</v>
      </c>
      <c r="H37" s="100">
        <v>0.37993919999999998</v>
      </c>
      <c r="I37" s="100">
        <v>0.4166667</v>
      </c>
      <c r="J37" s="100">
        <v>0.84530850000000002</v>
      </c>
      <c r="K37" s="100">
        <v>2.2143489999999999</v>
      </c>
      <c r="L37" s="100">
        <v>1.0471204000000001</v>
      </c>
      <c r="M37" s="100">
        <v>7.0739549999999998</v>
      </c>
      <c r="N37" s="100">
        <v>9.2664092999999994</v>
      </c>
      <c r="O37" s="100">
        <v>10.714286</v>
      </c>
      <c r="P37" s="100">
        <v>15.590199999999999</v>
      </c>
      <c r="Q37" s="100">
        <v>32.258065000000002</v>
      </c>
      <c r="R37" s="100">
        <v>63.380282000000001</v>
      </c>
      <c r="S37" s="100">
        <v>132.23140000000001</v>
      </c>
      <c r="T37" s="100">
        <v>346.93878000000001</v>
      </c>
      <c r="U37" s="100">
        <v>3.9450126000000001</v>
      </c>
      <c r="V37" s="100">
        <v>12.06784</v>
      </c>
      <c r="W37" s="127"/>
      <c r="X37" s="116">
        <v>1930</v>
      </c>
      <c r="Y37" s="100">
        <v>0</v>
      </c>
      <c r="Z37" s="100">
        <v>0</v>
      </c>
      <c r="AA37" s="100">
        <v>0</v>
      </c>
      <c r="AB37" s="100">
        <v>0.331565</v>
      </c>
      <c r="AC37" s="100">
        <v>0</v>
      </c>
      <c r="AD37" s="100">
        <v>0.82034450000000003</v>
      </c>
      <c r="AE37" s="100">
        <v>0</v>
      </c>
      <c r="AF37" s="100">
        <v>0</v>
      </c>
      <c r="AG37" s="100">
        <v>0.46274870000000001</v>
      </c>
      <c r="AH37" s="100">
        <v>0.55617349999999999</v>
      </c>
      <c r="AI37" s="100">
        <v>1.3540961</v>
      </c>
      <c r="AJ37" s="100">
        <v>3.2102729000000001</v>
      </c>
      <c r="AK37" s="100">
        <v>5.6657223999999999</v>
      </c>
      <c r="AL37" s="100">
        <v>8.5261876000000001</v>
      </c>
      <c r="AM37" s="100">
        <v>17.667845</v>
      </c>
      <c r="AN37" s="100">
        <v>42.857143000000001</v>
      </c>
      <c r="AO37" s="100">
        <v>63.380282000000001</v>
      </c>
      <c r="AP37" s="100">
        <v>161.29032000000001</v>
      </c>
      <c r="AQ37" s="100">
        <v>2.0521563</v>
      </c>
      <c r="AR37" s="100">
        <v>5.9626758000000004</v>
      </c>
      <c r="AS37" s="127"/>
      <c r="AT37" s="116">
        <v>1930</v>
      </c>
      <c r="AU37" s="100">
        <v>0</v>
      </c>
      <c r="AV37" s="100">
        <v>0</v>
      </c>
      <c r="AW37" s="100">
        <v>0</v>
      </c>
      <c r="AX37" s="100">
        <v>0.1635056</v>
      </c>
      <c r="AY37" s="100">
        <v>0</v>
      </c>
      <c r="AZ37" s="100">
        <v>0.59171600000000002</v>
      </c>
      <c r="BA37" s="100">
        <v>0.2085506</v>
      </c>
      <c r="BB37" s="100">
        <v>0.42087540000000001</v>
      </c>
      <c r="BC37" s="100">
        <v>1.3577733000000001</v>
      </c>
      <c r="BD37" s="100">
        <v>0.80906149999999999</v>
      </c>
      <c r="BE37" s="100">
        <v>4.2875988999999999</v>
      </c>
      <c r="BF37" s="100">
        <v>6.2967335999999996</v>
      </c>
      <c r="BG37" s="100">
        <v>8.2606699999999993</v>
      </c>
      <c r="BH37" s="100">
        <v>12.216405</v>
      </c>
      <c r="BI37" s="100">
        <v>25.108225000000001</v>
      </c>
      <c r="BJ37" s="100">
        <v>53.191488999999997</v>
      </c>
      <c r="BK37" s="100">
        <v>95.057034000000002</v>
      </c>
      <c r="BL37" s="100">
        <v>243.24323999999999</v>
      </c>
      <c r="BM37" s="100">
        <v>3.0173147</v>
      </c>
      <c r="BN37" s="100">
        <v>8.8443313999999997</v>
      </c>
      <c r="BO37" s="127"/>
      <c r="BP37" s="116">
        <v>1930</v>
      </c>
    </row>
    <row r="38" spans="1:68">
      <c r="A38" s="127"/>
      <c r="B38" s="117">
        <v>1931</v>
      </c>
      <c r="C38" s="100">
        <v>0</v>
      </c>
      <c r="D38" s="100">
        <v>0</v>
      </c>
      <c r="E38" s="100">
        <v>0</v>
      </c>
      <c r="F38" s="100">
        <v>0</v>
      </c>
      <c r="G38" s="100">
        <v>0</v>
      </c>
      <c r="H38" s="100">
        <v>0.37537540000000003</v>
      </c>
      <c r="I38" s="100">
        <v>0</v>
      </c>
      <c r="J38" s="100">
        <v>0.85397100000000004</v>
      </c>
      <c r="K38" s="100">
        <v>1.7505470000000001</v>
      </c>
      <c r="L38" s="100">
        <v>2.5536260999999998</v>
      </c>
      <c r="M38" s="100">
        <v>3.7267081000000002</v>
      </c>
      <c r="N38" s="100">
        <v>3.0792918</v>
      </c>
      <c r="O38" s="100">
        <v>13.262599</v>
      </c>
      <c r="P38" s="100">
        <v>13.186813000000001</v>
      </c>
      <c r="Q38" s="100">
        <v>38.772213000000001</v>
      </c>
      <c r="R38" s="100">
        <v>62.091503000000003</v>
      </c>
      <c r="S38" s="100">
        <v>107.69231000000001</v>
      </c>
      <c r="T38" s="100">
        <v>207.54716999999999</v>
      </c>
      <c r="U38" s="100">
        <v>3.5228231000000001</v>
      </c>
      <c r="V38" s="100">
        <v>9.4424887999999996</v>
      </c>
      <c r="W38" s="127"/>
      <c r="X38" s="117">
        <v>1931</v>
      </c>
      <c r="Y38" s="100">
        <v>0.33411289999999999</v>
      </c>
      <c r="Z38" s="100">
        <v>0</v>
      </c>
      <c r="AA38" s="100">
        <v>0</v>
      </c>
      <c r="AB38" s="100">
        <v>0</v>
      </c>
      <c r="AC38" s="100">
        <v>0</v>
      </c>
      <c r="AD38" s="100">
        <v>0</v>
      </c>
      <c r="AE38" s="100">
        <v>0</v>
      </c>
      <c r="AF38" s="100">
        <v>0.41788550000000002</v>
      </c>
      <c r="AG38" s="100">
        <v>0</v>
      </c>
      <c r="AH38" s="100">
        <v>0.5390836</v>
      </c>
      <c r="AI38" s="100">
        <v>1.3080445000000001</v>
      </c>
      <c r="AJ38" s="100">
        <v>0</v>
      </c>
      <c r="AK38" s="100">
        <v>5.5147059</v>
      </c>
      <c r="AL38" s="100">
        <v>9.4562647999999996</v>
      </c>
      <c r="AM38" s="100">
        <v>6.7114094</v>
      </c>
      <c r="AN38" s="100">
        <v>32.679738999999998</v>
      </c>
      <c r="AO38" s="100">
        <v>61.643836</v>
      </c>
      <c r="AP38" s="100">
        <v>128.57142999999999</v>
      </c>
      <c r="AQ38" s="100">
        <v>1.5911147000000001</v>
      </c>
      <c r="AR38" s="100">
        <v>4.6451377999999997</v>
      </c>
      <c r="AS38" s="127"/>
      <c r="AT38" s="117">
        <v>1931</v>
      </c>
      <c r="AU38" s="100">
        <v>0.16353229999999999</v>
      </c>
      <c r="AV38" s="100">
        <v>0</v>
      </c>
      <c r="AW38" s="100">
        <v>0</v>
      </c>
      <c r="AX38" s="100">
        <v>0</v>
      </c>
      <c r="AY38" s="100">
        <v>0</v>
      </c>
      <c r="AZ38" s="100">
        <v>0.19546520000000001</v>
      </c>
      <c r="BA38" s="100">
        <v>0</v>
      </c>
      <c r="BB38" s="100">
        <v>0.63357969999999997</v>
      </c>
      <c r="BC38" s="100">
        <v>0.8902738</v>
      </c>
      <c r="BD38" s="100">
        <v>1.5735641</v>
      </c>
      <c r="BE38" s="100">
        <v>2.5485823999999999</v>
      </c>
      <c r="BF38" s="100">
        <v>1.5588465</v>
      </c>
      <c r="BG38" s="100">
        <v>9.4637224</v>
      </c>
      <c r="BH38" s="100">
        <v>11.389521999999999</v>
      </c>
      <c r="BI38" s="100">
        <v>23.045266999999999</v>
      </c>
      <c r="BJ38" s="100">
        <v>47.385621</v>
      </c>
      <c r="BK38" s="100">
        <v>83.333332999999996</v>
      </c>
      <c r="BL38" s="100">
        <v>162.60163</v>
      </c>
      <c r="BM38" s="100">
        <v>2.5741209</v>
      </c>
      <c r="BN38" s="100">
        <v>6.9683890000000002</v>
      </c>
      <c r="BO38" s="127"/>
      <c r="BP38" s="117">
        <v>1931</v>
      </c>
    </row>
    <row r="39" spans="1:68">
      <c r="A39" s="127"/>
      <c r="B39" s="117">
        <v>1932</v>
      </c>
      <c r="C39" s="100">
        <v>0.32916390000000001</v>
      </c>
      <c r="D39" s="100">
        <v>0</v>
      </c>
      <c r="E39" s="100">
        <v>0</v>
      </c>
      <c r="F39" s="100">
        <v>0</v>
      </c>
      <c r="G39" s="100">
        <v>0</v>
      </c>
      <c r="H39" s="100">
        <v>0</v>
      </c>
      <c r="I39" s="100">
        <v>0</v>
      </c>
      <c r="J39" s="100">
        <v>1.3009539999999999</v>
      </c>
      <c r="K39" s="100">
        <v>1.7286085</v>
      </c>
      <c r="L39" s="100">
        <v>2.9835902999999999</v>
      </c>
      <c r="M39" s="100">
        <v>3.0048077000000002</v>
      </c>
      <c r="N39" s="100">
        <v>9.8934551000000006</v>
      </c>
      <c r="O39" s="100">
        <v>13.157895</v>
      </c>
      <c r="P39" s="100">
        <v>15.283842999999999</v>
      </c>
      <c r="Q39" s="100">
        <v>45.171340000000001</v>
      </c>
      <c r="R39" s="100">
        <v>60.975610000000003</v>
      </c>
      <c r="S39" s="100">
        <v>97.014925000000005</v>
      </c>
      <c r="T39" s="100">
        <v>263.15789000000001</v>
      </c>
      <c r="U39" s="100">
        <v>4.1279051999999998</v>
      </c>
      <c r="V39" s="100">
        <v>10.633647</v>
      </c>
      <c r="W39" s="127"/>
      <c r="X39" s="117">
        <v>1932</v>
      </c>
      <c r="Y39" s="100">
        <v>0.3445899</v>
      </c>
      <c r="Z39" s="100">
        <v>0</v>
      </c>
      <c r="AA39" s="100">
        <v>0</v>
      </c>
      <c r="AB39" s="100">
        <v>0</v>
      </c>
      <c r="AC39" s="100">
        <v>0</v>
      </c>
      <c r="AD39" s="100">
        <v>0</v>
      </c>
      <c r="AE39" s="100">
        <v>0</v>
      </c>
      <c r="AF39" s="100">
        <v>0</v>
      </c>
      <c r="AG39" s="100">
        <v>2.2104332000000002</v>
      </c>
      <c r="AH39" s="100">
        <v>1.0443864</v>
      </c>
      <c r="AI39" s="100">
        <v>3.7974684000000001</v>
      </c>
      <c r="AJ39" s="100">
        <v>3.1104199000000001</v>
      </c>
      <c r="AK39" s="100">
        <v>5.4054054000000002</v>
      </c>
      <c r="AL39" s="100">
        <v>11.494253</v>
      </c>
      <c r="AM39" s="100">
        <v>19.448947</v>
      </c>
      <c r="AN39" s="100">
        <v>29.761904999999999</v>
      </c>
      <c r="AO39" s="100">
        <v>113.33333</v>
      </c>
      <c r="AP39" s="100">
        <v>92.105262999999994</v>
      </c>
      <c r="AQ39" s="100">
        <v>2.4739463000000002</v>
      </c>
      <c r="AR39" s="100">
        <v>5.9343225999999998</v>
      </c>
      <c r="AS39" s="127"/>
      <c r="AT39" s="117">
        <v>1932</v>
      </c>
      <c r="AU39" s="100">
        <v>0.33670030000000001</v>
      </c>
      <c r="AV39" s="100">
        <v>0</v>
      </c>
      <c r="AW39" s="100">
        <v>0</v>
      </c>
      <c r="AX39" s="100">
        <v>0</v>
      </c>
      <c r="AY39" s="100">
        <v>0</v>
      </c>
      <c r="AZ39" s="100">
        <v>0</v>
      </c>
      <c r="BA39" s="100">
        <v>0</v>
      </c>
      <c r="BB39" s="100">
        <v>0.64171120000000004</v>
      </c>
      <c r="BC39" s="100">
        <v>1.9667832000000001</v>
      </c>
      <c r="BD39" s="100">
        <v>2.0376973999999999</v>
      </c>
      <c r="BE39" s="100">
        <v>3.3908754999999999</v>
      </c>
      <c r="BF39" s="100">
        <v>6.5384615000000004</v>
      </c>
      <c r="BG39" s="100">
        <v>9.3333332999999996</v>
      </c>
      <c r="BH39" s="100">
        <v>13.437849999999999</v>
      </c>
      <c r="BI39" s="100">
        <v>32.565528</v>
      </c>
      <c r="BJ39" s="100">
        <v>45.180723</v>
      </c>
      <c r="BK39" s="100">
        <v>105.63379999999999</v>
      </c>
      <c r="BL39" s="100">
        <v>165.41353000000001</v>
      </c>
      <c r="BM39" s="100">
        <v>3.3146819000000001</v>
      </c>
      <c r="BN39" s="100">
        <v>8.1341172000000004</v>
      </c>
      <c r="BO39" s="127"/>
      <c r="BP39" s="117">
        <v>1932</v>
      </c>
    </row>
    <row r="40" spans="1:68">
      <c r="A40" s="127"/>
      <c r="B40" s="117">
        <v>1933</v>
      </c>
      <c r="C40" s="100">
        <v>0.34036759999999999</v>
      </c>
      <c r="D40" s="100">
        <v>0</v>
      </c>
      <c r="E40" s="100">
        <v>0</v>
      </c>
      <c r="F40" s="100">
        <v>0</v>
      </c>
      <c r="G40" s="100">
        <v>0.3361345</v>
      </c>
      <c r="H40" s="100">
        <v>0.36297639999999998</v>
      </c>
      <c r="I40" s="100">
        <v>0.79491259999999997</v>
      </c>
      <c r="J40" s="100">
        <v>1.3037810000000001</v>
      </c>
      <c r="K40" s="100">
        <v>0.43103449999999999</v>
      </c>
      <c r="L40" s="100">
        <v>1.4443908999999999</v>
      </c>
      <c r="M40" s="100">
        <v>4.6811001000000001</v>
      </c>
      <c r="N40" s="100">
        <v>6.6864784999999998</v>
      </c>
      <c r="O40" s="100">
        <v>12.280702</v>
      </c>
      <c r="P40" s="100">
        <v>25.974025999999999</v>
      </c>
      <c r="Q40" s="100">
        <v>30.03003</v>
      </c>
      <c r="R40" s="100">
        <v>71.225071</v>
      </c>
      <c r="S40" s="100">
        <v>115.10791</v>
      </c>
      <c r="T40" s="100">
        <v>200</v>
      </c>
      <c r="U40" s="100">
        <v>4.1578806999999998</v>
      </c>
      <c r="V40" s="100">
        <v>10.042291000000001</v>
      </c>
      <c r="W40" s="127"/>
      <c r="X40" s="117">
        <v>1933</v>
      </c>
      <c r="Y40" s="100">
        <v>0.35688789999999998</v>
      </c>
      <c r="Z40" s="100">
        <v>0</v>
      </c>
      <c r="AA40" s="100">
        <v>0</v>
      </c>
      <c r="AB40" s="100">
        <v>0</v>
      </c>
      <c r="AC40" s="100">
        <v>0</v>
      </c>
      <c r="AD40" s="100">
        <v>0</v>
      </c>
      <c r="AE40" s="100">
        <v>0.41614649999999997</v>
      </c>
      <c r="AF40" s="100">
        <v>0</v>
      </c>
      <c r="AG40" s="100">
        <v>0.43649060000000001</v>
      </c>
      <c r="AH40" s="100">
        <v>2.0110608000000001</v>
      </c>
      <c r="AI40" s="100">
        <v>1.2330456000000001</v>
      </c>
      <c r="AJ40" s="100">
        <v>5.3231938999999997</v>
      </c>
      <c r="AK40" s="100">
        <v>5.3619303</v>
      </c>
      <c r="AL40" s="100">
        <v>6.6518847000000001</v>
      </c>
      <c r="AM40" s="100">
        <v>29.6875</v>
      </c>
      <c r="AN40" s="100">
        <v>35.616438000000002</v>
      </c>
      <c r="AO40" s="100">
        <v>64.102564000000001</v>
      </c>
      <c r="AP40" s="100">
        <v>219.51220000000001</v>
      </c>
      <c r="AQ40" s="100">
        <v>2.6971527000000002</v>
      </c>
      <c r="AR40" s="100">
        <v>7.0671537000000004</v>
      </c>
      <c r="AS40" s="127"/>
      <c r="AT40" s="117">
        <v>1933</v>
      </c>
      <c r="AU40" s="100">
        <v>0.34843210000000002</v>
      </c>
      <c r="AV40" s="100">
        <v>0</v>
      </c>
      <c r="AW40" s="100">
        <v>0</v>
      </c>
      <c r="AX40" s="100">
        <v>0</v>
      </c>
      <c r="AY40" s="100">
        <v>0.1716444</v>
      </c>
      <c r="AZ40" s="100">
        <v>0.18875049999999999</v>
      </c>
      <c r="BA40" s="100">
        <v>0.60988010000000004</v>
      </c>
      <c r="BB40" s="100">
        <v>0.64432990000000001</v>
      </c>
      <c r="BC40" s="100">
        <v>0.4337454</v>
      </c>
      <c r="BD40" s="100">
        <v>1.7215936999999999</v>
      </c>
      <c r="BE40" s="100">
        <v>3.0021015000000002</v>
      </c>
      <c r="BF40" s="100">
        <v>6.0127772000000004</v>
      </c>
      <c r="BG40" s="100">
        <v>8.8534749999999995</v>
      </c>
      <c r="BH40" s="100">
        <v>16.429354</v>
      </c>
      <c r="BI40" s="100">
        <v>29.862175000000001</v>
      </c>
      <c r="BJ40" s="100">
        <v>53.072626</v>
      </c>
      <c r="BK40" s="100">
        <v>88.135593</v>
      </c>
      <c r="BL40" s="100">
        <v>211.26760999999999</v>
      </c>
      <c r="BM40" s="100">
        <v>3.4390177999999998</v>
      </c>
      <c r="BN40" s="100">
        <v>8.5501407</v>
      </c>
      <c r="BO40" s="127"/>
      <c r="BP40" s="117">
        <v>1933</v>
      </c>
    </row>
    <row r="41" spans="1:68">
      <c r="A41" s="127"/>
      <c r="B41" s="117">
        <v>1934</v>
      </c>
      <c r="C41" s="100">
        <v>0</v>
      </c>
      <c r="D41" s="100">
        <v>0</v>
      </c>
      <c r="E41" s="100">
        <v>0</v>
      </c>
      <c r="F41" s="100">
        <v>0</v>
      </c>
      <c r="G41" s="100">
        <v>0.33014199999999999</v>
      </c>
      <c r="H41" s="100">
        <v>0.3565062</v>
      </c>
      <c r="I41" s="100">
        <v>0.39169599999999999</v>
      </c>
      <c r="J41" s="100">
        <v>0.86956520000000004</v>
      </c>
      <c r="K41" s="100">
        <v>1.2987013000000001</v>
      </c>
      <c r="L41" s="100">
        <v>3.7558685000000001</v>
      </c>
      <c r="M41" s="100">
        <v>4.5325778999999997</v>
      </c>
      <c r="N41" s="100">
        <v>9.4066569999999992</v>
      </c>
      <c r="O41" s="100">
        <v>10.471204</v>
      </c>
      <c r="P41" s="100">
        <v>17.148982</v>
      </c>
      <c r="Q41" s="100">
        <v>33.674962999999998</v>
      </c>
      <c r="R41" s="100">
        <v>67.204301000000001</v>
      </c>
      <c r="S41" s="100">
        <v>89.655171999999993</v>
      </c>
      <c r="T41" s="100">
        <v>245.90163999999999</v>
      </c>
      <c r="U41" s="100">
        <v>4.1612561000000001</v>
      </c>
      <c r="V41" s="100">
        <v>10.134194000000001</v>
      </c>
      <c r="W41" s="127"/>
      <c r="X41" s="117">
        <v>1934</v>
      </c>
      <c r="Y41" s="100">
        <v>0</v>
      </c>
      <c r="Z41" s="100">
        <v>0</v>
      </c>
      <c r="AA41" s="100">
        <v>0</v>
      </c>
      <c r="AB41" s="100">
        <v>0</v>
      </c>
      <c r="AC41" s="100">
        <v>0.34083160000000001</v>
      </c>
      <c r="AD41" s="100">
        <v>0.38476339999999998</v>
      </c>
      <c r="AE41" s="100">
        <v>0</v>
      </c>
      <c r="AF41" s="100">
        <v>0</v>
      </c>
      <c r="AG41" s="100">
        <v>0.86505189999999998</v>
      </c>
      <c r="AH41" s="100">
        <v>1.4627011000000001</v>
      </c>
      <c r="AI41" s="100">
        <v>0</v>
      </c>
      <c r="AJ41" s="100">
        <v>3.7064492000000002</v>
      </c>
      <c r="AK41" s="100">
        <v>5.2770448999999999</v>
      </c>
      <c r="AL41" s="100">
        <v>11.879049999999999</v>
      </c>
      <c r="AM41" s="100">
        <v>12.030075</v>
      </c>
      <c r="AN41" s="100">
        <v>40.920715999999999</v>
      </c>
      <c r="AO41" s="100">
        <v>98.765432000000004</v>
      </c>
      <c r="AP41" s="100">
        <v>166.66667000000001</v>
      </c>
      <c r="AQ41" s="100">
        <v>2.5235634</v>
      </c>
      <c r="AR41" s="100">
        <v>6.4992869000000004</v>
      </c>
      <c r="AS41" s="127"/>
      <c r="AT41" s="117">
        <v>1934</v>
      </c>
      <c r="AU41" s="100">
        <v>0</v>
      </c>
      <c r="AV41" s="100">
        <v>0</v>
      </c>
      <c r="AW41" s="100">
        <v>0</v>
      </c>
      <c r="AX41" s="100">
        <v>0</v>
      </c>
      <c r="AY41" s="100">
        <v>0.33540160000000002</v>
      </c>
      <c r="AZ41" s="100">
        <v>0.37009619999999999</v>
      </c>
      <c r="BA41" s="100">
        <v>0.20169419999999999</v>
      </c>
      <c r="BB41" s="100">
        <v>0.43168570000000001</v>
      </c>
      <c r="BC41" s="100">
        <v>1.0817828</v>
      </c>
      <c r="BD41" s="100">
        <v>2.6309494999999998</v>
      </c>
      <c r="BE41" s="100">
        <v>2.3282886999999999</v>
      </c>
      <c r="BF41" s="100">
        <v>6.5909922999999999</v>
      </c>
      <c r="BG41" s="100">
        <v>7.8843626999999996</v>
      </c>
      <c r="BH41" s="100">
        <v>14.523937999999999</v>
      </c>
      <c r="BI41" s="100">
        <v>22.997032999999998</v>
      </c>
      <c r="BJ41" s="100">
        <v>53.735256</v>
      </c>
      <c r="BK41" s="100">
        <v>94.462541000000002</v>
      </c>
      <c r="BL41" s="100">
        <v>200</v>
      </c>
      <c r="BM41" s="100">
        <v>3.3545991000000002</v>
      </c>
      <c r="BN41" s="100">
        <v>8.2395624000000005</v>
      </c>
      <c r="BO41" s="127"/>
      <c r="BP41" s="117">
        <v>1934</v>
      </c>
    </row>
    <row r="42" spans="1:68">
      <c r="A42" s="127"/>
      <c r="B42" s="117">
        <v>1935</v>
      </c>
      <c r="C42" s="100">
        <v>0</v>
      </c>
      <c r="D42" s="100">
        <v>0</v>
      </c>
      <c r="E42" s="100">
        <v>0</v>
      </c>
      <c r="F42" s="100">
        <v>0</v>
      </c>
      <c r="G42" s="100">
        <v>0</v>
      </c>
      <c r="H42" s="100">
        <v>0.35174109999999997</v>
      </c>
      <c r="I42" s="100">
        <v>0.77459330000000004</v>
      </c>
      <c r="J42" s="100">
        <v>0.42643920000000002</v>
      </c>
      <c r="K42" s="100">
        <v>1.3089005</v>
      </c>
      <c r="L42" s="100">
        <v>3.2213530000000001</v>
      </c>
      <c r="M42" s="100">
        <v>4.9668874000000001</v>
      </c>
      <c r="N42" s="100">
        <v>8.3565459999999998</v>
      </c>
      <c r="O42" s="100">
        <v>8.6880973000000008</v>
      </c>
      <c r="P42" s="100">
        <v>19.108280000000001</v>
      </c>
      <c r="Q42" s="100">
        <v>32.951289000000003</v>
      </c>
      <c r="R42" s="100">
        <v>55.555556000000003</v>
      </c>
      <c r="S42" s="100">
        <v>118.42104999999999</v>
      </c>
      <c r="T42" s="100">
        <v>126.98412999999999</v>
      </c>
      <c r="U42" s="100">
        <v>3.9292731000000001</v>
      </c>
      <c r="V42" s="100">
        <v>8.5667525999999992</v>
      </c>
      <c r="W42" s="127"/>
      <c r="X42" s="117">
        <v>1935</v>
      </c>
      <c r="Y42" s="100">
        <v>0</v>
      </c>
      <c r="Z42" s="100">
        <v>0</v>
      </c>
      <c r="AA42" s="100">
        <v>0</v>
      </c>
      <c r="AB42" s="100">
        <v>0</v>
      </c>
      <c r="AC42" s="100">
        <v>0</v>
      </c>
      <c r="AD42" s="100">
        <v>0.37764350000000002</v>
      </c>
      <c r="AE42" s="100">
        <v>0</v>
      </c>
      <c r="AF42" s="100">
        <v>0.42625750000000001</v>
      </c>
      <c r="AG42" s="100">
        <v>0.86132640000000005</v>
      </c>
      <c r="AH42" s="100">
        <v>0.95192770000000004</v>
      </c>
      <c r="AI42" s="100">
        <v>1.1607661</v>
      </c>
      <c r="AJ42" s="100">
        <v>2.1443888000000002</v>
      </c>
      <c r="AK42" s="100">
        <v>6.0763889000000004</v>
      </c>
      <c r="AL42" s="100">
        <v>6.3424946999999996</v>
      </c>
      <c r="AM42" s="100">
        <v>16.081871</v>
      </c>
      <c r="AN42" s="100">
        <v>45.238095000000001</v>
      </c>
      <c r="AO42" s="100">
        <v>58.139535000000002</v>
      </c>
      <c r="AP42" s="100">
        <v>151.16279</v>
      </c>
      <c r="AQ42" s="100">
        <v>2.3221447999999998</v>
      </c>
      <c r="AR42" s="100">
        <v>5.6546671000000002</v>
      </c>
      <c r="AS42" s="127"/>
      <c r="AT42" s="117">
        <v>1935</v>
      </c>
      <c r="AU42" s="100">
        <v>0</v>
      </c>
      <c r="AV42" s="100">
        <v>0</v>
      </c>
      <c r="AW42" s="100">
        <v>0</v>
      </c>
      <c r="AX42" s="100">
        <v>0</v>
      </c>
      <c r="AY42" s="100">
        <v>0</v>
      </c>
      <c r="AZ42" s="100">
        <v>0.36423240000000001</v>
      </c>
      <c r="BA42" s="100">
        <v>0.40112310000000001</v>
      </c>
      <c r="BB42" s="100">
        <v>0.42634830000000001</v>
      </c>
      <c r="BC42" s="100">
        <v>1.0836584</v>
      </c>
      <c r="BD42" s="100">
        <v>2.1057557</v>
      </c>
      <c r="BE42" s="100">
        <v>3.1117397000000002</v>
      </c>
      <c r="BF42" s="100">
        <v>5.2910053000000001</v>
      </c>
      <c r="BG42" s="100">
        <v>7.3816761</v>
      </c>
      <c r="BH42" s="100">
        <v>12.711864</v>
      </c>
      <c r="BI42" s="100">
        <v>24.602025999999999</v>
      </c>
      <c r="BJ42" s="100">
        <v>50.245097999999999</v>
      </c>
      <c r="BK42" s="100">
        <v>86.419753</v>
      </c>
      <c r="BL42" s="100">
        <v>140.93960000000001</v>
      </c>
      <c r="BM42" s="100">
        <v>3.1369867</v>
      </c>
      <c r="BN42" s="100">
        <v>7.1103807999999997</v>
      </c>
      <c r="BO42" s="127"/>
      <c r="BP42" s="117">
        <v>1935</v>
      </c>
    </row>
    <row r="43" spans="1:68">
      <c r="A43" s="127"/>
      <c r="B43" s="117">
        <v>1936</v>
      </c>
      <c r="C43" s="100">
        <v>0</v>
      </c>
      <c r="D43" s="100">
        <v>0</v>
      </c>
      <c r="E43" s="100">
        <v>0</v>
      </c>
      <c r="F43" s="100">
        <v>0</v>
      </c>
      <c r="G43" s="100">
        <v>0</v>
      </c>
      <c r="H43" s="100">
        <v>0.34843210000000002</v>
      </c>
      <c r="I43" s="100">
        <v>0.38109759999999998</v>
      </c>
      <c r="J43" s="100">
        <v>0</v>
      </c>
      <c r="K43" s="100">
        <v>2.1968366000000001</v>
      </c>
      <c r="L43" s="100">
        <v>3.1731641000000002</v>
      </c>
      <c r="M43" s="100">
        <v>4.3033888999999999</v>
      </c>
      <c r="N43" s="100">
        <v>4.6948356999999996</v>
      </c>
      <c r="O43" s="100">
        <v>8.6206896999999998</v>
      </c>
      <c r="P43" s="100">
        <v>21.030494000000001</v>
      </c>
      <c r="Q43" s="100">
        <v>29.745042000000002</v>
      </c>
      <c r="R43" s="100">
        <v>62.200957000000002</v>
      </c>
      <c r="S43" s="100">
        <v>109.7561</v>
      </c>
      <c r="T43" s="100">
        <v>215.38462000000001</v>
      </c>
      <c r="U43" s="100">
        <v>4.0188712000000004</v>
      </c>
      <c r="V43" s="100">
        <v>9.5310950999999999</v>
      </c>
      <c r="W43" s="127"/>
      <c r="X43" s="117">
        <v>1936</v>
      </c>
      <c r="Y43" s="100">
        <v>0</v>
      </c>
      <c r="Z43" s="100">
        <v>0</v>
      </c>
      <c r="AA43" s="100">
        <v>0</v>
      </c>
      <c r="AB43" s="100">
        <v>0</v>
      </c>
      <c r="AC43" s="100">
        <v>0</v>
      </c>
      <c r="AD43" s="100">
        <v>0</v>
      </c>
      <c r="AE43" s="100">
        <v>0.41390729999999998</v>
      </c>
      <c r="AF43" s="100">
        <v>0</v>
      </c>
      <c r="AG43" s="100">
        <v>0.42936879999999999</v>
      </c>
      <c r="AH43" s="100">
        <v>0</v>
      </c>
      <c r="AI43" s="100">
        <v>0.56148229999999999</v>
      </c>
      <c r="AJ43" s="100">
        <v>3.4482759000000001</v>
      </c>
      <c r="AK43" s="100">
        <v>5.1282050999999997</v>
      </c>
      <c r="AL43" s="100">
        <v>8.2644628000000004</v>
      </c>
      <c r="AM43" s="100">
        <v>8.5227272999999997</v>
      </c>
      <c r="AN43" s="100">
        <v>29.545455</v>
      </c>
      <c r="AO43" s="100">
        <v>79.787233999999998</v>
      </c>
      <c r="AP43" s="100">
        <v>160.91954000000001</v>
      </c>
      <c r="AQ43" s="100">
        <v>2.0929259</v>
      </c>
      <c r="AR43" s="100">
        <v>5.4142378999999998</v>
      </c>
      <c r="AS43" s="127"/>
      <c r="AT43" s="117">
        <v>1936</v>
      </c>
      <c r="AU43" s="100">
        <v>0</v>
      </c>
      <c r="AV43" s="100">
        <v>0</v>
      </c>
      <c r="AW43" s="100">
        <v>0</v>
      </c>
      <c r="AX43" s="100">
        <v>0</v>
      </c>
      <c r="AY43" s="100">
        <v>0</v>
      </c>
      <c r="AZ43" s="100">
        <v>0.17934</v>
      </c>
      <c r="BA43" s="100">
        <v>0.39682539999999999</v>
      </c>
      <c r="BB43" s="100">
        <v>0</v>
      </c>
      <c r="BC43" s="100">
        <v>1.3029316</v>
      </c>
      <c r="BD43" s="100">
        <v>1.6084559</v>
      </c>
      <c r="BE43" s="100">
        <v>2.4725275</v>
      </c>
      <c r="BF43" s="100">
        <v>4.0802448</v>
      </c>
      <c r="BG43" s="100">
        <v>6.8669528</v>
      </c>
      <c r="BH43" s="100">
        <v>14.590933</v>
      </c>
      <c r="BI43" s="100">
        <v>19.148935999999999</v>
      </c>
      <c r="BJ43" s="100">
        <v>45.454545000000003</v>
      </c>
      <c r="BK43" s="100">
        <v>93.75</v>
      </c>
      <c r="BL43" s="100">
        <v>184.21053000000001</v>
      </c>
      <c r="BM43" s="100">
        <v>3.0685707999999998</v>
      </c>
      <c r="BN43" s="100">
        <v>7.3926483000000003</v>
      </c>
      <c r="BO43" s="127"/>
      <c r="BP43" s="117">
        <v>1936</v>
      </c>
    </row>
    <row r="44" spans="1:68">
      <c r="A44" s="127"/>
      <c r="B44" s="117">
        <v>1937</v>
      </c>
      <c r="C44" s="100">
        <v>0</v>
      </c>
      <c r="D44" s="100">
        <v>0</v>
      </c>
      <c r="E44" s="100">
        <v>0.31585600000000003</v>
      </c>
      <c r="F44" s="100">
        <v>0.31928479999999998</v>
      </c>
      <c r="G44" s="100">
        <v>0</v>
      </c>
      <c r="H44" s="100">
        <v>0.34376069999999997</v>
      </c>
      <c r="I44" s="100">
        <v>0</v>
      </c>
      <c r="J44" s="100">
        <v>1.6393443000000001</v>
      </c>
      <c r="K44" s="100">
        <v>1.3363029</v>
      </c>
      <c r="L44" s="100">
        <v>3.5762181000000002</v>
      </c>
      <c r="M44" s="100">
        <v>1.0465724999999999</v>
      </c>
      <c r="N44" s="100">
        <v>5.1779935000000004</v>
      </c>
      <c r="O44" s="100">
        <v>11.054422000000001</v>
      </c>
      <c r="P44" s="100">
        <v>18.711019</v>
      </c>
      <c r="Q44" s="100">
        <v>21.097045999999999</v>
      </c>
      <c r="R44" s="100">
        <v>62.355657999999998</v>
      </c>
      <c r="S44" s="100">
        <v>117.97753</v>
      </c>
      <c r="T44" s="100">
        <v>234.375</v>
      </c>
      <c r="U44" s="100">
        <v>3.9596520000000002</v>
      </c>
      <c r="V44" s="100">
        <v>9.5822593000000005</v>
      </c>
      <c r="W44" s="127"/>
      <c r="X44" s="117">
        <v>1937</v>
      </c>
      <c r="Y44" s="100">
        <v>0.38037280000000001</v>
      </c>
      <c r="Z44" s="100">
        <v>0</v>
      </c>
      <c r="AA44" s="100">
        <v>0.32175029999999999</v>
      </c>
      <c r="AB44" s="100">
        <v>0</v>
      </c>
      <c r="AC44" s="100">
        <v>0</v>
      </c>
      <c r="AD44" s="100">
        <v>0</v>
      </c>
      <c r="AE44" s="100">
        <v>0.81732729999999998</v>
      </c>
      <c r="AF44" s="100">
        <v>0</v>
      </c>
      <c r="AG44" s="100">
        <v>1.2992638000000001</v>
      </c>
      <c r="AH44" s="100">
        <v>1.8198361999999999</v>
      </c>
      <c r="AI44" s="100">
        <v>1.0863661</v>
      </c>
      <c r="AJ44" s="100">
        <v>1.3324450000000001</v>
      </c>
      <c r="AK44" s="100">
        <v>2.5167785</v>
      </c>
      <c r="AL44" s="100">
        <v>9.1001010999999998</v>
      </c>
      <c r="AM44" s="100">
        <v>13.793103</v>
      </c>
      <c r="AN44" s="100">
        <v>26.258206000000001</v>
      </c>
      <c r="AO44" s="100">
        <v>53.140096999999997</v>
      </c>
      <c r="AP44" s="100">
        <v>112.35955</v>
      </c>
      <c r="AQ44" s="100">
        <v>2.0736439999999998</v>
      </c>
      <c r="AR44" s="100">
        <v>4.4988099999999998</v>
      </c>
      <c r="AS44" s="127"/>
      <c r="AT44" s="117">
        <v>1937</v>
      </c>
      <c r="AU44" s="100">
        <v>0.18656719999999999</v>
      </c>
      <c r="AV44" s="100">
        <v>0</v>
      </c>
      <c r="AW44" s="100">
        <v>0.3187759</v>
      </c>
      <c r="AX44" s="100">
        <v>0.16254879999999999</v>
      </c>
      <c r="AY44" s="100">
        <v>0</v>
      </c>
      <c r="AZ44" s="100">
        <v>0.17614940000000001</v>
      </c>
      <c r="BA44" s="100">
        <v>0.3911598</v>
      </c>
      <c r="BB44" s="100">
        <v>0.83437629999999996</v>
      </c>
      <c r="BC44" s="100">
        <v>1.3175231000000001</v>
      </c>
      <c r="BD44" s="100">
        <v>2.7057497000000001</v>
      </c>
      <c r="BE44" s="100">
        <v>1.0660981</v>
      </c>
      <c r="BF44" s="100">
        <v>3.2829940999999998</v>
      </c>
      <c r="BG44" s="100">
        <v>6.7567567999999998</v>
      </c>
      <c r="BH44" s="100">
        <v>13.839057</v>
      </c>
      <c r="BI44" s="100">
        <v>17.409471</v>
      </c>
      <c r="BJ44" s="100">
        <v>43.820225000000001</v>
      </c>
      <c r="BK44" s="100">
        <v>83.116883000000001</v>
      </c>
      <c r="BL44" s="100">
        <v>163.39868999999999</v>
      </c>
      <c r="BM44" s="100">
        <v>3.0282638</v>
      </c>
      <c r="BN44" s="100">
        <v>6.8470890999999998</v>
      </c>
      <c r="BO44" s="127"/>
      <c r="BP44" s="117">
        <v>1937</v>
      </c>
    </row>
    <row r="45" spans="1:68">
      <c r="A45" s="127"/>
      <c r="B45" s="117">
        <v>1938</v>
      </c>
      <c r="C45" s="100">
        <v>0</v>
      </c>
      <c r="D45" s="100">
        <v>0</v>
      </c>
      <c r="E45" s="100">
        <v>0</v>
      </c>
      <c r="F45" s="100">
        <v>0</v>
      </c>
      <c r="G45" s="100">
        <v>0</v>
      </c>
      <c r="H45" s="100">
        <v>1.0141988</v>
      </c>
      <c r="I45" s="100">
        <v>1.1005136</v>
      </c>
      <c r="J45" s="100">
        <v>1.2111425</v>
      </c>
      <c r="K45" s="100">
        <v>0.89086860000000001</v>
      </c>
      <c r="L45" s="100">
        <v>2.6737967999999999</v>
      </c>
      <c r="M45" s="100">
        <v>2.0253165000000002</v>
      </c>
      <c r="N45" s="100">
        <v>3.1466330999999998</v>
      </c>
      <c r="O45" s="100">
        <v>9.942005</v>
      </c>
      <c r="P45" s="100">
        <v>19.689119000000002</v>
      </c>
      <c r="Q45" s="100">
        <v>30.513176000000001</v>
      </c>
      <c r="R45" s="100">
        <v>100</v>
      </c>
      <c r="S45" s="100">
        <v>130.20832999999999</v>
      </c>
      <c r="T45" s="100">
        <v>215.38462000000001</v>
      </c>
      <c r="U45" s="100">
        <v>4.6702195</v>
      </c>
      <c r="V45" s="100">
        <v>10.752231</v>
      </c>
      <c r="W45" s="127"/>
      <c r="X45" s="117">
        <v>1938</v>
      </c>
      <c r="Y45" s="100">
        <v>0</v>
      </c>
      <c r="Z45" s="100">
        <v>0</v>
      </c>
      <c r="AA45" s="100">
        <v>0.32425419999999999</v>
      </c>
      <c r="AB45" s="100">
        <v>0</v>
      </c>
      <c r="AC45" s="100">
        <v>0</v>
      </c>
      <c r="AD45" s="100">
        <v>0.35423310000000002</v>
      </c>
      <c r="AE45" s="100">
        <v>0.39904230000000002</v>
      </c>
      <c r="AF45" s="100">
        <v>0.42372880000000002</v>
      </c>
      <c r="AG45" s="100">
        <v>0.43516100000000002</v>
      </c>
      <c r="AH45" s="100">
        <v>0.44943820000000001</v>
      </c>
      <c r="AI45" s="100">
        <v>0.52219320000000002</v>
      </c>
      <c r="AJ45" s="100">
        <v>1.2919897</v>
      </c>
      <c r="AK45" s="100">
        <v>4.9059689000000004</v>
      </c>
      <c r="AL45" s="100">
        <v>10.010009999999999</v>
      </c>
      <c r="AM45" s="100">
        <v>18.592296999999999</v>
      </c>
      <c r="AN45" s="100">
        <v>40</v>
      </c>
      <c r="AO45" s="100">
        <v>70.796459999999996</v>
      </c>
      <c r="AP45" s="100">
        <v>133.33332999999999</v>
      </c>
      <c r="AQ45" s="100">
        <v>2.5231780000000001</v>
      </c>
      <c r="AR45" s="100">
        <v>5.5441899000000001</v>
      </c>
      <c r="AS45" s="127"/>
      <c r="AT45" s="117">
        <v>1938</v>
      </c>
      <c r="AU45" s="100">
        <v>0</v>
      </c>
      <c r="AV45" s="100">
        <v>0</v>
      </c>
      <c r="AW45" s="100">
        <v>0.16066839999999999</v>
      </c>
      <c r="AX45" s="100">
        <v>0</v>
      </c>
      <c r="AY45" s="100">
        <v>0</v>
      </c>
      <c r="AZ45" s="100">
        <v>0.69192180000000003</v>
      </c>
      <c r="BA45" s="100">
        <v>0.76452600000000004</v>
      </c>
      <c r="BB45" s="100">
        <v>0.82695890000000005</v>
      </c>
      <c r="BC45" s="100">
        <v>0.66035659999999996</v>
      </c>
      <c r="BD45" s="100">
        <v>1.5663459</v>
      </c>
      <c r="BE45" s="100">
        <v>1.285347</v>
      </c>
      <c r="BF45" s="100">
        <v>2.2314313000000001</v>
      </c>
      <c r="BG45" s="100">
        <v>7.4074074000000003</v>
      </c>
      <c r="BH45" s="100">
        <v>14.765784</v>
      </c>
      <c r="BI45" s="100">
        <v>24.423338000000001</v>
      </c>
      <c r="BJ45" s="100">
        <v>69.189188999999999</v>
      </c>
      <c r="BK45" s="100">
        <v>98.086123999999998</v>
      </c>
      <c r="BL45" s="100">
        <v>167.74194</v>
      </c>
      <c r="BM45" s="100">
        <v>3.6094279999999999</v>
      </c>
      <c r="BN45" s="100">
        <v>7.9909688000000001</v>
      </c>
      <c r="BO45" s="127"/>
      <c r="BP45" s="117">
        <v>1938</v>
      </c>
    </row>
    <row r="46" spans="1:68">
      <c r="A46" s="127"/>
      <c r="B46" s="117">
        <v>1939</v>
      </c>
      <c r="C46" s="100">
        <v>0.35137030000000002</v>
      </c>
      <c r="D46" s="100">
        <v>0</v>
      </c>
      <c r="E46" s="100">
        <v>0</v>
      </c>
      <c r="F46" s="100">
        <v>0.61823799999999995</v>
      </c>
      <c r="G46" s="100">
        <v>0</v>
      </c>
      <c r="H46" s="100">
        <v>0.99403580000000002</v>
      </c>
      <c r="I46" s="100">
        <v>0.71787509999999999</v>
      </c>
      <c r="J46" s="100">
        <v>0.39635350000000003</v>
      </c>
      <c r="K46" s="100">
        <v>1.3315579</v>
      </c>
      <c r="L46" s="100">
        <v>2.2341375999999999</v>
      </c>
      <c r="M46" s="100">
        <v>3.4482759000000001</v>
      </c>
      <c r="N46" s="100">
        <v>6.0827251000000002</v>
      </c>
      <c r="O46" s="100">
        <v>9.6696212999999993</v>
      </c>
      <c r="P46" s="100">
        <v>20.554984999999999</v>
      </c>
      <c r="Q46" s="100">
        <v>44.077134999999998</v>
      </c>
      <c r="R46" s="100">
        <v>64.794815999999997</v>
      </c>
      <c r="S46" s="100">
        <v>128.71287000000001</v>
      </c>
      <c r="T46" s="100">
        <v>227.27273</v>
      </c>
      <c r="U46" s="100">
        <v>4.7981375000000002</v>
      </c>
      <c r="V46" s="100">
        <v>10.636358</v>
      </c>
      <c r="W46" s="127"/>
      <c r="X46" s="117">
        <v>1939</v>
      </c>
      <c r="Y46" s="100">
        <v>0</v>
      </c>
      <c r="Z46" s="100">
        <v>0</v>
      </c>
      <c r="AA46" s="100">
        <v>0</v>
      </c>
      <c r="AB46" s="100">
        <v>0</v>
      </c>
      <c r="AC46" s="100">
        <v>0</v>
      </c>
      <c r="AD46" s="100">
        <v>0</v>
      </c>
      <c r="AE46" s="100">
        <v>0</v>
      </c>
      <c r="AF46" s="100">
        <v>0</v>
      </c>
      <c r="AG46" s="100">
        <v>0</v>
      </c>
      <c r="AH46" s="100">
        <v>0</v>
      </c>
      <c r="AI46" s="100">
        <v>2.0202019999999998</v>
      </c>
      <c r="AJ46" s="100">
        <v>1.8761726000000001</v>
      </c>
      <c r="AK46" s="100">
        <v>5.5599682000000001</v>
      </c>
      <c r="AL46" s="100">
        <v>4.9309665000000003</v>
      </c>
      <c r="AM46" s="100">
        <v>14.211886</v>
      </c>
      <c r="AN46" s="100">
        <v>26.315788999999999</v>
      </c>
      <c r="AO46" s="100">
        <v>53.941909000000003</v>
      </c>
      <c r="AP46" s="100">
        <v>184.78261000000001</v>
      </c>
      <c r="AQ46" s="100">
        <v>2.1186441</v>
      </c>
      <c r="AR46" s="100">
        <v>5.2546910999999996</v>
      </c>
      <c r="AS46" s="127"/>
      <c r="AT46" s="117">
        <v>1939</v>
      </c>
      <c r="AU46" s="100">
        <v>0.17889089999999999</v>
      </c>
      <c r="AV46" s="100">
        <v>0</v>
      </c>
      <c r="AW46" s="100">
        <v>0</v>
      </c>
      <c r="AX46" s="100">
        <v>0.31416899999999998</v>
      </c>
      <c r="AY46" s="100">
        <v>0</v>
      </c>
      <c r="AZ46" s="100">
        <v>0.50556120000000004</v>
      </c>
      <c r="BA46" s="100">
        <v>0.37334329999999999</v>
      </c>
      <c r="BB46" s="100">
        <v>0.20437359999999999</v>
      </c>
      <c r="BC46" s="100">
        <v>0.66093849999999998</v>
      </c>
      <c r="BD46" s="100">
        <v>1.114082</v>
      </c>
      <c r="BE46" s="100">
        <v>2.7431421</v>
      </c>
      <c r="BF46" s="100">
        <v>4.0086339999999998</v>
      </c>
      <c r="BG46" s="100">
        <v>7.6</v>
      </c>
      <c r="BH46" s="100">
        <v>12.581782</v>
      </c>
      <c r="BI46" s="100">
        <v>28.666667</v>
      </c>
      <c r="BJ46" s="100">
        <v>44.932079000000002</v>
      </c>
      <c r="BK46" s="100">
        <v>88.036117000000004</v>
      </c>
      <c r="BL46" s="100">
        <v>202.53165000000001</v>
      </c>
      <c r="BM46" s="100">
        <v>3.4731192000000002</v>
      </c>
      <c r="BN46" s="100">
        <v>7.8074070000000004</v>
      </c>
      <c r="BO46" s="127"/>
      <c r="BP46" s="117">
        <v>1939</v>
      </c>
    </row>
    <row r="47" spans="1:68">
      <c r="A47" s="127"/>
      <c r="B47" s="118">
        <v>1940</v>
      </c>
      <c r="C47" s="100">
        <v>0</v>
      </c>
      <c r="D47" s="100">
        <v>0</v>
      </c>
      <c r="E47" s="100">
        <v>0</v>
      </c>
      <c r="F47" s="100">
        <v>0</v>
      </c>
      <c r="G47" s="100">
        <v>1.3236266999999999</v>
      </c>
      <c r="H47" s="100">
        <v>2.2823606000000001</v>
      </c>
      <c r="I47" s="100">
        <v>0.70571629999999996</v>
      </c>
      <c r="J47" s="100">
        <v>1.5612801999999999</v>
      </c>
      <c r="K47" s="100">
        <v>3.8994800999999999</v>
      </c>
      <c r="L47" s="100">
        <v>5.3956834999999996</v>
      </c>
      <c r="M47" s="100">
        <v>5.2884615000000004</v>
      </c>
      <c r="N47" s="100">
        <v>9.4674555999999992</v>
      </c>
      <c r="O47" s="100">
        <v>5.4179567000000004</v>
      </c>
      <c r="P47" s="100">
        <v>18.404907999999999</v>
      </c>
      <c r="Q47" s="100">
        <v>24.456522</v>
      </c>
      <c r="R47" s="100">
        <v>76.433121</v>
      </c>
      <c r="S47" s="100">
        <v>92.165898999999996</v>
      </c>
      <c r="T47" s="100">
        <v>275.36232000000001</v>
      </c>
      <c r="U47" s="100">
        <v>5.1482586000000001</v>
      </c>
      <c r="V47" s="100">
        <v>11.003202</v>
      </c>
      <c r="W47" s="127"/>
      <c r="X47" s="118">
        <v>1940</v>
      </c>
      <c r="Y47" s="100">
        <v>0</v>
      </c>
      <c r="Z47" s="100">
        <v>0</v>
      </c>
      <c r="AA47" s="100">
        <v>0</v>
      </c>
      <c r="AB47" s="100">
        <v>0</v>
      </c>
      <c r="AC47" s="100">
        <v>0.33978930000000002</v>
      </c>
      <c r="AD47" s="100">
        <v>0.66666669999999995</v>
      </c>
      <c r="AE47" s="100">
        <v>0.76074549999999996</v>
      </c>
      <c r="AF47" s="100">
        <v>0.84068940000000003</v>
      </c>
      <c r="AG47" s="100">
        <v>1.7301038</v>
      </c>
      <c r="AH47" s="100">
        <v>0.88183420000000001</v>
      </c>
      <c r="AI47" s="100">
        <v>1.9656020000000001</v>
      </c>
      <c r="AJ47" s="100">
        <v>6.0422960999999997</v>
      </c>
      <c r="AK47" s="100">
        <v>3.8022814</v>
      </c>
      <c r="AL47" s="100">
        <v>8.7463557000000005</v>
      </c>
      <c r="AM47" s="100">
        <v>17.58794</v>
      </c>
      <c r="AN47" s="100">
        <v>45.275590999999999</v>
      </c>
      <c r="AO47" s="100">
        <v>65.637066000000004</v>
      </c>
      <c r="AP47" s="100">
        <v>166.66667000000001</v>
      </c>
      <c r="AQ47" s="100">
        <v>3.1851702999999998</v>
      </c>
      <c r="AR47" s="100">
        <v>6.4835519000000001</v>
      </c>
      <c r="AS47" s="127"/>
      <c r="AT47" s="118">
        <v>1940</v>
      </c>
      <c r="AU47" s="100">
        <v>0</v>
      </c>
      <c r="AV47" s="100">
        <v>0</v>
      </c>
      <c r="AW47" s="100">
        <v>0</v>
      </c>
      <c r="AX47" s="100">
        <v>0</v>
      </c>
      <c r="AY47" s="100">
        <v>0.83822300000000005</v>
      </c>
      <c r="AZ47" s="100">
        <v>1.4834350000000001</v>
      </c>
      <c r="BA47" s="100">
        <v>0.73219840000000003</v>
      </c>
      <c r="BB47" s="100">
        <v>1.2143291000000001</v>
      </c>
      <c r="BC47" s="100">
        <v>2.8138527999999998</v>
      </c>
      <c r="BD47" s="100">
        <v>3.1166518000000001</v>
      </c>
      <c r="BE47" s="100">
        <v>3.6452005000000001</v>
      </c>
      <c r="BF47" s="100">
        <v>7.7727952</v>
      </c>
      <c r="BG47" s="100">
        <v>4.6029919000000001</v>
      </c>
      <c r="BH47" s="100">
        <v>13.452915000000001</v>
      </c>
      <c r="BI47" s="100">
        <v>20.887727999999999</v>
      </c>
      <c r="BJ47" s="100">
        <v>60.265577</v>
      </c>
      <c r="BK47" s="100">
        <v>77.731092000000004</v>
      </c>
      <c r="BL47" s="100">
        <v>212.12120999999999</v>
      </c>
      <c r="BM47" s="100">
        <v>4.1764330000000003</v>
      </c>
      <c r="BN47" s="100">
        <v>8.5797442999999998</v>
      </c>
      <c r="BO47" s="127"/>
      <c r="BP47" s="118">
        <v>1940</v>
      </c>
    </row>
    <row r="48" spans="1:68">
      <c r="A48" s="127"/>
      <c r="B48" s="118">
        <v>1941</v>
      </c>
      <c r="C48" s="100">
        <v>0</v>
      </c>
      <c r="D48" s="100">
        <v>0</v>
      </c>
      <c r="E48" s="100">
        <v>0</v>
      </c>
      <c r="F48" s="100">
        <v>0</v>
      </c>
      <c r="G48" s="100">
        <v>0.32541490000000001</v>
      </c>
      <c r="H48" s="100">
        <v>0.32520329999999997</v>
      </c>
      <c r="I48" s="100">
        <v>0.69832399999999994</v>
      </c>
      <c r="J48" s="100">
        <v>1.5360982999999999</v>
      </c>
      <c r="K48" s="100">
        <v>0.8488964</v>
      </c>
      <c r="L48" s="100">
        <v>2.7161612000000002</v>
      </c>
      <c r="M48" s="100">
        <v>4.2553191000000004</v>
      </c>
      <c r="N48" s="100">
        <v>5.7636887999999997</v>
      </c>
      <c r="O48" s="100">
        <v>8.9485458999999992</v>
      </c>
      <c r="P48" s="100">
        <v>25.406504000000002</v>
      </c>
      <c r="Q48" s="100">
        <v>41.499330999999998</v>
      </c>
      <c r="R48" s="100">
        <v>85.774058999999994</v>
      </c>
      <c r="S48" s="100">
        <v>108.22511</v>
      </c>
      <c r="T48" s="100">
        <v>346.66667000000001</v>
      </c>
      <c r="U48" s="100">
        <v>5.4400893000000003</v>
      </c>
      <c r="V48" s="100">
        <v>12.563431</v>
      </c>
      <c r="W48" s="127"/>
      <c r="X48" s="118">
        <v>1941</v>
      </c>
      <c r="Y48" s="100">
        <v>0</v>
      </c>
      <c r="Z48" s="100">
        <v>0</v>
      </c>
      <c r="AA48" s="100">
        <v>0</v>
      </c>
      <c r="AB48" s="100">
        <v>0</v>
      </c>
      <c r="AC48" s="100">
        <v>0.66867270000000001</v>
      </c>
      <c r="AD48" s="100">
        <v>0.9878169</v>
      </c>
      <c r="AE48" s="100">
        <v>0.37091990000000002</v>
      </c>
      <c r="AF48" s="100">
        <v>1.2515645</v>
      </c>
      <c r="AG48" s="100">
        <v>0.86132640000000005</v>
      </c>
      <c r="AH48" s="100">
        <v>1.3146363000000001</v>
      </c>
      <c r="AI48" s="100">
        <v>0.4803074</v>
      </c>
      <c r="AJ48" s="100">
        <v>4.0935673000000001</v>
      </c>
      <c r="AK48" s="100">
        <v>5.8565154000000001</v>
      </c>
      <c r="AL48" s="100">
        <v>8.5959885000000007</v>
      </c>
      <c r="AM48" s="100">
        <v>18.359853000000001</v>
      </c>
      <c r="AN48" s="100">
        <v>47.801147</v>
      </c>
      <c r="AO48" s="100">
        <v>62.043796</v>
      </c>
      <c r="AP48" s="100">
        <v>266.66667000000001</v>
      </c>
      <c r="AQ48" s="100">
        <v>3.5173314000000002</v>
      </c>
      <c r="AR48" s="100">
        <v>7.7741420000000003</v>
      </c>
      <c r="AS48" s="127"/>
      <c r="AT48" s="118">
        <v>1941</v>
      </c>
      <c r="AU48" s="100">
        <v>0</v>
      </c>
      <c r="AV48" s="100">
        <v>0</v>
      </c>
      <c r="AW48" s="100">
        <v>0</v>
      </c>
      <c r="AX48" s="100">
        <v>0</v>
      </c>
      <c r="AY48" s="100">
        <v>0.49472300000000002</v>
      </c>
      <c r="AZ48" s="100">
        <v>0.65445030000000004</v>
      </c>
      <c r="BA48" s="100">
        <v>0.5395683</v>
      </c>
      <c r="BB48" s="100">
        <v>1.3997200999999999</v>
      </c>
      <c r="BC48" s="100">
        <v>0.85506629999999995</v>
      </c>
      <c r="BD48" s="100">
        <v>2.0040079999999998</v>
      </c>
      <c r="BE48" s="100">
        <v>2.3826543</v>
      </c>
      <c r="BF48" s="100">
        <v>4.9346880000000004</v>
      </c>
      <c r="BG48" s="100">
        <v>7.3882526999999998</v>
      </c>
      <c r="BH48" s="100">
        <v>16.740521999999999</v>
      </c>
      <c r="BI48" s="100">
        <v>29.411764999999999</v>
      </c>
      <c r="BJ48" s="100">
        <v>65.934066000000001</v>
      </c>
      <c r="BK48" s="100">
        <v>83.168317000000002</v>
      </c>
      <c r="BL48" s="100">
        <v>300</v>
      </c>
      <c r="BM48" s="100">
        <v>4.4867016</v>
      </c>
      <c r="BN48" s="100">
        <v>9.9956727000000001</v>
      </c>
      <c r="BO48" s="127"/>
      <c r="BP48" s="118">
        <v>1941</v>
      </c>
    </row>
    <row r="49" spans="1:68">
      <c r="A49" s="127"/>
      <c r="B49" s="118">
        <v>1942</v>
      </c>
      <c r="C49" s="100">
        <v>0</v>
      </c>
      <c r="D49" s="100">
        <v>0</v>
      </c>
      <c r="E49" s="100">
        <v>0</v>
      </c>
      <c r="F49" s="100">
        <v>0</v>
      </c>
      <c r="G49" s="100">
        <v>0.64599479999999998</v>
      </c>
      <c r="H49" s="100">
        <v>0.9800719</v>
      </c>
      <c r="I49" s="100">
        <v>1.0348396</v>
      </c>
      <c r="J49" s="100">
        <v>1.8910741</v>
      </c>
      <c r="K49" s="100">
        <v>1.244297</v>
      </c>
      <c r="L49" s="100">
        <v>4.1189931</v>
      </c>
      <c r="M49" s="100">
        <v>5.1210427999999997</v>
      </c>
      <c r="N49" s="100">
        <v>9.5291479999999993</v>
      </c>
      <c r="O49" s="100">
        <v>7.9307859000000001</v>
      </c>
      <c r="P49" s="100">
        <v>15.075377</v>
      </c>
      <c r="Q49" s="100">
        <v>31.914894</v>
      </c>
      <c r="R49" s="100">
        <v>54.279749000000002</v>
      </c>
      <c r="S49" s="100">
        <v>135.02109999999999</v>
      </c>
      <c r="T49" s="100">
        <v>164.55696</v>
      </c>
      <c r="U49" s="100">
        <v>4.8150095000000004</v>
      </c>
      <c r="V49" s="100">
        <v>9.4705332999999996</v>
      </c>
      <c r="W49" s="127"/>
      <c r="X49" s="118">
        <v>1942</v>
      </c>
      <c r="Y49" s="100">
        <v>0.33433629999999998</v>
      </c>
      <c r="Z49" s="100">
        <v>0</v>
      </c>
      <c r="AA49" s="100">
        <v>0</v>
      </c>
      <c r="AB49" s="100">
        <v>0.32010240000000001</v>
      </c>
      <c r="AC49" s="100">
        <v>0.3299241</v>
      </c>
      <c r="AD49" s="100">
        <v>0</v>
      </c>
      <c r="AE49" s="100">
        <v>0.36140220000000001</v>
      </c>
      <c r="AF49" s="100">
        <v>0.82135519999999995</v>
      </c>
      <c r="AG49" s="100">
        <v>1.7137960999999999</v>
      </c>
      <c r="AH49" s="100">
        <v>1.7636684</v>
      </c>
      <c r="AI49" s="100">
        <v>2.3419203999999998</v>
      </c>
      <c r="AJ49" s="100">
        <v>3.3975084999999998</v>
      </c>
      <c r="AK49" s="100">
        <v>6.3604240000000001</v>
      </c>
      <c r="AL49" s="100">
        <v>8.4348641000000004</v>
      </c>
      <c r="AM49" s="100">
        <v>15.681544000000001</v>
      </c>
      <c r="AN49" s="100">
        <v>22.388059999999999</v>
      </c>
      <c r="AO49" s="100">
        <v>66.901408000000004</v>
      </c>
      <c r="AP49" s="100">
        <v>150.44247999999999</v>
      </c>
      <c r="AQ49" s="100">
        <v>2.9156154000000001</v>
      </c>
      <c r="AR49" s="100">
        <v>5.6177637999999996</v>
      </c>
      <c r="AS49" s="127"/>
      <c r="AT49" s="118">
        <v>1942</v>
      </c>
      <c r="AU49" s="100">
        <v>0.16388069999999999</v>
      </c>
      <c r="AV49" s="100">
        <v>0</v>
      </c>
      <c r="AW49" s="100">
        <v>0</v>
      </c>
      <c r="AX49" s="100">
        <v>0.15941340000000001</v>
      </c>
      <c r="AY49" s="100">
        <v>0.48963600000000002</v>
      </c>
      <c r="AZ49" s="100">
        <v>0.49035630000000002</v>
      </c>
      <c r="BA49" s="100">
        <v>0.70596539999999997</v>
      </c>
      <c r="BB49" s="100">
        <v>1.3782241</v>
      </c>
      <c r="BC49" s="100">
        <v>1.4752371</v>
      </c>
      <c r="BD49" s="100">
        <v>2.9193802</v>
      </c>
      <c r="BE49" s="100">
        <v>3.7356992999999998</v>
      </c>
      <c r="BF49" s="100">
        <v>6.4788731999999998</v>
      </c>
      <c r="BG49" s="100">
        <v>7.1377587</v>
      </c>
      <c r="BH49" s="100">
        <v>11.639184999999999</v>
      </c>
      <c r="BI49" s="100">
        <v>23.402909999999999</v>
      </c>
      <c r="BJ49" s="100">
        <v>37.438423999999998</v>
      </c>
      <c r="BK49" s="100">
        <v>97.888676000000004</v>
      </c>
      <c r="BL49" s="100">
        <v>156.25</v>
      </c>
      <c r="BM49" s="100">
        <v>3.8714889000000001</v>
      </c>
      <c r="BN49" s="100">
        <v>7.4348948999999998</v>
      </c>
      <c r="BO49" s="127"/>
      <c r="BP49" s="118">
        <v>1942</v>
      </c>
    </row>
    <row r="50" spans="1:68">
      <c r="A50" s="127"/>
      <c r="B50" s="118">
        <v>1943</v>
      </c>
      <c r="C50" s="100">
        <v>0.31407040000000003</v>
      </c>
      <c r="D50" s="100">
        <v>0</v>
      </c>
      <c r="E50" s="100">
        <v>0</v>
      </c>
      <c r="F50" s="100">
        <v>0.32041009999999998</v>
      </c>
      <c r="G50" s="100">
        <v>0.96</v>
      </c>
      <c r="H50" s="100">
        <v>0.33277869999999998</v>
      </c>
      <c r="I50" s="100">
        <v>2.7359781000000001</v>
      </c>
      <c r="J50" s="100">
        <v>1.8580452999999999</v>
      </c>
      <c r="K50" s="100">
        <v>3.6855036999999999</v>
      </c>
      <c r="L50" s="100">
        <v>0.91491310000000003</v>
      </c>
      <c r="M50" s="100">
        <v>2.7881041</v>
      </c>
      <c r="N50" s="100">
        <v>4.8727666000000003</v>
      </c>
      <c r="O50" s="100">
        <v>8.4328883000000001</v>
      </c>
      <c r="P50" s="100">
        <v>21.632252000000001</v>
      </c>
      <c r="Q50" s="100">
        <v>32</v>
      </c>
      <c r="R50" s="100">
        <v>43.75</v>
      </c>
      <c r="S50" s="100">
        <v>74.074073999999996</v>
      </c>
      <c r="T50" s="100">
        <v>271.60494</v>
      </c>
      <c r="U50" s="100">
        <v>4.5124367000000003</v>
      </c>
      <c r="V50" s="100">
        <v>9.5764899999999997</v>
      </c>
      <c r="W50" s="127"/>
      <c r="X50" s="118">
        <v>1943</v>
      </c>
      <c r="Y50" s="100">
        <v>0</v>
      </c>
      <c r="Z50" s="100">
        <v>0</v>
      </c>
      <c r="AA50" s="100">
        <v>0</v>
      </c>
      <c r="AB50" s="100">
        <v>0</v>
      </c>
      <c r="AC50" s="100">
        <v>0.3240441</v>
      </c>
      <c r="AD50" s="100">
        <v>0</v>
      </c>
      <c r="AE50" s="100">
        <v>0</v>
      </c>
      <c r="AF50" s="100">
        <v>2.4067389000000001</v>
      </c>
      <c r="AG50" s="100">
        <v>0.42771599999999999</v>
      </c>
      <c r="AH50" s="100">
        <v>2.2143489999999999</v>
      </c>
      <c r="AI50" s="100">
        <v>2.315887</v>
      </c>
      <c r="AJ50" s="100">
        <v>5.4436581000000004</v>
      </c>
      <c r="AK50" s="100">
        <v>4.1180507999999998</v>
      </c>
      <c r="AL50" s="100">
        <v>10.064044000000001</v>
      </c>
      <c r="AM50" s="100">
        <v>14.405761999999999</v>
      </c>
      <c r="AN50" s="100">
        <v>36.101083000000003</v>
      </c>
      <c r="AO50" s="100">
        <v>57.823129000000002</v>
      </c>
      <c r="AP50" s="100">
        <v>175</v>
      </c>
      <c r="AQ50" s="100">
        <v>3.1940008</v>
      </c>
      <c r="AR50" s="100">
        <v>6.1740744000000003</v>
      </c>
      <c r="AS50" s="127"/>
      <c r="AT50" s="118">
        <v>1943</v>
      </c>
      <c r="AU50" s="100">
        <v>0.16007679999999999</v>
      </c>
      <c r="AV50" s="100">
        <v>0</v>
      </c>
      <c r="AW50" s="100">
        <v>0</v>
      </c>
      <c r="AX50" s="100">
        <v>0.16079760000000001</v>
      </c>
      <c r="AY50" s="100">
        <v>0.64401870000000006</v>
      </c>
      <c r="AZ50" s="100">
        <v>0.16550809999999999</v>
      </c>
      <c r="BA50" s="100">
        <v>1.3922729</v>
      </c>
      <c r="BB50" s="100">
        <v>2.1219136000000001</v>
      </c>
      <c r="BC50" s="100">
        <v>2.0920502000000001</v>
      </c>
      <c r="BD50" s="100">
        <v>1.5751575</v>
      </c>
      <c r="BE50" s="100">
        <v>2.5516122000000001</v>
      </c>
      <c r="BF50" s="100">
        <v>5.1574375999999997</v>
      </c>
      <c r="BG50" s="100">
        <v>6.25</v>
      </c>
      <c r="BH50" s="100">
        <v>15.639810000000001</v>
      </c>
      <c r="BI50" s="100">
        <v>22.741630000000001</v>
      </c>
      <c r="BJ50" s="100">
        <v>39.651837999999998</v>
      </c>
      <c r="BK50" s="100">
        <v>65.176908999999995</v>
      </c>
      <c r="BL50" s="100">
        <v>213.93035</v>
      </c>
      <c r="BM50" s="100">
        <v>3.8563076000000001</v>
      </c>
      <c r="BN50" s="100">
        <v>7.7079347</v>
      </c>
      <c r="BO50" s="127"/>
      <c r="BP50" s="118">
        <v>1943</v>
      </c>
    </row>
    <row r="51" spans="1:68">
      <c r="A51" s="127"/>
      <c r="B51" s="118">
        <v>1944</v>
      </c>
      <c r="C51" s="100">
        <v>0</v>
      </c>
      <c r="D51" s="100">
        <v>0</v>
      </c>
      <c r="E51" s="100">
        <v>0</v>
      </c>
      <c r="F51" s="100">
        <v>0.32206119999999999</v>
      </c>
      <c r="G51" s="100">
        <v>0.31746029999999997</v>
      </c>
      <c r="H51" s="100">
        <v>1.0249402000000001</v>
      </c>
      <c r="I51" s="100">
        <v>1.0124873000000001</v>
      </c>
      <c r="J51" s="100">
        <v>1.0956903</v>
      </c>
      <c r="K51" s="100">
        <v>1.6155089</v>
      </c>
      <c r="L51" s="100">
        <v>4.1020966000000003</v>
      </c>
      <c r="M51" s="100">
        <v>7.0159026999999998</v>
      </c>
      <c r="N51" s="100">
        <v>5.2687039000000002</v>
      </c>
      <c r="O51" s="100">
        <v>8.1521738999999993</v>
      </c>
      <c r="P51" s="100">
        <v>14.395393</v>
      </c>
      <c r="Q51" s="100">
        <v>33.156498999999997</v>
      </c>
      <c r="R51" s="100">
        <v>53.941909000000003</v>
      </c>
      <c r="S51" s="100">
        <v>67.729084</v>
      </c>
      <c r="T51" s="100">
        <v>305.88234999999997</v>
      </c>
      <c r="U51" s="100">
        <v>4.6368273000000002</v>
      </c>
      <c r="V51" s="100">
        <v>10.148114</v>
      </c>
      <c r="W51" s="127"/>
      <c r="X51" s="118">
        <v>1944</v>
      </c>
      <c r="Y51" s="100">
        <v>0</v>
      </c>
      <c r="Z51" s="100">
        <v>0</v>
      </c>
      <c r="AA51" s="100">
        <v>0</v>
      </c>
      <c r="AB51" s="100">
        <v>0.32541490000000001</v>
      </c>
      <c r="AC51" s="100">
        <v>0.63836579999999998</v>
      </c>
      <c r="AD51" s="100">
        <v>0.67136620000000002</v>
      </c>
      <c r="AE51" s="100">
        <v>1.375043</v>
      </c>
      <c r="AF51" s="100">
        <v>3.1372548999999998</v>
      </c>
      <c r="AG51" s="100">
        <v>2.1385800000000001</v>
      </c>
      <c r="AH51" s="100">
        <v>2.6761819999999998</v>
      </c>
      <c r="AI51" s="100">
        <v>4.5913681999999998</v>
      </c>
      <c r="AJ51" s="100">
        <v>2.6413101000000001</v>
      </c>
      <c r="AK51" s="100">
        <v>1.3324450000000001</v>
      </c>
      <c r="AL51" s="100">
        <v>4.4365572000000002</v>
      </c>
      <c r="AM51" s="100">
        <v>10.688836</v>
      </c>
      <c r="AN51" s="100">
        <v>21.052631999999999</v>
      </c>
      <c r="AO51" s="100">
        <v>71.197411000000002</v>
      </c>
      <c r="AP51" s="100">
        <v>93.75</v>
      </c>
      <c r="AQ51" s="100">
        <v>2.8819235000000001</v>
      </c>
      <c r="AR51" s="100">
        <v>4.8727448999999998</v>
      </c>
      <c r="AS51" s="127"/>
      <c r="AT51" s="118">
        <v>1944</v>
      </c>
      <c r="AU51" s="100">
        <v>0</v>
      </c>
      <c r="AV51" s="100">
        <v>0</v>
      </c>
      <c r="AW51" s="100">
        <v>0</v>
      </c>
      <c r="AX51" s="100">
        <v>0.3237294</v>
      </c>
      <c r="AY51" s="100">
        <v>0.47747889999999998</v>
      </c>
      <c r="AZ51" s="100">
        <v>0.84659669999999998</v>
      </c>
      <c r="BA51" s="100">
        <v>1.1920980999999999</v>
      </c>
      <c r="BB51" s="100">
        <v>2.0801815000000001</v>
      </c>
      <c r="BC51" s="100">
        <v>1.8695472</v>
      </c>
      <c r="BD51" s="100">
        <v>3.3814247000000002</v>
      </c>
      <c r="BE51" s="100">
        <v>5.7924004</v>
      </c>
      <c r="BF51" s="100">
        <v>3.9567396000000001</v>
      </c>
      <c r="BG51" s="100">
        <v>4.7090481000000004</v>
      </c>
      <c r="BH51" s="100">
        <v>9.2208390999999992</v>
      </c>
      <c r="BI51" s="100">
        <v>21.303258</v>
      </c>
      <c r="BJ51" s="100">
        <v>36.121673000000001</v>
      </c>
      <c r="BK51" s="100">
        <v>69.642857000000006</v>
      </c>
      <c r="BL51" s="100">
        <v>178.40376000000001</v>
      </c>
      <c r="BM51" s="100">
        <v>3.7621243</v>
      </c>
      <c r="BN51" s="100">
        <v>7.1506638000000002</v>
      </c>
      <c r="BO51" s="127"/>
      <c r="BP51" s="118">
        <v>1944</v>
      </c>
    </row>
    <row r="52" spans="1:68">
      <c r="A52" s="127"/>
      <c r="B52" s="118">
        <v>1945</v>
      </c>
      <c r="C52" s="100">
        <v>0</v>
      </c>
      <c r="D52" s="100">
        <v>0.34494649999999999</v>
      </c>
      <c r="E52" s="100">
        <v>0.36589830000000001</v>
      </c>
      <c r="F52" s="100">
        <v>0</v>
      </c>
      <c r="G52" s="100">
        <v>0.3171583</v>
      </c>
      <c r="H52" s="100">
        <v>1.0391410000000001</v>
      </c>
      <c r="I52" s="100">
        <v>2.0080320999999999</v>
      </c>
      <c r="J52" s="100">
        <v>1.4430014</v>
      </c>
      <c r="K52" s="100">
        <v>1.9992003</v>
      </c>
      <c r="L52" s="100">
        <v>2.6714159</v>
      </c>
      <c r="M52" s="100">
        <v>2.8328612</v>
      </c>
      <c r="N52" s="100">
        <v>6.6975785999999999</v>
      </c>
      <c r="O52" s="100">
        <v>13.879709</v>
      </c>
      <c r="P52" s="100">
        <v>6.4575646000000004</v>
      </c>
      <c r="Q52" s="100">
        <v>27.704484999999998</v>
      </c>
      <c r="R52" s="100">
        <v>54.545454999999997</v>
      </c>
      <c r="S52" s="100">
        <v>69.498069000000001</v>
      </c>
      <c r="T52" s="100">
        <v>247.42268000000001</v>
      </c>
      <c r="U52" s="100">
        <v>4.4286022999999997</v>
      </c>
      <c r="V52" s="100">
        <v>9.0328721000000005</v>
      </c>
      <c r="W52" s="127"/>
      <c r="X52" s="118">
        <v>1945</v>
      </c>
      <c r="Y52" s="100">
        <v>0</v>
      </c>
      <c r="Z52" s="100">
        <v>0</v>
      </c>
      <c r="AA52" s="100">
        <v>0</v>
      </c>
      <c r="AB52" s="100">
        <v>0.33101619999999998</v>
      </c>
      <c r="AC52" s="100">
        <v>0.3154574</v>
      </c>
      <c r="AD52" s="100">
        <v>0.6800408</v>
      </c>
      <c r="AE52" s="100">
        <v>0.66934400000000005</v>
      </c>
      <c r="AF52" s="100">
        <v>1.1547343999999999</v>
      </c>
      <c r="AG52" s="100">
        <v>1.2847966</v>
      </c>
      <c r="AH52" s="100">
        <v>2.2133687000000002</v>
      </c>
      <c r="AI52" s="100">
        <v>3.6613272000000001</v>
      </c>
      <c r="AJ52" s="100">
        <v>6.1919504999999999</v>
      </c>
      <c r="AK52" s="100">
        <v>4.5278137000000003</v>
      </c>
      <c r="AL52" s="100">
        <v>5.0890585000000002</v>
      </c>
      <c r="AM52" s="100">
        <v>15.276146000000001</v>
      </c>
      <c r="AN52" s="100">
        <v>40.677965999999998</v>
      </c>
      <c r="AO52" s="100">
        <v>75.235110000000006</v>
      </c>
      <c r="AP52" s="100">
        <v>56.338028000000001</v>
      </c>
      <c r="AQ52" s="100">
        <v>3.2262436999999999</v>
      </c>
      <c r="AR52" s="100">
        <v>5.0627671000000003</v>
      </c>
      <c r="AS52" s="127"/>
      <c r="AT52" s="118">
        <v>1945</v>
      </c>
      <c r="AU52" s="100">
        <v>0</v>
      </c>
      <c r="AV52" s="100">
        <v>0.17556179999999999</v>
      </c>
      <c r="AW52" s="100">
        <v>0.18621969999999999</v>
      </c>
      <c r="AX52" s="100">
        <v>0.1642576</v>
      </c>
      <c r="AY52" s="100">
        <v>0.31630560000000002</v>
      </c>
      <c r="AZ52" s="100">
        <v>0.8579272</v>
      </c>
      <c r="BA52" s="100">
        <v>1.3386880999999999</v>
      </c>
      <c r="BB52" s="100">
        <v>1.3035382</v>
      </c>
      <c r="BC52" s="100">
        <v>1.6542597000000001</v>
      </c>
      <c r="BD52" s="100">
        <v>2.4417314000000001</v>
      </c>
      <c r="BE52" s="100">
        <v>3.2535440000000002</v>
      </c>
      <c r="BF52" s="100">
        <v>6.44496</v>
      </c>
      <c r="BG52" s="100">
        <v>9.1533180999999999</v>
      </c>
      <c r="BH52" s="100">
        <v>5.7445868000000004</v>
      </c>
      <c r="BI52" s="100">
        <v>21.131136999999999</v>
      </c>
      <c r="BJ52" s="100">
        <v>47.004607999999998</v>
      </c>
      <c r="BK52" s="100">
        <v>72.664360000000002</v>
      </c>
      <c r="BL52" s="100">
        <v>133.89121</v>
      </c>
      <c r="BM52" s="100">
        <v>3.8286186</v>
      </c>
      <c r="BN52" s="100">
        <v>6.7778299000000004</v>
      </c>
      <c r="BO52" s="127"/>
      <c r="BP52" s="118">
        <v>1945</v>
      </c>
    </row>
    <row r="53" spans="1:68">
      <c r="A53" s="127"/>
      <c r="B53" s="118">
        <v>1946</v>
      </c>
      <c r="C53" s="100">
        <v>0</v>
      </c>
      <c r="D53" s="100">
        <v>0</v>
      </c>
      <c r="E53" s="100">
        <v>0</v>
      </c>
      <c r="F53" s="100">
        <v>0.33036009999999999</v>
      </c>
      <c r="G53" s="100">
        <v>0</v>
      </c>
      <c r="H53" s="100">
        <v>1.0221465000000001</v>
      </c>
      <c r="I53" s="100">
        <v>0.67001679999999997</v>
      </c>
      <c r="J53" s="100">
        <v>0.35727049999999999</v>
      </c>
      <c r="K53" s="100">
        <v>2.3640661999999999</v>
      </c>
      <c r="L53" s="100">
        <v>2.1834061</v>
      </c>
      <c r="M53" s="100">
        <v>3.8040894000000001</v>
      </c>
      <c r="N53" s="100">
        <v>6.5889508000000001</v>
      </c>
      <c r="O53" s="100">
        <v>10.939511</v>
      </c>
      <c r="P53" s="100">
        <v>15.98579</v>
      </c>
      <c r="Q53" s="100">
        <v>27.595268999999998</v>
      </c>
      <c r="R53" s="100">
        <v>55.555556000000003</v>
      </c>
      <c r="S53" s="100">
        <v>106.87023000000001</v>
      </c>
      <c r="T53" s="100">
        <v>273.58490999999998</v>
      </c>
      <c r="U53" s="100">
        <v>4.8134777</v>
      </c>
      <c r="V53" s="100">
        <v>10.079141</v>
      </c>
      <c r="W53" s="127"/>
      <c r="X53" s="118">
        <v>1946</v>
      </c>
      <c r="Y53" s="100">
        <v>0</v>
      </c>
      <c r="Z53" s="100">
        <v>0</v>
      </c>
      <c r="AA53" s="100">
        <v>0</v>
      </c>
      <c r="AB53" s="100">
        <v>0</v>
      </c>
      <c r="AC53" s="100">
        <v>0.63856959999999996</v>
      </c>
      <c r="AD53" s="100">
        <v>0.3359086</v>
      </c>
      <c r="AE53" s="100">
        <v>0.99370650000000005</v>
      </c>
      <c r="AF53" s="100">
        <v>1.8839488</v>
      </c>
      <c r="AG53" s="100">
        <v>1.2815036</v>
      </c>
      <c r="AH53" s="100">
        <v>1.3274336</v>
      </c>
      <c r="AI53" s="100">
        <v>1.3686130999999999</v>
      </c>
      <c r="AJ53" s="100">
        <v>3.0333670000000001</v>
      </c>
      <c r="AK53" s="100">
        <v>4.3942246999999997</v>
      </c>
      <c r="AL53" s="100">
        <v>9.7560976000000004</v>
      </c>
      <c r="AM53" s="100">
        <v>5.7803468000000002</v>
      </c>
      <c r="AN53" s="100">
        <v>26.402640000000002</v>
      </c>
      <c r="AO53" s="100">
        <v>30.581040000000002</v>
      </c>
      <c r="AP53" s="100">
        <v>122.58065000000001</v>
      </c>
      <c r="AQ53" s="100">
        <v>2.5499247999999999</v>
      </c>
      <c r="AR53" s="100">
        <v>4.3471149000000002</v>
      </c>
      <c r="AS53" s="127"/>
      <c r="AT53" s="118">
        <v>1946</v>
      </c>
      <c r="AU53" s="100">
        <v>0</v>
      </c>
      <c r="AV53" s="100">
        <v>0</v>
      </c>
      <c r="AW53" s="100">
        <v>0</v>
      </c>
      <c r="AX53" s="100">
        <v>0.16675000000000001</v>
      </c>
      <c r="AY53" s="100">
        <v>0.31969310000000001</v>
      </c>
      <c r="AZ53" s="100">
        <v>0.67659000000000002</v>
      </c>
      <c r="BA53" s="100">
        <v>0.83277809999999997</v>
      </c>
      <c r="BB53" s="100">
        <v>1.1003118000000001</v>
      </c>
      <c r="BC53" s="100">
        <v>1.8446403</v>
      </c>
      <c r="BD53" s="100">
        <v>1.7582418</v>
      </c>
      <c r="BE53" s="100">
        <v>2.5611176000000002</v>
      </c>
      <c r="BF53" s="100">
        <v>4.8089091000000002</v>
      </c>
      <c r="BG53" s="100">
        <v>7.6263107999999997</v>
      </c>
      <c r="BH53" s="100">
        <v>12.733447</v>
      </c>
      <c r="BI53" s="100">
        <v>15.990159999999999</v>
      </c>
      <c r="BJ53" s="100">
        <v>39.63964</v>
      </c>
      <c r="BK53" s="100">
        <v>64.516129000000006</v>
      </c>
      <c r="BL53" s="100">
        <v>183.90805</v>
      </c>
      <c r="BM53" s="100">
        <v>3.6838087000000002</v>
      </c>
      <c r="BN53" s="100">
        <v>6.8810950000000002</v>
      </c>
      <c r="BO53" s="127"/>
      <c r="BP53" s="118">
        <v>1946</v>
      </c>
    </row>
    <row r="54" spans="1:68">
      <c r="A54" s="127"/>
      <c r="B54" s="118">
        <v>1947</v>
      </c>
      <c r="C54" s="100">
        <v>0</v>
      </c>
      <c r="D54" s="100">
        <v>0.32594519999999999</v>
      </c>
      <c r="E54" s="100">
        <v>0</v>
      </c>
      <c r="F54" s="100">
        <v>0</v>
      </c>
      <c r="G54" s="100">
        <v>0.6499838</v>
      </c>
      <c r="H54" s="100">
        <v>1.0046885000000001</v>
      </c>
      <c r="I54" s="100">
        <v>1.3445377999999999</v>
      </c>
      <c r="J54" s="100">
        <v>2.4647887000000002</v>
      </c>
      <c r="K54" s="100">
        <v>3.4843206000000002</v>
      </c>
      <c r="L54" s="100">
        <v>3.8445109</v>
      </c>
      <c r="M54" s="100">
        <v>5.2884615000000004</v>
      </c>
      <c r="N54" s="100">
        <v>5.9970014999999997</v>
      </c>
      <c r="O54" s="100">
        <v>11.271133000000001</v>
      </c>
      <c r="P54" s="100">
        <v>16.309013</v>
      </c>
      <c r="Q54" s="100">
        <v>19.505852000000001</v>
      </c>
      <c r="R54" s="100">
        <v>47.151277</v>
      </c>
      <c r="S54" s="100">
        <v>125.9542</v>
      </c>
      <c r="T54" s="100">
        <v>179.48718</v>
      </c>
      <c r="U54" s="100">
        <v>4.9507557999999996</v>
      </c>
      <c r="V54" s="100">
        <v>9.1778116000000001</v>
      </c>
      <c r="W54" s="127"/>
      <c r="X54" s="118">
        <v>1947</v>
      </c>
      <c r="Y54" s="100">
        <v>0</v>
      </c>
      <c r="Z54" s="100">
        <v>0</v>
      </c>
      <c r="AA54" s="100">
        <v>0</v>
      </c>
      <c r="AB54" s="100">
        <v>0</v>
      </c>
      <c r="AC54" s="100">
        <v>0.32414910000000002</v>
      </c>
      <c r="AD54" s="100">
        <v>0.99833609999999995</v>
      </c>
      <c r="AE54" s="100">
        <v>1.6496206</v>
      </c>
      <c r="AF54" s="100">
        <v>2.2050717</v>
      </c>
      <c r="AG54" s="100">
        <v>2.1097046000000002</v>
      </c>
      <c r="AH54" s="100">
        <v>2.6525199000000002</v>
      </c>
      <c r="AI54" s="100">
        <v>2.7573528999999999</v>
      </c>
      <c r="AJ54" s="100">
        <v>3.4516765</v>
      </c>
      <c r="AK54" s="100">
        <v>4.8602673000000003</v>
      </c>
      <c r="AL54" s="100">
        <v>2.3492560999999998</v>
      </c>
      <c r="AM54" s="100">
        <v>13.559322</v>
      </c>
      <c r="AN54" s="100">
        <v>21.172637999999999</v>
      </c>
      <c r="AO54" s="100">
        <v>44.776119000000001</v>
      </c>
      <c r="AP54" s="100">
        <v>131.73652999999999</v>
      </c>
      <c r="AQ54" s="100">
        <v>2.9613961</v>
      </c>
      <c r="AR54" s="100">
        <v>4.9605433999999997</v>
      </c>
      <c r="AS54" s="127"/>
      <c r="AT54" s="118">
        <v>1947</v>
      </c>
      <c r="AU54" s="100">
        <v>0</v>
      </c>
      <c r="AV54" s="100">
        <v>0.1658925</v>
      </c>
      <c r="AW54" s="100">
        <v>0</v>
      </c>
      <c r="AX54" s="100">
        <v>0</v>
      </c>
      <c r="AY54" s="100">
        <v>0.48685489999999998</v>
      </c>
      <c r="AZ54" s="100">
        <v>1.0015023000000001</v>
      </c>
      <c r="BA54" s="100">
        <v>1.4985014999999999</v>
      </c>
      <c r="BB54" s="100">
        <v>2.3377089999999998</v>
      </c>
      <c r="BC54" s="100">
        <v>2.8265698000000001</v>
      </c>
      <c r="BD54" s="100">
        <v>3.2587443</v>
      </c>
      <c r="BE54" s="100">
        <v>3.9943609000000002</v>
      </c>
      <c r="BF54" s="100">
        <v>4.7158103999999996</v>
      </c>
      <c r="BG54" s="100">
        <v>8.0172679999999996</v>
      </c>
      <c r="BH54" s="100">
        <v>9.0090090000000007</v>
      </c>
      <c r="BI54" s="100">
        <v>16.324062999999999</v>
      </c>
      <c r="BJ54" s="100">
        <v>32.947462000000002</v>
      </c>
      <c r="BK54" s="100">
        <v>80.402010000000004</v>
      </c>
      <c r="BL54" s="100">
        <v>151.40844999999999</v>
      </c>
      <c r="BM54" s="100">
        <v>3.9580969000000001</v>
      </c>
      <c r="BN54" s="100">
        <v>6.8758362999999996</v>
      </c>
      <c r="BO54" s="127"/>
      <c r="BP54" s="118">
        <v>1947</v>
      </c>
    </row>
    <row r="55" spans="1:68">
      <c r="A55" s="127"/>
      <c r="B55" s="118">
        <v>1948</v>
      </c>
      <c r="C55" s="100">
        <v>0</v>
      </c>
      <c r="D55" s="100">
        <v>0</v>
      </c>
      <c r="E55" s="100">
        <v>0.36140220000000001</v>
      </c>
      <c r="F55" s="100">
        <v>0.34602080000000002</v>
      </c>
      <c r="G55" s="100">
        <v>0.96030729999999997</v>
      </c>
      <c r="H55" s="100">
        <v>0.65061809999999998</v>
      </c>
      <c r="I55" s="100">
        <v>1.0145417999999999</v>
      </c>
      <c r="J55" s="100">
        <v>1.0359115999999999</v>
      </c>
      <c r="K55" s="100">
        <v>1.5111447</v>
      </c>
      <c r="L55" s="100">
        <v>4.2087541999999996</v>
      </c>
      <c r="M55" s="100">
        <v>3.3508855999999998</v>
      </c>
      <c r="N55" s="100">
        <v>5.4890220000000003</v>
      </c>
      <c r="O55" s="100">
        <v>8.4745763000000007</v>
      </c>
      <c r="P55" s="100">
        <v>10.878660999999999</v>
      </c>
      <c r="Q55" s="100">
        <v>26.683609000000001</v>
      </c>
      <c r="R55" s="100">
        <v>64.960629999999995</v>
      </c>
      <c r="S55" s="100">
        <v>87.121212</v>
      </c>
      <c r="T55" s="100">
        <v>173.55372</v>
      </c>
      <c r="U55" s="100">
        <v>4.3982200000000002</v>
      </c>
      <c r="V55" s="100">
        <v>8.4456000000000007</v>
      </c>
      <c r="W55" s="127"/>
      <c r="X55" s="118">
        <v>1948</v>
      </c>
      <c r="Y55" s="100">
        <v>0</v>
      </c>
      <c r="Z55" s="100">
        <v>0</v>
      </c>
      <c r="AA55" s="100">
        <v>0</v>
      </c>
      <c r="AB55" s="100">
        <v>0.35803800000000002</v>
      </c>
      <c r="AC55" s="100">
        <v>0</v>
      </c>
      <c r="AD55" s="100">
        <v>0.97911230000000005</v>
      </c>
      <c r="AE55" s="100">
        <v>1.3249420000000001</v>
      </c>
      <c r="AF55" s="100">
        <v>1.7921146999999999</v>
      </c>
      <c r="AG55" s="100">
        <v>0.40983609999999998</v>
      </c>
      <c r="AH55" s="100">
        <v>1.3198415999999999</v>
      </c>
      <c r="AI55" s="100">
        <v>2.7611596999999999</v>
      </c>
      <c r="AJ55" s="100">
        <v>4.3859649000000003</v>
      </c>
      <c r="AK55" s="100">
        <v>7.5890250999999997</v>
      </c>
      <c r="AL55" s="100">
        <v>4.5662099999999999</v>
      </c>
      <c r="AM55" s="100">
        <v>13.100436999999999</v>
      </c>
      <c r="AN55" s="100">
        <v>25.889968</v>
      </c>
      <c r="AO55" s="100">
        <v>31.700288</v>
      </c>
      <c r="AP55" s="100">
        <v>96.590908999999996</v>
      </c>
      <c r="AQ55" s="100">
        <v>2.7839209</v>
      </c>
      <c r="AR55" s="100">
        <v>4.3342064999999996</v>
      </c>
      <c r="AS55" s="127"/>
      <c r="AT55" s="118">
        <v>1948</v>
      </c>
      <c r="AU55" s="100">
        <v>0</v>
      </c>
      <c r="AV55" s="100">
        <v>0</v>
      </c>
      <c r="AW55" s="100">
        <v>0.1838573</v>
      </c>
      <c r="AX55" s="100">
        <v>0.35192679999999998</v>
      </c>
      <c r="AY55" s="100">
        <v>0.48441790000000001</v>
      </c>
      <c r="AZ55" s="100">
        <v>0.81459760000000003</v>
      </c>
      <c r="BA55" s="100">
        <v>1.1713521</v>
      </c>
      <c r="BB55" s="100">
        <v>1.4069645</v>
      </c>
      <c r="BC55" s="100">
        <v>0.98289760000000004</v>
      </c>
      <c r="BD55" s="100">
        <v>2.7963003</v>
      </c>
      <c r="BE55" s="100">
        <v>3.0502112000000001</v>
      </c>
      <c r="BF55" s="100">
        <v>4.9309665000000003</v>
      </c>
      <c r="BG55" s="100">
        <v>8.0237741000000007</v>
      </c>
      <c r="BH55" s="100">
        <v>7.5727380999999996</v>
      </c>
      <c r="BI55" s="100">
        <v>19.377569000000001</v>
      </c>
      <c r="BJ55" s="100">
        <v>43.516874000000001</v>
      </c>
      <c r="BK55" s="100">
        <v>55.646481000000001</v>
      </c>
      <c r="BL55" s="100">
        <v>127.94613</v>
      </c>
      <c r="BM55" s="100">
        <v>3.5933426000000002</v>
      </c>
      <c r="BN55" s="100">
        <v>6.1582461999999998</v>
      </c>
      <c r="BO55" s="127"/>
      <c r="BP55" s="118">
        <v>1948</v>
      </c>
    </row>
    <row r="56" spans="1:68">
      <c r="A56" s="127"/>
      <c r="B56" s="118">
        <v>1949</v>
      </c>
      <c r="C56" s="100">
        <v>0</v>
      </c>
      <c r="D56" s="100">
        <v>0</v>
      </c>
      <c r="E56" s="100">
        <v>0</v>
      </c>
      <c r="F56" s="100">
        <v>0</v>
      </c>
      <c r="G56" s="100">
        <v>0</v>
      </c>
      <c r="H56" s="100">
        <v>0.61690310000000004</v>
      </c>
      <c r="I56" s="100">
        <v>2.3521505</v>
      </c>
      <c r="J56" s="100">
        <v>1.6572754000000001</v>
      </c>
      <c r="K56" s="100">
        <v>2.1849964000000002</v>
      </c>
      <c r="L56" s="100">
        <v>1.6400163999999999</v>
      </c>
      <c r="M56" s="100">
        <v>4.7370913999999997</v>
      </c>
      <c r="N56" s="100">
        <v>7.5225676999999997</v>
      </c>
      <c r="O56" s="100">
        <v>11.176470999999999</v>
      </c>
      <c r="P56" s="100">
        <v>10.492333</v>
      </c>
      <c r="Q56" s="100">
        <v>26.022304999999999</v>
      </c>
      <c r="R56" s="100">
        <v>54.6875</v>
      </c>
      <c r="S56" s="100">
        <v>60.377358000000001</v>
      </c>
      <c r="T56" s="100">
        <v>136</v>
      </c>
      <c r="U56" s="100">
        <v>4.1031063000000003</v>
      </c>
      <c r="V56" s="100">
        <v>7.3848599999999998</v>
      </c>
      <c r="W56" s="127"/>
      <c r="X56" s="118">
        <v>1949</v>
      </c>
      <c r="Y56" s="100">
        <v>0</v>
      </c>
      <c r="Z56" s="100">
        <v>0</v>
      </c>
      <c r="AA56" s="100">
        <v>0</v>
      </c>
      <c r="AB56" s="100">
        <v>0</v>
      </c>
      <c r="AC56" s="100">
        <v>0.32310179999999999</v>
      </c>
      <c r="AD56" s="100">
        <v>1.5782828</v>
      </c>
      <c r="AE56" s="100">
        <v>1.6650016999999999</v>
      </c>
      <c r="AF56" s="100">
        <v>1.3679891</v>
      </c>
      <c r="AG56" s="100">
        <v>0</v>
      </c>
      <c r="AH56" s="100">
        <v>1.7421603000000001</v>
      </c>
      <c r="AI56" s="100">
        <v>1.8399264</v>
      </c>
      <c r="AJ56" s="100">
        <v>1.4430014</v>
      </c>
      <c r="AK56" s="100">
        <v>5.0790068000000002</v>
      </c>
      <c r="AL56" s="100">
        <v>5.1622418999999997</v>
      </c>
      <c r="AM56" s="100">
        <v>16.789086999999999</v>
      </c>
      <c r="AN56" s="100">
        <v>31.847134</v>
      </c>
      <c r="AO56" s="100">
        <v>47.486033999999997</v>
      </c>
      <c r="AP56" s="100">
        <v>152.17391000000001</v>
      </c>
      <c r="AQ56" s="100">
        <v>3.125397</v>
      </c>
      <c r="AR56" s="100">
        <v>5.3742463000000003</v>
      </c>
      <c r="AS56" s="127"/>
      <c r="AT56" s="118">
        <v>1949</v>
      </c>
      <c r="AU56" s="100">
        <v>0</v>
      </c>
      <c r="AV56" s="100">
        <v>0</v>
      </c>
      <c r="AW56" s="100">
        <v>0</v>
      </c>
      <c r="AX56" s="100">
        <v>0</v>
      </c>
      <c r="AY56" s="100">
        <v>0.15875539999999999</v>
      </c>
      <c r="AZ56" s="100">
        <v>1.0920437000000001</v>
      </c>
      <c r="BA56" s="100">
        <v>2.0070245999999998</v>
      </c>
      <c r="BB56" s="100">
        <v>1.5148965000000001</v>
      </c>
      <c r="BC56" s="100">
        <v>1.1365788999999999</v>
      </c>
      <c r="BD56" s="100">
        <v>1.6895458999999999</v>
      </c>
      <c r="BE56" s="100">
        <v>3.2672112000000002</v>
      </c>
      <c r="BF56" s="100">
        <v>4.4193468999999999</v>
      </c>
      <c r="BG56" s="100">
        <v>8.0645161000000005</v>
      </c>
      <c r="BH56" s="100">
        <v>7.7071291000000004</v>
      </c>
      <c r="BI56" s="100">
        <v>21.022727</v>
      </c>
      <c r="BJ56" s="100">
        <v>42.105263000000001</v>
      </c>
      <c r="BK56" s="100">
        <v>52.969501999999999</v>
      </c>
      <c r="BL56" s="100">
        <v>145.63106999999999</v>
      </c>
      <c r="BM56" s="100">
        <v>3.6165451000000002</v>
      </c>
      <c r="BN56" s="100">
        <v>6.3317025999999998</v>
      </c>
      <c r="BO56" s="127"/>
      <c r="BP56" s="118">
        <v>1949</v>
      </c>
    </row>
    <row r="57" spans="1:68">
      <c r="A57" s="127"/>
      <c r="B57" s="119">
        <v>1950</v>
      </c>
      <c r="C57" s="100">
        <v>0</v>
      </c>
      <c r="D57" s="100">
        <v>0</v>
      </c>
      <c r="E57" s="100">
        <v>0</v>
      </c>
      <c r="F57" s="100">
        <v>0.35498760000000001</v>
      </c>
      <c r="G57" s="100">
        <v>0.91213129999999998</v>
      </c>
      <c r="H57" s="100">
        <v>2.3108029999999999</v>
      </c>
      <c r="I57" s="100">
        <v>1.6239039</v>
      </c>
      <c r="J57" s="100">
        <v>1.2618297000000001</v>
      </c>
      <c r="K57" s="100">
        <v>2.4415765999999999</v>
      </c>
      <c r="L57" s="100">
        <v>2.3923445000000001</v>
      </c>
      <c r="M57" s="100">
        <v>5.0481872000000001</v>
      </c>
      <c r="N57" s="100">
        <v>7.5795855999999997</v>
      </c>
      <c r="O57" s="100">
        <v>5.7240985000000002</v>
      </c>
      <c r="P57" s="100">
        <v>15.723269999999999</v>
      </c>
      <c r="Q57" s="100">
        <v>20.190024000000001</v>
      </c>
      <c r="R57" s="100">
        <v>58.479531999999999</v>
      </c>
      <c r="S57" s="100">
        <v>54.545454999999997</v>
      </c>
      <c r="T57" s="100">
        <v>124.03100999999999</v>
      </c>
      <c r="U57" s="100">
        <v>4.0748017000000001</v>
      </c>
      <c r="V57" s="100">
        <v>7.2041750999999996</v>
      </c>
      <c r="W57" s="127"/>
      <c r="X57" s="119">
        <v>1950</v>
      </c>
      <c r="Y57" s="100">
        <v>0</v>
      </c>
      <c r="Z57" s="100">
        <v>0</v>
      </c>
      <c r="AA57" s="100">
        <v>0</v>
      </c>
      <c r="AB57" s="100">
        <v>0.37037039999999999</v>
      </c>
      <c r="AC57" s="100">
        <v>0</v>
      </c>
      <c r="AD57" s="100">
        <v>0.60386470000000003</v>
      </c>
      <c r="AE57" s="100">
        <v>0.99108030000000003</v>
      </c>
      <c r="AF57" s="100">
        <v>2.2860874999999998</v>
      </c>
      <c r="AG57" s="100">
        <v>1.9040366</v>
      </c>
      <c r="AH57" s="100">
        <v>2.1542439</v>
      </c>
      <c r="AI57" s="100">
        <v>0.90456809999999999</v>
      </c>
      <c r="AJ57" s="100">
        <v>1.9083969000000001</v>
      </c>
      <c r="AK57" s="100">
        <v>1.6483516</v>
      </c>
      <c r="AL57" s="100">
        <v>5.0107372999999997</v>
      </c>
      <c r="AM57" s="100">
        <v>5.9701493000000001</v>
      </c>
      <c r="AN57" s="100">
        <v>15.673980999999999</v>
      </c>
      <c r="AO57" s="100">
        <v>56.300268000000003</v>
      </c>
      <c r="AP57" s="100">
        <v>89.005235999999996</v>
      </c>
      <c r="AQ57" s="100">
        <v>2.2930125000000001</v>
      </c>
      <c r="AR57" s="100">
        <v>3.8106138999999999</v>
      </c>
      <c r="AS57" s="127"/>
      <c r="AT57" s="119">
        <v>1950</v>
      </c>
      <c r="AU57" s="100">
        <v>0</v>
      </c>
      <c r="AV57" s="100">
        <v>0</v>
      </c>
      <c r="AW57" s="100">
        <v>0</v>
      </c>
      <c r="AX57" s="100">
        <v>0.3625159</v>
      </c>
      <c r="AY57" s="100">
        <v>0.46801870000000001</v>
      </c>
      <c r="AZ57" s="100">
        <v>1.4762327</v>
      </c>
      <c r="BA57" s="100">
        <v>1.3101867</v>
      </c>
      <c r="BB57" s="100">
        <v>1.7650834</v>
      </c>
      <c r="BC57" s="100">
        <v>2.1845986000000002</v>
      </c>
      <c r="BD57" s="100">
        <v>2.2779042999999999</v>
      </c>
      <c r="BE57" s="100">
        <v>2.9612756</v>
      </c>
      <c r="BF57" s="100">
        <v>4.6625766999999998</v>
      </c>
      <c r="BG57" s="100">
        <v>3.6445192</v>
      </c>
      <c r="BH57" s="100">
        <v>10.116148000000001</v>
      </c>
      <c r="BI57" s="100">
        <v>12.452626</v>
      </c>
      <c r="BJ57" s="100">
        <v>34.752389000000001</v>
      </c>
      <c r="BK57" s="100">
        <v>55.555556000000003</v>
      </c>
      <c r="BL57" s="100">
        <v>103.125</v>
      </c>
      <c r="BM57" s="100">
        <v>3.1912161999999999</v>
      </c>
      <c r="BN57" s="100">
        <v>5.3675503999999998</v>
      </c>
      <c r="BO57" s="127"/>
      <c r="BP57" s="119">
        <v>1950</v>
      </c>
    </row>
    <row r="58" spans="1:68">
      <c r="A58" s="127"/>
      <c r="B58" s="119">
        <v>1951</v>
      </c>
      <c r="C58" s="100">
        <v>0</v>
      </c>
      <c r="D58" s="100">
        <v>0</v>
      </c>
      <c r="E58" s="100">
        <v>0</v>
      </c>
      <c r="F58" s="100">
        <v>0.71326679999999998</v>
      </c>
      <c r="G58" s="100">
        <v>1.2099214</v>
      </c>
      <c r="H58" s="100">
        <v>0.55834729999999999</v>
      </c>
      <c r="I58" s="100">
        <v>1.5422579000000001</v>
      </c>
      <c r="J58" s="100">
        <v>3.6775973</v>
      </c>
      <c r="K58" s="100">
        <v>2.0174848999999999</v>
      </c>
      <c r="L58" s="100">
        <v>1.9312476000000001</v>
      </c>
      <c r="M58" s="100">
        <v>2.2311467999999999</v>
      </c>
      <c r="N58" s="100">
        <v>4.5569620000000004</v>
      </c>
      <c r="O58" s="100">
        <v>8.9736399000000002</v>
      </c>
      <c r="P58" s="100">
        <v>11.485452</v>
      </c>
      <c r="Q58" s="100">
        <v>12.557078000000001</v>
      </c>
      <c r="R58" s="100">
        <v>33.138401999999999</v>
      </c>
      <c r="S58" s="100">
        <v>67.137809000000004</v>
      </c>
      <c r="T58" s="100">
        <v>145.03817000000001</v>
      </c>
      <c r="U58" s="100">
        <v>3.4558149</v>
      </c>
      <c r="V58" s="100">
        <v>6.4519758999999999</v>
      </c>
      <c r="W58" s="127"/>
      <c r="X58" s="119">
        <v>1951</v>
      </c>
      <c r="Y58" s="100">
        <v>0</v>
      </c>
      <c r="Z58" s="100">
        <v>0</v>
      </c>
      <c r="AA58" s="100">
        <v>0</v>
      </c>
      <c r="AB58" s="100">
        <v>0.37313429999999997</v>
      </c>
      <c r="AC58" s="100">
        <v>1.2841091</v>
      </c>
      <c r="AD58" s="100">
        <v>1.1865915</v>
      </c>
      <c r="AE58" s="100">
        <v>0.63653720000000003</v>
      </c>
      <c r="AF58" s="100">
        <v>1.9065776999999999</v>
      </c>
      <c r="AG58" s="100">
        <v>1.4652015</v>
      </c>
      <c r="AH58" s="100">
        <v>0.42462850000000002</v>
      </c>
      <c r="AI58" s="100">
        <v>2.2351363000000002</v>
      </c>
      <c r="AJ58" s="100">
        <v>4.2533080999999999</v>
      </c>
      <c r="AK58" s="100">
        <v>5.3561864000000003</v>
      </c>
      <c r="AL58" s="100">
        <v>6.9396253000000003</v>
      </c>
      <c r="AM58" s="100">
        <v>16.175070999999999</v>
      </c>
      <c r="AN58" s="100">
        <v>15.267175999999999</v>
      </c>
      <c r="AO58" s="100">
        <v>25.974025999999999</v>
      </c>
      <c r="AP58" s="100">
        <v>96.938776000000004</v>
      </c>
      <c r="AQ58" s="100">
        <v>2.6871401000000001</v>
      </c>
      <c r="AR58" s="100">
        <v>4.0820780000000001</v>
      </c>
      <c r="AS58" s="127"/>
      <c r="AT58" s="119">
        <v>1951</v>
      </c>
      <c r="AU58" s="100">
        <v>0</v>
      </c>
      <c r="AV58" s="100">
        <v>0</v>
      </c>
      <c r="AW58" s="100">
        <v>0</v>
      </c>
      <c r="AX58" s="100">
        <v>0.54704600000000003</v>
      </c>
      <c r="AY58" s="100">
        <v>1.2459119000000001</v>
      </c>
      <c r="AZ58" s="100">
        <v>0.86293690000000001</v>
      </c>
      <c r="BA58" s="100">
        <v>1.0964912</v>
      </c>
      <c r="BB58" s="100">
        <v>2.8081122999999999</v>
      </c>
      <c r="BC58" s="100">
        <v>1.7531557</v>
      </c>
      <c r="BD58" s="100">
        <v>1.2135921999999999</v>
      </c>
      <c r="BE58" s="100">
        <v>2.2331398</v>
      </c>
      <c r="BF58" s="100">
        <v>4.3999021999999997</v>
      </c>
      <c r="BG58" s="100">
        <v>7.1232876999999997</v>
      </c>
      <c r="BH58" s="100">
        <v>9.1008373000000002</v>
      </c>
      <c r="BI58" s="100">
        <v>14.530358</v>
      </c>
      <c r="BJ58" s="100">
        <v>23.116437999999999</v>
      </c>
      <c r="BK58" s="100">
        <v>43.413173999999998</v>
      </c>
      <c r="BL58" s="100">
        <v>116.20795</v>
      </c>
      <c r="BM58" s="100">
        <v>3.0753886000000001</v>
      </c>
      <c r="BN58" s="100">
        <v>5.1233256999999996</v>
      </c>
      <c r="BO58" s="127"/>
      <c r="BP58" s="119">
        <v>1951</v>
      </c>
    </row>
    <row r="59" spans="1:68">
      <c r="A59" s="127"/>
      <c r="B59" s="119">
        <v>1952</v>
      </c>
      <c r="C59" s="100">
        <v>0</v>
      </c>
      <c r="D59" s="100">
        <v>0</v>
      </c>
      <c r="E59" s="100">
        <v>0.31007750000000001</v>
      </c>
      <c r="F59" s="100">
        <v>0.34867500000000001</v>
      </c>
      <c r="G59" s="100">
        <v>1.211754</v>
      </c>
      <c r="H59" s="100">
        <v>1.3664936000000001</v>
      </c>
      <c r="I59" s="100">
        <v>2.0576132</v>
      </c>
      <c r="J59" s="100">
        <v>2.1154427</v>
      </c>
      <c r="K59" s="100">
        <v>2.5948750999999999</v>
      </c>
      <c r="L59" s="100">
        <v>3.7383177999999999</v>
      </c>
      <c r="M59" s="100">
        <v>3.9096438</v>
      </c>
      <c r="N59" s="100">
        <v>5.0994390999999997</v>
      </c>
      <c r="O59" s="100">
        <v>8.8397790000000001</v>
      </c>
      <c r="P59" s="100">
        <v>13.422819</v>
      </c>
      <c r="Q59" s="100">
        <v>16.574586</v>
      </c>
      <c r="R59" s="100">
        <v>34.682080999999997</v>
      </c>
      <c r="S59" s="100">
        <v>63.380282000000001</v>
      </c>
      <c r="T59" s="100">
        <v>99.236641000000006</v>
      </c>
      <c r="U59" s="100">
        <v>3.6591502</v>
      </c>
      <c r="V59" s="100">
        <v>6.2830592000000003</v>
      </c>
      <c r="W59" s="127"/>
      <c r="X59" s="119">
        <v>1952</v>
      </c>
      <c r="Y59" s="100">
        <v>0.21862699999999999</v>
      </c>
      <c r="Z59" s="100">
        <v>0</v>
      </c>
      <c r="AA59" s="100">
        <v>0</v>
      </c>
      <c r="AB59" s="100">
        <v>0.36536350000000001</v>
      </c>
      <c r="AC59" s="100">
        <v>1.6458196</v>
      </c>
      <c r="AD59" s="100">
        <v>1.7761989</v>
      </c>
      <c r="AE59" s="100">
        <v>0.92592589999999997</v>
      </c>
      <c r="AF59" s="100">
        <v>2.8151392</v>
      </c>
      <c r="AG59" s="100">
        <v>2.1149100999999999</v>
      </c>
      <c r="AH59" s="100">
        <v>3.7313432999999998</v>
      </c>
      <c r="AI59" s="100">
        <v>2.6595745000000002</v>
      </c>
      <c r="AJ59" s="100">
        <v>3.7878788000000001</v>
      </c>
      <c r="AK59" s="100">
        <v>3.1185030999999999</v>
      </c>
      <c r="AL59" s="100">
        <v>4.0160643</v>
      </c>
      <c r="AM59" s="100">
        <v>7.3461892000000004</v>
      </c>
      <c r="AN59" s="100">
        <v>17.857143000000001</v>
      </c>
      <c r="AO59" s="100">
        <v>46.035806000000001</v>
      </c>
      <c r="AP59" s="100">
        <v>110</v>
      </c>
      <c r="AQ59" s="100">
        <v>2.9550412000000001</v>
      </c>
      <c r="AR59" s="100">
        <v>4.6408054999999999</v>
      </c>
      <c r="AS59" s="127"/>
      <c r="AT59" s="119">
        <v>1952</v>
      </c>
      <c r="AU59" s="100">
        <v>0.10680340000000001</v>
      </c>
      <c r="AV59" s="100">
        <v>0</v>
      </c>
      <c r="AW59" s="100">
        <v>0.1580028</v>
      </c>
      <c r="AX59" s="100">
        <v>0.35682429999999998</v>
      </c>
      <c r="AY59" s="100">
        <v>1.4197823000000001</v>
      </c>
      <c r="AZ59" s="100">
        <v>1.5631660999999999</v>
      </c>
      <c r="BA59" s="100">
        <v>1.5055706</v>
      </c>
      <c r="BB59" s="100">
        <v>2.4592684</v>
      </c>
      <c r="BC59" s="100">
        <v>2.3648649000000002</v>
      </c>
      <c r="BD59" s="100">
        <v>3.7350108</v>
      </c>
      <c r="BE59" s="100">
        <v>3.2909171000000002</v>
      </c>
      <c r="BF59" s="100">
        <v>4.4193468999999999</v>
      </c>
      <c r="BG59" s="100">
        <v>5.8918049999999997</v>
      </c>
      <c r="BH59" s="100">
        <v>8.4656085000000001</v>
      </c>
      <c r="BI59" s="100">
        <v>11.534604</v>
      </c>
      <c r="BJ59" s="100">
        <v>25.188917</v>
      </c>
      <c r="BK59" s="100">
        <v>53.333333000000003</v>
      </c>
      <c r="BL59" s="100">
        <v>105.74018</v>
      </c>
      <c r="BM59" s="100">
        <v>3.3115266999999999</v>
      </c>
      <c r="BN59" s="100">
        <v>5.3976948</v>
      </c>
      <c r="BO59" s="127"/>
      <c r="BP59" s="119">
        <v>1952</v>
      </c>
    </row>
    <row r="60" spans="1:68">
      <c r="A60" s="127"/>
      <c r="B60" s="119">
        <v>1953</v>
      </c>
      <c r="C60" s="100">
        <v>0</v>
      </c>
      <c r="D60" s="100">
        <v>0.2250731</v>
      </c>
      <c r="E60" s="100">
        <v>0</v>
      </c>
      <c r="F60" s="100">
        <v>0.3411805</v>
      </c>
      <c r="G60" s="100">
        <v>0.93662190000000001</v>
      </c>
      <c r="H60" s="100">
        <v>1.0887316</v>
      </c>
      <c r="I60" s="100">
        <v>1.6953942</v>
      </c>
      <c r="J60" s="100">
        <v>2.1315469</v>
      </c>
      <c r="K60" s="100">
        <v>3.1595577000000001</v>
      </c>
      <c r="L60" s="100">
        <v>1.8115942</v>
      </c>
      <c r="M60" s="100">
        <v>4.6908316000000001</v>
      </c>
      <c r="N60" s="100">
        <v>3.0318342999999999</v>
      </c>
      <c r="O60" s="100">
        <v>7.1664829000000001</v>
      </c>
      <c r="P60" s="100">
        <v>12.221423</v>
      </c>
      <c r="Q60" s="100">
        <v>23.758099000000001</v>
      </c>
      <c r="R60" s="100">
        <v>22.471910000000001</v>
      </c>
      <c r="S60" s="100">
        <v>85.106382999999994</v>
      </c>
      <c r="T60" s="100">
        <v>125.92592999999999</v>
      </c>
      <c r="U60" s="100">
        <v>3.5629453999999998</v>
      </c>
      <c r="V60" s="100">
        <v>6.5954598999999998</v>
      </c>
      <c r="W60" s="127"/>
      <c r="X60" s="119">
        <v>1953</v>
      </c>
      <c r="Y60" s="100">
        <v>0</v>
      </c>
      <c r="Z60" s="100">
        <v>0</v>
      </c>
      <c r="AA60" s="100">
        <v>0.62383029999999995</v>
      </c>
      <c r="AB60" s="100">
        <v>0</v>
      </c>
      <c r="AC60" s="100">
        <v>0.67865629999999999</v>
      </c>
      <c r="AD60" s="100">
        <v>1.4850015000000001</v>
      </c>
      <c r="AE60" s="100">
        <v>2.0914252000000002</v>
      </c>
      <c r="AF60" s="100">
        <v>0.93808630000000004</v>
      </c>
      <c r="AG60" s="100">
        <v>2.3947999000000002</v>
      </c>
      <c r="AH60" s="100">
        <v>2.4086712000000001</v>
      </c>
      <c r="AI60" s="100">
        <v>1.7652251000000001</v>
      </c>
      <c r="AJ60" s="100">
        <v>1.4150943</v>
      </c>
      <c r="AK60" s="100">
        <v>4.6106556999999997</v>
      </c>
      <c r="AL60" s="100">
        <v>3.2071841000000001</v>
      </c>
      <c r="AM60" s="100">
        <v>7.1492404000000001</v>
      </c>
      <c r="AN60" s="100">
        <v>17.118402</v>
      </c>
      <c r="AO60" s="100">
        <v>25.380711000000002</v>
      </c>
      <c r="AP60" s="100">
        <v>42.253520999999999</v>
      </c>
      <c r="AQ60" s="100">
        <v>2.1136306</v>
      </c>
      <c r="AR60" s="100">
        <v>2.9794532</v>
      </c>
      <c r="AS60" s="127"/>
      <c r="AT60" s="119">
        <v>1953</v>
      </c>
      <c r="AU60" s="100">
        <v>0</v>
      </c>
      <c r="AV60" s="100">
        <v>0.115088</v>
      </c>
      <c r="AW60" s="100">
        <v>0.30562349999999999</v>
      </c>
      <c r="AX60" s="100">
        <v>0.17439830000000001</v>
      </c>
      <c r="AY60" s="100">
        <v>0.81300810000000001</v>
      </c>
      <c r="AZ60" s="100">
        <v>1.2782275000000001</v>
      </c>
      <c r="BA60" s="100">
        <v>1.8878885000000001</v>
      </c>
      <c r="BB60" s="100">
        <v>1.5427337000000001</v>
      </c>
      <c r="BC60" s="100">
        <v>2.7923784</v>
      </c>
      <c r="BD60" s="100">
        <v>2.0948391000000002</v>
      </c>
      <c r="BE60" s="100">
        <v>3.2530904</v>
      </c>
      <c r="BF60" s="100">
        <v>2.1956574999999998</v>
      </c>
      <c r="BG60" s="100">
        <v>5.8417418999999997</v>
      </c>
      <c r="BH60" s="100">
        <v>7.4576270999999998</v>
      </c>
      <c r="BI60" s="100">
        <v>14.669926999999999</v>
      </c>
      <c r="BJ60" s="100">
        <v>19.433198000000001</v>
      </c>
      <c r="BK60" s="100">
        <v>50.295858000000003</v>
      </c>
      <c r="BL60" s="100">
        <v>74.712643999999997</v>
      </c>
      <c r="BM60" s="100">
        <v>2.8473223000000001</v>
      </c>
      <c r="BN60" s="100">
        <v>4.5290138999999998</v>
      </c>
      <c r="BO60" s="127"/>
      <c r="BP60" s="119">
        <v>1953</v>
      </c>
    </row>
    <row r="61" spans="1:68">
      <c r="A61" s="127"/>
      <c r="B61" s="119">
        <v>1954</v>
      </c>
      <c r="C61" s="100">
        <v>0</v>
      </c>
      <c r="D61" s="100">
        <v>0</v>
      </c>
      <c r="E61" s="100">
        <v>0</v>
      </c>
      <c r="F61" s="100">
        <v>0.99403580000000002</v>
      </c>
      <c r="G61" s="100">
        <v>0.64205460000000003</v>
      </c>
      <c r="H61" s="100">
        <v>1.0917030999999999</v>
      </c>
      <c r="I61" s="100">
        <v>1.3672409000000001</v>
      </c>
      <c r="J61" s="100">
        <v>1.546073</v>
      </c>
      <c r="K61" s="100">
        <v>4.0049291</v>
      </c>
      <c r="L61" s="100">
        <v>3.8691523000000001</v>
      </c>
      <c r="M61" s="100">
        <v>3.75</v>
      </c>
      <c r="N61" s="100">
        <v>5.5027514000000002</v>
      </c>
      <c r="O61" s="100">
        <v>10.573178</v>
      </c>
      <c r="P61" s="100">
        <v>9.7493035999999993</v>
      </c>
      <c r="Q61" s="100">
        <v>17.801047000000001</v>
      </c>
      <c r="R61" s="100">
        <v>29.304029</v>
      </c>
      <c r="S61" s="100">
        <v>53.003534000000002</v>
      </c>
      <c r="T61" s="100">
        <v>92.857142999999994</v>
      </c>
      <c r="U61" s="100">
        <v>3.4535095999999998</v>
      </c>
      <c r="V61" s="100">
        <v>5.8563415000000001</v>
      </c>
      <c r="W61" s="127"/>
      <c r="X61" s="119">
        <v>1954</v>
      </c>
      <c r="Y61" s="100">
        <v>0</v>
      </c>
      <c r="Z61" s="100">
        <v>0</v>
      </c>
      <c r="AA61" s="100">
        <v>0</v>
      </c>
      <c r="AB61" s="100">
        <v>0.34494649999999999</v>
      </c>
      <c r="AC61" s="100">
        <v>0.34782610000000003</v>
      </c>
      <c r="AD61" s="100">
        <v>0</v>
      </c>
      <c r="AE61" s="100">
        <v>2.0307514000000002</v>
      </c>
      <c r="AF61" s="100">
        <v>3.4788109</v>
      </c>
      <c r="AG61" s="100">
        <v>1.6436554999999999</v>
      </c>
      <c r="AH61" s="100">
        <v>3.1116296999999999</v>
      </c>
      <c r="AI61" s="100">
        <v>3.9525692000000001</v>
      </c>
      <c r="AJ61" s="100">
        <v>4.7169810999999999</v>
      </c>
      <c r="AK61" s="100">
        <v>3.5460992999999998</v>
      </c>
      <c r="AL61" s="100">
        <v>5.5762081999999999</v>
      </c>
      <c r="AM61" s="100">
        <v>9.5818814999999997</v>
      </c>
      <c r="AN61" s="100">
        <v>21.828104</v>
      </c>
      <c r="AO61" s="100">
        <v>20</v>
      </c>
      <c r="AP61" s="100">
        <v>98.214286000000001</v>
      </c>
      <c r="AQ61" s="100">
        <v>2.8150616999999998</v>
      </c>
      <c r="AR61" s="100">
        <v>4.2482815</v>
      </c>
      <c r="AS61" s="127"/>
      <c r="AT61" s="119">
        <v>1954</v>
      </c>
      <c r="AU61" s="100">
        <v>0</v>
      </c>
      <c r="AV61" s="100">
        <v>0</v>
      </c>
      <c r="AW61" s="100">
        <v>0</v>
      </c>
      <c r="AX61" s="100">
        <v>0.67601829999999996</v>
      </c>
      <c r="AY61" s="100">
        <v>0.50083469999999997</v>
      </c>
      <c r="AZ61" s="100">
        <v>0.5700442</v>
      </c>
      <c r="BA61" s="100">
        <v>1.6891891999999999</v>
      </c>
      <c r="BB61" s="100">
        <v>2.5015635000000001</v>
      </c>
      <c r="BC61" s="100">
        <v>2.8625954</v>
      </c>
      <c r="BD61" s="100">
        <v>3.50942</v>
      </c>
      <c r="BE61" s="100">
        <v>3.8486208999999998</v>
      </c>
      <c r="BF61" s="100">
        <v>5.0983248000000003</v>
      </c>
      <c r="BG61" s="100">
        <v>6.8947228999999997</v>
      </c>
      <c r="BH61" s="100">
        <v>7.5409835999999997</v>
      </c>
      <c r="BI61" s="100">
        <v>13.314313</v>
      </c>
      <c r="BJ61" s="100">
        <v>25.019546999999999</v>
      </c>
      <c r="BK61" s="100">
        <v>33.674962999999998</v>
      </c>
      <c r="BL61" s="100">
        <v>96.153846000000001</v>
      </c>
      <c r="BM61" s="100">
        <v>3.1380404</v>
      </c>
      <c r="BN61" s="100">
        <v>4.9789089999999998</v>
      </c>
      <c r="BO61" s="127"/>
      <c r="BP61" s="119">
        <v>1954</v>
      </c>
    </row>
    <row r="62" spans="1:68">
      <c r="A62" s="127"/>
      <c r="B62" s="119">
        <v>1955</v>
      </c>
      <c r="C62" s="100">
        <v>0</v>
      </c>
      <c r="D62" s="100">
        <v>0.20781379999999999</v>
      </c>
      <c r="E62" s="100">
        <v>0</v>
      </c>
      <c r="F62" s="100">
        <v>0</v>
      </c>
      <c r="G62" s="100">
        <v>1.9430052</v>
      </c>
      <c r="H62" s="100">
        <v>1.0878433999999999</v>
      </c>
      <c r="I62" s="100">
        <v>3.4537726000000002</v>
      </c>
      <c r="J62" s="100">
        <v>2.7607362000000002</v>
      </c>
      <c r="K62" s="100">
        <v>1.8050542000000001</v>
      </c>
      <c r="L62" s="100">
        <v>3.0800820999999998</v>
      </c>
      <c r="M62" s="100">
        <v>4.0749795999999998</v>
      </c>
      <c r="N62" s="100">
        <v>5.8422590000000003</v>
      </c>
      <c r="O62" s="100">
        <v>11.248594000000001</v>
      </c>
      <c r="P62" s="100">
        <v>12.186864999999999</v>
      </c>
      <c r="Q62" s="100">
        <v>12.244897999999999</v>
      </c>
      <c r="R62" s="100">
        <v>26.455026</v>
      </c>
      <c r="S62" s="100">
        <v>56.338028000000001</v>
      </c>
      <c r="T62" s="100">
        <v>139.86014</v>
      </c>
      <c r="U62" s="100">
        <v>3.6724437999999999</v>
      </c>
      <c r="V62" s="100">
        <v>6.5103551</v>
      </c>
      <c r="W62" s="127"/>
      <c r="X62" s="119">
        <v>1955</v>
      </c>
      <c r="Y62" s="100">
        <v>0.20571900000000001</v>
      </c>
      <c r="Z62" s="100">
        <v>0</v>
      </c>
      <c r="AA62" s="100">
        <v>0.27662520000000002</v>
      </c>
      <c r="AB62" s="100">
        <v>0.33388980000000001</v>
      </c>
      <c r="AC62" s="100">
        <v>1.0559662000000001</v>
      </c>
      <c r="AD62" s="100">
        <v>1.2026458</v>
      </c>
      <c r="AE62" s="100">
        <v>2.8240609999999999</v>
      </c>
      <c r="AF62" s="100">
        <v>1.2634239</v>
      </c>
      <c r="AG62" s="100">
        <v>2.8517109999999999</v>
      </c>
      <c r="AH62" s="100">
        <v>1.8846589</v>
      </c>
      <c r="AI62" s="100">
        <v>3.0554342999999999</v>
      </c>
      <c r="AJ62" s="100">
        <v>4.1841004000000002</v>
      </c>
      <c r="AK62" s="100">
        <v>2.5125628</v>
      </c>
      <c r="AL62" s="100">
        <v>6.626506</v>
      </c>
      <c r="AM62" s="100">
        <v>11.784511999999999</v>
      </c>
      <c r="AN62" s="100">
        <v>20.752269999999999</v>
      </c>
      <c r="AO62" s="100">
        <v>41.564791999999997</v>
      </c>
      <c r="AP62" s="100">
        <v>72.961372999999995</v>
      </c>
      <c r="AQ62" s="100">
        <v>2.9493331</v>
      </c>
      <c r="AR62" s="100">
        <v>4.2815066000000002</v>
      </c>
      <c r="AS62" s="127"/>
      <c r="AT62" s="119">
        <v>1955</v>
      </c>
      <c r="AU62" s="100">
        <v>0.1007151</v>
      </c>
      <c r="AV62" s="100">
        <v>0.1063943</v>
      </c>
      <c r="AW62" s="100">
        <v>0.13537299999999999</v>
      </c>
      <c r="AX62" s="100">
        <v>0.1630258</v>
      </c>
      <c r="AY62" s="100">
        <v>1.5179625999999999</v>
      </c>
      <c r="AZ62" s="100">
        <v>1.1423676</v>
      </c>
      <c r="BA62" s="100">
        <v>3.1485284</v>
      </c>
      <c r="BB62" s="100">
        <v>2.0230313999999998</v>
      </c>
      <c r="BC62" s="100">
        <v>2.3148148000000002</v>
      </c>
      <c r="BD62" s="100">
        <v>2.5112108000000002</v>
      </c>
      <c r="BE62" s="100">
        <v>3.5827187</v>
      </c>
      <c r="BF62" s="100">
        <v>4.9940547000000004</v>
      </c>
      <c r="BG62" s="100">
        <v>6.6348194999999999</v>
      </c>
      <c r="BH62" s="100">
        <v>9.2445011000000008</v>
      </c>
      <c r="BI62" s="100">
        <v>11.992620000000001</v>
      </c>
      <c r="BJ62" s="100">
        <v>23.168908999999999</v>
      </c>
      <c r="BK62" s="100">
        <v>47.619047999999999</v>
      </c>
      <c r="BL62" s="100">
        <v>98.404255000000006</v>
      </c>
      <c r="BM62" s="100">
        <v>3.3153255000000001</v>
      </c>
      <c r="BN62" s="100">
        <v>5.2387411000000004</v>
      </c>
      <c r="BO62" s="127"/>
      <c r="BP62" s="119">
        <v>1955</v>
      </c>
    </row>
    <row r="63" spans="1:68">
      <c r="A63" s="127"/>
      <c r="B63" s="119">
        <v>1956</v>
      </c>
      <c r="C63" s="100">
        <v>0</v>
      </c>
      <c r="D63" s="100">
        <v>0.19972039999999999</v>
      </c>
      <c r="E63" s="100">
        <v>0.2505638</v>
      </c>
      <c r="F63" s="100">
        <v>0.61368520000000004</v>
      </c>
      <c r="G63" s="100">
        <v>0.96215519999999999</v>
      </c>
      <c r="H63" s="100">
        <v>1.0834235999999999</v>
      </c>
      <c r="I63" s="100">
        <v>2.0871379999999999</v>
      </c>
      <c r="J63" s="100">
        <v>4.1310121000000004</v>
      </c>
      <c r="K63" s="100">
        <v>3.2699167999999998</v>
      </c>
      <c r="L63" s="100">
        <v>6.3333332999999996</v>
      </c>
      <c r="M63" s="100">
        <v>7.9333597999999999</v>
      </c>
      <c r="N63" s="100">
        <v>4.2674253000000002</v>
      </c>
      <c r="O63" s="100">
        <v>6.2076748999999998</v>
      </c>
      <c r="P63" s="100">
        <v>13.962766</v>
      </c>
      <c r="Q63" s="100">
        <v>24.752475</v>
      </c>
      <c r="R63" s="100">
        <v>37.288136000000002</v>
      </c>
      <c r="S63" s="100">
        <v>66.433565999999999</v>
      </c>
      <c r="T63" s="100">
        <v>129.2517</v>
      </c>
      <c r="U63" s="100">
        <v>4.3760469000000004</v>
      </c>
      <c r="V63" s="100">
        <v>7.5987565000000004</v>
      </c>
      <c r="W63" s="127"/>
      <c r="X63" s="119">
        <v>1956</v>
      </c>
      <c r="Y63" s="100">
        <v>0</v>
      </c>
      <c r="Z63" s="100">
        <v>0</v>
      </c>
      <c r="AA63" s="100">
        <v>0</v>
      </c>
      <c r="AB63" s="100">
        <v>0.32195750000000001</v>
      </c>
      <c r="AC63" s="100">
        <v>0.70496999999999999</v>
      </c>
      <c r="AD63" s="100">
        <v>0.60459490000000005</v>
      </c>
      <c r="AE63" s="100">
        <v>1.1226495000000001</v>
      </c>
      <c r="AF63" s="100">
        <v>0.61199510000000001</v>
      </c>
      <c r="AG63" s="100">
        <v>3.101737</v>
      </c>
      <c r="AH63" s="100">
        <v>3.2739178</v>
      </c>
      <c r="AI63" s="100">
        <v>2.5850925999999999</v>
      </c>
      <c r="AJ63" s="100">
        <v>5.5121726999999998</v>
      </c>
      <c r="AK63" s="100">
        <v>4.9825609999999996</v>
      </c>
      <c r="AL63" s="100">
        <v>5.8719906000000002</v>
      </c>
      <c r="AM63" s="100">
        <v>9.7640358000000003</v>
      </c>
      <c r="AN63" s="100">
        <v>12.376238000000001</v>
      </c>
      <c r="AO63" s="100">
        <v>16.587678</v>
      </c>
      <c r="AP63" s="100">
        <v>100</v>
      </c>
      <c r="AQ63" s="100">
        <v>2.6024303999999998</v>
      </c>
      <c r="AR63" s="100">
        <v>3.888388</v>
      </c>
      <c r="AS63" s="127"/>
      <c r="AT63" s="119">
        <v>1956</v>
      </c>
      <c r="AU63" s="100">
        <v>0</v>
      </c>
      <c r="AV63" s="100">
        <v>0.1021764</v>
      </c>
      <c r="AW63" s="100">
        <v>0.12815579999999999</v>
      </c>
      <c r="AX63" s="100">
        <v>0.47132760000000001</v>
      </c>
      <c r="AY63" s="100">
        <v>0.8396306</v>
      </c>
      <c r="AZ63" s="100">
        <v>0.85714290000000004</v>
      </c>
      <c r="BA63" s="100">
        <v>1.6224985999999999</v>
      </c>
      <c r="BB63" s="100">
        <v>2.4034851000000002</v>
      </c>
      <c r="BC63" s="100">
        <v>3.1876137999999998</v>
      </c>
      <c r="BD63" s="100">
        <v>4.8704121999999996</v>
      </c>
      <c r="BE63" s="100">
        <v>5.3696818999999998</v>
      </c>
      <c r="BF63" s="100">
        <v>4.8996734000000002</v>
      </c>
      <c r="BG63" s="100">
        <v>5.5570256999999996</v>
      </c>
      <c r="BH63" s="100">
        <v>9.6663548000000006</v>
      </c>
      <c r="BI63" s="100">
        <v>16.525234000000001</v>
      </c>
      <c r="BJ63" s="100">
        <v>22.889842999999999</v>
      </c>
      <c r="BK63" s="100">
        <v>36.723163999999997</v>
      </c>
      <c r="BL63" s="100">
        <v>111.11111</v>
      </c>
      <c r="BM63" s="100">
        <v>3.5011405</v>
      </c>
      <c r="BN63" s="100">
        <v>5.5461308000000002</v>
      </c>
      <c r="BO63" s="127"/>
      <c r="BP63" s="119">
        <v>1956</v>
      </c>
    </row>
    <row r="64" spans="1:68">
      <c r="A64" s="127"/>
      <c r="B64" s="119">
        <v>1957</v>
      </c>
      <c r="C64" s="100">
        <v>0</v>
      </c>
      <c r="D64" s="100">
        <v>0</v>
      </c>
      <c r="E64" s="100">
        <v>0</v>
      </c>
      <c r="F64" s="100">
        <v>1.1754334</v>
      </c>
      <c r="G64" s="100">
        <v>1.2578616</v>
      </c>
      <c r="H64" s="100">
        <v>2.2008253</v>
      </c>
      <c r="I64" s="100">
        <v>3.3643892000000002</v>
      </c>
      <c r="J64" s="100">
        <v>1.7035775</v>
      </c>
      <c r="K64" s="100">
        <v>4.7477745000000002</v>
      </c>
      <c r="L64" s="100">
        <v>5.5033991999999996</v>
      </c>
      <c r="M64" s="100">
        <v>9.6190843000000008</v>
      </c>
      <c r="N64" s="100">
        <v>6.9316081000000001</v>
      </c>
      <c r="O64" s="100">
        <v>11.337868</v>
      </c>
      <c r="P64" s="100">
        <v>16.329197000000001</v>
      </c>
      <c r="Q64" s="100">
        <v>16.314779000000001</v>
      </c>
      <c r="R64" s="100">
        <v>22.988506000000001</v>
      </c>
      <c r="S64" s="100">
        <v>30.927835000000002</v>
      </c>
      <c r="T64" s="100">
        <v>89.655171999999993</v>
      </c>
      <c r="U64" s="100">
        <v>4.2193228999999999</v>
      </c>
      <c r="V64" s="100">
        <v>6.418965</v>
      </c>
      <c r="W64" s="127"/>
      <c r="X64" s="119">
        <v>1957</v>
      </c>
      <c r="Y64" s="100">
        <v>0</v>
      </c>
      <c r="Z64" s="100">
        <v>0.209205</v>
      </c>
      <c r="AA64" s="100">
        <v>0</v>
      </c>
      <c r="AB64" s="100">
        <v>0</v>
      </c>
      <c r="AC64" s="100">
        <v>1.3665868999999999</v>
      </c>
      <c r="AD64" s="100">
        <v>0.61349690000000001</v>
      </c>
      <c r="AE64" s="100">
        <v>2.2402687999999999</v>
      </c>
      <c r="AF64" s="100">
        <v>2.9647198000000001</v>
      </c>
      <c r="AG64" s="100">
        <v>3.0656039000000002</v>
      </c>
      <c r="AH64" s="100">
        <v>3.5050824</v>
      </c>
      <c r="AI64" s="100">
        <v>3.3641716000000002</v>
      </c>
      <c r="AJ64" s="100">
        <v>3.1861628999999998</v>
      </c>
      <c r="AK64" s="100">
        <v>6.4644455000000001</v>
      </c>
      <c r="AL64" s="100">
        <v>3.4129692999999999</v>
      </c>
      <c r="AM64" s="100">
        <v>7.8247261000000004</v>
      </c>
      <c r="AN64" s="100">
        <v>16.726403999999999</v>
      </c>
      <c r="AO64" s="100">
        <v>32.332563999999998</v>
      </c>
      <c r="AP64" s="100">
        <v>77.868852000000004</v>
      </c>
      <c r="AQ64" s="100">
        <v>2.8584038999999999</v>
      </c>
      <c r="AR64" s="100">
        <v>4.1298015000000001</v>
      </c>
      <c r="AS64" s="127"/>
      <c r="AT64" s="119">
        <v>1957</v>
      </c>
      <c r="AU64" s="100">
        <v>0</v>
      </c>
      <c r="AV64" s="100">
        <v>0.10221810000000001</v>
      </c>
      <c r="AW64" s="100">
        <v>0</v>
      </c>
      <c r="AX64" s="100">
        <v>0.60231889999999999</v>
      </c>
      <c r="AY64" s="100">
        <v>1.3099722</v>
      </c>
      <c r="AZ64" s="100">
        <v>1.4503263</v>
      </c>
      <c r="BA64" s="100">
        <v>2.8244788000000001</v>
      </c>
      <c r="BB64" s="100">
        <v>2.3205220999999998</v>
      </c>
      <c r="BC64" s="100">
        <v>3.9203860000000001</v>
      </c>
      <c r="BD64" s="100">
        <v>4.5439246000000004</v>
      </c>
      <c r="BE64" s="100">
        <v>6.6305002999999996</v>
      </c>
      <c r="BF64" s="100">
        <v>5.0447145000000004</v>
      </c>
      <c r="BG64" s="100">
        <v>8.7417218999999999</v>
      </c>
      <c r="BH64" s="100">
        <v>9.4253572999999999</v>
      </c>
      <c r="BI64" s="100">
        <v>11.637931</v>
      </c>
      <c r="BJ64" s="100">
        <v>19.363762000000001</v>
      </c>
      <c r="BK64" s="100">
        <v>31.767956000000002</v>
      </c>
      <c r="BL64" s="100">
        <v>82.262210999999994</v>
      </c>
      <c r="BM64" s="100">
        <v>3.5476442000000001</v>
      </c>
      <c r="BN64" s="100">
        <v>5.2232497000000002</v>
      </c>
      <c r="BO64" s="127"/>
      <c r="BP64" s="119">
        <v>1957</v>
      </c>
    </row>
    <row r="65" spans="1:68">
      <c r="A65" s="127"/>
      <c r="B65" s="120">
        <v>1958</v>
      </c>
      <c r="C65" s="100">
        <v>0</v>
      </c>
      <c r="D65" s="100">
        <v>0.1962323</v>
      </c>
      <c r="E65" s="100">
        <v>0</v>
      </c>
      <c r="F65" s="100">
        <v>0.28530670000000002</v>
      </c>
      <c r="G65" s="100">
        <v>0.9299442</v>
      </c>
      <c r="H65" s="100">
        <v>1.9846895</v>
      </c>
      <c r="I65" s="100">
        <v>2.0602627</v>
      </c>
      <c r="J65" s="100">
        <v>4.6346783</v>
      </c>
      <c r="K65" s="100">
        <v>4.4950554</v>
      </c>
      <c r="L65" s="100">
        <v>3.4711265</v>
      </c>
      <c r="M65" s="100">
        <v>6.7114094</v>
      </c>
      <c r="N65" s="100">
        <v>5.4421768999999998</v>
      </c>
      <c r="O65" s="100">
        <v>10.095345</v>
      </c>
      <c r="P65" s="100">
        <v>14.993480999999999</v>
      </c>
      <c r="Q65" s="100">
        <v>16.620498999999999</v>
      </c>
      <c r="R65" s="100">
        <v>24.115756000000001</v>
      </c>
      <c r="S65" s="100">
        <v>39.603960000000001</v>
      </c>
      <c r="T65" s="100">
        <v>69.930070000000001</v>
      </c>
      <c r="U65" s="100">
        <v>3.7977736000000002</v>
      </c>
      <c r="V65" s="100">
        <v>5.8446547000000004</v>
      </c>
      <c r="W65" s="127"/>
      <c r="X65" s="120">
        <v>1958</v>
      </c>
      <c r="Y65" s="100">
        <v>0</v>
      </c>
      <c r="Z65" s="100">
        <v>0</v>
      </c>
      <c r="AA65" s="100">
        <v>0</v>
      </c>
      <c r="AB65" s="100">
        <v>0.59808609999999995</v>
      </c>
      <c r="AC65" s="100">
        <v>0.33068779999999998</v>
      </c>
      <c r="AD65" s="100">
        <v>1.2496095</v>
      </c>
      <c r="AE65" s="100">
        <v>2.2383883999999998</v>
      </c>
      <c r="AF65" s="100">
        <v>0.85714290000000004</v>
      </c>
      <c r="AG65" s="100">
        <v>4.5998159999999997</v>
      </c>
      <c r="AH65" s="100">
        <v>3.7364130000000002</v>
      </c>
      <c r="AI65" s="100">
        <v>3.6570499999999999</v>
      </c>
      <c r="AJ65" s="100">
        <v>2.7149321</v>
      </c>
      <c r="AK65" s="100">
        <v>6.9101678</v>
      </c>
      <c r="AL65" s="100">
        <v>3.3594624999999998</v>
      </c>
      <c r="AM65" s="100">
        <v>8.2028336999999993</v>
      </c>
      <c r="AN65" s="100">
        <v>13.937282</v>
      </c>
      <c r="AO65" s="100">
        <v>8.7719298000000006</v>
      </c>
      <c r="AP65" s="100">
        <v>43.824700999999997</v>
      </c>
      <c r="AQ65" s="100">
        <v>2.4045377999999999</v>
      </c>
      <c r="AR65" s="100">
        <v>3.1887257999999998</v>
      </c>
      <c r="AS65" s="127"/>
      <c r="AT65" s="120">
        <v>1958</v>
      </c>
      <c r="AU65" s="100">
        <v>0</v>
      </c>
      <c r="AV65" s="100">
        <v>0.1002406</v>
      </c>
      <c r="AW65" s="100">
        <v>0</v>
      </c>
      <c r="AX65" s="100">
        <v>0.43802010000000002</v>
      </c>
      <c r="AY65" s="100">
        <v>0.64</v>
      </c>
      <c r="AZ65" s="100">
        <v>1.6349583999999999</v>
      </c>
      <c r="BA65" s="100">
        <v>2.145635</v>
      </c>
      <c r="BB65" s="100">
        <v>2.7901786</v>
      </c>
      <c r="BC65" s="100">
        <v>4.5468324000000004</v>
      </c>
      <c r="BD65" s="100">
        <v>3.5988875999999999</v>
      </c>
      <c r="BE65" s="100">
        <v>5.2498541999999997</v>
      </c>
      <c r="BF65" s="100">
        <v>4.0770102000000001</v>
      </c>
      <c r="BG65" s="100">
        <v>8.4011551999999998</v>
      </c>
      <c r="BH65" s="100">
        <v>8.7349397999999994</v>
      </c>
      <c r="BI65" s="100">
        <v>11.963696000000001</v>
      </c>
      <c r="BJ65" s="100">
        <v>18.206339</v>
      </c>
      <c r="BK65" s="100">
        <v>21.080369000000001</v>
      </c>
      <c r="BL65" s="100">
        <v>53.299492000000001</v>
      </c>
      <c r="BM65" s="100">
        <v>3.1089978</v>
      </c>
      <c r="BN65" s="100">
        <v>4.3673615000000003</v>
      </c>
      <c r="BO65" s="127"/>
      <c r="BP65" s="120">
        <v>1958</v>
      </c>
    </row>
    <row r="66" spans="1:68">
      <c r="A66" s="127"/>
      <c r="B66" s="120">
        <v>1959</v>
      </c>
      <c r="C66" s="100">
        <v>0</v>
      </c>
      <c r="D66" s="100">
        <v>0</v>
      </c>
      <c r="E66" s="100">
        <v>0</v>
      </c>
      <c r="F66" s="100">
        <v>0</v>
      </c>
      <c r="G66" s="100">
        <v>1.2055454999999999</v>
      </c>
      <c r="H66" s="100">
        <v>2.0260492000000001</v>
      </c>
      <c r="I66" s="100">
        <v>3.3333333000000001</v>
      </c>
      <c r="J66" s="100">
        <v>4.2060988000000004</v>
      </c>
      <c r="K66" s="100">
        <v>5.1546392000000001</v>
      </c>
      <c r="L66" s="100">
        <v>5.8353808000000003</v>
      </c>
      <c r="M66" s="100">
        <v>7.2228241000000004</v>
      </c>
      <c r="N66" s="100">
        <v>7.5187970000000002</v>
      </c>
      <c r="O66" s="100">
        <v>10.520486999999999</v>
      </c>
      <c r="P66" s="100">
        <v>15.831135</v>
      </c>
      <c r="Q66" s="100">
        <v>16.028494999999999</v>
      </c>
      <c r="R66" s="100">
        <v>29.548988999999999</v>
      </c>
      <c r="S66" s="100">
        <v>39.215685999999998</v>
      </c>
      <c r="T66" s="100">
        <v>95.238095000000001</v>
      </c>
      <c r="U66" s="100">
        <v>4.3108538999999997</v>
      </c>
      <c r="V66" s="100">
        <v>6.7662364000000004</v>
      </c>
      <c r="W66" s="127"/>
      <c r="X66" s="120">
        <v>1959</v>
      </c>
      <c r="Y66" s="100">
        <v>0</v>
      </c>
      <c r="Z66" s="100">
        <v>0</v>
      </c>
      <c r="AA66" s="100">
        <v>0</v>
      </c>
      <c r="AB66" s="100">
        <v>0</v>
      </c>
      <c r="AC66" s="100">
        <v>0.317662</v>
      </c>
      <c r="AD66" s="100">
        <v>2.5348541999999998</v>
      </c>
      <c r="AE66" s="100">
        <v>2.7979854999999998</v>
      </c>
      <c r="AF66" s="100">
        <v>2.7662517000000002</v>
      </c>
      <c r="AG66" s="100">
        <v>2.1678538000000001</v>
      </c>
      <c r="AH66" s="100">
        <v>5.8670143000000001</v>
      </c>
      <c r="AI66" s="100">
        <v>2.3529412000000001</v>
      </c>
      <c r="AJ66" s="100">
        <v>6.2864841</v>
      </c>
      <c r="AK66" s="100">
        <v>5.9026069999999997</v>
      </c>
      <c r="AL66" s="100">
        <v>6.6079295</v>
      </c>
      <c r="AM66" s="100">
        <v>8.6145011</v>
      </c>
      <c r="AN66" s="100">
        <v>14.672686000000001</v>
      </c>
      <c r="AO66" s="100">
        <v>18.828451999999999</v>
      </c>
      <c r="AP66" s="100">
        <v>70.038910999999999</v>
      </c>
      <c r="AQ66" s="100">
        <v>3.0143483</v>
      </c>
      <c r="AR66" s="100">
        <v>4.1242400000000004</v>
      </c>
      <c r="AS66" s="127"/>
      <c r="AT66" s="120">
        <v>1959</v>
      </c>
      <c r="AU66" s="100">
        <v>0</v>
      </c>
      <c r="AV66" s="100">
        <v>0</v>
      </c>
      <c r="AW66" s="100">
        <v>0</v>
      </c>
      <c r="AX66" s="100">
        <v>0</v>
      </c>
      <c r="AY66" s="100">
        <v>0.77327559999999995</v>
      </c>
      <c r="AZ66" s="100">
        <v>2.2689457000000002</v>
      </c>
      <c r="BA66" s="100">
        <v>3.0773348</v>
      </c>
      <c r="BB66" s="100">
        <v>3.5045153999999998</v>
      </c>
      <c r="BC66" s="100">
        <v>3.6770339000000001</v>
      </c>
      <c r="BD66" s="100">
        <v>5.8507274000000002</v>
      </c>
      <c r="BE66" s="100">
        <v>4.8881369000000001</v>
      </c>
      <c r="BF66" s="100">
        <v>6.9073083999999998</v>
      </c>
      <c r="BG66" s="100">
        <v>8.0750194999999998</v>
      </c>
      <c r="BH66" s="100">
        <v>10.804322000000001</v>
      </c>
      <c r="BI66" s="100">
        <v>11.923688</v>
      </c>
      <c r="BJ66" s="100">
        <v>20.928712000000001</v>
      </c>
      <c r="BK66" s="100">
        <v>26.785713999999999</v>
      </c>
      <c r="BL66" s="100">
        <v>79.207920999999999</v>
      </c>
      <c r="BM66" s="100">
        <v>3.6693050999999999</v>
      </c>
      <c r="BN66" s="100">
        <v>5.3056324999999998</v>
      </c>
      <c r="BO66" s="127"/>
      <c r="BP66" s="120">
        <v>1959</v>
      </c>
    </row>
    <row r="67" spans="1:68">
      <c r="A67" s="127"/>
      <c r="B67" s="120">
        <v>1960</v>
      </c>
      <c r="C67" s="100">
        <v>0</v>
      </c>
      <c r="D67" s="100">
        <v>0</v>
      </c>
      <c r="E67" s="100">
        <v>0.19904459999999999</v>
      </c>
      <c r="F67" s="100">
        <v>0</v>
      </c>
      <c r="G67" s="100">
        <v>0.57903879999999996</v>
      </c>
      <c r="H67" s="100">
        <v>2.3426060999999998</v>
      </c>
      <c r="I67" s="100">
        <v>2.3130301000000002</v>
      </c>
      <c r="J67" s="100">
        <v>3.3367556</v>
      </c>
      <c r="K67" s="100">
        <v>5.7194460999999999</v>
      </c>
      <c r="L67" s="100">
        <v>7.5187970000000002</v>
      </c>
      <c r="M67" s="100">
        <v>5.2687039000000002</v>
      </c>
      <c r="N67" s="100">
        <v>8.2144400999999991</v>
      </c>
      <c r="O67" s="100">
        <v>9.7087378999999991</v>
      </c>
      <c r="P67" s="100">
        <v>13.377926</v>
      </c>
      <c r="Q67" s="100">
        <v>15.625</v>
      </c>
      <c r="R67" s="100">
        <v>43.674698999999997</v>
      </c>
      <c r="S67" s="100">
        <v>31.347961999999999</v>
      </c>
      <c r="T67" s="100">
        <v>111.11111</v>
      </c>
      <c r="U67" s="100">
        <v>4.2948212000000003</v>
      </c>
      <c r="V67" s="100">
        <v>7.0102982000000003</v>
      </c>
      <c r="W67" s="127"/>
      <c r="X67" s="120">
        <v>1960</v>
      </c>
      <c r="Y67" s="100">
        <v>0</v>
      </c>
      <c r="Z67" s="100">
        <v>0</v>
      </c>
      <c r="AA67" s="100">
        <v>0</v>
      </c>
      <c r="AB67" s="100">
        <v>0</v>
      </c>
      <c r="AC67" s="100">
        <v>0.30826140000000002</v>
      </c>
      <c r="AD67" s="100">
        <v>1.5984655000000001</v>
      </c>
      <c r="AE67" s="100">
        <v>1.4112334</v>
      </c>
      <c r="AF67" s="100">
        <v>4.3219881000000004</v>
      </c>
      <c r="AG67" s="100">
        <v>3.4003090999999999</v>
      </c>
      <c r="AH67" s="100">
        <v>3.1496062999999999</v>
      </c>
      <c r="AI67" s="100">
        <v>5.3252186999999997</v>
      </c>
      <c r="AJ67" s="100">
        <v>2.6797678</v>
      </c>
      <c r="AK67" s="100">
        <v>5.3320407000000003</v>
      </c>
      <c r="AL67" s="100">
        <v>7.0844687000000004</v>
      </c>
      <c r="AM67" s="100">
        <v>9.7560976000000004</v>
      </c>
      <c r="AN67" s="100">
        <v>10.869565</v>
      </c>
      <c r="AO67" s="100">
        <v>25.540275000000001</v>
      </c>
      <c r="AP67" s="100">
        <v>41.198501999999998</v>
      </c>
      <c r="AQ67" s="100">
        <v>2.7544415</v>
      </c>
      <c r="AR67" s="100">
        <v>3.6344960999999998</v>
      </c>
      <c r="AS67" s="127"/>
      <c r="AT67" s="120">
        <v>1960</v>
      </c>
      <c r="AU67" s="100">
        <v>0</v>
      </c>
      <c r="AV67" s="100">
        <v>0</v>
      </c>
      <c r="AW67" s="100">
        <v>0.1019992</v>
      </c>
      <c r="AX67" s="100">
        <v>0</v>
      </c>
      <c r="AY67" s="100">
        <v>0.44789489999999998</v>
      </c>
      <c r="AZ67" s="100">
        <v>1.9868562000000001</v>
      </c>
      <c r="BA67" s="100">
        <v>1.8832392</v>
      </c>
      <c r="BB67" s="100">
        <v>3.8167939</v>
      </c>
      <c r="BC67" s="100">
        <v>4.5752630999999999</v>
      </c>
      <c r="BD67" s="100">
        <v>5.3846154000000004</v>
      </c>
      <c r="BE67" s="100">
        <v>5.2958363999999998</v>
      </c>
      <c r="BF67" s="100">
        <v>5.4920913999999996</v>
      </c>
      <c r="BG67" s="100">
        <v>7.4036251999999996</v>
      </c>
      <c r="BH67" s="100">
        <v>9.9099099000000006</v>
      </c>
      <c r="BI67" s="100">
        <v>12.369540000000001</v>
      </c>
      <c r="BJ67" s="100">
        <v>24.621212</v>
      </c>
      <c r="BK67" s="100">
        <v>27.777778000000001</v>
      </c>
      <c r="BL67" s="100">
        <v>66.666667000000004</v>
      </c>
      <c r="BM67" s="100">
        <v>3.5328466999999999</v>
      </c>
      <c r="BN67" s="100">
        <v>5.0929520999999998</v>
      </c>
      <c r="BO67" s="127"/>
      <c r="BP67" s="120">
        <v>1960</v>
      </c>
    </row>
    <row r="68" spans="1:68">
      <c r="A68" s="127"/>
      <c r="B68" s="120">
        <v>1961</v>
      </c>
      <c r="C68" s="100">
        <v>0</v>
      </c>
      <c r="D68" s="100">
        <v>0</v>
      </c>
      <c r="E68" s="100">
        <v>0</v>
      </c>
      <c r="F68" s="100">
        <v>0.72115379999999996</v>
      </c>
      <c r="G68" s="100">
        <v>0.55540129999999999</v>
      </c>
      <c r="H68" s="100">
        <v>1.759015</v>
      </c>
      <c r="I68" s="100">
        <v>1.809253</v>
      </c>
      <c r="J68" s="100">
        <v>3.5523978999999999</v>
      </c>
      <c r="K68" s="100">
        <v>5.2356021000000004</v>
      </c>
      <c r="L68" s="100">
        <v>4.1716328999999996</v>
      </c>
      <c r="M68" s="100">
        <v>7.871321</v>
      </c>
      <c r="N68" s="100">
        <v>9.2514717999999991</v>
      </c>
      <c r="O68" s="100">
        <v>7.8947368000000004</v>
      </c>
      <c r="P68" s="100">
        <v>21.433356</v>
      </c>
      <c r="Q68" s="100">
        <v>22.222221999999999</v>
      </c>
      <c r="R68" s="100">
        <v>28.985506999999998</v>
      </c>
      <c r="S68" s="100">
        <v>54.054054000000001</v>
      </c>
      <c r="T68" s="100">
        <v>88.607595000000003</v>
      </c>
      <c r="U68" s="100">
        <v>4.4048717000000002</v>
      </c>
      <c r="V68" s="100">
        <v>7.0474079999999999</v>
      </c>
      <c r="W68" s="127"/>
      <c r="X68" s="120">
        <v>1961</v>
      </c>
      <c r="Y68" s="100">
        <v>0</v>
      </c>
      <c r="Z68" s="100">
        <v>0</v>
      </c>
      <c r="AA68" s="100">
        <v>0</v>
      </c>
      <c r="AB68" s="100">
        <v>0.50722800000000001</v>
      </c>
      <c r="AC68" s="100">
        <v>0.29850749999999998</v>
      </c>
      <c r="AD68" s="100">
        <v>1.2816405</v>
      </c>
      <c r="AE68" s="100">
        <v>0.56769800000000004</v>
      </c>
      <c r="AF68" s="100">
        <v>1.8832392</v>
      </c>
      <c r="AG68" s="100">
        <v>4.1866028999999996</v>
      </c>
      <c r="AH68" s="100">
        <v>4.9443758000000004</v>
      </c>
      <c r="AI68" s="100">
        <v>4.4101432999999997</v>
      </c>
      <c r="AJ68" s="100">
        <v>4.845815</v>
      </c>
      <c r="AK68" s="100">
        <v>3.8369304999999998</v>
      </c>
      <c r="AL68" s="100">
        <v>3.7715516999999998</v>
      </c>
      <c r="AM68" s="100">
        <v>6.7796609999999999</v>
      </c>
      <c r="AN68" s="100">
        <v>5.2246604000000003</v>
      </c>
      <c r="AO68" s="100">
        <v>20.560748</v>
      </c>
      <c r="AP68" s="100">
        <v>71.684588000000005</v>
      </c>
      <c r="AQ68" s="100">
        <v>2.5019727</v>
      </c>
      <c r="AR68" s="100">
        <v>3.5349884</v>
      </c>
      <c r="AS68" s="127"/>
      <c r="AT68" s="120">
        <v>1961</v>
      </c>
      <c r="AU68" s="100">
        <v>0</v>
      </c>
      <c r="AV68" s="100">
        <v>0</v>
      </c>
      <c r="AW68" s="100">
        <v>0</v>
      </c>
      <c r="AX68" s="100">
        <v>0.61705540000000003</v>
      </c>
      <c r="AY68" s="100">
        <v>0.43159259999999999</v>
      </c>
      <c r="AZ68" s="100">
        <v>1.5309246999999999</v>
      </c>
      <c r="BA68" s="100">
        <v>1.2175324999999999</v>
      </c>
      <c r="BB68" s="100">
        <v>2.7422303000000001</v>
      </c>
      <c r="BC68" s="100">
        <v>4.7183722000000001</v>
      </c>
      <c r="BD68" s="100">
        <v>4.5509709000000003</v>
      </c>
      <c r="BE68" s="100">
        <v>6.2023745999999997</v>
      </c>
      <c r="BF68" s="100">
        <v>7.0998279000000002</v>
      </c>
      <c r="BG68" s="100">
        <v>5.7716437000000003</v>
      </c>
      <c r="BH68" s="100">
        <v>11.645267</v>
      </c>
      <c r="BI68" s="100">
        <v>13.610586</v>
      </c>
      <c r="BJ68" s="100">
        <v>15.179114</v>
      </c>
      <c r="BK68" s="100">
        <v>33.410138000000003</v>
      </c>
      <c r="BL68" s="100">
        <v>77.803203999999994</v>
      </c>
      <c r="BM68" s="100">
        <v>3.4639614999999999</v>
      </c>
      <c r="BN68" s="100">
        <v>5.0866888000000001</v>
      </c>
      <c r="BO68" s="127"/>
      <c r="BP68" s="120">
        <v>1961</v>
      </c>
    </row>
    <row r="69" spans="1:68">
      <c r="A69" s="127"/>
      <c r="B69" s="120">
        <v>1962</v>
      </c>
      <c r="C69" s="100">
        <v>0</v>
      </c>
      <c r="D69" s="100">
        <v>0.18402650000000001</v>
      </c>
      <c r="E69" s="100">
        <v>0</v>
      </c>
      <c r="F69" s="100">
        <v>0.44404969999999999</v>
      </c>
      <c r="G69" s="100">
        <v>1.0845986999999999</v>
      </c>
      <c r="H69" s="100">
        <v>2.6239067</v>
      </c>
      <c r="I69" s="100">
        <v>3.1746032</v>
      </c>
      <c r="J69" s="100">
        <v>3.0487804999999999</v>
      </c>
      <c r="K69" s="100">
        <v>3.9347948000000001</v>
      </c>
      <c r="L69" s="100">
        <v>7.4693756000000002</v>
      </c>
      <c r="M69" s="100">
        <v>5.6666667000000004</v>
      </c>
      <c r="N69" s="100">
        <v>13.061223999999999</v>
      </c>
      <c r="O69" s="100">
        <v>9.2449922999999998</v>
      </c>
      <c r="P69" s="100">
        <v>16.118200000000002</v>
      </c>
      <c r="Q69" s="100">
        <v>16.792611000000001</v>
      </c>
      <c r="R69" s="100">
        <v>43.539326000000003</v>
      </c>
      <c r="S69" s="100">
        <v>49.562682000000002</v>
      </c>
      <c r="T69" s="100">
        <v>104.29447999999999</v>
      </c>
      <c r="U69" s="100">
        <v>4.7229219000000002</v>
      </c>
      <c r="V69" s="100">
        <v>7.6045373999999999</v>
      </c>
      <c r="W69" s="127"/>
      <c r="X69" s="120">
        <v>1962</v>
      </c>
      <c r="Y69" s="100">
        <v>0</v>
      </c>
      <c r="Z69" s="100">
        <v>0</v>
      </c>
      <c r="AA69" s="100">
        <v>0</v>
      </c>
      <c r="AB69" s="100">
        <v>0.233209</v>
      </c>
      <c r="AC69" s="100">
        <v>0.57570520000000003</v>
      </c>
      <c r="AD69" s="100">
        <v>1.5644556000000001</v>
      </c>
      <c r="AE69" s="100">
        <v>2.6041666999999999</v>
      </c>
      <c r="AF69" s="100">
        <v>1.3495277000000001</v>
      </c>
      <c r="AG69" s="100">
        <v>2.6132404</v>
      </c>
      <c r="AH69" s="100">
        <v>2.7573528999999999</v>
      </c>
      <c r="AI69" s="100">
        <v>5.6737589000000002</v>
      </c>
      <c r="AJ69" s="100">
        <v>4.7311828</v>
      </c>
      <c r="AK69" s="100">
        <v>6.1816452999999996</v>
      </c>
      <c r="AL69" s="100">
        <v>6.4585575999999998</v>
      </c>
      <c r="AM69" s="100">
        <v>10.457516</v>
      </c>
      <c r="AN69" s="100">
        <v>17.034068000000001</v>
      </c>
      <c r="AO69" s="100">
        <v>17.985612</v>
      </c>
      <c r="AP69" s="100">
        <v>67.567567999999994</v>
      </c>
      <c r="AQ69" s="100">
        <v>2.9238111</v>
      </c>
      <c r="AR69" s="100">
        <v>4.0041805999999998</v>
      </c>
      <c r="AS69" s="127"/>
      <c r="AT69" s="120">
        <v>1962</v>
      </c>
      <c r="AU69" s="100">
        <v>0</v>
      </c>
      <c r="AV69" s="100">
        <v>9.4188599999999997E-2</v>
      </c>
      <c r="AW69" s="100">
        <v>0</v>
      </c>
      <c r="AX69" s="100">
        <v>0.3412193</v>
      </c>
      <c r="AY69" s="100">
        <v>0.83775480000000002</v>
      </c>
      <c r="AZ69" s="100">
        <v>2.1128885999999998</v>
      </c>
      <c r="BA69" s="100">
        <v>2.9021558999999999</v>
      </c>
      <c r="BB69" s="100">
        <v>2.2248397</v>
      </c>
      <c r="BC69" s="100">
        <v>3.2847757999999998</v>
      </c>
      <c r="BD69" s="100">
        <v>5.1429435999999997</v>
      </c>
      <c r="BE69" s="100">
        <v>5.6701031000000004</v>
      </c>
      <c r="BF69" s="100">
        <v>9.0052356000000007</v>
      </c>
      <c r="BG69" s="100">
        <v>7.6543210000000004</v>
      </c>
      <c r="BH69" s="100">
        <v>10.755901</v>
      </c>
      <c r="BI69" s="100">
        <v>13.23043</v>
      </c>
      <c r="BJ69" s="100">
        <v>28.070174999999999</v>
      </c>
      <c r="BK69" s="100">
        <v>30.033370000000001</v>
      </c>
      <c r="BL69" s="100">
        <v>80.610022000000001</v>
      </c>
      <c r="BM69" s="100">
        <v>3.8315967</v>
      </c>
      <c r="BN69" s="100">
        <v>5.5882541999999997</v>
      </c>
      <c r="BO69" s="127"/>
      <c r="BP69" s="120">
        <v>1962</v>
      </c>
    </row>
    <row r="70" spans="1:68">
      <c r="A70" s="127"/>
      <c r="B70" s="120">
        <v>1963</v>
      </c>
      <c r="C70" s="100">
        <v>0</v>
      </c>
      <c r="D70" s="100">
        <v>0</v>
      </c>
      <c r="E70" s="100">
        <v>0</v>
      </c>
      <c r="F70" s="100">
        <v>0.20811650000000001</v>
      </c>
      <c r="G70" s="100">
        <v>0.79386080000000003</v>
      </c>
      <c r="H70" s="100">
        <v>2.5736344999999998</v>
      </c>
      <c r="I70" s="100">
        <v>2.9778017999999999</v>
      </c>
      <c r="J70" s="100">
        <v>3.5335689000000001</v>
      </c>
      <c r="K70" s="100">
        <v>4.8582995999999996</v>
      </c>
      <c r="L70" s="100">
        <v>3.9310553000000001</v>
      </c>
      <c r="M70" s="100">
        <v>11.703511000000001</v>
      </c>
      <c r="N70" s="100">
        <v>11.049723999999999</v>
      </c>
      <c r="O70" s="100">
        <v>14.112902999999999</v>
      </c>
      <c r="P70" s="100">
        <v>18.506278999999999</v>
      </c>
      <c r="Q70" s="100">
        <v>18.471872000000001</v>
      </c>
      <c r="R70" s="100">
        <v>27.100270999999999</v>
      </c>
      <c r="S70" s="100">
        <v>63.400576000000001</v>
      </c>
      <c r="T70" s="100">
        <v>65.476190000000003</v>
      </c>
      <c r="U70" s="100">
        <v>4.8000873000000004</v>
      </c>
      <c r="V70" s="100">
        <v>7.3076663000000002</v>
      </c>
      <c r="W70" s="127"/>
      <c r="X70" s="120">
        <v>1963</v>
      </c>
      <c r="Y70" s="100">
        <v>0</v>
      </c>
      <c r="Z70" s="100">
        <v>0</v>
      </c>
      <c r="AA70" s="100">
        <v>0</v>
      </c>
      <c r="AB70" s="100">
        <v>0.65631150000000005</v>
      </c>
      <c r="AC70" s="100">
        <v>0</v>
      </c>
      <c r="AD70" s="100">
        <v>3.0497103000000001</v>
      </c>
      <c r="AE70" s="100">
        <v>1.4757969</v>
      </c>
      <c r="AF70" s="100">
        <v>4.3266631000000002</v>
      </c>
      <c r="AG70" s="100">
        <v>3.3641716000000002</v>
      </c>
      <c r="AH70" s="100">
        <v>5.5248619000000003</v>
      </c>
      <c r="AI70" s="100">
        <v>5.5020632999999997</v>
      </c>
      <c r="AJ70" s="100">
        <v>5.4009140000000002</v>
      </c>
      <c r="AK70" s="100">
        <v>8.5066162999999992</v>
      </c>
      <c r="AL70" s="100">
        <v>7.9829696999999999</v>
      </c>
      <c r="AM70" s="100">
        <v>12.845215</v>
      </c>
      <c r="AN70" s="100">
        <v>13.295347</v>
      </c>
      <c r="AO70" s="100">
        <v>15.734266</v>
      </c>
      <c r="AP70" s="100">
        <v>80.128204999999994</v>
      </c>
      <c r="AQ70" s="100">
        <v>3.5879416000000002</v>
      </c>
      <c r="AR70" s="100">
        <v>4.7843524999999998</v>
      </c>
      <c r="AS70" s="127"/>
      <c r="AT70" s="120">
        <v>1963</v>
      </c>
      <c r="AU70" s="100">
        <v>0</v>
      </c>
      <c r="AV70" s="100">
        <v>0</v>
      </c>
      <c r="AW70" s="100">
        <v>0</v>
      </c>
      <c r="AX70" s="100">
        <v>0.42662119999999998</v>
      </c>
      <c r="AY70" s="100">
        <v>0.40799669999999999</v>
      </c>
      <c r="AZ70" s="100">
        <v>2.8040142000000001</v>
      </c>
      <c r="BA70" s="100">
        <v>2.2592487999999999</v>
      </c>
      <c r="BB70" s="100">
        <v>3.9164490999999999</v>
      </c>
      <c r="BC70" s="100">
        <v>4.1254125000000004</v>
      </c>
      <c r="BD70" s="100">
        <v>4.7220107000000002</v>
      </c>
      <c r="BE70" s="100">
        <v>8.6898396000000009</v>
      </c>
      <c r="BF70" s="100">
        <v>8.2979154000000008</v>
      </c>
      <c r="BG70" s="100">
        <v>11.219512</v>
      </c>
      <c r="BH70" s="100">
        <v>12.676887000000001</v>
      </c>
      <c r="BI70" s="100">
        <v>15.283842999999999</v>
      </c>
      <c r="BJ70" s="100">
        <v>18.983808</v>
      </c>
      <c r="BK70" s="100">
        <v>33.732317999999999</v>
      </c>
      <c r="BL70" s="100">
        <v>75</v>
      </c>
      <c r="BM70" s="100">
        <v>4.1991766999999998</v>
      </c>
      <c r="BN70" s="100">
        <v>5.9197199999999999</v>
      </c>
      <c r="BO70" s="127"/>
      <c r="BP70" s="120">
        <v>1963</v>
      </c>
    </row>
    <row r="71" spans="1:68">
      <c r="A71" s="127"/>
      <c r="B71" s="120">
        <v>1964</v>
      </c>
      <c r="C71" s="100">
        <v>0</v>
      </c>
      <c r="D71" s="100">
        <v>0</v>
      </c>
      <c r="E71" s="100">
        <v>0</v>
      </c>
      <c r="F71" s="100">
        <v>0</v>
      </c>
      <c r="G71" s="100">
        <v>1.0062892999999999</v>
      </c>
      <c r="H71" s="100">
        <v>1.9460662</v>
      </c>
      <c r="I71" s="100">
        <v>1.9310345</v>
      </c>
      <c r="J71" s="100">
        <v>5.0213406999999997</v>
      </c>
      <c r="K71" s="100">
        <v>5.2110474</v>
      </c>
      <c r="L71" s="100">
        <v>6.7381317000000003</v>
      </c>
      <c r="M71" s="100">
        <v>7.6093849000000002</v>
      </c>
      <c r="N71" s="100">
        <v>7.2685538999999997</v>
      </c>
      <c r="O71" s="100">
        <v>14.742015</v>
      </c>
      <c r="P71" s="100">
        <v>13.063357</v>
      </c>
      <c r="Q71" s="100">
        <v>20.460357999999999</v>
      </c>
      <c r="R71" s="100">
        <v>18.348624000000001</v>
      </c>
      <c r="S71" s="100">
        <v>63.888888999999999</v>
      </c>
      <c r="T71" s="100">
        <v>70.588234999999997</v>
      </c>
      <c r="U71" s="100">
        <v>4.3887818000000003</v>
      </c>
      <c r="V71" s="100">
        <v>6.7944073999999999</v>
      </c>
      <c r="W71" s="127"/>
      <c r="X71" s="120">
        <v>1964</v>
      </c>
      <c r="Y71" s="100">
        <v>0</v>
      </c>
      <c r="Z71" s="100">
        <v>0</v>
      </c>
      <c r="AA71" s="100">
        <v>0</v>
      </c>
      <c r="AB71" s="100">
        <v>0.210926</v>
      </c>
      <c r="AC71" s="100">
        <v>0.26574540000000002</v>
      </c>
      <c r="AD71" s="100">
        <v>1.1761246999999999</v>
      </c>
      <c r="AE71" s="100">
        <v>1.1972463</v>
      </c>
      <c r="AF71" s="100">
        <v>2.4363833000000001</v>
      </c>
      <c r="AG71" s="100">
        <v>2.9899429</v>
      </c>
      <c r="AH71" s="100">
        <v>2.1698697999999998</v>
      </c>
      <c r="AI71" s="100">
        <v>5.6198347000000002</v>
      </c>
      <c r="AJ71" s="100">
        <v>4.0096230999999998</v>
      </c>
      <c r="AK71" s="100">
        <v>6.5727700000000002</v>
      </c>
      <c r="AL71" s="100">
        <v>6.8928950000000002</v>
      </c>
      <c r="AM71" s="100">
        <v>12.002527000000001</v>
      </c>
      <c r="AN71" s="100">
        <v>13.673655</v>
      </c>
      <c r="AO71" s="100">
        <v>20.44293</v>
      </c>
      <c r="AP71" s="100">
        <v>30.211480000000002</v>
      </c>
      <c r="AQ71" s="100">
        <v>2.6647813999999999</v>
      </c>
      <c r="AR71" s="100">
        <v>3.4015551999999998</v>
      </c>
      <c r="AS71" s="127"/>
      <c r="AT71" s="120">
        <v>1964</v>
      </c>
      <c r="AU71" s="100">
        <v>0</v>
      </c>
      <c r="AV71" s="100">
        <v>0</v>
      </c>
      <c r="AW71" s="100">
        <v>0</v>
      </c>
      <c r="AX71" s="100">
        <v>0.1027327</v>
      </c>
      <c r="AY71" s="100">
        <v>0.64616180000000001</v>
      </c>
      <c r="AZ71" s="100">
        <v>1.5718776999999999</v>
      </c>
      <c r="BA71" s="100">
        <v>1.5790985</v>
      </c>
      <c r="BB71" s="100">
        <v>3.7775173</v>
      </c>
      <c r="BC71" s="100">
        <v>4.1239856000000001</v>
      </c>
      <c r="BD71" s="100">
        <v>4.4677245000000001</v>
      </c>
      <c r="BE71" s="100">
        <v>6.6353778999999999</v>
      </c>
      <c r="BF71" s="100">
        <v>5.6773688</v>
      </c>
      <c r="BG71" s="100">
        <v>10.564226</v>
      </c>
      <c r="BH71" s="100">
        <v>9.6575944000000007</v>
      </c>
      <c r="BI71" s="100">
        <v>15.602321999999999</v>
      </c>
      <c r="BJ71" s="100">
        <v>15.591398</v>
      </c>
      <c r="BK71" s="100">
        <v>36.958817000000003</v>
      </c>
      <c r="BL71" s="100">
        <v>43.912176000000002</v>
      </c>
      <c r="BM71" s="100">
        <v>3.5336642</v>
      </c>
      <c r="BN71" s="100">
        <v>4.8859575</v>
      </c>
      <c r="BO71" s="127"/>
      <c r="BP71" s="120">
        <v>1964</v>
      </c>
    </row>
    <row r="72" spans="1:68">
      <c r="A72" s="127"/>
      <c r="B72" s="120">
        <v>1965</v>
      </c>
      <c r="C72" s="100">
        <v>0</v>
      </c>
      <c r="D72" s="100">
        <v>0.17241380000000001</v>
      </c>
      <c r="E72" s="100">
        <v>0.18392500000000001</v>
      </c>
      <c r="F72" s="100">
        <v>0.57703400000000005</v>
      </c>
      <c r="G72" s="100">
        <v>1.9047619</v>
      </c>
      <c r="H72" s="100">
        <v>0.80753699999999995</v>
      </c>
      <c r="I72" s="100">
        <v>3.6373810999999998</v>
      </c>
      <c r="J72" s="100">
        <v>2.7624309</v>
      </c>
      <c r="K72" s="100">
        <v>8.6491986999999995</v>
      </c>
      <c r="L72" s="100">
        <v>4.2553191000000004</v>
      </c>
      <c r="M72" s="100">
        <v>9.3312597000000004</v>
      </c>
      <c r="N72" s="100">
        <v>8.9285713999999992</v>
      </c>
      <c r="O72" s="100">
        <v>10.526316</v>
      </c>
      <c r="P72" s="100">
        <v>13.333333</v>
      </c>
      <c r="Q72" s="100">
        <v>16.464471</v>
      </c>
      <c r="R72" s="100">
        <v>44.757033</v>
      </c>
      <c r="S72" s="100">
        <v>32.432431999999999</v>
      </c>
      <c r="T72" s="100">
        <v>74.712643999999997</v>
      </c>
      <c r="U72" s="100">
        <v>4.6198268000000002</v>
      </c>
      <c r="V72" s="100">
        <v>7.0099676999999998</v>
      </c>
      <c r="W72" s="127"/>
      <c r="X72" s="120">
        <v>1965</v>
      </c>
      <c r="Y72" s="100">
        <v>0.1762736</v>
      </c>
      <c r="Z72" s="100">
        <v>0</v>
      </c>
      <c r="AA72" s="100">
        <v>0</v>
      </c>
      <c r="AB72" s="100">
        <v>0</v>
      </c>
      <c r="AC72" s="100">
        <v>0.75414780000000003</v>
      </c>
      <c r="AD72" s="100">
        <v>1.1422045000000001</v>
      </c>
      <c r="AE72" s="100">
        <v>0.90307040000000005</v>
      </c>
      <c r="AF72" s="100">
        <v>3.8126362</v>
      </c>
      <c r="AG72" s="100">
        <v>3.4528552000000001</v>
      </c>
      <c r="AH72" s="100">
        <v>3.0902349</v>
      </c>
      <c r="AI72" s="100">
        <v>5.7489619999999997</v>
      </c>
      <c r="AJ72" s="100">
        <v>5.8320372999999996</v>
      </c>
      <c r="AK72" s="100">
        <v>4.1802137000000004</v>
      </c>
      <c r="AL72" s="100">
        <v>7.3030777000000002</v>
      </c>
      <c r="AM72" s="100">
        <v>12.5</v>
      </c>
      <c r="AN72" s="100">
        <v>12.389381</v>
      </c>
      <c r="AO72" s="100">
        <v>32.733224</v>
      </c>
      <c r="AP72" s="100">
        <v>40</v>
      </c>
      <c r="AQ72" s="100">
        <v>3.0570168999999998</v>
      </c>
      <c r="AR72" s="100">
        <v>3.9532069999999999</v>
      </c>
      <c r="AS72" s="127"/>
      <c r="AT72" s="120">
        <v>1965</v>
      </c>
      <c r="AU72" s="100">
        <v>8.5895899999999997E-2</v>
      </c>
      <c r="AV72" s="100">
        <v>8.8378300000000007E-2</v>
      </c>
      <c r="AW72" s="100">
        <v>9.39585E-2</v>
      </c>
      <c r="AX72" s="100">
        <v>0.29615000000000002</v>
      </c>
      <c r="AY72" s="100">
        <v>1.3450721000000001</v>
      </c>
      <c r="AZ72" s="100">
        <v>0.96993209999999996</v>
      </c>
      <c r="BA72" s="100">
        <v>2.3201855999999998</v>
      </c>
      <c r="BB72" s="100">
        <v>3.2662659999999999</v>
      </c>
      <c r="BC72" s="100">
        <v>6.1070685999999998</v>
      </c>
      <c r="BD72" s="100">
        <v>3.6775973</v>
      </c>
      <c r="BE72" s="100">
        <v>7.5638196999999998</v>
      </c>
      <c r="BF72" s="100">
        <v>7.4144487000000003</v>
      </c>
      <c r="BG72" s="100">
        <v>7.3061512999999998</v>
      </c>
      <c r="BH72" s="100">
        <v>10.02291</v>
      </c>
      <c r="BI72" s="100">
        <v>14.16122</v>
      </c>
      <c r="BJ72" s="100">
        <v>25.627614999999999</v>
      </c>
      <c r="BK72" s="100">
        <v>32.619776000000002</v>
      </c>
      <c r="BL72" s="100">
        <v>51.526718000000002</v>
      </c>
      <c r="BM72" s="100">
        <v>3.8444921000000001</v>
      </c>
      <c r="BN72" s="100">
        <v>5.3123068</v>
      </c>
      <c r="BO72" s="127"/>
      <c r="BP72" s="120">
        <v>1965</v>
      </c>
    </row>
    <row r="73" spans="1:68">
      <c r="A73" s="127"/>
      <c r="B73" s="120">
        <v>1966</v>
      </c>
      <c r="C73" s="100">
        <v>0</v>
      </c>
      <c r="D73" s="100">
        <v>0.16694039999999999</v>
      </c>
      <c r="E73" s="100">
        <v>0</v>
      </c>
      <c r="F73" s="100">
        <v>0.18489349999999999</v>
      </c>
      <c r="G73" s="100">
        <v>2.0430261000000001</v>
      </c>
      <c r="H73" s="100">
        <v>0.78031320000000004</v>
      </c>
      <c r="I73" s="100">
        <v>3.9213819000000001</v>
      </c>
      <c r="J73" s="100">
        <v>4.0268997000000004</v>
      </c>
      <c r="K73" s="100">
        <v>5.0261106</v>
      </c>
      <c r="L73" s="100">
        <v>6.7178586999999998</v>
      </c>
      <c r="M73" s="100">
        <v>11.697383</v>
      </c>
      <c r="N73" s="100">
        <v>9.4045134000000008</v>
      </c>
      <c r="O73" s="100">
        <v>10.199161999999999</v>
      </c>
      <c r="P73" s="100">
        <v>23.497547999999998</v>
      </c>
      <c r="Q73" s="100">
        <v>19.083638000000001</v>
      </c>
      <c r="R73" s="100">
        <v>27.738202000000001</v>
      </c>
      <c r="S73" s="100">
        <v>41.607073</v>
      </c>
      <c r="T73" s="100">
        <v>83.747417999999996</v>
      </c>
      <c r="U73" s="100">
        <v>4.8959289999999998</v>
      </c>
      <c r="V73" s="100">
        <v>7.428668</v>
      </c>
      <c r="W73" s="127"/>
      <c r="X73" s="120">
        <v>1966</v>
      </c>
      <c r="Y73" s="100">
        <v>0</v>
      </c>
      <c r="Z73" s="100">
        <v>0</v>
      </c>
      <c r="AA73" s="100">
        <v>0</v>
      </c>
      <c r="AB73" s="100">
        <v>0.19433059999999999</v>
      </c>
      <c r="AC73" s="100">
        <v>1.1943550000000001</v>
      </c>
      <c r="AD73" s="100">
        <v>1.3800032</v>
      </c>
      <c r="AE73" s="100">
        <v>1.8008014000000001</v>
      </c>
      <c r="AF73" s="100">
        <v>3.8100214000000001</v>
      </c>
      <c r="AG73" s="100">
        <v>2.6419800000000002</v>
      </c>
      <c r="AH73" s="100">
        <v>6.5557942999999996</v>
      </c>
      <c r="AI73" s="100">
        <v>5.3195816999999996</v>
      </c>
      <c r="AJ73" s="100">
        <v>3.3681625999999998</v>
      </c>
      <c r="AK73" s="100">
        <v>5.9366965</v>
      </c>
      <c r="AL73" s="100">
        <v>7.7248710000000003</v>
      </c>
      <c r="AM73" s="100">
        <v>9.8697196999999992</v>
      </c>
      <c r="AN73" s="100">
        <v>22.298074</v>
      </c>
      <c r="AO73" s="100">
        <v>31.371072999999999</v>
      </c>
      <c r="AP73" s="100">
        <v>35.191251000000001</v>
      </c>
      <c r="AQ73" s="100">
        <v>3.3345433</v>
      </c>
      <c r="AR73" s="100">
        <v>4.2723680000000002</v>
      </c>
      <c r="AS73" s="127"/>
      <c r="AT73" s="120">
        <v>1966</v>
      </c>
      <c r="AU73" s="100">
        <v>0</v>
      </c>
      <c r="AV73" s="100">
        <v>8.5488400000000006E-2</v>
      </c>
      <c r="AW73" s="100">
        <v>0</v>
      </c>
      <c r="AX73" s="100">
        <v>0.18949460000000001</v>
      </c>
      <c r="AY73" s="100">
        <v>1.6295005</v>
      </c>
      <c r="AZ73" s="100">
        <v>1.0712674</v>
      </c>
      <c r="BA73" s="100">
        <v>2.8977024</v>
      </c>
      <c r="BB73" s="100">
        <v>3.9226966999999999</v>
      </c>
      <c r="BC73" s="100">
        <v>3.8638582000000001</v>
      </c>
      <c r="BD73" s="100">
        <v>6.6376381000000002</v>
      </c>
      <c r="BE73" s="100">
        <v>8.5346343000000005</v>
      </c>
      <c r="BF73" s="100">
        <v>6.4377168999999999</v>
      </c>
      <c r="BG73" s="100">
        <v>8.0518816999999991</v>
      </c>
      <c r="BH73" s="100">
        <v>14.891949</v>
      </c>
      <c r="BI73" s="100">
        <v>13.698926</v>
      </c>
      <c r="BJ73" s="100">
        <v>24.500420999999999</v>
      </c>
      <c r="BK73" s="100">
        <v>35.222292000000003</v>
      </c>
      <c r="BL73" s="100">
        <v>51.046452000000002</v>
      </c>
      <c r="BM73" s="100">
        <v>4.1208679999999998</v>
      </c>
      <c r="BN73" s="100">
        <v>5.6585656999999996</v>
      </c>
      <c r="BO73" s="127"/>
      <c r="BP73" s="120">
        <v>1966</v>
      </c>
    </row>
    <row r="74" spans="1:68">
      <c r="A74" s="127"/>
      <c r="B74" s="120">
        <v>1967</v>
      </c>
      <c r="C74" s="100">
        <v>0.16954330000000001</v>
      </c>
      <c r="D74" s="100">
        <v>0</v>
      </c>
      <c r="E74" s="100">
        <v>0</v>
      </c>
      <c r="F74" s="100">
        <v>0.37273519999999999</v>
      </c>
      <c r="G74" s="100">
        <v>1.2605042</v>
      </c>
      <c r="H74" s="100">
        <v>1.7544651</v>
      </c>
      <c r="I74" s="100">
        <v>3.2949923999999999</v>
      </c>
      <c r="J74" s="100">
        <v>3.5648354000000002</v>
      </c>
      <c r="K74" s="100">
        <v>3.7542987000000001</v>
      </c>
      <c r="L74" s="100">
        <v>6.4767934</v>
      </c>
      <c r="M74" s="100">
        <v>8.9409313000000008</v>
      </c>
      <c r="N74" s="100">
        <v>8.8525345000000009</v>
      </c>
      <c r="O74" s="100">
        <v>10.812709999999999</v>
      </c>
      <c r="P74" s="100">
        <v>10.27712</v>
      </c>
      <c r="Q74" s="100">
        <v>26.998546000000001</v>
      </c>
      <c r="R74" s="100">
        <v>31.321648</v>
      </c>
      <c r="S74" s="100">
        <v>38.007398999999999</v>
      </c>
      <c r="T74" s="100">
        <v>54.582172999999997</v>
      </c>
      <c r="U74" s="100">
        <v>4.310257</v>
      </c>
      <c r="V74" s="100">
        <v>6.5070990999999996</v>
      </c>
      <c r="W74" s="127"/>
      <c r="X74" s="120">
        <v>1967</v>
      </c>
      <c r="Y74" s="100">
        <v>0</v>
      </c>
      <c r="Z74" s="100">
        <v>0</v>
      </c>
      <c r="AA74" s="100">
        <v>0</v>
      </c>
      <c r="AB74" s="100">
        <v>0.1950633</v>
      </c>
      <c r="AC74" s="100">
        <v>0.44069950000000002</v>
      </c>
      <c r="AD74" s="100">
        <v>2.1391689999999999</v>
      </c>
      <c r="AE74" s="100">
        <v>1.7522698999999999</v>
      </c>
      <c r="AF74" s="100">
        <v>1.9286403000000001</v>
      </c>
      <c r="AG74" s="100">
        <v>4.4899424999999997</v>
      </c>
      <c r="AH74" s="100">
        <v>3.7600943999999998</v>
      </c>
      <c r="AI74" s="100">
        <v>4.9806068000000003</v>
      </c>
      <c r="AJ74" s="100">
        <v>6.5130786000000001</v>
      </c>
      <c r="AK74" s="100">
        <v>5.3429506</v>
      </c>
      <c r="AL74" s="100">
        <v>4.6008741999999998</v>
      </c>
      <c r="AM74" s="100">
        <v>9.8924199000000002</v>
      </c>
      <c r="AN74" s="100">
        <v>16.676255999999999</v>
      </c>
      <c r="AO74" s="100">
        <v>30.073830999999998</v>
      </c>
      <c r="AP74" s="100">
        <v>44.767471999999998</v>
      </c>
      <c r="AQ74" s="100">
        <v>3.1059307999999999</v>
      </c>
      <c r="AR74" s="100">
        <v>4.0386312999999996</v>
      </c>
      <c r="AS74" s="127"/>
      <c r="AT74" s="120">
        <v>1967</v>
      </c>
      <c r="AU74" s="100">
        <v>8.6999900000000005E-2</v>
      </c>
      <c r="AV74" s="100">
        <v>0</v>
      </c>
      <c r="AW74" s="100">
        <v>0</v>
      </c>
      <c r="AX74" s="100">
        <v>0.28592450000000003</v>
      </c>
      <c r="AY74" s="100">
        <v>0.86037790000000003</v>
      </c>
      <c r="AZ74" s="100">
        <v>1.9405945</v>
      </c>
      <c r="BA74" s="100">
        <v>2.5474028999999998</v>
      </c>
      <c r="BB74" s="100">
        <v>2.7789723999999998</v>
      </c>
      <c r="BC74" s="100">
        <v>4.1122331000000001</v>
      </c>
      <c r="BD74" s="100">
        <v>5.1366198000000001</v>
      </c>
      <c r="BE74" s="100">
        <v>6.9702925999999996</v>
      </c>
      <c r="BF74" s="100">
        <v>7.6954463999999998</v>
      </c>
      <c r="BG74" s="100">
        <v>8.0616988999999997</v>
      </c>
      <c r="BH74" s="100">
        <v>7.2015976000000004</v>
      </c>
      <c r="BI74" s="100">
        <v>16.994441999999999</v>
      </c>
      <c r="BJ74" s="100">
        <v>22.528386000000001</v>
      </c>
      <c r="BK74" s="100">
        <v>33.028526999999997</v>
      </c>
      <c r="BL74" s="100">
        <v>47.961630999999997</v>
      </c>
      <c r="BM74" s="100">
        <v>3.7121545</v>
      </c>
      <c r="BN74" s="100">
        <v>5.1427455000000002</v>
      </c>
      <c r="BO74" s="127"/>
      <c r="BP74" s="120">
        <v>1967</v>
      </c>
    </row>
    <row r="75" spans="1:68">
      <c r="A75" s="127"/>
      <c r="B75" s="121">
        <v>1968</v>
      </c>
      <c r="C75" s="100">
        <v>0</v>
      </c>
      <c r="D75" s="100">
        <v>0</v>
      </c>
      <c r="E75" s="100">
        <v>0</v>
      </c>
      <c r="F75" s="100">
        <v>0</v>
      </c>
      <c r="G75" s="100">
        <v>0.98491499999999998</v>
      </c>
      <c r="H75" s="100">
        <v>0.72802460000000002</v>
      </c>
      <c r="I75" s="100">
        <v>2.4130756999999998</v>
      </c>
      <c r="J75" s="100">
        <v>2.3325550000000002</v>
      </c>
      <c r="K75" s="100">
        <v>3.9606509000000001</v>
      </c>
      <c r="L75" s="100">
        <v>6.4890470000000002</v>
      </c>
      <c r="M75" s="100">
        <v>8.7453266999999997</v>
      </c>
      <c r="N75" s="100">
        <v>11.788855</v>
      </c>
      <c r="O75" s="100">
        <v>17.067011999999998</v>
      </c>
      <c r="P75" s="100">
        <v>19.540502</v>
      </c>
      <c r="Q75" s="100">
        <v>26.778155999999999</v>
      </c>
      <c r="R75" s="100">
        <v>30.254515999999999</v>
      </c>
      <c r="S75" s="100">
        <v>39.030101999999999</v>
      </c>
      <c r="T75" s="100">
        <v>59.363194999999997</v>
      </c>
      <c r="U75" s="100">
        <v>4.6663749000000001</v>
      </c>
      <c r="V75" s="100">
        <v>7.0091694000000002</v>
      </c>
      <c r="W75" s="127"/>
      <c r="X75" s="121">
        <v>1968</v>
      </c>
      <c r="Y75" s="100">
        <v>0</v>
      </c>
      <c r="Z75" s="100">
        <v>0</v>
      </c>
      <c r="AA75" s="100">
        <v>0</v>
      </c>
      <c r="AB75" s="100">
        <v>0.1915742</v>
      </c>
      <c r="AC75" s="100">
        <v>0.206539</v>
      </c>
      <c r="AD75" s="100">
        <v>1.558308</v>
      </c>
      <c r="AE75" s="100">
        <v>2.8441168000000001</v>
      </c>
      <c r="AF75" s="100">
        <v>3.3518336</v>
      </c>
      <c r="AG75" s="100">
        <v>2.9010503999999999</v>
      </c>
      <c r="AH75" s="100">
        <v>4.1848475000000001</v>
      </c>
      <c r="AI75" s="100">
        <v>3.4425994000000002</v>
      </c>
      <c r="AJ75" s="100">
        <v>5.6295409999999997</v>
      </c>
      <c r="AK75" s="100">
        <v>3.8704516999999998</v>
      </c>
      <c r="AL75" s="100">
        <v>7.0984556000000003</v>
      </c>
      <c r="AM75" s="100">
        <v>9.2348610000000004</v>
      </c>
      <c r="AN75" s="100">
        <v>23.097736000000001</v>
      </c>
      <c r="AO75" s="100">
        <v>17.007767000000001</v>
      </c>
      <c r="AP75" s="100">
        <v>40.942706000000001</v>
      </c>
      <c r="AQ75" s="100">
        <v>2.9671102999999999</v>
      </c>
      <c r="AR75" s="100">
        <v>3.8333756000000001</v>
      </c>
      <c r="AS75" s="127"/>
      <c r="AT75" s="121">
        <v>1968</v>
      </c>
      <c r="AU75" s="100">
        <v>0</v>
      </c>
      <c r="AV75" s="100">
        <v>0</v>
      </c>
      <c r="AW75" s="100">
        <v>0</v>
      </c>
      <c r="AX75" s="100">
        <v>9.3804600000000002E-2</v>
      </c>
      <c r="AY75" s="100">
        <v>0.60494360000000003</v>
      </c>
      <c r="AZ75" s="100">
        <v>1.1290830000000001</v>
      </c>
      <c r="BA75" s="100">
        <v>2.6222413000000002</v>
      </c>
      <c r="BB75" s="100">
        <v>2.8231270999999998</v>
      </c>
      <c r="BC75" s="100">
        <v>3.4476285999999998</v>
      </c>
      <c r="BD75" s="100">
        <v>5.3550097000000001</v>
      </c>
      <c r="BE75" s="100">
        <v>6.0966364000000004</v>
      </c>
      <c r="BF75" s="100">
        <v>8.7317485000000001</v>
      </c>
      <c r="BG75" s="100">
        <v>10.411199</v>
      </c>
      <c r="BH75" s="100">
        <v>12.837812</v>
      </c>
      <c r="BI75" s="100">
        <v>16.535223999999999</v>
      </c>
      <c r="BJ75" s="100">
        <v>25.928567000000001</v>
      </c>
      <c r="BK75" s="100">
        <v>25.100852</v>
      </c>
      <c r="BL75" s="100">
        <v>46.867677</v>
      </c>
      <c r="BM75" s="100">
        <v>3.8222496000000001</v>
      </c>
      <c r="BN75" s="100">
        <v>5.2404324999999998</v>
      </c>
      <c r="BO75" s="127"/>
      <c r="BP75" s="121">
        <v>1968</v>
      </c>
    </row>
    <row r="76" spans="1:68">
      <c r="A76" s="127"/>
      <c r="B76" s="121">
        <v>1969</v>
      </c>
      <c r="C76" s="100">
        <v>0</v>
      </c>
      <c r="D76" s="100">
        <v>0.15888150000000001</v>
      </c>
      <c r="E76" s="100">
        <v>0</v>
      </c>
      <c r="F76" s="100">
        <v>0.18055660000000001</v>
      </c>
      <c r="G76" s="100">
        <v>0.94302969999999997</v>
      </c>
      <c r="H76" s="100">
        <v>2.7591218</v>
      </c>
      <c r="I76" s="100">
        <v>3.1088887999999999</v>
      </c>
      <c r="J76" s="100">
        <v>4.7183536000000004</v>
      </c>
      <c r="K76" s="100">
        <v>4.1600289999999998</v>
      </c>
      <c r="L76" s="100">
        <v>6.7706217999999998</v>
      </c>
      <c r="M76" s="100">
        <v>10.451373</v>
      </c>
      <c r="N76" s="100">
        <v>13.913823000000001</v>
      </c>
      <c r="O76" s="100">
        <v>17.485946999999999</v>
      </c>
      <c r="P76" s="100">
        <v>17.204892999999998</v>
      </c>
      <c r="Q76" s="100">
        <v>26.654515</v>
      </c>
      <c r="R76" s="100">
        <v>27.092579000000001</v>
      </c>
      <c r="S76" s="100">
        <v>33.162782</v>
      </c>
      <c r="T76" s="100">
        <v>68.786708000000004</v>
      </c>
      <c r="U76" s="100">
        <v>5.1213974000000002</v>
      </c>
      <c r="V76" s="100">
        <v>7.5487707000000004</v>
      </c>
      <c r="W76" s="127"/>
      <c r="X76" s="121">
        <v>1969</v>
      </c>
      <c r="Y76" s="100">
        <v>0</v>
      </c>
      <c r="Z76" s="100">
        <v>0</v>
      </c>
      <c r="AA76" s="100">
        <v>0</v>
      </c>
      <c r="AB76" s="100">
        <v>0.1877539</v>
      </c>
      <c r="AC76" s="100">
        <v>0.5941147</v>
      </c>
      <c r="AD76" s="100">
        <v>0.98668960000000006</v>
      </c>
      <c r="AE76" s="100">
        <v>1.9151374999999999</v>
      </c>
      <c r="AF76" s="100">
        <v>1.9716422</v>
      </c>
      <c r="AG76" s="100">
        <v>5.2445947999999998</v>
      </c>
      <c r="AH76" s="100">
        <v>3.5155183000000001</v>
      </c>
      <c r="AI76" s="100">
        <v>5.3805641</v>
      </c>
      <c r="AJ76" s="100">
        <v>4.4251703999999998</v>
      </c>
      <c r="AK76" s="100">
        <v>6.2139848000000004</v>
      </c>
      <c r="AL76" s="100">
        <v>8.5109791999999995</v>
      </c>
      <c r="AM76" s="100">
        <v>11.736292000000001</v>
      </c>
      <c r="AN76" s="100">
        <v>12.299619</v>
      </c>
      <c r="AO76" s="100">
        <v>23.245001999999999</v>
      </c>
      <c r="AP76" s="100">
        <v>36.879502000000002</v>
      </c>
      <c r="AQ76" s="100">
        <v>3.0035338</v>
      </c>
      <c r="AR76" s="100">
        <v>3.8332090999999999</v>
      </c>
      <c r="AS76" s="127"/>
      <c r="AT76" s="121">
        <v>1969</v>
      </c>
      <c r="AU76" s="100">
        <v>0</v>
      </c>
      <c r="AV76" s="100">
        <v>8.1486600000000006E-2</v>
      </c>
      <c r="AW76" s="100">
        <v>0</v>
      </c>
      <c r="AX76" s="100">
        <v>0.1840849</v>
      </c>
      <c r="AY76" s="100">
        <v>0.77282810000000002</v>
      </c>
      <c r="AZ76" s="100">
        <v>1.9040433999999999</v>
      </c>
      <c r="BA76" s="100">
        <v>2.5282800999999999</v>
      </c>
      <c r="BB76" s="100">
        <v>3.3943270999999999</v>
      </c>
      <c r="BC76" s="100">
        <v>4.6835680000000002</v>
      </c>
      <c r="BD76" s="100">
        <v>5.1737792999999996</v>
      </c>
      <c r="BE76" s="100">
        <v>7.9151496000000003</v>
      </c>
      <c r="BF76" s="100">
        <v>9.1767284999999994</v>
      </c>
      <c r="BG76" s="100">
        <v>11.768043</v>
      </c>
      <c r="BH76" s="100">
        <v>12.563116000000001</v>
      </c>
      <c r="BI76" s="100">
        <v>17.973068999999999</v>
      </c>
      <c r="BJ76" s="100">
        <v>18.048098</v>
      </c>
      <c r="BK76" s="100">
        <v>26.874728999999999</v>
      </c>
      <c r="BL76" s="100">
        <v>47.001947000000001</v>
      </c>
      <c r="BM76" s="100">
        <v>4.0691465000000004</v>
      </c>
      <c r="BN76" s="100">
        <v>5.4993489000000002</v>
      </c>
      <c r="BO76" s="127"/>
      <c r="BP76" s="121">
        <v>1969</v>
      </c>
    </row>
    <row r="77" spans="1:68">
      <c r="A77" s="127"/>
      <c r="B77" s="121">
        <v>1970</v>
      </c>
      <c r="C77" s="100">
        <v>0</v>
      </c>
      <c r="D77" s="100">
        <v>0</v>
      </c>
      <c r="E77" s="100">
        <v>0</v>
      </c>
      <c r="F77" s="100">
        <v>0.17812169999999999</v>
      </c>
      <c r="G77" s="100">
        <v>1.0881373000000001</v>
      </c>
      <c r="H77" s="100">
        <v>2.1811345000000002</v>
      </c>
      <c r="I77" s="100">
        <v>4.7524832000000004</v>
      </c>
      <c r="J77" s="100">
        <v>6.0827410999999998</v>
      </c>
      <c r="K77" s="100">
        <v>5.3848978000000001</v>
      </c>
      <c r="L77" s="100">
        <v>5.3463683</v>
      </c>
      <c r="M77" s="100">
        <v>8.1711928</v>
      </c>
      <c r="N77" s="100">
        <v>11.004438</v>
      </c>
      <c r="O77" s="100">
        <v>12.975706000000001</v>
      </c>
      <c r="P77" s="100">
        <v>16.265270000000001</v>
      </c>
      <c r="Q77" s="100">
        <v>20.135580000000001</v>
      </c>
      <c r="R77" s="100">
        <v>36.529204</v>
      </c>
      <c r="S77" s="100">
        <v>42.248562</v>
      </c>
      <c r="T77" s="100">
        <v>70.175438999999997</v>
      </c>
      <c r="U77" s="100">
        <v>4.8474430000000002</v>
      </c>
      <c r="V77" s="100">
        <v>7.4116342</v>
      </c>
      <c r="W77" s="127"/>
      <c r="X77" s="121">
        <v>1970</v>
      </c>
      <c r="Y77" s="100">
        <v>0</v>
      </c>
      <c r="Z77" s="100">
        <v>0</v>
      </c>
      <c r="AA77" s="100">
        <v>0</v>
      </c>
      <c r="AB77" s="100">
        <v>0.55458909999999995</v>
      </c>
      <c r="AC77" s="100">
        <v>0.19075159999999999</v>
      </c>
      <c r="AD77" s="100">
        <v>1.1648034</v>
      </c>
      <c r="AE77" s="100">
        <v>1.8536417000000001</v>
      </c>
      <c r="AF77" s="100">
        <v>3.9421738999999998</v>
      </c>
      <c r="AG77" s="100">
        <v>2.6387660999999998</v>
      </c>
      <c r="AH77" s="100">
        <v>7.4008875999999999</v>
      </c>
      <c r="AI77" s="100">
        <v>4.7251089000000004</v>
      </c>
      <c r="AJ77" s="100">
        <v>7.0014469999999998</v>
      </c>
      <c r="AK77" s="100">
        <v>8.8510884999999995</v>
      </c>
      <c r="AL77" s="100">
        <v>5.4454637000000004</v>
      </c>
      <c r="AM77" s="100">
        <v>9.7524701</v>
      </c>
      <c r="AN77" s="100">
        <v>13.034729</v>
      </c>
      <c r="AO77" s="100">
        <v>25.335360000000001</v>
      </c>
      <c r="AP77" s="100">
        <v>50.868228000000002</v>
      </c>
      <c r="AQ77" s="100">
        <v>3.3787197</v>
      </c>
      <c r="AR77" s="100">
        <v>4.3397258000000001</v>
      </c>
      <c r="AS77" s="127"/>
      <c r="AT77" s="121">
        <v>1970</v>
      </c>
      <c r="AU77" s="100">
        <v>0</v>
      </c>
      <c r="AV77" s="100">
        <v>0</v>
      </c>
      <c r="AW77" s="100">
        <v>0</v>
      </c>
      <c r="AX77" s="100">
        <v>0.3628595</v>
      </c>
      <c r="AY77" s="100">
        <v>0.6507735</v>
      </c>
      <c r="AZ77" s="100">
        <v>1.6896952999999999</v>
      </c>
      <c r="BA77" s="100">
        <v>3.3443697999999999</v>
      </c>
      <c r="BB77" s="100">
        <v>5.0460073000000003</v>
      </c>
      <c r="BC77" s="100">
        <v>4.0634147</v>
      </c>
      <c r="BD77" s="100">
        <v>6.3543688999999999</v>
      </c>
      <c r="BE77" s="100">
        <v>6.4501512999999999</v>
      </c>
      <c r="BF77" s="100">
        <v>9.0027457999999996</v>
      </c>
      <c r="BG77" s="100">
        <v>10.872574999999999</v>
      </c>
      <c r="BH77" s="100">
        <v>10.518095000000001</v>
      </c>
      <c r="BI77" s="100">
        <v>14.121651</v>
      </c>
      <c r="BJ77" s="100">
        <v>22.066199000000001</v>
      </c>
      <c r="BK77" s="100">
        <v>31.462852999999999</v>
      </c>
      <c r="BL77" s="100">
        <v>56.962927000000001</v>
      </c>
      <c r="BM77" s="100">
        <v>4.1175791999999998</v>
      </c>
      <c r="BN77" s="100">
        <v>5.6843102999999999</v>
      </c>
      <c r="BO77" s="127"/>
      <c r="BP77" s="121">
        <v>1970</v>
      </c>
    </row>
    <row r="78" spans="1:68">
      <c r="A78" s="127"/>
      <c r="B78" s="121">
        <v>1971</v>
      </c>
      <c r="C78" s="100">
        <v>0.15650900000000001</v>
      </c>
      <c r="D78" s="100">
        <v>0</v>
      </c>
      <c r="E78" s="100">
        <v>0.15606129999999999</v>
      </c>
      <c r="F78" s="100">
        <v>0.34615790000000002</v>
      </c>
      <c r="G78" s="100">
        <v>0.6878206</v>
      </c>
      <c r="H78" s="100">
        <v>1.4069389999999999</v>
      </c>
      <c r="I78" s="100">
        <v>3.9922784999999998</v>
      </c>
      <c r="J78" s="100">
        <v>3.3443955999999999</v>
      </c>
      <c r="K78" s="100">
        <v>6.0099621000000001</v>
      </c>
      <c r="L78" s="100">
        <v>6.3792096999999996</v>
      </c>
      <c r="M78" s="100">
        <v>12.084699000000001</v>
      </c>
      <c r="N78" s="100">
        <v>10.111916000000001</v>
      </c>
      <c r="O78" s="100">
        <v>8.8293133000000008</v>
      </c>
      <c r="P78" s="100">
        <v>12.656159000000001</v>
      </c>
      <c r="Q78" s="100">
        <v>23.613679999999999</v>
      </c>
      <c r="R78" s="100">
        <v>19.274011999999999</v>
      </c>
      <c r="S78" s="100">
        <v>45.642301000000003</v>
      </c>
      <c r="T78" s="100">
        <v>66.486204000000001</v>
      </c>
      <c r="U78" s="100">
        <v>4.4610665999999997</v>
      </c>
      <c r="V78" s="100">
        <v>6.7870128999999997</v>
      </c>
      <c r="W78" s="127"/>
      <c r="X78" s="121">
        <v>1971</v>
      </c>
      <c r="Y78" s="100">
        <v>0</v>
      </c>
      <c r="Z78" s="100">
        <v>0</v>
      </c>
      <c r="AA78" s="100">
        <v>0</v>
      </c>
      <c r="AB78" s="100">
        <v>0.17904300000000001</v>
      </c>
      <c r="AC78" s="100">
        <v>0.71548670000000003</v>
      </c>
      <c r="AD78" s="100">
        <v>1.5058297</v>
      </c>
      <c r="AE78" s="100">
        <v>1.2558176000000001</v>
      </c>
      <c r="AF78" s="100">
        <v>2.7311211000000002</v>
      </c>
      <c r="AG78" s="100">
        <v>3.6133695000000001</v>
      </c>
      <c r="AH78" s="100">
        <v>4.0997257999999999</v>
      </c>
      <c r="AI78" s="100">
        <v>6.5042958000000004</v>
      </c>
      <c r="AJ78" s="100">
        <v>4.1945360999999997</v>
      </c>
      <c r="AK78" s="100">
        <v>6.3660160000000001</v>
      </c>
      <c r="AL78" s="100">
        <v>6.6857689000000002</v>
      </c>
      <c r="AM78" s="100">
        <v>5.8159485000000002</v>
      </c>
      <c r="AN78" s="100">
        <v>13.522973</v>
      </c>
      <c r="AO78" s="100">
        <v>23.056232000000001</v>
      </c>
      <c r="AP78" s="100">
        <v>61.038083</v>
      </c>
      <c r="AQ78" s="100">
        <v>3.0156958999999999</v>
      </c>
      <c r="AR78" s="100">
        <v>3.974011</v>
      </c>
      <c r="AS78" s="127"/>
      <c r="AT78" s="121">
        <v>1971</v>
      </c>
      <c r="AU78" s="100">
        <v>8.0015000000000003E-2</v>
      </c>
      <c r="AV78" s="100">
        <v>0</v>
      </c>
      <c r="AW78" s="100">
        <v>7.9931199999999994E-2</v>
      </c>
      <c r="AX78" s="100">
        <v>0.26401570000000002</v>
      </c>
      <c r="AY78" s="100">
        <v>0.70138089999999997</v>
      </c>
      <c r="AZ78" s="100">
        <v>1.4547057000000001</v>
      </c>
      <c r="BA78" s="100">
        <v>2.6700034000000001</v>
      </c>
      <c r="BB78" s="100">
        <v>3.0469225999999998</v>
      </c>
      <c r="BC78" s="100">
        <v>4.8542117999999999</v>
      </c>
      <c r="BD78" s="100">
        <v>5.2641869999999997</v>
      </c>
      <c r="BE78" s="100">
        <v>9.2987556999999992</v>
      </c>
      <c r="BF78" s="100">
        <v>7.1371104000000001</v>
      </c>
      <c r="BG78" s="100">
        <v>7.5550208999999997</v>
      </c>
      <c r="BH78" s="100">
        <v>9.5230695999999995</v>
      </c>
      <c r="BI78" s="100">
        <v>13.378553</v>
      </c>
      <c r="BJ78" s="100">
        <v>15.721957</v>
      </c>
      <c r="BK78" s="100">
        <v>31.175906000000001</v>
      </c>
      <c r="BL78" s="100">
        <v>62.752128999999996</v>
      </c>
      <c r="BM78" s="100">
        <v>3.7421755999999999</v>
      </c>
      <c r="BN78" s="100">
        <v>5.2525190999999998</v>
      </c>
      <c r="BO78" s="127"/>
      <c r="BP78" s="121">
        <v>1971</v>
      </c>
    </row>
    <row r="79" spans="1:68">
      <c r="A79" s="127"/>
      <c r="B79" s="121">
        <v>1972</v>
      </c>
      <c r="C79" s="100">
        <v>0</v>
      </c>
      <c r="D79" s="100">
        <v>0</v>
      </c>
      <c r="E79" s="100">
        <v>0</v>
      </c>
      <c r="F79" s="100">
        <v>0.50656849999999998</v>
      </c>
      <c r="G79" s="100">
        <v>0.69588450000000002</v>
      </c>
      <c r="H79" s="100">
        <v>1.4999644000000001</v>
      </c>
      <c r="I79" s="100">
        <v>2.4970262999999999</v>
      </c>
      <c r="J79" s="100">
        <v>3.5604656000000001</v>
      </c>
      <c r="K79" s="100">
        <v>4.6011527000000001</v>
      </c>
      <c r="L79" s="100">
        <v>7.8468491</v>
      </c>
      <c r="M79" s="100">
        <v>7.941325</v>
      </c>
      <c r="N79" s="100">
        <v>12.952947999999999</v>
      </c>
      <c r="O79" s="100">
        <v>13.635389999999999</v>
      </c>
      <c r="P79" s="100">
        <v>12.823669000000001</v>
      </c>
      <c r="Q79" s="100">
        <v>21.232227000000002</v>
      </c>
      <c r="R79" s="100">
        <v>28.330071</v>
      </c>
      <c r="S79" s="100">
        <v>33.779980000000002</v>
      </c>
      <c r="T79" s="100">
        <v>64.695008999999999</v>
      </c>
      <c r="U79" s="100">
        <v>4.4576392</v>
      </c>
      <c r="V79" s="100">
        <v>6.7004828999999999</v>
      </c>
      <c r="W79" s="127"/>
      <c r="X79" s="121">
        <v>1972</v>
      </c>
      <c r="Y79" s="100">
        <v>0</v>
      </c>
      <c r="Z79" s="100">
        <v>0</v>
      </c>
      <c r="AA79" s="100">
        <v>0</v>
      </c>
      <c r="AB79" s="100">
        <v>0</v>
      </c>
      <c r="AC79" s="100">
        <v>1.0836271</v>
      </c>
      <c r="AD79" s="100">
        <v>1.1981094000000001</v>
      </c>
      <c r="AE79" s="100">
        <v>3.1643875000000001</v>
      </c>
      <c r="AF79" s="100">
        <v>2.6915437</v>
      </c>
      <c r="AG79" s="100">
        <v>2.8692682999999999</v>
      </c>
      <c r="AH79" s="100">
        <v>4.6234104</v>
      </c>
      <c r="AI79" s="100">
        <v>5.7228044999999996</v>
      </c>
      <c r="AJ79" s="100">
        <v>5.3981792000000004</v>
      </c>
      <c r="AK79" s="100">
        <v>5.4707587999999996</v>
      </c>
      <c r="AL79" s="100">
        <v>9.6769733999999996</v>
      </c>
      <c r="AM79" s="100">
        <v>9.1618615000000005</v>
      </c>
      <c r="AN79" s="100">
        <v>8.6187308999999992</v>
      </c>
      <c r="AO79" s="100">
        <v>18.666467999999998</v>
      </c>
      <c r="AP79" s="100">
        <v>39.464939000000001</v>
      </c>
      <c r="AQ79" s="100">
        <v>2.9916094000000002</v>
      </c>
      <c r="AR79" s="100">
        <v>3.771909</v>
      </c>
      <c r="AS79" s="127"/>
      <c r="AT79" s="121">
        <v>1972</v>
      </c>
      <c r="AU79" s="100">
        <v>0</v>
      </c>
      <c r="AV79" s="100">
        <v>0</v>
      </c>
      <c r="AW79" s="100">
        <v>0</v>
      </c>
      <c r="AX79" s="100">
        <v>0.2577778</v>
      </c>
      <c r="AY79" s="100">
        <v>0.8861289</v>
      </c>
      <c r="AZ79" s="100">
        <v>1.3537884</v>
      </c>
      <c r="BA79" s="100">
        <v>2.8190653000000001</v>
      </c>
      <c r="BB79" s="100">
        <v>3.1383174</v>
      </c>
      <c r="BC79" s="100">
        <v>3.7673627999999999</v>
      </c>
      <c r="BD79" s="100">
        <v>6.2725026000000002</v>
      </c>
      <c r="BE79" s="100">
        <v>6.8369738</v>
      </c>
      <c r="BF79" s="100">
        <v>9.1385549000000008</v>
      </c>
      <c r="BG79" s="100">
        <v>9.4185017000000002</v>
      </c>
      <c r="BH79" s="100">
        <v>11.166078000000001</v>
      </c>
      <c r="BI79" s="100">
        <v>14.355066000000001</v>
      </c>
      <c r="BJ79" s="100">
        <v>16.075213000000002</v>
      </c>
      <c r="BK79" s="100">
        <v>24.045590000000001</v>
      </c>
      <c r="BL79" s="100">
        <v>47.288777000000003</v>
      </c>
      <c r="BM79" s="100">
        <v>3.7282961999999999</v>
      </c>
      <c r="BN79" s="100">
        <v>5.0371334000000001</v>
      </c>
      <c r="BO79" s="127"/>
      <c r="BP79" s="121">
        <v>1972</v>
      </c>
    </row>
    <row r="80" spans="1:68">
      <c r="A80" s="127"/>
      <c r="B80" s="121">
        <v>1973</v>
      </c>
      <c r="C80" s="100">
        <v>0.15101729999999999</v>
      </c>
      <c r="D80" s="100">
        <v>0</v>
      </c>
      <c r="E80" s="100">
        <v>0</v>
      </c>
      <c r="F80" s="100">
        <v>0.33170850000000002</v>
      </c>
      <c r="G80" s="100">
        <v>1.5546511999999999</v>
      </c>
      <c r="H80" s="100">
        <v>1.4304566000000001</v>
      </c>
      <c r="I80" s="100">
        <v>2.4342746000000002</v>
      </c>
      <c r="J80" s="100">
        <v>2.7492371000000002</v>
      </c>
      <c r="K80" s="100">
        <v>3.9637612999999998</v>
      </c>
      <c r="L80" s="100">
        <v>5.5773935999999997</v>
      </c>
      <c r="M80" s="100">
        <v>7.3648749999999996</v>
      </c>
      <c r="N80" s="100">
        <v>13.980057</v>
      </c>
      <c r="O80" s="100">
        <v>12.103241000000001</v>
      </c>
      <c r="P80" s="100">
        <v>17.450963000000002</v>
      </c>
      <c r="Q80" s="100">
        <v>22.632363000000002</v>
      </c>
      <c r="R80" s="100">
        <v>37.315353000000002</v>
      </c>
      <c r="S80" s="100">
        <v>35.790179999999999</v>
      </c>
      <c r="T80" s="100">
        <v>75.515281000000002</v>
      </c>
      <c r="U80" s="100">
        <v>4.5850945999999997</v>
      </c>
      <c r="V80" s="100">
        <v>7.0573473</v>
      </c>
      <c r="W80" s="127"/>
      <c r="X80" s="121">
        <v>1973</v>
      </c>
      <c r="Y80" s="100">
        <v>0</v>
      </c>
      <c r="Z80" s="100">
        <v>0</v>
      </c>
      <c r="AA80" s="100">
        <v>0</v>
      </c>
      <c r="AB80" s="100">
        <v>0.6878206</v>
      </c>
      <c r="AC80" s="100">
        <v>0.71509909999999999</v>
      </c>
      <c r="AD80" s="100">
        <v>0.75695500000000004</v>
      </c>
      <c r="AE80" s="100">
        <v>1.8990872999999999</v>
      </c>
      <c r="AF80" s="100">
        <v>1.3193900000000001</v>
      </c>
      <c r="AG80" s="100">
        <v>2.9273226000000001</v>
      </c>
      <c r="AH80" s="100">
        <v>5.6398254000000003</v>
      </c>
      <c r="AI80" s="100">
        <v>6.6365807999999999</v>
      </c>
      <c r="AJ80" s="100">
        <v>3.7932909000000001</v>
      </c>
      <c r="AK80" s="100">
        <v>9.5750793000000005</v>
      </c>
      <c r="AL80" s="100">
        <v>8.4245251000000003</v>
      </c>
      <c r="AM80" s="100">
        <v>11.197832</v>
      </c>
      <c r="AN80" s="100">
        <v>12.459604000000001</v>
      </c>
      <c r="AO80" s="100">
        <v>16.846157999999999</v>
      </c>
      <c r="AP80" s="100">
        <v>23.732769000000001</v>
      </c>
      <c r="AQ80" s="100">
        <v>3.0051966000000001</v>
      </c>
      <c r="AR80" s="100">
        <v>3.6690356999999998</v>
      </c>
      <c r="AS80" s="127"/>
      <c r="AT80" s="121">
        <v>1973</v>
      </c>
      <c r="AU80" s="100">
        <v>7.7103699999999997E-2</v>
      </c>
      <c r="AV80" s="100">
        <v>0</v>
      </c>
      <c r="AW80" s="100">
        <v>0</v>
      </c>
      <c r="AX80" s="100">
        <v>0.50654880000000002</v>
      </c>
      <c r="AY80" s="100">
        <v>1.142083</v>
      </c>
      <c r="AZ80" s="100">
        <v>1.1032504999999999</v>
      </c>
      <c r="BA80" s="100">
        <v>2.1760666999999998</v>
      </c>
      <c r="BB80" s="100">
        <v>2.0537201999999999</v>
      </c>
      <c r="BC80" s="100">
        <v>3.4640832000000001</v>
      </c>
      <c r="BD80" s="100">
        <v>5.6077421999999997</v>
      </c>
      <c r="BE80" s="100">
        <v>7.0032145999999997</v>
      </c>
      <c r="BF80" s="100">
        <v>8.8151056000000008</v>
      </c>
      <c r="BG80" s="100">
        <v>10.798463999999999</v>
      </c>
      <c r="BH80" s="100">
        <v>12.673260000000001</v>
      </c>
      <c r="BI80" s="100">
        <v>16.160822</v>
      </c>
      <c r="BJ80" s="100">
        <v>21.830777999999999</v>
      </c>
      <c r="BK80" s="100">
        <v>23.472342000000001</v>
      </c>
      <c r="BL80" s="100">
        <v>39.685254999999998</v>
      </c>
      <c r="BM80" s="100">
        <v>3.7987231000000001</v>
      </c>
      <c r="BN80" s="100">
        <v>5.0624767000000004</v>
      </c>
      <c r="BO80" s="127"/>
      <c r="BP80" s="121">
        <v>1973</v>
      </c>
    </row>
    <row r="81" spans="1:68">
      <c r="A81" s="127"/>
      <c r="B81" s="121">
        <v>1974</v>
      </c>
      <c r="C81" s="100">
        <v>0</v>
      </c>
      <c r="D81" s="100">
        <v>0</v>
      </c>
      <c r="E81" s="100">
        <v>0</v>
      </c>
      <c r="F81" s="100">
        <v>0.16186700000000001</v>
      </c>
      <c r="G81" s="100">
        <v>0.85186859999999998</v>
      </c>
      <c r="H81" s="100">
        <v>1.9061448999999999</v>
      </c>
      <c r="I81" s="100">
        <v>2.55159</v>
      </c>
      <c r="J81" s="100">
        <v>2.6721599999999999</v>
      </c>
      <c r="K81" s="100">
        <v>6.0561863000000002</v>
      </c>
      <c r="L81" s="100">
        <v>8.9304679</v>
      </c>
      <c r="M81" s="100">
        <v>8.1154594000000007</v>
      </c>
      <c r="N81" s="100">
        <v>10.835766</v>
      </c>
      <c r="O81" s="100">
        <v>16.857906</v>
      </c>
      <c r="P81" s="100">
        <v>23.293507999999999</v>
      </c>
      <c r="Q81" s="100">
        <v>23.058541000000002</v>
      </c>
      <c r="R81" s="100">
        <v>34.226171999999998</v>
      </c>
      <c r="S81" s="100">
        <v>47.004050999999997</v>
      </c>
      <c r="T81" s="100">
        <v>51.495516000000002</v>
      </c>
      <c r="U81" s="100">
        <v>5.1090996000000004</v>
      </c>
      <c r="V81" s="100">
        <v>7.5073872000000001</v>
      </c>
      <c r="W81" s="127"/>
      <c r="X81" s="121">
        <v>1974</v>
      </c>
      <c r="Y81" s="100">
        <v>0</v>
      </c>
      <c r="Z81" s="100">
        <v>0</v>
      </c>
      <c r="AA81" s="100">
        <v>0</v>
      </c>
      <c r="AB81" s="100">
        <v>0</v>
      </c>
      <c r="AC81" s="100">
        <v>0.17551739999999999</v>
      </c>
      <c r="AD81" s="100">
        <v>1.0952942999999999</v>
      </c>
      <c r="AE81" s="100">
        <v>0.9088079</v>
      </c>
      <c r="AF81" s="100">
        <v>2.3073077999999998</v>
      </c>
      <c r="AG81" s="100">
        <v>3.5132571000000001</v>
      </c>
      <c r="AH81" s="100">
        <v>4.3652423999999996</v>
      </c>
      <c r="AI81" s="100">
        <v>5.6106977000000002</v>
      </c>
      <c r="AJ81" s="100">
        <v>6.3568142999999999</v>
      </c>
      <c r="AK81" s="100">
        <v>5.1302045999999999</v>
      </c>
      <c r="AL81" s="100">
        <v>12.883333</v>
      </c>
      <c r="AM81" s="100">
        <v>9.7714034000000005</v>
      </c>
      <c r="AN81" s="100">
        <v>11.591514999999999</v>
      </c>
      <c r="AO81" s="100">
        <v>28.104032</v>
      </c>
      <c r="AP81" s="100">
        <v>26.296512</v>
      </c>
      <c r="AQ81" s="100">
        <v>3.0294591</v>
      </c>
      <c r="AR81" s="100">
        <v>3.7553185999999998</v>
      </c>
      <c r="AS81" s="127"/>
      <c r="AT81" s="121">
        <v>1974</v>
      </c>
      <c r="AU81" s="100">
        <v>0</v>
      </c>
      <c r="AV81" s="100">
        <v>0</v>
      </c>
      <c r="AW81" s="100">
        <v>0</v>
      </c>
      <c r="AX81" s="100">
        <v>8.2462599999999997E-2</v>
      </c>
      <c r="AY81" s="100">
        <v>0.51872200000000002</v>
      </c>
      <c r="AZ81" s="100">
        <v>1.5112737000000001</v>
      </c>
      <c r="BA81" s="100">
        <v>1.7574075</v>
      </c>
      <c r="BB81" s="100">
        <v>2.4946459000000001</v>
      </c>
      <c r="BC81" s="100">
        <v>4.8282954</v>
      </c>
      <c r="BD81" s="100">
        <v>6.7184903</v>
      </c>
      <c r="BE81" s="100">
        <v>6.8758330000000001</v>
      </c>
      <c r="BF81" s="100">
        <v>8.5598462000000008</v>
      </c>
      <c r="BG81" s="100">
        <v>10.791589999999999</v>
      </c>
      <c r="BH81" s="100">
        <v>17.770689999999998</v>
      </c>
      <c r="BI81" s="100">
        <v>15.580845</v>
      </c>
      <c r="BJ81" s="100">
        <v>20.164000999999999</v>
      </c>
      <c r="BK81" s="100">
        <v>34.595692</v>
      </c>
      <c r="BL81" s="100">
        <v>33.968279000000003</v>
      </c>
      <c r="BM81" s="100">
        <v>4.0735806999999999</v>
      </c>
      <c r="BN81" s="100">
        <v>5.4039932000000004</v>
      </c>
      <c r="BO81" s="127"/>
      <c r="BP81" s="121">
        <v>1974</v>
      </c>
    </row>
    <row r="82" spans="1:68">
      <c r="A82" s="127"/>
      <c r="B82" s="121">
        <v>1975</v>
      </c>
      <c r="C82" s="100">
        <v>0</v>
      </c>
      <c r="D82" s="100">
        <v>0</v>
      </c>
      <c r="E82" s="100">
        <v>0</v>
      </c>
      <c r="F82" s="100">
        <v>0.31773170000000001</v>
      </c>
      <c r="G82" s="100">
        <v>0.33989150000000001</v>
      </c>
      <c r="H82" s="100">
        <v>2.0277702999999998</v>
      </c>
      <c r="I82" s="100">
        <v>3.0810691000000001</v>
      </c>
      <c r="J82" s="100">
        <v>2.3530076000000002</v>
      </c>
      <c r="K82" s="100">
        <v>6.9479113000000003</v>
      </c>
      <c r="L82" s="100">
        <v>7.6963039000000002</v>
      </c>
      <c r="M82" s="100">
        <v>8.7763451999999997</v>
      </c>
      <c r="N82" s="100">
        <v>10.330344999999999</v>
      </c>
      <c r="O82" s="100">
        <v>11.826684999999999</v>
      </c>
      <c r="P82" s="100">
        <v>24.578154000000001</v>
      </c>
      <c r="Q82" s="100">
        <v>26.825140999999999</v>
      </c>
      <c r="R82" s="100">
        <v>31.041070000000001</v>
      </c>
      <c r="S82" s="100">
        <v>40.859873</v>
      </c>
      <c r="T82" s="100">
        <v>79.411518999999998</v>
      </c>
      <c r="U82" s="100">
        <v>5.0651576</v>
      </c>
      <c r="V82" s="100">
        <v>7.6555014999999997</v>
      </c>
      <c r="W82" s="127"/>
      <c r="X82" s="121">
        <v>1975</v>
      </c>
      <c r="Y82" s="100">
        <v>0.15973419999999999</v>
      </c>
      <c r="Z82" s="100">
        <v>0</v>
      </c>
      <c r="AA82" s="100">
        <v>0.1595502</v>
      </c>
      <c r="AB82" s="100">
        <v>0.165495</v>
      </c>
      <c r="AC82" s="100">
        <v>0.86740949999999994</v>
      </c>
      <c r="AD82" s="100">
        <v>1.2329608999999999</v>
      </c>
      <c r="AE82" s="100">
        <v>1.3126317000000001</v>
      </c>
      <c r="AF82" s="100">
        <v>2.7329872000000002</v>
      </c>
      <c r="AG82" s="100">
        <v>2.467457</v>
      </c>
      <c r="AH82" s="100">
        <v>2.5753482999999999</v>
      </c>
      <c r="AI82" s="100">
        <v>4.4876430999999997</v>
      </c>
      <c r="AJ82" s="100">
        <v>6.8759240000000004</v>
      </c>
      <c r="AK82" s="100">
        <v>9.0033612999999999</v>
      </c>
      <c r="AL82" s="100">
        <v>7.9237981</v>
      </c>
      <c r="AM82" s="100">
        <v>7.5788744000000001</v>
      </c>
      <c r="AN82" s="100">
        <v>14.711290999999999</v>
      </c>
      <c r="AO82" s="100">
        <v>25.440878999999999</v>
      </c>
      <c r="AP82" s="100">
        <v>37.540222</v>
      </c>
      <c r="AQ82" s="100">
        <v>3.0763391000000002</v>
      </c>
      <c r="AR82" s="100">
        <v>3.7642674999999999</v>
      </c>
      <c r="AS82" s="127"/>
      <c r="AT82" s="121">
        <v>1975</v>
      </c>
      <c r="AU82" s="100">
        <v>7.8088599999999994E-2</v>
      </c>
      <c r="AV82" s="100">
        <v>0</v>
      </c>
      <c r="AW82" s="100">
        <v>7.7467999999999995E-2</v>
      </c>
      <c r="AX82" s="100">
        <v>0.243169</v>
      </c>
      <c r="AY82" s="100">
        <v>0.60093470000000004</v>
      </c>
      <c r="AZ82" s="100">
        <v>1.6386063</v>
      </c>
      <c r="BA82" s="100">
        <v>2.2247153000000002</v>
      </c>
      <c r="BB82" s="100">
        <v>2.5378318000000002</v>
      </c>
      <c r="BC82" s="100">
        <v>4.7786299999999997</v>
      </c>
      <c r="BD82" s="100">
        <v>5.2233543999999998</v>
      </c>
      <c r="BE82" s="100">
        <v>6.6560256999999998</v>
      </c>
      <c r="BF82" s="100">
        <v>8.5751852999999993</v>
      </c>
      <c r="BG82" s="100">
        <v>10.364162</v>
      </c>
      <c r="BH82" s="100">
        <v>15.730447</v>
      </c>
      <c r="BI82" s="100">
        <v>16.055254000000001</v>
      </c>
      <c r="BJ82" s="100">
        <v>20.936689000000001</v>
      </c>
      <c r="BK82" s="100">
        <v>30.644766000000001</v>
      </c>
      <c r="BL82" s="100">
        <v>50.083891000000001</v>
      </c>
      <c r="BM82" s="100">
        <v>4.0739955999999999</v>
      </c>
      <c r="BN82" s="100">
        <v>5.4562223000000003</v>
      </c>
      <c r="BO82" s="127"/>
      <c r="BP82" s="121">
        <v>1975</v>
      </c>
    </row>
    <row r="83" spans="1:68">
      <c r="A83" s="127"/>
      <c r="B83" s="121">
        <v>1976</v>
      </c>
      <c r="C83" s="100">
        <v>0</v>
      </c>
      <c r="D83" s="100">
        <v>0</v>
      </c>
      <c r="E83" s="100">
        <v>0</v>
      </c>
      <c r="F83" s="100">
        <v>0.46605629999999998</v>
      </c>
      <c r="G83" s="100">
        <v>1.3495641</v>
      </c>
      <c r="H83" s="100">
        <v>2.8354599</v>
      </c>
      <c r="I83" s="100">
        <v>2.9833409999999998</v>
      </c>
      <c r="J83" s="100">
        <v>3.4592740000000002</v>
      </c>
      <c r="K83" s="100">
        <v>6.7402214999999996</v>
      </c>
      <c r="L83" s="100">
        <v>7.2937332000000001</v>
      </c>
      <c r="M83" s="100">
        <v>8.8945361999999992</v>
      </c>
      <c r="N83" s="100">
        <v>10.253031999999999</v>
      </c>
      <c r="O83" s="100">
        <v>17.784669999999998</v>
      </c>
      <c r="P83" s="100">
        <v>16.498096</v>
      </c>
      <c r="Q83" s="100">
        <v>18.050542</v>
      </c>
      <c r="R83" s="100">
        <v>28.162033000000001</v>
      </c>
      <c r="S83" s="100">
        <v>59.111060999999999</v>
      </c>
      <c r="T83" s="100">
        <v>56.195560999999998</v>
      </c>
      <c r="U83" s="100">
        <v>5.1194291999999999</v>
      </c>
      <c r="V83" s="100">
        <v>7.4254205000000004</v>
      </c>
      <c r="W83" s="127"/>
      <c r="X83" s="121">
        <v>1976</v>
      </c>
      <c r="Y83" s="100">
        <v>0</v>
      </c>
      <c r="Z83" s="100">
        <v>0</v>
      </c>
      <c r="AA83" s="100">
        <v>0</v>
      </c>
      <c r="AB83" s="100">
        <v>0.16205410000000001</v>
      </c>
      <c r="AC83" s="100">
        <v>0.86121669999999995</v>
      </c>
      <c r="AD83" s="100">
        <v>1.7130973</v>
      </c>
      <c r="AE83" s="100">
        <v>2.1159767</v>
      </c>
      <c r="AF83" s="100">
        <v>3.4179938000000001</v>
      </c>
      <c r="AG83" s="100">
        <v>2.4752884000000002</v>
      </c>
      <c r="AH83" s="100">
        <v>4.4248593999999999</v>
      </c>
      <c r="AI83" s="100">
        <v>4.1781566000000003</v>
      </c>
      <c r="AJ83" s="100">
        <v>5.4825897000000001</v>
      </c>
      <c r="AK83" s="100">
        <v>8.5374382999999998</v>
      </c>
      <c r="AL83" s="100">
        <v>10.083491</v>
      </c>
      <c r="AM83" s="100">
        <v>9.0010907000000007</v>
      </c>
      <c r="AN83" s="100">
        <v>12.012012</v>
      </c>
      <c r="AO83" s="100">
        <v>22.380627</v>
      </c>
      <c r="AP83" s="100">
        <v>61.991087</v>
      </c>
      <c r="AQ83" s="100">
        <v>3.4566249</v>
      </c>
      <c r="AR83" s="100">
        <v>4.2397621000000001</v>
      </c>
      <c r="AS83" s="127"/>
      <c r="AT83" s="121">
        <v>1976</v>
      </c>
      <c r="AU83" s="100">
        <v>0</v>
      </c>
      <c r="AV83" s="100">
        <v>0</v>
      </c>
      <c r="AW83" s="100">
        <v>0</v>
      </c>
      <c r="AX83" s="100">
        <v>0.31726470000000001</v>
      </c>
      <c r="AY83" s="100">
        <v>1.1079313</v>
      </c>
      <c r="AZ83" s="100">
        <v>2.2817775999999999</v>
      </c>
      <c r="BA83" s="100">
        <v>2.5630852000000002</v>
      </c>
      <c r="BB83" s="100">
        <v>3.4392217999999999</v>
      </c>
      <c r="BC83" s="100">
        <v>4.6707894000000003</v>
      </c>
      <c r="BD83" s="100">
        <v>5.9081967000000004</v>
      </c>
      <c r="BE83" s="100">
        <v>6.5684066999999997</v>
      </c>
      <c r="BF83" s="100">
        <v>7.8441264000000004</v>
      </c>
      <c r="BG83" s="100">
        <v>12.976324999999999</v>
      </c>
      <c r="BH83" s="100">
        <v>13.086282000000001</v>
      </c>
      <c r="BI83" s="100">
        <v>13.000597000000001</v>
      </c>
      <c r="BJ83" s="100">
        <v>18.23732</v>
      </c>
      <c r="BK83" s="100">
        <v>34.496205000000003</v>
      </c>
      <c r="BL83" s="100">
        <v>60.284401000000003</v>
      </c>
      <c r="BM83" s="100">
        <v>4.2898626999999996</v>
      </c>
      <c r="BN83" s="100">
        <v>5.6719847000000003</v>
      </c>
      <c r="BO83" s="127"/>
      <c r="BP83" s="121">
        <v>1976</v>
      </c>
    </row>
    <row r="84" spans="1:68">
      <c r="A84" s="127"/>
      <c r="B84" s="121">
        <v>1977</v>
      </c>
      <c r="C84" s="100">
        <v>0</v>
      </c>
      <c r="D84" s="100">
        <v>0</v>
      </c>
      <c r="E84" s="100">
        <v>0</v>
      </c>
      <c r="F84" s="100">
        <v>0.60718110000000003</v>
      </c>
      <c r="G84" s="100">
        <v>0.66490579999999999</v>
      </c>
      <c r="H84" s="100">
        <v>2.1960831999999999</v>
      </c>
      <c r="I84" s="100">
        <v>3.5223213000000002</v>
      </c>
      <c r="J84" s="100">
        <v>4.5282676999999998</v>
      </c>
      <c r="K84" s="100">
        <v>5.6248290000000001</v>
      </c>
      <c r="L84" s="100">
        <v>7.2034834999999999</v>
      </c>
      <c r="M84" s="100">
        <v>10.108949000000001</v>
      </c>
      <c r="N84" s="100">
        <v>15.982486</v>
      </c>
      <c r="O84" s="100">
        <v>22.246548000000001</v>
      </c>
      <c r="P84" s="100">
        <v>25.856496</v>
      </c>
      <c r="Q84" s="100">
        <v>24.543206000000001</v>
      </c>
      <c r="R84" s="100">
        <v>40.300621</v>
      </c>
      <c r="S84" s="100">
        <v>50.063716999999997</v>
      </c>
      <c r="T84" s="100">
        <v>101.89685</v>
      </c>
      <c r="U84" s="100">
        <v>6.3056831999999998</v>
      </c>
      <c r="V84" s="100">
        <v>9.2804278</v>
      </c>
      <c r="W84" s="127"/>
      <c r="X84" s="121">
        <v>1977</v>
      </c>
      <c r="Y84" s="100">
        <v>0</v>
      </c>
      <c r="Z84" s="100">
        <v>0</v>
      </c>
      <c r="AA84" s="100">
        <v>0</v>
      </c>
      <c r="AB84" s="100">
        <v>0.47563260000000002</v>
      </c>
      <c r="AC84" s="100">
        <v>0.5105305</v>
      </c>
      <c r="AD84" s="100">
        <v>0.86221020000000004</v>
      </c>
      <c r="AE84" s="100">
        <v>1.9574336000000001</v>
      </c>
      <c r="AF84" s="100">
        <v>2.627399</v>
      </c>
      <c r="AG84" s="100">
        <v>2.7011185000000002</v>
      </c>
      <c r="AH84" s="100">
        <v>4.5067614999999996</v>
      </c>
      <c r="AI84" s="100">
        <v>6.0226293999999996</v>
      </c>
      <c r="AJ84" s="100">
        <v>9.4097720000000002</v>
      </c>
      <c r="AK84" s="100">
        <v>8.1649183000000001</v>
      </c>
      <c r="AL84" s="100">
        <v>10.881308000000001</v>
      </c>
      <c r="AM84" s="100">
        <v>12.908289</v>
      </c>
      <c r="AN84" s="100">
        <v>16.70553</v>
      </c>
      <c r="AO84" s="100">
        <v>26.62584</v>
      </c>
      <c r="AP84" s="100">
        <v>41.686708000000003</v>
      </c>
      <c r="AQ84" s="100">
        <v>3.7530695000000001</v>
      </c>
      <c r="AR84" s="100">
        <v>4.5153543999999997</v>
      </c>
      <c r="AS84" s="127"/>
      <c r="AT84" s="121">
        <v>1977</v>
      </c>
      <c r="AU84" s="100">
        <v>0</v>
      </c>
      <c r="AV84" s="100">
        <v>0</v>
      </c>
      <c r="AW84" s="100">
        <v>0</v>
      </c>
      <c r="AX84" s="100">
        <v>0.54283720000000002</v>
      </c>
      <c r="AY84" s="100">
        <v>0.58862460000000005</v>
      </c>
      <c r="AZ84" s="100">
        <v>1.5360092000000001</v>
      </c>
      <c r="BA84" s="100">
        <v>2.7611422000000001</v>
      </c>
      <c r="BB84" s="100">
        <v>3.6032476</v>
      </c>
      <c r="BC84" s="100">
        <v>4.2031156000000003</v>
      </c>
      <c r="BD84" s="100">
        <v>5.8989938000000004</v>
      </c>
      <c r="BE84" s="100">
        <v>8.1020394000000007</v>
      </c>
      <c r="BF84" s="100">
        <v>12.654741</v>
      </c>
      <c r="BG84" s="100">
        <v>14.930994999999999</v>
      </c>
      <c r="BH84" s="100">
        <v>17.855771000000001</v>
      </c>
      <c r="BI84" s="100">
        <v>18.077318999999999</v>
      </c>
      <c r="BJ84" s="100">
        <v>25.905085</v>
      </c>
      <c r="BK84" s="100">
        <v>34.307364</v>
      </c>
      <c r="BL84" s="100">
        <v>59.167558</v>
      </c>
      <c r="BM84" s="100">
        <v>5.0309204000000003</v>
      </c>
      <c r="BN84" s="100">
        <v>6.5468960000000003</v>
      </c>
      <c r="BO84" s="127"/>
      <c r="BP84" s="121">
        <v>1977</v>
      </c>
    </row>
    <row r="85" spans="1:68">
      <c r="A85" s="127"/>
      <c r="B85" s="121">
        <v>1978</v>
      </c>
      <c r="C85" s="100">
        <v>0</v>
      </c>
      <c r="D85" s="100">
        <v>0</v>
      </c>
      <c r="E85" s="100">
        <v>0</v>
      </c>
      <c r="F85" s="100">
        <v>0.29980240000000002</v>
      </c>
      <c r="G85" s="100">
        <v>1.4684959</v>
      </c>
      <c r="H85" s="100">
        <v>1.3413636</v>
      </c>
      <c r="I85" s="100">
        <v>4.5936477</v>
      </c>
      <c r="J85" s="100">
        <v>6.4279317999999996</v>
      </c>
      <c r="K85" s="100">
        <v>6.8061335999999999</v>
      </c>
      <c r="L85" s="100">
        <v>7.8687991999999998</v>
      </c>
      <c r="M85" s="100">
        <v>11.307043999999999</v>
      </c>
      <c r="N85" s="100">
        <v>11.038361</v>
      </c>
      <c r="O85" s="100">
        <v>16.252694000000002</v>
      </c>
      <c r="P85" s="100">
        <v>24.296697000000002</v>
      </c>
      <c r="Q85" s="100">
        <v>35.590077000000001</v>
      </c>
      <c r="R85" s="100">
        <v>32.464812000000002</v>
      </c>
      <c r="S85" s="100">
        <v>64.740814</v>
      </c>
      <c r="T85" s="100">
        <v>80.250687999999997</v>
      </c>
      <c r="U85" s="100">
        <v>6.3359063999999998</v>
      </c>
      <c r="V85" s="100">
        <v>9.2366398000000007</v>
      </c>
      <c r="W85" s="127"/>
      <c r="X85" s="121">
        <v>1978</v>
      </c>
      <c r="Y85" s="100">
        <v>0</v>
      </c>
      <c r="Z85" s="100">
        <v>0</v>
      </c>
      <c r="AA85" s="100">
        <v>0</v>
      </c>
      <c r="AB85" s="100">
        <v>0</v>
      </c>
      <c r="AC85" s="100">
        <v>0.66974409999999995</v>
      </c>
      <c r="AD85" s="100">
        <v>1.1958329999999999</v>
      </c>
      <c r="AE85" s="100">
        <v>2.5831401999999999</v>
      </c>
      <c r="AF85" s="100">
        <v>2.5747616999999998</v>
      </c>
      <c r="AG85" s="100">
        <v>2.6463988000000001</v>
      </c>
      <c r="AH85" s="100">
        <v>5.9379217000000004</v>
      </c>
      <c r="AI85" s="100">
        <v>4.7068545000000004</v>
      </c>
      <c r="AJ85" s="100">
        <v>5.1127938999999998</v>
      </c>
      <c r="AK85" s="100">
        <v>9.1332243999999996</v>
      </c>
      <c r="AL85" s="100">
        <v>13.559526</v>
      </c>
      <c r="AM85" s="100">
        <v>11.435276</v>
      </c>
      <c r="AN85" s="100">
        <v>16.438244000000001</v>
      </c>
      <c r="AO85" s="100">
        <v>21.829294999999998</v>
      </c>
      <c r="AP85" s="100">
        <v>38.184261999999997</v>
      </c>
      <c r="AQ85" s="100">
        <v>3.6221980999999999</v>
      </c>
      <c r="AR85" s="100">
        <v>4.2950035</v>
      </c>
      <c r="AS85" s="127"/>
      <c r="AT85" s="121">
        <v>1978</v>
      </c>
      <c r="AU85" s="100">
        <v>0</v>
      </c>
      <c r="AV85" s="100">
        <v>0</v>
      </c>
      <c r="AW85" s="100">
        <v>0</v>
      </c>
      <c r="AX85" s="100">
        <v>0.1531652</v>
      </c>
      <c r="AY85" s="100">
        <v>1.0742780999999999</v>
      </c>
      <c r="AZ85" s="100">
        <v>1.2692782</v>
      </c>
      <c r="BA85" s="100">
        <v>3.6101898000000001</v>
      </c>
      <c r="BB85" s="100">
        <v>4.5538376999999999</v>
      </c>
      <c r="BC85" s="100">
        <v>4.7768253999999999</v>
      </c>
      <c r="BD85" s="100">
        <v>6.9329894000000003</v>
      </c>
      <c r="BE85" s="100">
        <v>8.0727522</v>
      </c>
      <c r="BF85" s="100">
        <v>8.0423717999999997</v>
      </c>
      <c r="BG85" s="100">
        <v>12.550818</v>
      </c>
      <c r="BH85" s="100">
        <v>18.549135</v>
      </c>
      <c r="BI85" s="100">
        <v>22.142938000000001</v>
      </c>
      <c r="BJ85" s="100">
        <v>22.775365000000001</v>
      </c>
      <c r="BK85" s="100">
        <v>35.920067000000003</v>
      </c>
      <c r="BL85" s="100">
        <v>50.196421000000001</v>
      </c>
      <c r="BM85" s="100">
        <v>4.9793669999999999</v>
      </c>
      <c r="BN85" s="100">
        <v>6.4230438000000003</v>
      </c>
      <c r="BO85" s="127"/>
      <c r="BP85" s="121">
        <v>1978</v>
      </c>
    </row>
    <row r="86" spans="1:68">
      <c r="A86" s="127"/>
      <c r="B86" s="122">
        <v>1979</v>
      </c>
      <c r="C86" s="100">
        <v>0</v>
      </c>
      <c r="D86" s="100">
        <v>0</v>
      </c>
      <c r="E86" s="100">
        <v>0</v>
      </c>
      <c r="F86" s="100">
        <v>0.14914069999999999</v>
      </c>
      <c r="G86" s="100">
        <v>0.47672619999999999</v>
      </c>
      <c r="H86" s="100">
        <v>1.6615850000000001</v>
      </c>
      <c r="I86" s="100">
        <v>4.4610532999999997</v>
      </c>
      <c r="J86" s="100">
        <v>4.5030555999999997</v>
      </c>
      <c r="K86" s="100">
        <v>5.6862710999999999</v>
      </c>
      <c r="L86" s="100">
        <v>8.0259938999999996</v>
      </c>
      <c r="M86" s="100">
        <v>11.805664</v>
      </c>
      <c r="N86" s="100">
        <v>18.439101999999998</v>
      </c>
      <c r="O86" s="100">
        <v>16.130015</v>
      </c>
      <c r="P86" s="100">
        <v>25.134468999999999</v>
      </c>
      <c r="Q86" s="100">
        <v>25.453157000000001</v>
      </c>
      <c r="R86" s="100">
        <v>27.071739999999998</v>
      </c>
      <c r="S86" s="100">
        <v>41.515535999999997</v>
      </c>
      <c r="T86" s="100">
        <v>94.169051999999994</v>
      </c>
      <c r="U86" s="100">
        <v>6.1485336999999998</v>
      </c>
      <c r="V86" s="100">
        <v>8.7104373000000006</v>
      </c>
      <c r="W86" s="127"/>
      <c r="X86" s="122">
        <v>1979</v>
      </c>
      <c r="Y86" s="100">
        <v>0</v>
      </c>
      <c r="Z86" s="100">
        <v>0</v>
      </c>
      <c r="AA86" s="100">
        <v>0</v>
      </c>
      <c r="AB86" s="100">
        <v>0.1555087</v>
      </c>
      <c r="AC86" s="100">
        <v>0.49123149999999999</v>
      </c>
      <c r="AD86" s="100">
        <v>0.50721769999999999</v>
      </c>
      <c r="AE86" s="100">
        <v>2.1367788000000001</v>
      </c>
      <c r="AF86" s="100">
        <v>2.2530793999999998</v>
      </c>
      <c r="AG86" s="100">
        <v>3.6223071999999998</v>
      </c>
      <c r="AH86" s="100">
        <v>3.5626199000000001</v>
      </c>
      <c r="AI86" s="100">
        <v>6.0365235999999998</v>
      </c>
      <c r="AJ86" s="100">
        <v>7.6945060999999999</v>
      </c>
      <c r="AK86" s="100">
        <v>6.5780386000000002</v>
      </c>
      <c r="AL86" s="100">
        <v>8.3567990000000005</v>
      </c>
      <c r="AM86" s="100">
        <v>10.108644</v>
      </c>
      <c r="AN86" s="100">
        <v>14.000747</v>
      </c>
      <c r="AO86" s="100">
        <v>23.697192999999999</v>
      </c>
      <c r="AP86" s="100">
        <v>52.820000999999998</v>
      </c>
      <c r="AQ86" s="100">
        <v>3.4425933999999998</v>
      </c>
      <c r="AR86" s="100">
        <v>4.1486644999999998</v>
      </c>
      <c r="AS86" s="127"/>
      <c r="AT86" s="122">
        <v>1979</v>
      </c>
      <c r="AU86" s="100">
        <v>0</v>
      </c>
      <c r="AV86" s="100">
        <v>0</v>
      </c>
      <c r="AW86" s="100">
        <v>0</v>
      </c>
      <c r="AX86" s="100">
        <v>0.15225810000000001</v>
      </c>
      <c r="AY86" s="100">
        <v>0.48387019999999997</v>
      </c>
      <c r="AZ86" s="100">
        <v>1.0894185999999999</v>
      </c>
      <c r="BA86" s="100">
        <v>3.3204737999999998</v>
      </c>
      <c r="BB86" s="100">
        <v>3.4058934999999999</v>
      </c>
      <c r="BC86" s="100">
        <v>4.6777593</v>
      </c>
      <c r="BD86" s="100">
        <v>5.8577238999999999</v>
      </c>
      <c r="BE86" s="100">
        <v>8.9844030999999998</v>
      </c>
      <c r="BF86" s="100">
        <v>13.022439</v>
      </c>
      <c r="BG86" s="100">
        <v>11.14875</v>
      </c>
      <c r="BH86" s="100">
        <v>16.149713999999999</v>
      </c>
      <c r="BI86" s="100">
        <v>16.901318</v>
      </c>
      <c r="BJ86" s="100">
        <v>19.220988999999999</v>
      </c>
      <c r="BK86" s="100">
        <v>29.580676</v>
      </c>
      <c r="BL86" s="100">
        <v>64.411218000000005</v>
      </c>
      <c r="BM86" s="100">
        <v>4.7947987999999997</v>
      </c>
      <c r="BN86" s="100">
        <v>6.1725377000000003</v>
      </c>
      <c r="BO86" s="127"/>
      <c r="BP86" s="122">
        <v>1979</v>
      </c>
    </row>
    <row r="87" spans="1:68">
      <c r="A87" s="127"/>
      <c r="B87" s="122">
        <v>1980</v>
      </c>
      <c r="C87" s="100">
        <v>0</v>
      </c>
      <c r="D87" s="100">
        <v>0</v>
      </c>
      <c r="E87" s="100">
        <v>0</v>
      </c>
      <c r="F87" s="100">
        <v>0.45009559999999998</v>
      </c>
      <c r="G87" s="100">
        <v>0.46580670000000002</v>
      </c>
      <c r="H87" s="100">
        <v>2.1292173000000001</v>
      </c>
      <c r="I87" s="100">
        <v>3.3342502999999999</v>
      </c>
      <c r="J87" s="100">
        <v>3.2967531000000001</v>
      </c>
      <c r="K87" s="100">
        <v>4.8232169999999996</v>
      </c>
      <c r="L87" s="100">
        <v>7.1032443000000001</v>
      </c>
      <c r="M87" s="100">
        <v>9.3315107000000008</v>
      </c>
      <c r="N87" s="100">
        <v>14.759663</v>
      </c>
      <c r="O87" s="100">
        <v>21.963384999999999</v>
      </c>
      <c r="P87" s="100">
        <v>24.412175000000001</v>
      </c>
      <c r="Q87" s="100">
        <v>35.85915</v>
      </c>
      <c r="R87" s="100">
        <v>38.097099</v>
      </c>
      <c r="S87" s="100">
        <v>40.646276</v>
      </c>
      <c r="T87" s="100">
        <v>76.959723999999994</v>
      </c>
      <c r="U87" s="100">
        <v>6.2141764999999998</v>
      </c>
      <c r="V87" s="100">
        <v>8.7082554000000005</v>
      </c>
      <c r="W87" s="127"/>
      <c r="X87" s="122">
        <v>1980</v>
      </c>
      <c r="Y87" s="100">
        <v>0</v>
      </c>
      <c r="Z87" s="100">
        <v>0</v>
      </c>
      <c r="AA87" s="100">
        <v>0</v>
      </c>
      <c r="AB87" s="100">
        <v>0.15599850000000001</v>
      </c>
      <c r="AC87" s="100">
        <v>0.31994679999999998</v>
      </c>
      <c r="AD87" s="100">
        <v>1.6684574999999999</v>
      </c>
      <c r="AE87" s="100">
        <v>1.2055454999999999</v>
      </c>
      <c r="AF87" s="100">
        <v>2.5795080000000001</v>
      </c>
      <c r="AG87" s="100">
        <v>2.2774719999999999</v>
      </c>
      <c r="AH87" s="100">
        <v>4.7036689000000003</v>
      </c>
      <c r="AI87" s="100">
        <v>5.0260560999999999</v>
      </c>
      <c r="AJ87" s="100">
        <v>8.3562005999999993</v>
      </c>
      <c r="AK87" s="100">
        <v>8.4299809000000003</v>
      </c>
      <c r="AL87" s="100">
        <v>9.8997998999999997</v>
      </c>
      <c r="AM87" s="100">
        <v>12.094992</v>
      </c>
      <c r="AN87" s="100">
        <v>17.142818999999999</v>
      </c>
      <c r="AO87" s="100">
        <v>25.600066000000002</v>
      </c>
      <c r="AP87" s="100">
        <v>29.410117</v>
      </c>
      <c r="AQ87" s="100">
        <v>3.5339070000000001</v>
      </c>
      <c r="AR87" s="100">
        <v>4.1147261000000004</v>
      </c>
      <c r="AS87" s="127"/>
      <c r="AT87" s="122">
        <v>1980</v>
      </c>
      <c r="AU87" s="100">
        <v>0</v>
      </c>
      <c r="AV87" s="100">
        <v>0</v>
      </c>
      <c r="AW87" s="100">
        <v>0</v>
      </c>
      <c r="AX87" s="100">
        <v>0.30591400000000002</v>
      </c>
      <c r="AY87" s="100">
        <v>0.39396510000000001</v>
      </c>
      <c r="AZ87" s="100">
        <v>1.9009693999999999</v>
      </c>
      <c r="BA87" s="100">
        <v>2.2871955000000002</v>
      </c>
      <c r="BB87" s="100">
        <v>2.9457219000000001</v>
      </c>
      <c r="BC87" s="100">
        <v>3.5809719000000002</v>
      </c>
      <c r="BD87" s="100">
        <v>5.9336937000000001</v>
      </c>
      <c r="BE87" s="100">
        <v>7.2301352000000003</v>
      </c>
      <c r="BF87" s="100">
        <v>11.535685000000001</v>
      </c>
      <c r="BG87" s="100">
        <v>14.897302</v>
      </c>
      <c r="BH87" s="100">
        <v>16.647338999999999</v>
      </c>
      <c r="BI87" s="100">
        <v>22.593001000000001</v>
      </c>
      <c r="BJ87" s="100">
        <v>25.586824</v>
      </c>
      <c r="BK87" s="100">
        <v>30.641219</v>
      </c>
      <c r="BL87" s="100">
        <v>42.557071999999998</v>
      </c>
      <c r="BM87" s="100">
        <v>4.8722874999999997</v>
      </c>
      <c r="BN87" s="100">
        <v>6.1026781000000003</v>
      </c>
      <c r="BO87" s="127"/>
      <c r="BP87" s="122">
        <v>1980</v>
      </c>
    </row>
    <row r="88" spans="1:68">
      <c r="A88" s="127"/>
      <c r="B88" s="122">
        <v>1981</v>
      </c>
      <c r="C88" s="100">
        <v>0</v>
      </c>
      <c r="D88" s="100">
        <v>0</v>
      </c>
      <c r="E88" s="100">
        <v>0.1487571</v>
      </c>
      <c r="F88" s="100">
        <v>0.15133650000000001</v>
      </c>
      <c r="G88" s="100">
        <v>0.60620850000000004</v>
      </c>
      <c r="H88" s="100">
        <v>2.8919844000000001</v>
      </c>
      <c r="I88" s="100">
        <v>3.6962457</v>
      </c>
      <c r="J88" s="100">
        <v>3.5701676999999998</v>
      </c>
      <c r="K88" s="100">
        <v>3.9795683999999998</v>
      </c>
      <c r="L88" s="100">
        <v>10.33578</v>
      </c>
      <c r="M88" s="100">
        <v>10.112527</v>
      </c>
      <c r="N88" s="100">
        <v>17.020724999999999</v>
      </c>
      <c r="O88" s="100">
        <v>18.502846000000002</v>
      </c>
      <c r="P88" s="100">
        <v>27.983768999999999</v>
      </c>
      <c r="Q88" s="100">
        <v>35.789557000000002</v>
      </c>
      <c r="R88" s="100">
        <v>39.551374000000003</v>
      </c>
      <c r="S88" s="100">
        <v>61.472261000000003</v>
      </c>
      <c r="T88" s="100">
        <v>68.384681999999998</v>
      </c>
      <c r="U88" s="100">
        <v>6.7666747000000003</v>
      </c>
      <c r="V88" s="100">
        <v>9.3952034999999992</v>
      </c>
      <c r="W88" s="127"/>
      <c r="X88" s="122">
        <v>1981</v>
      </c>
      <c r="Y88" s="100">
        <v>0</v>
      </c>
      <c r="Z88" s="100">
        <v>0</v>
      </c>
      <c r="AA88" s="100">
        <v>0</v>
      </c>
      <c r="AB88" s="100">
        <v>0.157167</v>
      </c>
      <c r="AC88" s="100">
        <v>0.1557567</v>
      </c>
      <c r="AD88" s="100">
        <v>0.82294769999999995</v>
      </c>
      <c r="AE88" s="100">
        <v>0.99224559999999995</v>
      </c>
      <c r="AF88" s="100">
        <v>3.5059209</v>
      </c>
      <c r="AG88" s="100">
        <v>2.7052084999999999</v>
      </c>
      <c r="AH88" s="100">
        <v>2.5116231999999998</v>
      </c>
      <c r="AI88" s="100">
        <v>6.0676410000000001</v>
      </c>
      <c r="AJ88" s="100">
        <v>7.0183774000000003</v>
      </c>
      <c r="AK88" s="100">
        <v>4.9798317000000001</v>
      </c>
      <c r="AL88" s="100">
        <v>9.7877799999999997</v>
      </c>
      <c r="AM88" s="100">
        <v>13.307841</v>
      </c>
      <c r="AN88" s="100">
        <v>14.246859000000001</v>
      </c>
      <c r="AO88" s="100">
        <v>22.534217999999999</v>
      </c>
      <c r="AP88" s="100">
        <v>49.461933999999999</v>
      </c>
      <c r="AQ88" s="100">
        <v>3.4113744000000001</v>
      </c>
      <c r="AR88" s="100">
        <v>4.0112778999999996</v>
      </c>
      <c r="AS88" s="127"/>
      <c r="AT88" s="122">
        <v>1981</v>
      </c>
      <c r="AU88" s="100">
        <v>0</v>
      </c>
      <c r="AV88" s="100">
        <v>0</v>
      </c>
      <c r="AW88" s="100">
        <v>7.5966599999999995E-2</v>
      </c>
      <c r="AX88" s="100">
        <v>0.15419669999999999</v>
      </c>
      <c r="AY88" s="100">
        <v>0.38406410000000002</v>
      </c>
      <c r="AZ88" s="100">
        <v>1.8699460999999999</v>
      </c>
      <c r="BA88" s="100">
        <v>2.3635999000000001</v>
      </c>
      <c r="BB88" s="100">
        <v>3.5386706000000001</v>
      </c>
      <c r="BC88" s="100">
        <v>3.3580993000000001</v>
      </c>
      <c r="BD88" s="100">
        <v>6.5247178000000003</v>
      </c>
      <c r="BE88" s="100">
        <v>8.1331355999999992</v>
      </c>
      <c r="BF88" s="100">
        <v>12.017397000000001</v>
      </c>
      <c r="BG88" s="100">
        <v>11.416586000000001</v>
      </c>
      <c r="BH88" s="100">
        <v>18.276216999999999</v>
      </c>
      <c r="BI88" s="100">
        <v>23.165445999999999</v>
      </c>
      <c r="BJ88" s="100">
        <v>24.557673999999999</v>
      </c>
      <c r="BK88" s="100">
        <v>35.685783000000001</v>
      </c>
      <c r="BL88" s="100">
        <v>54.586748999999998</v>
      </c>
      <c r="BM88" s="100">
        <v>5.0860200999999998</v>
      </c>
      <c r="BN88" s="100">
        <v>6.4070470999999998</v>
      </c>
      <c r="BO88" s="127"/>
      <c r="BP88" s="122">
        <v>1981</v>
      </c>
    </row>
    <row r="89" spans="1:68">
      <c r="A89" s="127"/>
      <c r="B89" s="122">
        <v>1982</v>
      </c>
      <c r="C89" s="100">
        <v>0</v>
      </c>
      <c r="D89" s="100">
        <v>0</v>
      </c>
      <c r="E89" s="100">
        <v>0.1446008</v>
      </c>
      <c r="F89" s="100">
        <v>0.30390240000000002</v>
      </c>
      <c r="G89" s="100">
        <v>1.0355627000000001</v>
      </c>
      <c r="H89" s="100">
        <v>1.2634517999999999</v>
      </c>
      <c r="I89" s="100">
        <v>3.0537345</v>
      </c>
      <c r="J89" s="100">
        <v>5.2992815000000002</v>
      </c>
      <c r="K89" s="100">
        <v>5.6300473000000002</v>
      </c>
      <c r="L89" s="100">
        <v>8.8655486999999997</v>
      </c>
      <c r="M89" s="100">
        <v>11.726497</v>
      </c>
      <c r="N89" s="100">
        <v>13.097192</v>
      </c>
      <c r="O89" s="100">
        <v>18.721979000000001</v>
      </c>
      <c r="P89" s="100">
        <v>32.076667</v>
      </c>
      <c r="Q89" s="100">
        <v>37.596853000000003</v>
      </c>
      <c r="R89" s="100">
        <v>36.099780000000003</v>
      </c>
      <c r="S89" s="100">
        <v>52.845453999999997</v>
      </c>
      <c r="T89" s="100">
        <v>56.219254999999997</v>
      </c>
      <c r="U89" s="100">
        <v>6.7538029999999996</v>
      </c>
      <c r="V89" s="100">
        <v>9.1352001999999999</v>
      </c>
      <c r="W89" s="127"/>
      <c r="X89" s="122">
        <v>1982</v>
      </c>
      <c r="Y89" s="100">
        <v>0</v>
      </c>
      <c r="Z89" s="100">
        <v>0</v>
      </c>
      <c r="AA89" s="100">
        <v>0</v>
      </c>
      <c r="AB89" s="100">
        <v>0.1585067</v>
      </c>
      <c r="AC89" s="100">
        <v>0.45631539999999998</v>
      </c>
      <c r="AD89" s="100">
        <v>1.4505623999999999</v>
      </c>
      <c r="AE89" s="100">
        <v>1.6491172999999999</v>
      </c>
      <c r="AF89" s="100">
        <v>1.9011442999999999</v>
      </c>
      <c r="AG89" s="100">
        <v>3.0823436000000002</v>
      </c>
      <c r="AH89" s="100">
        <v>3.56345</v>
      </c>
      <c r="AI89" s="100">
        <v>5.0824834000000001</v>
      </c>
      <c r="AJ89" s="100">
        <v>4.2995033999999999</v>
      </c>
      <c r="AK89" s="100">
        <v>5.7281193000000004</v>
      </c>
      <c r="AL89" s="100">
        <v>11.022434000000001</v>
      </c>
      <c r="AM89" s="100">
        <v>16.203171000000001</v>
      </c>
      <c r="AN89" s="100">
        <v>15.524383</v>
      </c>
      <c r="AO89" s="100">
        <v>18.099720000000001</v>
      </c>
      <c r="AP89" s="100">
        <v>48.886544999999998</v>
      </c>
      <c r="AQ89" s="100">
        <v>3.4853136</v>
      </c>
      <c r="AR89" s="100">
        <v>4.0195752000000002</v>
      </c>
      <c r="AS89" s="127"/>
      <c r="AT89" s="122">
        <v>1982</v>
      </c>
      <c r="AU89" s="100">
        <v>0</v>
      </c>
      <c r="AV89" s="100">
        <v>0</v>
      </c>
      <c r="AW89" s="100">
        <v>7.3831999999999995E-2</v>
      </c>
      <c r="AX89" s="100">
        <v>0.23273959999999999</v>
      </c>
      <c r="AY89" s="100">
        <v>0.74996189999999996</v>
      </c>
      <c r="AZ89" s="100">
        <v>1.3560566000000001</v>
      </c>
      <c r="BA89" s="100">
        <v>2.3604601999999999</v>
      </c>
      <c r="BB89" s="100">
        <v>3.6338461999999998</v>
      </c>
      <c r="BC89" s="100">
        <v>4.3889892000000001</v>
      </c>
      <c r="BD89" s="100">
        <v>6.2807187000000004</v>
      </c>
      <c r="BE89" s="100">
        <v>8.4844545</v>
      </c>
      <c r="BF89" s="100">
        <v>8.7100776999999994</v>
      </c>
      <c r="BG89" s="100">
        <v>11.94683</v>
      </c>
      <c r="BH89" s="100">
        <v>20.816562000000001</v>
      </c>
      <c r="BI89" s="100">
        <v>25.595147000000001</v>
      </c>
      <c r="BJ89" s="100">
        <v>23.911035999999999</v>
      </c>
      <c r="BK89" s="100">
        <v>30.027964000000001</v>
      </c>
      <c r="BL89" s="100">
        <v>50.851767000000002</v>
      </c>
      <c r="BM89" s="100">
        <v>5.1171454000000001</v>
      </c>
      <c r="BN89" s="100">
        <v>6.3470459000000004</v>
      </c>
      <c r="BO89" s="127"/>
      <c r="BP89" s="122">
        <v>1982</v>
      </c>
    </row>
    <row r="90" spans="1:68">
      <c r="A90" s="127"/>
      <c r="B90" s="122">
        <v>1983</v>
      </c>
      <c r="C90" s="100">
        <v>0</v>
      </c>
      <c r="D90" s="100">
        <v>0</v>
      </c>
      <c r="E90" s="100">
        <v>0</v>
      </c>
      <c r="F90" s="100">
        <v>0.30557069999999997</v>
      </c>
      <c r="G90" s="100">
        <v>1.1694522000000001</v>
      </c>
      <c r="H90" s="100">
        <v>0.93540990000000002</v>
      </c>
      <c r="I90" s="100">
        <v>3.5199886999999999</v>
      </c>
      <c r="J90" s="100">
        <v>3.6081482</v>
      </c>
      <c r="K90" s="100">
        <v>6.1254805000000001</v>
      </c>
      <c r="L90" s="100">
        <v>4.5788827000000003</v>
      </c>
      <c r="M90" s="100">
        <v>11.677695999999999</v>
      </c>
      <c r="N90" s="100">
        <v>15.547591000000001</v>
      </c>
      <c r="O90" s="100">
        <v>19.720531999999999</v>
      </c>
      <c r="P90" s="100">
        <v>25.411951999999999</v>
      </c>
      <c r="Q90" s="100">
        <v>33.594918999999997</v>
      </c>
      <c r="R90" s="100">
        <v>36.377809999999997</v>
      </c>
      <c r="S90" s="100">
        <v>62.317160000000001</v>
      </c>
      <c r="T90" s="100">
        <v>110.27258</v>
      </c>
      <c r="U90" s="100">
        <v>6.6351424000000003</v>
      </c>
      <c r="V90" s="100">
        <v>9.4608486000000003</v>
      </c>
      <c r="W90" s="127"/>
      <c r="X90" s="122">
        <v>1983</v>
      </c>
      <c r="Y90" s="100">
        <v>0</v>
      </c>
      <c r="Z90" s="100">
        <v>0</v>
      </c>
      <c r="AA90" s="100">
        <v>0</v>
      </c>
      <c r="AB90" s="100">
        <v>0.3193011</v>
      </c>
      <c r="AC90" s="100">
        <v>0.30104300000000001</v>
      </c>
      <c r="AD90" s="100">
        <v>1.5898806999999999</v>
      </c>
      <c r="AE90" s="100">
        <v>1.3029888999999999</v>
      </c>
      <c r="AF90" s="100">
        <v>1.6097558000000001</v>
      </c>
      <c r="AG90" s="100">
        <v>4.6145468999999997</v>
      </c>
      <c r="AH90" s="100">
        <v>6.6851355000000003</v>
      </c>
      <c r="AI90" s="100">
        <v>5.7180043999999999</v>
      </c>
      <c r="AJ90" s="100">
        <v>8.2847826999999992</v>
      </c>
      <c r="AK90" s="100">
        <v>8.4411275000000003</v>
      </c>
      <c r="AL90" s="100">
        <v>11.329772</v>
      </c>
      <c r="AM90" s="100">
        <v>15.26516</v>
      </c>
      <c r="AN90" s="100">
        <v>17.165247999999998</v>
      </c>
      <c r="AO90" s="100">
        <v>24.006944000000001</v>
      </c>
      <c r="AP90" s="100">
        <v>53.573208000000001</v>
      </c>
      <c r="AQ90" s="100">
        <v>4.2168767000000003</v>
      </c>
      <c r="AR90" s="100">
        <v>4.8700032999999996</v>
      </c>
      <c r="AS90" s="127"/>
      <c r="AT90" s="122">
        <v>1983</v>
      </c>
      <c r="AU90" s="100">
        <v>0</v>
      </c>
      <c r="AV90" s="100">
        <v>0</v>
      </c>
      <c r="AW90" s="100">
        <v>0</v>
      </c>
      <c r="AX90" s="100">
        <v>0.31228509999999998</v>
      </c>
      <c r="AY90" s="100">
        <v>0.7415988</v>
      </c>
      <c r="AZ90" s="100">
        <v>1.2594379</v>
      </c>
      <c r="BA90" s="100">
        <v>2.4213564000000001</v>
      </c>
      <c r="BB90" s="100">
        <v>2.6290260000000001</v>
      </c>
      <c r="BC90" s="100">
        <v>5.3901152000000003</v>
      </c>
      <c r="BD90" s="100">
        <v>5.6057246000000003</v>
      </c>
      <c r="BE90" s="100">
        <v>8.7694705000000006</v>
      </c>
      <c r="BF90" s="100">
        <v>11.941724000000001</v>
      </c>
      <c r="BG90" s="100">
        <v>13.875901000000001</v>
      </c>
      <c r="BH90" s="100">
        <v>17.859839000000001</v>
      </c>
      <c r="BI90" s="100">
        <v>23.331724000000001</v>
      </c>
      <c r="BJ90" s="100">
        <v>24.964749999999999</v>
      </c>
      <c r="BK90" s="100">
        <v>37.33343</v>
      </c>
      <c r="BL90" s="100">
        <v>68.629154999999997</v>
      </c>
      <c r="BM90" s="100">
        <v>5.4243772999999997</v>
      </c>
      <c r="BN90" s="100">
        <v>6.7818984999999996</v>
      </c>
      <c r="BO90" s="127"/>
      <c r="BP90" s="122">
        <v>1983</v>
      </c>
    </row>
    <row r="91" spans="1:68">
      <c r="A91" s="127"/>
      <c r="B91" s="122">
        <v>1984</v>
      </c>
      <c r="C91" s="100">
        <v>0</v>
      </c>
      <c r="D91" s="100">
        <v>0</v>
      </c>
      <c r="E91" s="100">
        <v>0</v>
      </c>
      <c r="F91" s="100">
        <v>0.30401790000000001</v>
      </c>
      <c r="G91" s="100">
        <v>0.72798110000000005</v>
      </c>
      <c r="H91" s="100">
        <v>2.3017007999999999</v>
      </c>
      <c r="I91" s="100">
        <v>3.1905660999999998</v>
      </c>
      <c r="J91" s="100">
        <v>3.8157238000000002</v>
      </c>
      <c r="K91" s="100">
        <v>4.6215478000000001</v>
      </c>
      <c r="L91" s="100">
        <v>7.4044638999999997</v>
      </c>
      <c r="M91" s="100">
        <v>11.318083</v>
      </c>
      <c r="N91" s="100">
        <v>13.855556999999999</v>
      </c>
      <c r="O91" s="100">
        <v>23.548909999999999</v>
      </c>
      <c r="P91" s="100">
        <v>26.866522</v>
      </c>
      <c r="Q91" s="100">
        <v>32.167431000000001</v>
      </c>
      <c r="R91" s="100">
        <v>36.502406000000001</v>
      </c>
      <c r="S91" s="100">
        <v>52.360303999999999</v>
      </c>
      <c r="T91" s="100">
        <v>96.036029999999997</v>
      </c>
      <c r="U91" s="100">
        <v>6.7881925000000001</v>
      </c>
      <c r="V91" s="100">
        <v>9.2981940999999999</v>
      </c>
      <c r="W91" s="127"/>
      <c r="X91" s="122">
        <v>1984</v>
      </c>
      <c r="Y91" s="100">
        <v>0</v>
      </c>
      <c r="Z91" s="100">
        <v>0</v>
      </c>
      <c r="AA91" s="100">
        <v>0</v>
      </c>
      <c r="AB91" s="100">
        <v>0.15884290000000001</v>
      </c>
      <c r="AC91" s="100">
        <v>0.45106000000000002</v>
      </c>
      <c r="AD91" s="100">
        <v>0.78233549999999996</v>
      </c>
      <c r="AE91" s="100">
        <v>1.9357617</v>
      </c>
      <c r="AF91" s="100">
        <v>2.4139054999999998</v>
      </c>
      <c r="AG91" s="100">
        <v>3.5384373999999998</v>
      </c>
      <c r="AH91" s="100">
        <v>4.1460873999999999</v>
      </c>
      <c r="AI91" s="100">
        <v>4.1432573000000001</v>
      </c>
      <c r="AJ91" s="100">
        <v>5.6086147999999998</v>
      </c>
      <c r="AK91" s="100">
        <v>7.5734412999999998</v>
      </c>
      <c r="AL91" s="100">
        <v>9.3482535999999996</v>
      </c>
      <c r="AM91" s="100">
        <v>16.243993</v>
      </c>
      <c r="AN91" s="100">
        <v>17.024173999999999</v>
      </c>
      <c r="AO91" s="100">
        <v>31.880130999999999</v>
      </c>
      <c r="AP91" s="100">
        <v>56.472737000000002</v>
      </c>
      <c r="AQ91" s="100">
        <v>3.9865769000000002</v>
      </c>
      <c r="AR91" s="100">
        <v>4.5111799000000001</v>
      </c>
      <c r="AS91" s="127"/>
      <c r="AT91" s="122">
        <v>1984</v>
      </c>
      <c r="AU91" s="100">
        <v>0</v>
      </c>
      <c r="AV91" s="100">
        <v>0</v>
      </c>
      <c r="AW91" s="100">
        <v>0</v>
      </c>
      <c r="AX91" s="100">
        <v>0.23302619999999999</v>
      </c>
      <c r="AY91" s="100">
        <v>0.5917462</v>
      </c>
      <c r="AZ91" s="100">
        <v>1.5494219</v>
      </c>
      <c r="BA91" s="100">
        <v>2.5666547999999998</v>
      </c>
      <c r="BB91" s="100">
        <v>3.1283238</v>
      </c>
      <c r="BC91" s="100">
        <v>4.0939100000000002</v>
      </c>
      <c r="BD91" s="100">
        <v>5.8149309999999996</v>
      </c>
      <c r="BE91" s="100">
        <v>7.8171645999999999</v>
      </c>
      <c r="BF91" s="100">
        <v>9.7761783999999992</v>
      </c>
      <c r="BG91" s="100">
        <v>15.318339999999999</v>
      </c>
      <c r="BH91" s="100">
        <v>17.465464000000001</v>
      </c>
      <c r="BI91" s="100">
        <v>23.263027000000001</v>
      </c>
      <c r="BJ91" s="100">
        <v>24.935974999999999</v>
      </c>
      <c r="BK91" s="100">
        <v>39.071927000000002</v>
      </c>
      <c r="BL91" s="100">
        <v>67.005809999999997</v>
      </c>
      <c r="BM91" s="100">
        <v>5.3853195999999999</v>
      </c>
      <c r="BN91" s="100">
        <v>6.6277891999999996</v>
      </c>
      <c r="BO91" s="127"/>
      <c r="BP91" s="122">
        <v>1984</v>
      </c>
    </row>
    <row r="92" spans="1:68">
      <c r="A92" s="127"/>
      <c r="B92" s="122">
        <v>1985</v>
      </c>
      <c r="C92" s="100">
        <v>0.16282060000000001</v>
      </c>
      <c r="D92" s="100">
        <v>0</v>
      </c>
      <c r="E92" s="100">
        <v>0</v>
      </c>
      <c r="F92" s="100">
        <v>0.74965099999999996</v>
      </c>
      <c r="G92" s="100">
        <v>0.87393620000000005</v>
      </c>
      <c r="H92" s="100">
        <v>2.0987648999999999</v>
      </c>
      <c r="I92" s="100">
        <v>2.3906325000000002</v>
      </c>
      <c r="J92" s="100">
        <v>5.2832122000000004</v>
      </c>
      <c r="K92" s="100">
        <v>4.4351798000000002</v>
      </c>
      <c r="L92" s="100">
        <v>7.1400351000000004</v>
      </c>
      <c r="M92" s="100">
        <v>11.466635999999999</v>
      </c>
      <c r="N92" s="100">
        <v>14.282487</v>
      </c>
      <c r="O92" s="100">
        <v>20.598458000000001</v>
      </c>
      <c r="P92" s="100">
        <v>29.144414999999999</v>
      </c>
      <c r="Q92" s="100">
        <v>33.147931999999997</v>
      </c>
      <c r="R92" s="100">
        <v>36.412570000000002</v>
      </c>
      <c r="S92" s="100">
        <v>80.422612999999998</v>
      </c>
      <c r="T92" s="100">
        <v>101.82984999999999</v>
      </c>
      <c r="U92" s="100">
        <v>7.1929413000000002</v>
      </c>
      <c r="V92" s="100">
        <v>9.9281282999999991</v>
      </c>
      <c r="W92" s="127"/>
      <c r="X92" s="122">
        <v>1985</v>
      </c>
      <c r="Y92" s="100">
        <v>0</v>
      </c>
      <c r="Z92" s="100">
        <v>0</v>
      </c>
      <c r="AA92" s="100">
        <v>0</v>
      </c>
      <c r="AB92" s="100">
        <v>0.47041929999999998</v>
      </c>
      <c r="AC92" s="100">
        <v>0.15085190000000001</v>
      </c>
      <c r="AD92" s="100">
        <v>1.2261514</v>
      </c>
      <c r="AE92" s="100">
        <v>2.2392618999999998</v>
      </c>
      <c r="AF92" s="100">
        <v>2.6533292999999998</v>
      </c>
      <c r="AG92" s="100">
        <v>2.5397739000000001</v>
      </c>
      <c r="AH92" s="100">
        <v>5.5208135</v>
      </c>
      <c r="AI92" s="100">
        <v>8.0996083999999993</v>
      </c>
      <c r="AJ92" s="100">
        <v>8.5575913000000003</v>
      </c>
      <c r="AK92" s="100">
        <v>7.4204568000000002</v>
      </c>
      <c r="AL92" s="100">
        <v>9.5749083000000006</v>
      </c>
      <c r="AM92" s="100">
        <v>9.6451361999999996</v>
      </c>
      <c r="AN92" s="100">
        <v>13.588433999999999</v>
      </c>
      <c r="AO92" s="100">
        <v>24.261749999999999</v>
      </c>
      <c r="AP92" s="100">
        <v>54.047359</v>
      </c>
      <c r="AQ92" s="100">
        <v>4.0224732000000003</v>
      </c>
      <c r="AR92" s="100">
        <v>4.5546180999999999</v>
      </c>
      <c r="AS92" s="127"/>
      <c r="AT92" s="122">
        <v>1985</v>
      </c>
      <c r="AU92" s="100">
        <v>8.3364199999999999E-2</v>
      </c>
      <c r="AV92" s="100">
        <v>0</v>
      </c>
      <c r="AW92" s="100">
        <v>0</v>
      </c>
      <c r="AX92" s="100">
        <v>0.61316499999999996</v>
      </c>
      <c r="AY92" s="100">
        <v>0.51872949999999995</v>
      </c>
      <c r="AZ92" s="100">
        <v>1.6672894</v>
      </c>
      <c r="BA92" s="100">
        <v>2.3150827999999999</v>
      </c>
      <c r="BB92" s="100">
        <v>3.9914111000000001</v>
      </c>
      <c r="BC92" s="100">
        <v>3.5105217999999998</v>
      </c>
      <c r="BD92" s="100">
        <v>6.3518587999999996</v>
      </c>
      <c r="BE92" s="100">
        <v>9.8220705000000006</v>
      </c>
      <c r="BF92" s="100">
        <v>11.462088</v>
      </c>
      <c r="BG92" s="100">
        <v>13.831161</v>
      </c>
      <c r="BH92" s="100">
        <v>18.669727000000002</v>
      </c>
      <c r="BI92" s="100">
        <v>20.028471</v>
      </c>
      <c r="BJ92" s="100">
        <v>22.880344999999998</v>
      </c>
      <c r="BK92" s="100">
        <v>44.177762000000001</v>
      </c>
      <c r="BL92" s="100">
        <v>66.821759</v>
      </c>
      <c r="BM92" s="100">
        <v>5.6054123999999996</v>
      </c>
      <c r="BN92" s="100">
        <v>6.8281321999999998</v>
      </c>
      <c r="BO92" s="127"/>
      <c r="BP92" s="122">
        <v>1985</v>
      </c>
    </row>
    <row r="93" spans="1:68">
      <c r="A93" s="127"/>
      <c r="B93" s="122">
        <v>1986</v>
      </c>
      <c r="C93" s="100">
        <v>0</v>
      </c>
      <c r="D93" s="100">
        <v>0</v>
      </c>
      <c r="E93" s="100">
        <v>0</v>
      </c>
      <c r="F93" s="100">
        <v>0.43569760000000002</v>
      </c>
      <c r="G93" s="100">
        <v>1.1757409000000001</v>
      </c>
      <c r="H93" s="100">
        <v>1.3201185</v>
      </c>
      <c r="I93" s="100">
        <v>4.0900116999999998</v>
      </c>
      <c r="J93" s="100">
        <v>3.5839724999999998</v>
      </c>
      <c r="K93" s="100">
        <v>4.8066107999999996</v>
      </c>
      <c r="L93" s="100">
        <v>5.3095587999999996</v>
      </c>
      <c r="M93" s="100">
        <v>11.405866</v>
      </c>
      <c r="N93" s="100">
        <v>11.693353</v>
      </c>
      <c r="O93" s="100">
        <v>16.496065000000002</v>
      </c>
      <c r="P93" s="100">
        <v>26.686512</v>
      </c>
      <c r="Q93" s="100">
        <v>39.647660999999999</v>
      </c>
      <c r="R93" s="100">
        <v>51.980533999999999</v>
      </c>
      <c r="S93" s="100">
        <v>57.279812</v>
      </c>
      <c r="T93" s="100">
        <v>97.962947</v>
      </c>
      <c r="U93" s="100">
        <v>6.974837</v>
      </c>
      <c r="V93" s="100">
        <v>9.5424722000000006</v>
      </c>
      <c r="W93" s="127"/>
      <c r="X93" s="122">
        <v>1986</v>
      </c>
      <c r="Y93" s="100">
        <v>0.1696454</v>
      </c>
      <c r="Z93" s="100">
        <v>0</v>
      </c>
      <c r="AA93" s="100">
        <v>0</v>
      </c>
      <c r="AB93" s="100">
        <v>0.15182090000000001</v>
      </c>
      <c r="AC93" s="100">
        <v>0.15237239999999999</v>
      </c>
      <c r="AD93" s="100">
        <v>0.89994149999999995</v>
      </c>
      <c r="AE93" s="100">
        <v>1.7363523000000001</v>
      </c>
      <c r="AF93" s="100">
        <v>2.7202350000000002</v>
      </c>
      <c r="AG93" s="100">
        <v>3.2374573999999998</v>
      </c>
      <c r="AH93" s="100">
        <v>3.9111102</v>
      </c>
      <c r="AI93" s="100">
        <v>5.2799484000000003</v>
      </c>
      <c r="AJ93" s="100">
        <v>6.2044445000000001</v>
      </c>
      <c r="AK93" s="100">
        <v>10.058885</v>
      </c>
      <c r="AL93" s="100">
        <v>11.180569</v>
      </c>
      <c r="AM93" s="100">
        <v>16.675951999999999</v>
      </c>
      <c r="AN93" s="100">
        <v>17.214397000000002</v>
      </c>
      <c r="AO93" s="100">
        <v>21.906911999999998</v>
      </c>
      <c r="AP93" s="100">
        <v>43.345421000000002</v>
      </c>
      <c r="AQ93" s="100">
        <v>4.0657692000000001</v>
      </c>
      <c r="AR93" s="100">
        <v>4.4266546</v>
      </c>
      <c r="AS93" s="127"/>
      <c r="AT93" s="122">
        <v>1986</v>
      </c>
      <c r="AU93" s="100">
        <v>8.2748199999999994E-2</v>
      </c>
      <c r="AV93" s="100">
        <v>0</v>
      </c>
      <c r="AW93" s="100">
        <v>0</v>
      </c>
      <c r="AX93" s="100">
        <v>0.29690729999999999</v>
      </c>
      <c r="AY93" s="100">
        <v>0.67329539999999999</v>
      </c>
      <c r="AZ93" s="100">
        <v>1.1123742999999999</v>
      </c>
      <c r="BA93" s="100">
        <v>2.9152060999999998</v>
      </c>
      <c r="BB93" s="100">
        <v>3.1578316000000002</v>
      </c>
      <c r="BC93" s="100">
        <v>4.0420691</v>
      </c>
      <c r="BD93" s="100">
        <v>4.6303331999999999</v>
      </c>
      <c r="BE93" s="100">
        <v>8.4141840999999999</v>
      </c>
      <c r="BF93" s="100">
        <v>9.0002329000000003</v>
      </c>
      <c r="BG93" s="100">
        <v>13.204843</v>
      </c>
      <c r="BH93" s="100">
        <v>18.416174000000002</v>
      </c>
      <c r="BI93" s="100">
        <v>26.838716000000002</v>
      </c>
      <c r="BJ93" s="100">
        <v>31.438593000000001</v>
      </c>
      <c r="BK93" s="100">
        <v>34.589919999999999</v>
      </c>
      <c r="BL93" s="100">
        <v>58.006435000000003</v>
      </c>
      <c r="BM93" s="100">
        <v>5.5186707999999998</v>
      </c>
      <c r="BN93" s="100">
        <v>6.5892514000000002</v>
      </c>
      <c r="BO93" s="127"/>
      <c r="BP93" s="122">
        <v>1986</v>
      </c>
    </row>
    <row r="94" spans="1:68">
      <c r="A94" s="127"/>
      <c r="B94" s="122">
        <v>1987</v>
      </c>
      <c r="C94" s="100">
        <v>0</v>
      </c>
      <c r="D94" s="100">
        <v>0</v>
      </c>
      <c r="E94" s="100">
        <v>0</v>
      </c>
      <c r="F94" s="100">
        <v>0.14129079999999999</v>
      </c>
      <c r="G94" s="100">
        <v>0.74134259999999996</v>
      </c>
      <c r="H94" s="100">
        <v>1.7241553000000001</v>
      </c>
      <c r="I94" s="100">
        <v>5.3948656000000001</v>
      </c>
      <c r="J94" s="100">
        <v>4.5648228</v>
      </c>
      <c r="K94" s="100">
        <v>6.0462933000000003</v>
      </c>
      <c r="L94" s="100">
        <v>6.7164429999999999</v>
      </c>
      <c r="M94" s="100">
        <v>9.8793419999999994</v>
      </c>
      <c r="N94" s="100">
        <v>17.614381999999999</v>
      </c>
      <c r="O94" s="100">
        <v>20.540468000000001</v>
      </c>
      <c r="P94" s="100">
        <v>27.249421999999999</v>
      </c>
      <c r="Q94" s="100">
        <v>44.621679</v>
      </c>
      <c r="R94" s="100">
        <v>57.383597999999999</v>
      </c>
      <c r="S94" s="100">
        <v>76.740517999999994</v>
      </c>
      <c r="T94" s="100">
        <v>118.60760000000001</v>
      </c>
      <c r="U94" s="100">
        <v>8.2653230000000004</v>
      </c>
      <c r="V94" s="100">
        <v>11.20646</v>
      </c>
      <c r="W94" s="127"/>
      <c r="X94" s="122">
        <v>1987</v>
      </c>
      <c r="Y94" s="100">
        <v>0</v>
      </c>
      <c r="Z94" s="100">
        <v>0</v>
      </c>
      <c r="AA94" s="100">
        <v>0.16135620000000001</v>
      </c>
      <c r="AB94" s="100">
        <v>0.1473824</v>
      </c>
      <c r="AC94" s="100">
        <v>0.45959329999999998</v>
      </c>
      <c r="AD94" s="100">
        <v>1.3188552</v>
      </c>
      <c r="AE94" s="100">
        <v>1.082827</v>
      </c>
      <c r="AF94" s="100">
        <v>3.0435549000000002</v>
      </c>
      <c r="AG94" s="100">
        <v>3.9188535999999998</v>
      </c>
      <c r="AH94" s="100">
        <v>4.7424268999999999</v>
      </c>
      <c r="AI94" s="100">
        <v>6.7923153999999997</v>
      </c>
      <c r="AJ94" s="100">
        <v>4.3571797999999999</v>
      </c>
      <c r="AK94" s="100">
        <v>7.0591556999999998</v>
      </c>
      <c r="AL94" s="100">
        <v>9.4894666999999995</v>
      </c>
      <c r="AM94" s="100">
        <v>14.595644999999999</v>
      </c>
      <c r="AN94" s="100">
        <v>17.096423999999999</v>
      </c>
      <c r="AO94" s="100">
        <v>28.275745000000001</v>
      </c>
      <c r="AP94" s="100">
        <v>51.443505000000002</v>
      </c>
      <c r="AQ94" s="100">
        <v>4.1249167</v>
      </c>
      <c r="AR94" s="100">
        <v>4.5291646999999999</v>
      </c>
      <c r="AS94" s="127"/>
      <c r="AT94" s="122">
        <v>1987</v>
      </c>
      <c r="AU94" s="100">
        <v>0</v>
      </c>
      <c r="AV94" s="100">
        <v>0</v>
      </c>
      <c r="AW94" s="100">
        <v>7.8584100000000004E-2</v>
      </c>
      <c r="AX94" s="100">
        <v>0.1442724</v>
      </c>
      <c r="AY94" s="100">
        <v>0.60277139999999996</v>
      </c>
      <c r="AZ94" s="100">
        <v>1.5235022</v>
      </c>
      <c r="BA94" s="100">
        <v>3.2426898999999998</v>
      </c>
      <c r="BB94" s="100">
        <v>3.8108455000000001</v>
      </c>
      <c r="BC94" s="100">
        <v>5.0081997999999999</v>
      </c>
      <c r="BD94" s="100">
        <v>5.7577816000000004</v>
      </c>
      <c r="BE94" s="100">
        <v>8.3698239999999995</v>
      </c>
      <c r="BF94" s="100">
        <v>11.102475999999999</v>
      </c>
      <c r="BG94" s="100">
        <v>13.679475</v>
      </c>
      <c r="BH94" s="100">
        <v>17.813779</v>
      </c>
      <c r="BI94" s="100">
        <v>27.910619000000001</v>
      </c>
      <c r="BJ94" s="100">
        <v>33.576790000000003</v>
      </c>
      <c r="BK94" s="100">
        <v>45.841316999999997</v>
      </c>
      <c r="BL94" s="100">
        <v>69.690066999999999</v>
      </c>
      <c r="BM94" s="100">
        <v>6.1916368000000004</v>
      </c>
      <c r="BN94" s="100">
        <v>7.3797047999999998</v>
      </c>
      <c r="BO94" s="127"/>
      <c r="BP94" s="122">
        <v>1987</v>
      </c>
    </row>
    <row r="95" spans="1:68">
      <c r="A95" s="127"/>
      <c r="B95" s="122">
        <v>1988</v>
      </c>
      <c r="C95" s="100">
        <v>0</v>
      </c>
      <c r="D95" s="100">
        <v>0</v>
      </c>
      <c r="E95" s="100">
        <v>0</v>
      </c>
      <c r="F95" s="100">
        <v>0.2783988</v>
      </c>
      <c r="G95" s="100">
        <v>0.59423619999999999</v>
      </c>
      <c r="H95" s="100">
        <v>2.1171818</v>
      </c>
      <c r="I95" s="100">
        <v>3.3146906999999999</v>
      </c>
      <c r="J95" s="100">
        <v>4.3683451</v>
      </c>
      <c r="K95" s="100">
        <v>6.7097657000000002</v>
      </c>
      <c r="L95" s="100">
        <v>6.7248329</v>
      </c>
      <c r="M95" s="100">
        <v>12.439895</v>
      </c>
      <c r="N95" s="100">
        <v>18.385242999999999</v>
      </c>
      <c r="O95" s="100">
        <v>20.214327000000001</v>
      </c>
      <c r="P95" s="100">
        <v>29.764959000000001</v>
      </c>
      <c r="Q95" s="100">
        <v>39.967838</v>
      </c>
      <c r="R95" s="100">
        <v>45.397719000000002</v>
      </c>
      <c r="S95" s="100">
        <v>54.210825999999997</v>
      </c>
      <c r="T95" s="100">
        <v>110.86181999999999</v>
      </c>
      <c r="U95" s="100">
        <v>7.9040410999999997</v>
      </c>
      <c r="V95" s="100">
        <v>10.437225</v>
      </c>
      <c r="W95" s="127"/>
      <c r="X95" s="122">
        <v>1988</v>
      </c>
      <c r="Y95" s="100">
        <v>0</v>
      </c>
      <c r="Z95" s="100">
        <v>0</v>
      </c>
      <c r="AA95" s="100">
        <v>0.16412869999999999</v>
      </c>
      <c r="AB95" s="100">
        <v>0</v>
      </c>
      <c r="AC95" s="100">
        <v>0.61285210000000001</v>
      </c>
      <c r="AD95" s="100">
        <v>1.1492321000000001</v>
      </c>
      <c r="AE95" s="100">
        <v>2.1186536999999999</v>
      </c>
      <c r="AF95" s="100">
        <v>3.1522074999999998</v>
      </c>
      <c r="AG95" s="100">
        <v>2.9823776999999998</v>
      </c>
      <c r="AH95" s="100">
        <v>3.4462872999999998</v>
      </c>
      <c r="AI95" s="100">
        <v>3.9747523999999999</v>
      </c>
      <c r="AJ95" s="100">
        <v>6.0517868000000004</v>
      </c>
      <c r="AK95" s="100">
        <v>7.5662383999999996</v>
      </c>
      <c r="AL95" s="100">
        <v>11.842585</v>
      </c>
      <c r="AM95" s="100">
        <v>17.568846000000001</v>
      </c>
      <c r="AN95" s="100">
        <v>21.859304000000002</v>
      </c>
      <c r="AO95" s="100">
        <v>26.344743999999999</v>
      </c>
      <c r="AP95" s="100">
        <v>42.078687000000002</v>
      </c>
      <c r="AQ95" s="100">
        <v>4.2374830000000001</v>
      </c>
      <c r="AR95" s="100">
        <v>4.5094982999999997</v>
      </c>
      <c r="AS95" s="127"/>
      <c r="AT95" s="122">
        <v>1988</v>
      </c>
      <c r="AU95" s="100">
        <v>0</v>
      </c>
      <c r="AV95" s="100">
        <v>0</v>
      </c>
      <c r="AW95" s="100">
        <v>7.9927899999999996E-2</v>
      </c>
      <c r="AX95" s="100">
        <v>0.14207839999999999</v>
      </c>
      <c r="AY95" s="100">
        <v>0.60340059999999995</v>
      </c>
      <c r="AZ95" s="100">
        <v>1.6374698999999999</v>
      </c>
      <c r="BA95" s="100">
        <v>2.7179883</v>
      </c>
      <c r="BB95" s="100">
        <v>3.7633747</v>
      </c>
      <c r="BC95" s="100">
        <v>4.8878328</v>
      </c>
      <c r="BD95" s="100">
        <v>5.1326168000000001</v>
      </c>
      <c r="BE95" s="100">
        <v>8.2979374000000004</v>
      </c>
      <c r="BF95" s="100">
        <v>12.316770999999999</v>
      </c>
      <c r="BG95" s="100">
        <v>13.813005</v>
      </c>
      <c r="BH95" s="100">
        <v>20.269943999999999</v>
      </c>
      <c r="BI95" s="100">
        <v>27.489118999999999</v>
      </c>
      <c r="BJ95" s="100">
        <v>31.514921999999999</v>
      </c>
      <c r="BK95" s="100">
        <v>36.481237</v>
      </c>
      <c r="BL95" s="100">
        <v>61.003064999999999</v>
      </c>
      <c r="BM95" s="100">
        <v>6.0669613</v>
      </c>
      <c r="BN95" s="100">
        <v>7.0951851000000001</v>
      </c>
      <c r="BO95" s="127"/>
      <c r="BP95" s="122">
        <v>1988</v>
      </c>
    </row>
    <row r="96" spans="1:68">
      <c r="A96" s="127"/>
      <c r="B96" s="122">
        <v>1989</v>
      </c>
      <c r="C96" s="100">
        <v>0</v>
      </c>
      <c r="D96" s="100">
        <v>0</v>
      </c>
      <c r="E96" s="100">
        <v>0</v>
      </c>
      <c r="F96" s="100">
        <v>0.4154273</v>
      </c>
      <c r="G96" s="100">
        <v>0.44299470000000002</v>
      </c>
      <c r="H96" s="100">
        <v>1.2539342</v>
      </c>
      <c r="I96" s="100">
        <v>3.5228065000000002</v>
      </c>
      <c r="J96" s="100">
        <v>5.2385384000000004</v>
      </c>
      <c r="K96" s="100">
        <v>5.8092249999999996</v>
      </c>
      <c r="L96" s="100">
        <v>7.2570445000000001</v>
      </c>
      <c r="M96" s="100">
        <v>10.839307</v>
      </c>
      <c r="N96" s="100">
        <v>16.165492</v>
      </c>
      <c r="O96" s="100">
        <v>20.837675000000001</v>
      </c>
      <c r="P96" s="100">
        <v>28.667483000000001</v>
      </c>
      <c r="Q96" s="100">
        <v>44.297623000000002</v>
      </c>
      <c r="R96" s="100">
        <v>57.411029999999997</v>
      </c>
      <c r="S96" s="100">
        <v>81.748112000000006</v>
      </c>
      <c r="T96" s="100">
        <v>107.55378</v>
      </c>
      <c r="U96" s="100">
        <v>8.3218192999999996</v>
      </c>
      <c r="V96" s="100">
        <v>11.077249999999999</v>
      </c>
      <c r="W96" s="127"/>
      <c r="X96" s="122">
        <v>1989</v>
      </c>
      <c r="Y96" s="100">
        <v>0</v>
      </c>
      <c r="Z96" s="100">
        <v>0</v>
      </c>
      <c r="AA96" s="100">
        <v>0</v>
      </c>
      <c r="AB96" s="100">
        <v>0.2894255</v>
      </c>
      <c r="AC96" s="100">
        <v>0.15181720000000001</v>
      </c>
      <c r="AD96" s="100">
        <v>0.42470419999999998</v>
      </c>
      <c r="AE96" s="100">
        <v>1.1810244999999999</v>
      </c>
      <c r="AF96" s="100">
        <v>2.0132751999999998</v>
      </c>
      <c r="AG96" s="100">
        <v>3.1883580999999999</v>
      </c>
      <c r="AH96" s="100">
        <v>5.4834180999999997</v>
      </c>
      <c r="AI96" s="100">
        <v>5.3960023000000001</v>
      </c>
      <c r="AJ96" s="100">
        <v>6.0943179000000001</v>
      </c>
      <c r="AK96" s="100">
        <v>8.9044551999999992</v>
      </c>
      <c r="AL96" s="100">
        <v>8.1662651999999998</v>
      </c>
      <c r="AM96" s="100">
        <v>12.791043</v>
      </c>
      <c r="AN96" s="100">
        <v>23.279527000000002</v>
      </c>
      <c r="AO96" s="100">
        <v>26.904019999999999</v>
      </c>
      <c r="AP96" s="100">
        <v>43.601270999999997</v>
      </c>
      <c r="AQ96" s="100">
        <v>4.0347334000000004</v>
      </c>
      <c r="AR96" s="100">
        <v>4.3707111999999997</v>
      </c>
      <c r="AS96" s="127"/>
      <c r="AT96" s="122">
        <v>1989</v>
      </c>
      <c r="AU96" s="100">
        <v>0</v>
      </c>
      <c r="AV96" s="100">
        <v>0</v>
      </c>
      <c r="AW96" s="100">
        <v>0</v>
      </c>
      <c r="AX96" s="100">
        <v>0.35381400000000002</v>
      </c>
      <c r="AY96" s="100">
        <v>0.29942449999999998</v>
      </c>
      <c r="AZ96" s="100">
        <v>0.84262859999999995</v>
      </c>
      <c r="BA96" s="100">
        <v>2.3552738999999998</v>
      </c>
      <c r="BB96" s="100">
        <v>3.6300444000000001</v>
      </c>
      <c r="BC96" s="100">
        <v>4.5244327999999996</v>
      </c>
      <c r="BD96" s="100">
        <v>6.3951567000000002</v>
      </c>
      <c r="BE96" s="100">
        <v>8.1750003000000007</v>
      </c>
      <c r="BF96" s="100">
        <v>11.199845</v>
      </c>
      <c r="BG96" s="100">
        <v>14.823377000000001</v>
      </c>
      <c r="BH96" s="100">
        <v>17.850493</v>
      </c>
      <c r="BI96" s="100">
        <v>26.777570000000001</v>
      </c>
      <c r="BJ96" s="100">
        <v>37.303403000000003</v>
      </c>
      <c r="BK96" s="100">
        <v>46.947243999999998</v>
      </c>
      <c r="BL96" s="100">
        <v>61.457664000000001</v>
      </c>
      <c r="BM96" s="100">
        <v>6.1732741999999998</v>
      </c>
      <c r="BN96" s="100">
        <v>7.2564286999999998</v>
      </c>
      <c r="BO96" s="127"/>
      <c r="BP96" s="122">
        <v>1989</v>
      </c>
    </row>
    <row r="97" spans="1:68">
      <c r="A97" s="127"/>
      <c r="B97" s="122">
        <v>1990</v>
      </c>
      <c r="C97" s="100">
        <v>0.15498329999999999</v>
      </c>
      <c r="D97" s="100">
        <v>0</v>
      </c>
      <c r="E97" s="100">
        <v>0</v>
      </c>
      <c r="F97" s="100">
        <v>0.27877439999999998</v>
      </c>
      <c r="G97" s="100">
        <v>0.43571530000000003</v>
      </c>
      <c r="H97" s="100">
        <v>2.2351676</v>
      </c>
      <c r="I97" s="100">
        <v>3.432725</v>
      </c>
      <c r="J97" s="100">
        <v>3.6569088000000001</v>
      </c>
      <c r="K97" s="100">
        <v>6.4016387999999997</v>
      </c>
      <c r="L97" s="100">
        <v>8.5405916000000008</v>
      </c>
      <c r="M97" s="100">
        <v>12.849126999999999</v>
      </c>
      <c r="N97" s="100">
        <v>17.169533999999999</v>
      </c>
      <c r="O97" s="100">
        <v>21.478189</v>
      </c>
      <c r="P97" s="100">
        <v>30.593807000000002</v>
      </c>
      <c r="Q97" s="100">
        <v>41.305624999999999</v>
      </c>
      <c r="R97" s="100">
        <v>55.650103000000001</v>
      </c>
      <c r="S97" s="100">
        <v>68.089532000000005</v>
      </c>
      <c r="T97" s="100">
        <v>115.479</v>
      </c>
      <c r="U97" s="100">
        <v>8.5181187000000005</v>
      </c>
      <c r="V97" s="100">
        <v>11.167441999999999</v>
      </c>
      <c r="W97" s="127"/>
      <c r="X97" s="122">
        <v>1990</v>
      </c>
      <c r="Y97" s="100">
        <v>0</v>
      </c>
      <c r="Z97" s="100">
        <v>0</v>
      </c>
      <c r="AA97" s="100">
        <v>0.16651460000000001</v>
      </c>
      <c r="AB97" s="100">
        <v>0</v>
      </c>
      <c r="AC97" s="100">
        <v>0.59716020000000003</v>
      </c>
      <c r="AD97" s="100">
        <v>1.1318987</v>
      </c>
      <c r="AE97" s="100">
        <v>1.4399906</v>
      </c>
      <c r="AF97" s="100">
        <v>3.0465605999999998</v>
      </c>
      <c r="AG97" s="100">
        <v>4.3636011000000003</v>
      </c>
      <c r="AH97" s="100">
        <v>3.7606473</v>
      </c>
      <c r="AI97" s="100">
        <v>4.4901217000000004</v>
      </c>
      <c r="AJ97" s="100">
        <v>5.5689054999999996</v>
      </c>
      <c r="AK97" s="100">
        <v>8.6334117999999993</v>
      </c>
      <c r="AL97" s="100">
        <v>9.4674692</v>
      </c>
      <c r="AM97" s="100">
        <v>16.996873999999998</v>
      </c>
      <c r="AN97" s="100">
        <v>21.749866999999998</v>
      </c>
      <c r="AO97" s="100">
        <v>22.967880999999998</v>
      </c>
      <c r="AP97" s="100">
        <v>50.185116999999998</v>
      </c>
      <c r="AQ97" s="100">
        <v>4.3255331000000004</v>
      </c>
      <c r="AR97" s="100">
        <v>4.5779432</v>
      </c>
      <c r="AS97" s="127"/>
      <c r="AT97" s="122">
        <v>1990</v>
      </c>
      <c r="AU97" s="100">
        <v>7.9481700000000002E-2</v>
      </c>
      <c r="AV97" s="100">
        <v>0</v>
      </c>
      <c r="AW97" s="100">
        <v>8.1001799999999999E-2</v>
      </c>
      <c r="AX97" s="100">
        <v>0.1426124</v>
      </c>
      <c r="AY97" s="100">
        <v>0.51532730000000004</v>
      </c>
      <c r="AZ97" s="100">
        <v>1.6870436</v>
      </c>
      <c r="BA97" s="100">
        <v>2.439721</v>
      </c>
      <c r="BB97" s="100">
        <v>3.3516914999999998</v>
      </c>
      <c r="BC97" s="100">
        <v>5.4001855000000001</v>
      </c>
      <c r="BD97" s="100">
        <v>6.2110599999999998</v>
      </c>
      <c r="BE97" s="100">
        <v>8.7682763999999995</v>
      </c>
      <c r="BF97" s="100">
        <v>11.431468000000001</v>
      </c>
      <c r="BG97" s="100">
        <v>15.031117999999999</v>
      </c>
      <c r="BH97" s="100">
        <v>19.476078000000001</v>
      </c>
      <c r="BI97" s="100">
        <v>27.838846</v>
      </c>
      <c r="BJ97" s="100">
        <v>35.711621000000001</v>
      </c>
      <c r="BK97" s="100">
        <v>39.527307999999998</v>
      </c>
      <c r="BL97" s="100">
        <v>68.625786000000005</v>
      </c>
      <c r="BM97" s="100">
        <v>6.4165941000000002</v>
      </c>
      <c r="BN97" s="100">
        <v>7.4489644000000004</v>
      </c>
      <c r="BO97" s="127"/>
      <c r="BP97" s="122">
        <v>1990</v>
      </c>
    </row>
    <row r="98" spans="1:68">
      <c r="A98" s="127"/>
      <c r="B98" s="122">
        <v>1991</v>
      </c>
      <c r="C98" s="100">
        <v>0</v>
      </c>
      <c r="D98" s="100">
        <v>0</v>
      </c>
      <c r="E98" s="100">
        <v>0</v>
      </c>
      <c r="F98" s="100">
        <v>0</v>
      </c>
      <c r="G98" s="100">
        <v>0.42425370000000001</v>
      </c>
      <c r="H98" s="100">
        <v>1.7076308</v>
      </c>
      <c r="I98" s="100">
        <v>3.3623617000000001</v>
      </c>
      <c r="J98" s="100">
        <v>3.9143186000000001</v>
      </c>
      <c r="K98" s="100">
        <v>5.6476651000000002</v>
      </c>
      <c r="L98" s="100">
        <v>6.4577643</v>
      </c>
      <c r="M98" s="100">
        <v>13.832470000000001</v>
      </c>
      <c r="N98" s="100">
        <v>13.612776</v>
      </c>
      <c r="O98" s="100">
        <v>23.992650000000001</v>
      </c>
      <c r="P98" s="100">
        <v>27.175440999999999</v>
      </c>
      <c r="Q98" s="100">
        <v>35.011859999999999</v>
      </c>
      <c r="R98" s="100">
        <v>57.864182999999997</v>
      </c>
      <c r="S98" s="100">
        <v>81.740964000000005</v>
      </c>
      <c r="T98" s="100">
        <v>117.59385</v>
      </c>
      <c r="U98" s="100">
        <v>8.2874765000000004</v>
      </c>
      <c r="V98" s="100">
        <v>10.890642</v>
      </c>
      <c r="W98" s="127"/>
      <c r="X98" s="122">
        <v>1991</v>
      </c>
      <c r="Y98" s="100">
        <v>0</v>
      </c>
      <c r="Z98" s="100">
        <v>0</v>
      </c>
      <c r="AA98" s="100">
        <v>0.16575280000000001</v>
      </c>
      <c r="AB98" s="100">
        <v>0.15030789999999999</v>
      </c>
      <c r="AC98" s="100">
        <v>0.1450032</v>
      </c>
      <c r="AD98" s="100">
        <v>0.57394160000000005</v>
      </c>
      <c r="AE98" s="100">
        <v>1.4045909999999999</v>
      </c>
      <c r="AF98" s="100">
        <v>2.559628</v>
      </c>
      <c r="AG98" s="100">
        <v>2.1904674000000002</v>
      </c>
      <c r="AH98" s="100">
        <v>4.5757757999999997</v>
      </c>
      <c r="AI98" s="100">
        <v>4.5985690999999997</v>
      </c>
      <c r="AJ98" s="100">
        <v>8.3647475999999994</v>
      </c>
      <c r="AK98" s="100">
        <v>10.538005999999999</v>
      </c>
      <c r="AL98" s="100">
        <v>8.2562747999999999</v>
      </c>
      <c r="AM98" s="100">
        <v>16.651254999999999</v>
      </c>
      <c r="AN98" s="100">
        <v>18.181657000000001</v>
      </c>
      <c r="AO98" s="100">
        <v>29.570539</v>
      </c>
      <c r="AP98" s="100">
        <v>44.534523</v>
      </c>
      <c r="AQ98" s="100">
        <v>4.2451936000000003</v>
      </c>
      <c r="AR98" s="100">
        <v>4.4877849999999997</v>
      </c>
      <c r="AS98" s="127"/>
      <c r="AT98" s="122">
        <v>1991</v>
      </c>
      <c r="AU98" s="100">
        <v>0</v>
      </c>
      <c r="AV98" s="100">
        <v>0</v>
      </c>
      <c r="AW98" s="100">
        <v>8.054E-2</v>
      </c>
      <c r="AX98" s="100">
        <v>7.3309799999999994E-2</v>
      </c>
      <c r="AY98" s="100">
        <v>0.28637620000000003</v>
      </c>
      <c r="AZ98" s="100">
        <v>1.1431323</v>
      </c>
      <c r="BA98" s="100">
        <v>2.3847349000000002</v>
      </c>
      <c r="BB98" s="100">
        <v>3.2370085</v>
      </c>
      <c r="BC98" s="100">
        <v>3.9404420999999998</v>
      </c>
      <c r="BD98" s="100">
        <v>5.5385780999999996</v>
      </c>
      <c r="BE98" s="100">
        <v>9.3277634000000003</v>
      </c>
      <c r="BF98" s="100">
        <v>11.020042999999999</v>
      </c>
      <c r="BG98" s="100">
        <v>17.235109000000001</v>
      </c>
      <c r="BH98" s="100">
        <v>17.277588000000002</v>
      </c>
      <c r="BI98" s="100">
        <v>24.865151000000001</v>
      </c>
      <c r="BJ98" s="100">
        <v>34.590826999999997</v>
      </c>
      <c r="BK98" s="100">
        <v>48.732095000000001</v>
      </c>
      <c r="BL98" s="100">
        <v>65.479393000000002</v>
      </c>
      <c r="BM98" s="100">
        <v>6.2601119000000001</v>
      </c>
      <c r="BN98" s="100">
        <v>7.2306841999999998</v>
      </c>
      <c r="BO98" s="127"/>
      <c r="BP98" s="122">
        <v>1991</v>
      </c>
    </row>
    <row r="99" spans="1:68">
      <c r="A99" s="127"/>
      <c r="B99" s="122">
        <v>1992</v>
      </c>
      <c r="C99" s="100">
        <v>0.15187990000000001</v>
      </c>
      <c r="D99" s="100">
        <v>0</v>
      </c>
      <c r="E99" s="100">
        <v>0.15570410000000001</v>
      </c>
      <c r="F99" s="100">
        <v>0.14768539999999999</v>
      </c>
      <c r="G99" s="100">
        <v>0.82890560000000002</v>
      </c>
      <c r="H99" s="100">
        <v>2.4538177000000001</v>
      </c>
      <c r="I99" s="100">
        <v>3.5835180000000002</v>
      </c>
      <c r="J99" s="100">
        <v>5.0359179000000003</v>
      </c>
      <c r="K99" s="100">
        <v>5.0542489000000002</v>
      </c>
      <c r="L99" s="100">
        <v>7.6601051</v>
      </c>
      <c r="M99" s="100">
        <v>8.3011383999999993</v>
      </c>
      <c r="N99" s="100">
        <v>16.051708000000001</v>
      </c>
      <c r="O99" s="100">
        <v>19.869194</v>
      </c>
      <c r="P99" s="100">
        <v>30.183378999999999</v>
      </c>
      <c r="Q99" s="100">
        <v>51.455393000000001</v>
      </c>
      <c r="R99" s="100">
        <v>66.071815000000001</v>
      </c>
      <c r="S99" s="100">
        <v>91.722341999999998</v>
      </c>
      <c r="T99" s="100">
        <v>147.99153999999999</v>
      </c>
      <c r="U99" s="100">
        <v>9.3015179999999997</v>
      </c>
      <c r="V99" s="100">
        <v>12.177466000000001</v>
      </c>
      <c r="W99" s="127"/>
      <c r="X99" s="122">
        <v>1992</v>
      </c>
      <c r="Y99" s="100">
        <v>0</v>
      </c>
      <c r="Z99" s="100">
        <v>0</v>
      </c>
      <c r="AA99" s="100">
        <v>0</v>
      </c>
      <c r="AB99" s="100">
        <v>0.3105098</v>
      </c>
      <c r="AC99" s="100">
        <v>0.56745239999999997</v>
      </c>
      <c r="AD99" s="100">
        <v>0.87113580000000002</v>
      </c>
      <c r="AE99" s="100">
        <v>2.0704877000000002</v>
      </c>
      <c r="AF99" s="100">
        <v>1.6251994999999999</v>
      </c>
      <c r="AG99" s="100">
        <v>4.8347227000000004</v>
      </c>
      <c r="AH99" s="100">
        <v>4.8321209999999999</v>
      </c>
      <c r="AI99" s="100">
        <v>6.1347088000000003</v>
      </c>
      <c r="AJ99" s="100">
        <v>4.9176297</v>
      </c>
      <c r="AK99" s="100">
        <v>8.7689011000000008</v>
      </c>
      <c r="AL99" s="100">
        <v>13.612425999999999</v>
      </c>
      <c r="AM99" s="100">
        <v>18.132428000000001</v>
      </c>
      <c r="AN99" s="100">
        <v>18.349184999999999</v>
      </c>
      <c r="AO99" s="100">
        <v>30.396141</v>
      </c>
      <c r="AP99" s="100">
        <v>56.312159999999999</v>
      </c>
      <c r="AQ99" s="100">
        <v>4.8458566999999997</v>
      </c>
      <c r="AR99" s="100">
        <v>5.000521</v>
      </c>
      <c r="AS99" s="127"/>
      <c r="AT99" s="122">
        <v>1992</v>
      </c>
      <c r="AU99" s="100">
        <v>7.7884800000000004E-2</v>
      </c>
      <c r="AV99" s="100">
        <v>0</v>
      </c>
      <c r="AW99" s="100">
        <v>7.9976000000000005E-2</v>
      </c>
      <c r="AX99" s="100">
        <v>0.2270634</v>
      </c>
      <c r="AY99" s="100">
        <v>0.69991199999999998</v>
      </c>
      <c r="AZ99" s="100">
        <v>1.664792</v>
      </c>
      <c r="BA99" s="100">
        <v>2.8275648000000002</v>
      </c>
      <c r="BB99" s="100">
        <v>3.328427</v>
      </c>
      <c r="BC99" s="100">
        <v>4.9454798999999996</v>
      </c>
      <c r="BD99" s="100">
        <v>6.2760593</v>
      </c>
      <c r="BE99" s="100">
        <v>7.2452101000000004</v>
      </c>
      <c r="BF99" s="100">
        <v>10.543077</v>
      </c>
      <c r="BG99" s="100">
        <v>14.299542000000001</v>
      </c>
      <c r="BH99" s="100">
        <v>21.556146999999999</v>
      </c>
      <c r="BI99" s="100">
        <v>33.124049999999997</v>
      </c>
      <c r="BJ99" s="100">
        <v>38.123212000000002</v>
      </c>
      <c r="BK99" s="100">
        <v>52.995055000000001</v>
      </c>
      <c r="BL99" s="100">
        <v>82.960522999999995</v>
      </c>
      <c r="BM99" s="100">
        <v>7.0657692000000001</v>
      </c>
      <c r="BN99" s="100">
        <v>8.0199228999999992</v>
      </c>
      <c r="BO99" s="127"/>
      <c r="BP99" s="122">
        <v>1992</v>
      </c>
    </row>
    <row r="100" spans="1:68">
      <c r="A100" s="127"/>
      <c r="B100" s="122">
        <v>1993</v>
      </c>
      <c r="C100" s="100">
        <v>0</v>
      </c>
      <c r="D100" s="100">
        <v>0</v>
      </c>
      <c r="E100" s="100">
        <v>0</v>
      </c>
      <c r="F100" s="100">
        <v>0.30233130000000003</v>
      </c>
      <c r="G100" s="100">
        <v>1.0965332999999999</v>
      </c>
      <c r="H100" s="100">
        <v>2.4873219999999998</v>
      </c>
      <c r="I100" s="100">
        <v>3.4252064999999998</v>
      </c>
      <c r="J100" s="100">
        <v>4.8216711999999999</v>
      </c>
      <c r="K100" s="100">
        <v>5.9786698999999999</v>
      </c>
      <c r="L100" s="100">
        <v>7.3990492000000003</v>
      </c>
      <c r="M100" s="100">
        <v>9.4500302000000005</v>
      </c>
      <c r="N100" s="100">
        <v>17.501788999999999</v>
      </c>
      <c r="O100" s="100">
        <v>27.424554000000001</v>
      </c>
      <c r="P100" s="100">
        <v>31.889305</v>
      </c>
      <c r="Q100" s="100">
        <v>44.373730999999999</v>
      </c>
      <c r="R100" s="100">
        <v>63.786071</v>
      </c>
      <c r="S100" s="100">
        <v>96.707642000000007</v>
      </c>
      <c r="T100" s="100">
        <v>121.34474</v>
      </c>
      <c r="U100" s="100">
        <v>9.6447497999999996</v>
      </c>
      <c r="V100" s="100">
        <v>12.170381000000001</v>
      </c>
      <c r="W100" s="127"/>
      <c r="X100" s="122">
        <v>1993</v>
      </c>
      <c r="Y100" s="100">
        <v>0</v>
      </c>
      <c r="Z100" s="100">
        <v>0</v>
      </c>
      <c r="AA100" s="100">
        <v>0</v>
      </c>
      <c r="AB100" s="100">
        <v>0.15896730000000001</v>
      </c>
      <c r="AC100" s="100">
        <v>0.14086029999999999</v>
      </c>
      <c r="AD100" s="100">
        <v>0.58888739999999995</v>
      </c>
      <c r="AE100" s="100">
        <v>0.68533330000000003</v>
      </c>
      <c r="AF100" s="100">
        <v>1.3100875000000001</v>
      </c>
      <c r="AG100" s="100">
        <v>2.7858041999999998</v>
      </c>
      <c r="AH100" s="100">
        <v>3.497017</v>
      </c>
      <c r="AI100" s="100">
        <v>3.0013945</v>
      </c>
      <c r="AJ100" s="100">
        <v>7.4665869999999996</v>
      </c>
      <c r="AK100" s="100">
        <v>6.6869690000000004</v>
      </c>
      <c r="AL100" s="100">
        <v>9.8681891999999998</v>
      </c>
      <c r="AM100" s="100">
        <v>14.852613</v>
      </c>
      <c r="AN100" s="100">
        <v>28.740763000000001</v>
      </c>
      <c r="AO100" s="100">
        <v>25.310528999999999</v>
      </c>
      <c r="AP100" s="100">
        <v>63.359363000000002</v>
      </c>
      <c r="AQ100" s="100">
        <v>4.3601885999999999</v>
      </c>
      <c r="AR100" s="100">
        <v>4.4451469000000001</v>
      </c>
      <c r="AS100" s="127"/>
      <c r="AT100" s="122">
        <v>1993</v>
      </c>
      <c r="AU100" s="100">
        <v>0</v>
      </c>
      <c r="AV100" s="100">
        <v>0</v>
      </c>
      <c r="AW100" s="100">
        <v>0</v>
      </c>
      <c r="AX100" s="100">
        <v>0.23245250000000001</v>
      </c>
      <c r="AY100" s="100">
        <v>0.62521930000000003</v>
      </c>
      <c r="AZ100" s="100">
        <v>1.5410435</v>
      </c>
      <c r="BA100" s="100">
        <v>2.0555618</v>
      </c>
      <c r="BB100" s="100">
        <v>3.0625928</v>
      </c>
      <c r="BC100" s="100">
        <v>4.3898427</v>
      </c>
      <c r="BD100" s="100">
        <v>5.4860889000000004</v>
      </c>
      <c r="BE100" s="100">
        <v>6.3051915000000003</v>
      </c>
      <c r="BF100" s="100">
        <v>12.535925000000001</v>
      </c>
      <c r="BG100" s="100">
        <v>17.033135000000001</v>
      </c>
      <c r="BH100" s="100">
        <v>20.469662</v>
      </c>
      <c r="BI100" s="100">
        <v>28.203389999999999</v>
      </c>
      <c r="BJ100" s="100">
        <v>43.291806999999999</v>
      </c>
      <c r="BK100" s="100">
        <v>51.771996000000001</v>
      </c>
      <c r="BL100" s="100">
        <v>80.326428000000007</v>
      </c>
      <c r="BM100" s="100">
        <v>6.9918538000000003</v>
      </c>
      <c r="BN100" s="100">
        <v>7.8570254000000004</v>
      </c>
      <c r="BO100" s="127"/>
      <c r="BP100" s="122">
        <v>1993</v>
      </c>
    </row>
    <row r="101" spans="1:68">
      <c r="A101" s="127"/>
      <c r="B101" s="122">
        <v>1994</v>
      </c>
      <c r="C101" s="100">
        <v>0</v>
      </c>
      <c r="D101" s="100">
        <v>0</v>
      </c>
      <c r="E101" s="100">
        <v>0</v>
      </c>
      <c r="F101" s="100">
        <v>0.1533216</v>
      </c>
      <c r="G101" s="100">
        <v>0.54957889999999998</v>
      </c>
      <c r="H101" s="100">
        <v>0.88175910000000002</v>
      </c>
      <c r="I101" s="100">
        <v>3.0010531</v>
      </c>
      <c r="J101" s="100">
        <v>4.6131180000000001</v>
      </c>
      <c r="K101" s="100">
        <v>7.1499419</v>
      </c>
      <c r="L101" s="100">
        <v>8.1298961999999992</v>
      </c>
      <c r="M101" s="100">
        <v>10.561870000000001</v>
      </c>
      <c r="N101" s="100">
        <v>11.712733</v>
      </c>
      <c r="O101" s="100">
        <v>25.408441</v>
      </c>
      <c r="P101" s="100">
        <v>36.497781000000003</v>
      </c>
      <c r="Q101" s="100">
        <v>46.371963999999998</v>
      </c>
      <c r="R101" s="100">
        <v>71.221573000000006</v>
      </c>
      <c r="S101" s="100">
        <v>99.699883</v>
      </c>
      <c r="T101" s="100">
        <v>118.47450000000001</v>
      </c>
      <c r="U101" s="100">
        <v>9.7927756000000006</v>
      </c>
      <c r="V101" s="100">
        <v>12.225864</v>
      </c>
      <c r="W101" s="127"/>
      <c r="X101" s="122">
        <v>1994</v>
      </c>
      <c r="Y101" s="100">
        <v>0</v>
      </c>
      <c r="Z101" s="100">
        <v>0</v>
      </c>
      <c r="AA101" s="100">
        <v>0</v>
      </c>
      <c r="AB101" s="100">
        <v>0</v>
      </c>
      <c r="AC101" s="100">
        <v>0.14145969999999999</v>
      </c>
      <c r="AD101" s="100">
        <v>1.0337428</v>
      </c>
      <c r="AE101" s="100">
        <v>0.95528449999999998</v>
      </c>
      <c r="AF101" s="100">
        <v>2.0110492999999998</v>
      </c>
      <c r="AG101" s="100">
        <v>1.9833097</v>
      </c>
      <c r="AH101" s="100">
        <v>3.5330100999999998</v>
      </c>
      <c r="AI101" s="100">
        <v>5.0916948</v>
      </c>
      <c r="AJ101" s="100">
        <v>5.7213295999999998</v>
      </c>
      <c r="AK101" s="100">
        <v>8.1489057999999996</v>
      </c>
      <c r="AL101" s="100">
        <v>9.6196558000000003</v>
      </c>
      <c r="AM101" s="100">
        <v>18.330995000000001</v>
      </c>
      <c r="AN101" s="100">
        <v>18.046569000000002</v>
      </c>
      <c r="AO101" s="100">
        <v>28.187767000000001</v>
      </c>
      <c r="AP101" s="100">
        <v>51.14526</v>
      </c>
      <c r="AQ101" s="100">
        <v>4.2720748000000004</v>
      </c>
      <c r="AR101" s="100">
        <v>4.2948557999999997</v>
      </c>
      <c r="AS101" s="127"/>
      <c r="AT101" s="122">
        <v>1994</v>
      </c>
      <c r="AU101" s="100">
        <v>0</v>
      </c>
      <c r="AV101" s="100">
        <v>0</v>
      </c>
      <c r="AW101" s="100">
        <v>0</v>
      </c>
      <c r="AX101" s="100">
        <v>7.8606800000000004E-2</v>
      </c>
      <c r="AY101" s="100">
        <v>0.34849400000000003</v>
      </c>
      <c r="AZ101" s="100">
        <v>0.95756580000000002</v>
      </c>
      <c r="BA101" s="100">
        <v>1.9783850999999999</v>
      </c>
      <c r="BB101" s="100">
        <v>3.3097620999999999</v>
      </c>
      <c r="BC101" s="100">
        <v>4.5703212000000004</v>
      </c>
      <c r="BD101" s="100">
        <v>5.8706408000000003</v>
      </c>
      <c r="BE101" s="100">
        <v>7.8908937999999997</v>
      </c>
      <c r="BF101" s="100">
        <v>8.7486700000000006</v>
      </c>
      <c r="BG101" s="100">
        <v>16.758462999999999</v>
      </c>
      <c r="BH101" s="100">
        <v>22.628727999999999</v>
      </c>
      <c r="BI101" s="100">
        <v>31.061581</v>
      </c>
      <c r="BJ101" s="100">
        <v>40.250011999999998</v>
      </c>
      <c r="BK101" s="100">
        <v>54.709961999999997</v>
      </c>
      <c r="BL101" s="100">
        <v>71.006574000000001</v>
      </c>
      <c r="BM101" s="100">
        <v>7.0203153</v>
      </c>
      <c r="BN101" s="100">
        <v>7.7482319999999998</v>
      </c>
      <c r="BO101" s="127"/>
      <c r="BP101" s="122">
        <v>1994</v>
      </c>
    </row>
    <row r="102" spans="1:68">
      <c r="A102" s="127"/>
      <c r="B102" s="122">
        <v>1995</v>
      </c>
      <c r="C102" s="100">
        <v>0</v>
      </c>
      <c r="D102" s="100">
        <v>0</v>
      </c>
      <c r="E102" s="100">
        <v>0</v>
      </c>
      <c r="F102" s="100">
        <v>0.61745550000000005</v>
      </c>
      <c r="G102" s="100">
        <v>0.2771093</v>
      </c>
      <c r="H102" s="100">
        <v>1.8884589000000001</v>
      </c>
      <c r="I102" s="100">
        <v>2.8839182000000001</v>
      </c>
      <c r="J102" s="100">
        <v>3.8105668000000001</v>
      </c>
      <c r="K102" s="100">
        <v>6.7825324</v>
      </c>
      <c r="L102" s="100">
        <v>6.1596583000000003</v>
      </c>
      <c r="M102" s="100">
        <v>10.317517</v>
      </c>
      <c r="N102" s="100">
        <v>13.575588</v>
      </c>
      <c r="O102" s="100">
        <v>22.151288000000001</v>
      </c>
      <c r="P102" s="100">
        <v>31.146397</v>
      </c>
      <c r="Q102" s="100">
        <v>46.095455000000001</v>
      </c>
      <c r="R102" s="100">
        <v>81.116927000000004</v>
      </c>
      <c r="S102" s="100">
        <v>85.099722999999997</v>
      </c>
      <c r="T102" s="100">
        <v>132.52521999999999</v>
      </c>
      <c r="U102" s="100">
        <v>9.6200740000000007</v>
      </c>
      <c r="V102" s="100">
        <v>12.030229</v>
      </c>
      <c r="W102" s="127"/>
      <c r="X102" s="122">
        <v>1995</v>
      </c>
      <c r="Y102" s="100">
        <v>0</v>
      </c>
      <c r="Z102" s="100">
        <v>0</v>
      </c>
      <c r="AA102" s="100">
        <v>0.15885830000000001</v>
      </c>
      <c r="AB102" s="100">
        <v>0.16248170000000001</v>
      </c>
      <c r="AC102" s="100">
        <v>0.57052139999999996</v>
      </c>
      <c r="AD102" s="100">
        <v>1.3152069</v>
      </c>
      <c r="AE102" s="100">
        <v>1.5095023000000001</v>
      </c>
      <c r="AF102" s="100">
        <v>1.6899385</v>
      </c>
      <c r="AG102" s="100">
        <v>2.8549319</v>
      </c>
      <c r="AH102" s="100">
        <v>4.3936802999999998</v>
      </c>
      <c r="AI102" s="100">
        <v>6.3276054000000004</v>
      </c>
      <c r="AJ102" s="100">
        <v>5.5842099000000003</v>
      </c>
      <c r="AK102" s="100">
        <v>8.1604399000000001</v>
      </c>
      <c r="AL102" s="100">
        <v>13.037993999999999</v>
      </c>
      <c r="AM102" s="100">
        <v>15.852392</v>
      </c>
      <c r="AN102" s="100">
        <v>22.362994</v>
      </c>
      <c r="AO102" s="100">
        <v>32.017138000000003</v>
      </c>
      <c r="AP102" s="100">
        <v>53.810051000000001</v>
      </c>
      <c r="AQ102" s="100">
        <v>4.8759173000000002</v>
      </c>
      <c r="AR102" s="100">
        <v>4.8421082999999996</v>
      </c>
      <c r="AS102" s="127"/>
      <c r="AT102" s="122">
        <v>1995</v>
      </c>
      <c r="AU102" s="100">
        <v>0</v>
      </c>
      <c r="AV102" s="100">
        <v>0</v>
      </c>
      <c r="AW102" s="100">
        <v>7.7451099999999995E-2</v>
      </c>
      <c r="AX102" s="100">
        <v>0.39579700000000001</v>
      </c>
      <c r="AY102" s="100">
        <v>0.42168889999999998</v>
      </c>
      <c r="AZ102" s="100">
        <v>1.6026867</v>
      </c>
      <c r="BA102" s="100">
        <v>2.1964551000000001</v>
      </c>
      <c r="BB102" s="100">
        <v>2.7491099000000001</v>
      </c>
      <c r="BC102" s="100">
        <v>4.8157088000000003</v>
      </c>
      <c r="BD102" s="100">
        <v>5.2898560999999997</v>
      </c>
      <c r="BE102" s="100">
        <v>8.3641567999999999</v>
      </c>
      <c r="BF102" s="100">
        <v>9.6357558999999995</v>
      </c>
      <c r="BG102" s="100">
        <v>15.123739</v>
      </c>
      <c r="BH102" s="100">
        <v>21.8429</v>
      </c>
      <c r="BI102" s="100">
        <v>29.624614000000001</v>
      </c>
      <c r="BJ102" s="100">
        <v>47.082973000000003</v>
      </c>
      <c r="BK102" s="100">
        <v>51.821790999999997</v>
      </c>
      <c r="BL102" s="100">
        <v>77.207098999999999</v>
      </c>
      <c r="BM102" s="100">
        <v>7.2369260999999998</v>
      </c>
      <c r="BN102" s="100">
        <v>7.9309554000000002</v>
      </c>
      <c r="BO102" s="127"/>
      <c r="BP102" s="122">
        <v>1995</v>
      </c>
    </row>
    <row r="103" spans="1:68">
      <c r="A103" s="127"/>
      <c r="B103" s="122">
        <v>1996</v>
      </c>
      <c r="C103" s="100">
        <v>0</v>
      </c>
      <c r="D103" s="100">
        <v>0</v>
      </c>
      <c r="E103" s="100">
        <v>0</v>
      </c>
      <c r="F103" s="100">
        <v>0.30696499999999999</v>
      </c>
      <c r="G103" s="100">
        <v>0.28377249999999998</v>
      </c>
      <c r="H103" s="100">
        <v>1.5573478999999999</v>
      </c>
      <c r="I103" s="100">
        <v>1.9502546000000001</v>
      </c>
      <c r="J103" s="100">
        <v>3.8686482999999998</v>
      </c>
      <c r="K103" s="100">
        <v>3.1182946999999999</v>
      </c>
      <c r="L103" s="100">
        <v>6.7523188000000003</v>
      </c>
      <c r="M103" s="100">
        <v>9.3207322000000001</v>
      </c>
      <c r="N103" s="100">
        <v>10.770780999999999</v>
      </c>
      <c r="O103" s="100">
        <v>20.733276</v>
      </c>
      <c r="P103" s="100">
        <v>34.247799000000001</v>
      </c>
      <c r="Q103" s="100">
        <v>34.940854999999999</v>
      </c>
      <c r="R103" s="100">
        <v>73.862268999999998</v>
      </c>
      <c r="S103" s="100">
        <v>110.12379</v>
      </c>
      <c r="T103" s="100">
        <v>151.65907999999999</v>
      </c>
      <c r="U103" s="100">
        <v>9.2440160000000002</v>
      </c>
      <c r="V103" s="100">
        <v>11.643663</v>
      </c>
      <c r="W103" s="127"/>
      <c r="X103" s="122">
        <v>1996</v>
      </c>
      <c r="Y103" s="100">
        <v>0</v>
      </c>
      <c r="Z103" s="100">
        <v>0</v>
      </c>
      <c r="AA103" s="100">
        <v>0.15741559999999999</v>
      </c>
      <c r="AB103" s="100">
        <v>0</v>
      </c>
      <c r="AC103" s="100">
        <v>0.43861830000000002</v>
      </c>
      <c r="AD103" s="100">
        <v>0.42646770000000001</v>
      </c>
      <c r="AE103" s="100">
        <v>0.83227799999999996</v>
      </c>
      <c r="AF103" s="100">
        <v>1.5142713000000001</v>
      </c>
      <c r="AG103" s="100">
        <v>3.5490306</v>
      </c>
      <c r="AH103" s="100">
        <v>3.7667383999999999</v>
      </c>
      <c r="AI103" s="100">
        <v>6.6670572999999997</v>
      </c>
      <c r="AJ103" s="100">
        <v>4.9316959999999996</v>
      </c>
      <c r="AK103" s="100">
        <v>9.0164974000000004</v>
      </c>
      <c r="AL103" s="100">
        <v>11.04819</v>
      </c>
      <c r="AM103" s="100">
        <v>13.521362</v>
      </c>
      <c r="AN103" s="100">
        <v>21.846391000000001</v>
      </c>
      <c r="AO103" s="100">
        <v>35.280192999999997</v>
      </c>
      <c r="AP103" s="100">
        <v>62.454756000000003</v>
      </c>
      <c r="AQ103" s="100">
        <v>4.8365385999999999</v>
      </c>
      <c r="AR103" s="100">
        <v>4.7400108999999997</v>
      </c>
      <c r="AS103" s="127"/>
      <c r="AT103" s="122">
        <v>1996</v>
      </c>
      <c r="AU103" s="100">
        <v>0</v>
      </c>
      <c r="AV103" s="100">
        <v>0</v>
      </c>
      <c r="AW103" s="100">
        <v>7.6768299999999998E-2</v>
      </c>
      <c r="AX103" s="100">
        <v>0.15727079999999999</v>
      </c>
      <c r="AY103" s="100">
        <v>0.36003439999999998</v>
      </c>
      <c r="AZ103" s="100">
        <v>0.99306130000000004</v>
      </c>
      <c r="BA103" s="100">
        <v>1.3900782</v>
      </c>
      <c r="BB103" s="100">
        <v>2.6893045999999998</v>
      </c>
      <c r="BC103" s="100">
        <v>3.3341088000000001</v>
      </c>
      <c r="BD103" s="100">
        <v>5.2762913999999999</v>
      </c>
      <c r="BE103" s="100">
        <v>8.0201831000000006</v>
      </c>
      <c r="BF103" s="100">
        <v>7.8947016999999997</v>
      </c>
      <c r="BG103" s="100">
        <v>14.851569</v>
      </c>
      <c r="BH103" s="100">
        <v>22.358146000000001</v>
      </c>
      <c r="BI103" s="100">
        <v>23.327074</v>
      </c>
      <c r="BJ103" s="100">
        <v>43.910243000000001</v>
      </c>
      <c r="BK103" s="100">
        <v>63.328969000000001</v>
      </c>
      <c r="BL103" s="100">
        <v>89.096836999999994</v>
      </c>
      <c r="BM103" s="100">
        <v>7.0288963999999998</v>
      </c>
      <c r="BN103" s="100">
        <v>7.6457882000000001</v>
      </c>
      <c r="BO103" s="127"/>
      <c r="BP103" s="122">
        <v>1996</v>
      </c>
    </row>
    <row r="104" spans="1:68">
      <c r="A104" s="127"/>
      <c r="B104" s="123">
        <v>1997</v>
      </c>
      <c r="C104" s="100">
        <v>0</v>
      </c>
      <c r="D104" s="100">
        <v>0</v>
      </c>
      <c r="E104" s="100">
        <v>0</v>
      </c>
      <c r="F104" s="100">
        <v>0.15370990000000001</v>
      </c>
      <c r="G104" s="100">
        <v>0.2923848</v>
      </c>
      <c r="H104" s="100">
        <v>0.55426149999999996</v>
      </c>
      <c r="I104" s="100">
        <v>1.5551417999999999</v>
      </c>
      <c r="J104" s="100">
        <v>2.0427645999999999</v>
      </c>
      <c r="K104" s="100">
        <v>4.9750443000000004</v>
      </c>
      <c r="L104" s="100">
        <v>6.4876687999999998</v>
      </c>
      <c r="M104" s="100">
        <v>9.1874345000000002</v>
      </c>
      <c r="N104" s="100">
        <v>14.109690000000001</v>
      </c>
      <c r="O104" s="100">
        <v>19.73911</v>
      </c>
      <c r="P104" s="100">
        <v>34.850574000000002</v>
      </c>
      <c r="Q104" s="100">
        <v>43.495156999999999</v>
      </c>
      <c r="R104" s="100">
        <v>52.901375999999999</v>
      </c>
      <c r="S104" s="100">
        <v>103.54550999999999</v>
      </c>
      <c r="T104" s="100">
        <v>106.92496</v>
      </c>
      <c r="U104" s="100">
        <v>8.8574085</v>
      </c>
      <c r="V104" s="100">
        <v>10.654805</v>
      </c>
      <c r="W104" s="127"/>
      <c r="X104" s="123">
        <v>1997</v>
      </c>
      <c r="Y104" s="100">
        <v>0</v>
      </c>
      <c r="Z104" s="100">
        <v>0</v>
      </c>
      <c r="AA104" s="100">
        <v>0</v>
      </c>
      <c r="AB104" s="100">
        <v>0.48432799999999998</v>
      </c>
      <c r="AC104" s="100">
        <v>0.45088980000000001</v>
      </c>
      <c r="AD104" s="100">
        <v>1.108921</v>
      </c>
      <c r="AE104" s="100">
        <v>2.1050238000000001</v>
      </c>
      <c r="AF104" s="100">
        <v>1.6228102</v>
      </c>
      <c r="AG104" s="100">
        <v>3.0494577999999999</v>
      </c>
      <c r="AH104" s="100">
        <v>3.2826246000000001</v>
      </c>
      <c r="AI104" s="100">
        <v>4.3031756000000003</v>
      </c>
      <c r="AJ104" s="100">
        <v>5.9670142999999998</v>
      </c>
      <c r="AK104" s="100">
        <v>7.7406014000000001</v>
      </c>
      <c r="AL104" s="100">
        <v>13.127254000000001</v>
      </c>
      <c r="AM104" s="100">
        <v>14.377001999999999</v>
      </c>
      <c r="AN104" s="100">
        <v>19.990279000000001</v>
      </c>
      <c r="AO104" s="100">
        <v>34.651003000000003</v>
      </c>
      <c r="AP104" s="100">
        <v>49.785719999999998</v>
      </c>
      <c r="AQ104" s="100">
        <v>4.7373111999999997</v>
      </c>
      <c r="AR104" s="100">
        <v>4.5547924999999996</v>
      </c>
      <c r="AS104" s="127"/>
      <c r="AT104" s="123">
        <v>1997</v>
      </c>
      <c r="AU104" s="100">
        <v>0</v>
      </c>
      <c r="AV104" s="100">
        <v>0</v>
      </c>
      <c r="AW104" s="100">
        <v>0</v>
      </c>
      <c r="AX104" s="100">
        <v>0.31496289999999999</v>
      </c>
      <c r="AY104" s="100">
        <v>0.37054029999999999</v>
      </c>
      <c r="AZ104" s="100">
        <v>0.83154150000000004</v>
      </c>
      <c r="BA104" s="100">
        <v>1.8310994</v>
      </c>
      <c r="BB104" s="100">
        <v>1.8320524</v>
      </c>
      <c r="BC104" s="100">
        <v>4.0085769000000004</v>
      </c>
      <c r="BD104" s="100">
        <v>4.8946712999999997</v>
      </c>
      <c r="BE104" s="100">
        <v>6.7915143000000002</v>
      </c>
      <c r="BF104" s="100">
        <v>10.102232000000001</v>
      </c>
      <c r="BG104" s="100">
        <v>13.722916</v>
      </c>
      <c r="BH104" s="100">
        <v>23.756257999999999</v>
      </c>
      <c r="BI104" s="100">
        <v>27.823418</v>
      </c>
      <c r="BJ104" s="100">
        <v>33.997140999999999</v>
      </c>
      <c r="BK104" s="100">
        <v>60.607748999999998</v>
      </c>
      <c r="BL104" s="100">
        <v>66.907596999999996</v>
      </c>
      <c r="BM104" s="100">
        <v>6.7849833999999998</v>
      </c>
      <c r="BN104" s="100">
        <v>7.1995119000000001</v>
      </c>
      <c r="BO104" s="127"/>
      <c r="BP104" s="123">
        <v>1997</v>
      </c>
    </row>
    <row r="105" spans="1:68">
      <c r="A105" s="127"/>
      <c r="B105" s="123">
        <v>1998</v>
      </c>
      <c r="C105" s="100">
        <v>0</v>
      </c>
      <c r="D105" s="100">
        <v>0</v>
      </c>
      <c r="E105" s="100">
        <v>0</v>
      </c>
      <c r="F105" s="100">
        <v>0</v>
      </c>
      <c r="G105" s="100">
        <v>0.1499743</v>
      </c>
      <c r="H105" s="100">
        <v>1.3759756999999999</v>
      </c>
      <c r="I105" s="100">
        <v>2.0031134000000002</v>
      </c>
      <c r="J105" s="100">
        <v>2.6932689999999999</v>
      </c>
      <c r="K105" s="100">
        <v>3.4719962</v>
      </c>
      <c r="L105" s="100">
        <v>6.7510341</v>
      </c>
      <c r="M105" s="100">
        <v>8.6602727999999995</v>
      </c>
      <c r="N105" s="100">
        <v>11.645118999999999</v>
      </c>
      <c r="O105" s="100">
        <v>25.952328999999999</v>
      </c>
      <c r="P105" s="100">
        <v>30.277775999999999</v>
      </c>
      <c r="Q105" s="100">
        <v>51.271141</v>
      </c>
      <c r="R105" s="100">
        <v>59.115571000000003</v>
      </c>
      <c r="S105" s="100">
        <v>78.067555999999996</v>
      </c>
      <c r="T105" s="100">
        <v>140.01679999999999</v>
      </c>
      <c r="U105" s="100">
        <v>9.2933755999999992</v>
      </c>
      <c r="V105" s="100">
        <v>11.061686</v>
      </c>
      <c r="W105" s="127"/>
      <c r="X105" s="123">
        <v>1998</v>
      </c>
      <c r="Y105" s="100">
        <v>0</v>
      </c>
      <c r="Z105" s="100">
        <v>0</v>
      </c>
      <c r="AA105" s="100">
        <v>0</v>
      </c>
      <c r="AB105" s="100">
        <v>0.16041939999999999</v>
      </c>
      <c r="AC105" s="100">
        <v>0</v>
      </c>
      <c r="AD105" s="100">
        <v>0.68602160000000001</v>
      </c>
      <c r="AE105" s="100">
        <v>1.7001550000000001</v>
      </c>
      <c r="AF105" s="100">
        <v>1.8697505000000001</v>
      </c>
      <c r="AG105" s="100">
        <v>2.4324286000000002</v>
      </c>
      <c r="AH105" s="100">
        <v>2.9213960000000001</v>
      </c>
      <c r="AI105" s="100">
        <v>4.2139417999999997</v>
      </c>
      <c r="AJ105" s="100">
        <v>5.1040530999999998</v>
      </c>
      <c r="AK105" s="100">
        <v>7.5601504000000004</v>
      </c>
      <c r="AL105" s="100">
        <v>9.7958431000000008</v>
      </c>
      <c r="AM105" s="100">
        <v>16.402256000000001</v>
      </c>
      <c r="AN105" s="100">
        <v>17.20842</v>
      </c>
      <c r="AO105" s="100">
        <v>44.185957000000002</v>
      </c>
      <c r="AP105" s="100">
        <v>65.416904000000002</v>
      </c>
      <c r="AQ105" s="100">
        <v>4.8908418999999999</v>
      </c>
      <c r="AR105" s="100">
        <v>4.5796770000000002</v>
      </c>
      <c r="AS105" s="127"/>
      <c r="AT105" s="123">
        <v>1998</v>
      </c>
      <c r="AU105" s="100">
        <v>0</v>
      </c>
      <c r="AV105" s="100">
        <v>0</v>
      </c>
      <c r="AW105" s="100">
        <v>0</v>
      </c>
      <c r="AX105" s="100">
        <v>7.8265699999999994E-2</v>
      </c>
      <c r="AY105" s="100">
        <v>7.6066300000000003E-2</v>
      </c>
      <c r="AZ105" s="100">
        <v>1.030505</v>
      </c>
      <c r="BA105" s="100">
        <v>1.8508895000000001</v>
      </c>
      <c r="BB105" s="100">
        <v>2.2798058999999999</v>
      </c>
      <c r="BC105" s="100">
        <v>2.9493537999999999</v>
      </c>
      <c r="BD105" s="100">
        <v>4.8382414999999996</v>
      </c>
      <c r="BE105" s="100">
        <v>6.4742575000000002</v>
      </c>
      <c r="BF105" s="100">
        <v>8.4323853999999994</v>
      </c>
      <c r="BG105" s="100">
        <v>16.750599999999999</v>
      </c>
      <c r="BH105" s="100">
        <v>19.833573999999999</v>
      </c>
      <c r="BI105" s="100">
        <v>32.633367</v>
      </c>
      <c r="BJ105" s="100">
        <v>35.12379</v>
      </c>
      <c r="BK105" s="100">
        <v>57.002754000000003</v>
      </c>
      <c r="BL105" s="100">
        <v>88.036036999999993</v>
      </c>
      <c r="BM105" s="100">
        <v>7.0777593000000003</v>
      </c>
      <c r="BN105" s="100">
        <v>7.4268866999999998</v>
      </c>
      <c r="BO105" s="127"/>
      <c r="BP105" s="123">
        <v>1998</v>
      </c>
    </row>
    <row r="106" spans="1:68">
      <c r="A106" s="127"/>
      <c r="B106" s="123">
        <v>1999</v>
      </c>
      <c r="C106" s="100">
        <v>0</v>
      </c>
      <c r="D106" s="100">
        <v>0</v>
      </c>
      <c r="E106" s="100">
        <v>0</v>
      </c>
      <c r="F106" s="100">
        <v>0</v>
      </c>
      <c r="G106" s="100">
        <v>0.61102749999999995</v>
      </c>
      <c r="H106" s="100">
        <v>1.1037101</v>
      </c>
      <c r="I106" s="100">
        <v>1.2901191000000001</v>
      </c>
      <c r="J106" s="100">
        <v>2.4098191999999998</v>
      </c>
      <c r="K106" s="100">
        <v>3.9876893999999998</v>
      </c>
      <c r="L106" s="100">
        <v>6.0733417000000003</v>
      </c>
      <c r="M106" s="100">
        <v>9.1697901000000002</v>
      </c>
      <c r="N106" s="100">
        <v>16.727679999999999</v>
      </c>
      <c r="O106" s="100">
        <v>16.987690000000001</v>
      </c>
      <c r="P106" s="100">
        <v>29.836531999999998</v>
      </c>
      <c r="Q106" s="100">
        <v>43.713757000000001</v>
      </c>
      <c r="R106" s="100">
        <v>66.372730000000004</v>
      </c>
      <c r="S106" s="100">
        <v>108.08783</v>
      </c>
      <c r="T106" s="100">
        <v>142.31827000000001</v>
      </c>
      <c r="U106" s="100">
        <v>9.6037423000000004</v>
      </c>
      <c r="V106" s="100">
        <v>11.379706000000001</v>
      </c>
      <c r="W106" s="127"/>
      <c r="X106" s="123">
        <v>1999</v>
      </c>
      <c r="Y106" s="100">
        <v>0</v>
      </c>
      <c r="Z106" s="100">
        <v>0</v>
      </c>
      <c r="AA106" s="100">
        <v>0</v>
      </c>
      <c r="AB106" s="100">
        <v>0.1583637</v>
      </c>
      <c r="AC106" s="100">
        <v>0.31445899999999999</v>
      </c>
      <c r="AD106" s="100">
        <v>0.68726069999999995</v>
      </c>
      <c r="AE106" s="100">
        <v>1.4143231000000001</v>
      </c>
      <c r="AF106" s="100">
        <v>2.1220835</v>
      </c>
      <c r="AG106" s="100">
        <v>2.1108239000000002</v>
      </c>
      <c r="AH106" s="100">
        <v>3.7780387000000002</v>
      </c>
      <c r="AI106" s="100">
        <v>4.8784672999999996</v>
      </c>
      <c r="AJ106" s="100">
        <v>5.1115086999999999</v>
      </c>
      <c r="AK106" s="100">
        <v>8.9022248000000008</v>
      </c>
      <c r="AL106" s="100">
        <v>13.079722</v>
      </c>
      <c r="AM106" s="100">
        <v>16.900608999999999</v>
      </c>
      <c r="AN106" s="100">
        <v>18.266541</v>
      </c>
      <c r="AO106" s="100">
        <v>28.022286000000001</v>
      </c>
      <c r="AP106" s="100">
        <v>67.205522000000002</v>
      </c>
      <c r="AQ106" s="100">
        <v>5.0041411</v>
      </c>
      <c r="AR106" s="100">
        <v>4.6454893000000004</v>
      </c>
      <c r="AS106" s="127"/>
      <c r="AT106" s="123">
        <v>1999</v>
      </c>
      <c r="AU106" s="100">
        <v>0</v>
      </c>
      <c r="AV106" s="100">
        <v>0</v>
      </c>
      <c r="AW106" s="100">
        <v>0</v>
      </c>
      <c r="AX106" s="100">
        <v>7.7344399999999994E-2</v>
      </c>
      <c r="AY106" s="100">
        <v>0.46488279999999998</v>
      </c>
      <c r="AZ106" s="100">
        <v>0.89509859999999997</v>
      </c>
      <c r="BA106" s="100">
        <v>1.3526385999999999</v>
      </c>
      <c r="BB106" s="100">
        <v>2.2652773000000002</v>
      </c>
      <c r="BC106" s="100">
        <v>3.0436358000000001</v>
      </c>
      <c r="BD106" s="100">
        <v>4.922993</v>
      </c>
      <c r="BE106" s="100">
        <v>7.0530638999999997</v>
      </c>
      <c r="BF106" s="100">
        <v>11.023096000000001</v>
      </c>
      <c r="BG106" s="100">
        <v>12.948675</v>
      </c>
      <c r="BH106" s="100">
        <v>21.306439999999998</v>
      </c>
      <c r="BI106" s="100">
        <v>29.479479000000001</v>
      </c>
      <c r="BJ106" s="100">
        <v>38.969332999999999</v>
      </c>
      <c r="BK106" s="100">
        <v>58.514547</v>
      </c>
      <c r="BL106" s="100">
        <v>90.090849000000006</v>
      </c>
      <c r="BM106" s="100">
        <v>7.2877991</v>
      </c>
      <c r="BN106" s="100">
        <v>7.5345965000000001</v>
      </c>
      <c r="BO106" s="127"/>
      <c r="BP106" s="123">
        <v>1999</v>
      </c>
    </row>
    <row r="107" spans="1:68" s="91" customFormat="1">
      <c r="A107" s="125"/>
      <c r="B107" s="124">
        <v>2000</v>
      </c>
      <c r="C107" s="100">
        <v>0</v>
      </c>
      <c r="D107" s="100">
        <v>0</v>
      </c>
      <c r="E107" s="100">
        <v>0</v>
      </c>
      <c r="F107" s="100">
        <v>0.2976394</v>
      </c>
      <c r="G107" s="100">
        <v>0.30791259999999998</v>
      </c>
      <c r="H107" s="100">
        <v>0.4187961</v>
      </c>
      <c r="I107" s="100">
        <v>1.2780260000000001</v>
      </c>
      <c r="J107" s="100">
        <v>2.2847651</v>
      </c>
      <c r="K107" s="100">
        <v>3.7723089999999999</v>
      </c>
      <c r="L107" s="100">
        <v>4.3724876999999998</v>
      </c>
      <c r="M107" s="100">
        <v>8.2474488000000008</v>
      </c>
      <c r="N107" s="100">
        <v>12.523739000000001</v>
      </c>
      <c r="O107" s="100">
        <v>18.330884999999999</v>
      </c>
      <c r="P107" s="100">
        <v>26.674184</v>
      </c>
      <c r="Q107" s="100">
        <v>51.060684999999999</v>
      </c>
      <c r="R107" s="100">
        <v>68.747107</v>
      </c>
      <c r="S107" s="100">
        <v>99.821505999999999</v>
      </c>
      <c r="T107" s="100">
        <v>112.93128</v>
      </c>
      <c r="U107" s="100">
        <v>9.2127201000000003</v>
      </c>
      <c r="V107" s="100">
        <v>10.613014</v>
      </c>
      <c r="W107" s="125"/>
      <c r="X107" s="124">
        <v>2000</v>
      </c>
      <c r="Y107" s="100">
        <v>0</v>
      </c>
      <c r="Z107" s="100">
        <v>0</v>
      </c>
      <c r="AA107" s="100">
        <v>0</v>
      </c>
      <c r="AB107" s="100">
        <v>0</v>
      </c>
      <c r="AC107" s="100">
        <v>0.79325040000000002</v>
      </c>
      <c r="AD107" s="100">
        <v>0.55472350000000004</v>
      </c>
      <c r="AE107" s="100">
        <v>1.2604971</v>
      </c>
      <c r="AF107" s="100">
        <v>2.7921781999999999</v>
      </c>
      <c r="AG107" s="100">
        <v>2.7596142000000001</v>
      </c>
      <c r="AH107" s="100">
        <v>4.0286061000000002</v>
      </c>
      <c r="AI107" s="100">
        <v>3.3912209</v>
      </c>
      <c r="AJ107" s="100">
        <v>6.5891834999999999</v>
      </c>
      <c r="AK107" s="100">
        <v>8.1152774999999995</v>
      </c>
      <c r="AL107" s="100">
        <v>9.6241619000000007</v>
      </c>
      <c r="AM107" s="100">
        <v>15.081728</v>
      </c>
      <c r="AN107" s="100">
        <v>22.383336</v>
      </c>
      <c r="AO107" s="100">
        <v>33.368113999999998</v>
      </c>
      <c r="AP107" s="100">
        <v>52.848050000000001</v>
      </c>
      <c r="AQ107" s="100">
        <v>4.9241878999999997</v>
      </c>
      <c r="AR107" s="100">
        <v>4.5312017000000004</v>
      </c>
      <c r="AS107" s="125"/>
      <c r="AT107" s="124">
        <v>2000</v>
      </c>
      <c r="AU107" s="100">
        <v>0</v>
      </c>
      <c r="AV107" s="100">
        <v>0</v>
      </c>
      <c r="AW107" s="100">
        <v>0</v>
      </c>
      <c r="AX107" s="100">
        <v>0.1520003</v>
      </c>
      <c r="AY107" s="100">
        <v>0.54693780000000003</v>
      </c>
      <c r="AZ107" s="100">
        <v>0.48698399999999997</v>
      </c>
      <c r="BA107" s="100">
        <v>1.2692011000000001</v>
      </c>
      <c r="BB107" s="100">
        <v>2.5398353</v>
      </c>
      <c r="BC107" s="100">
        <v>3.2627989999999998</v>
      </c>
      <c r="BD107" s="100">
        <v>4.1996482999999998</v>
      </c>
      <c r="BE107" s="100">
        <v>5.8411963</v>
      </c>
      <c r="BF107" s="100">
        <v>9.6079235999999995</v>
      </c>
      <c r="BG107" s="100">
        <v>13.248324999999999</v>
      </c>
      <c r="BH107" s="100">
        <v>17.984703</v>
      </c>
      <c r="BI107" s="100">
        <v>32.103647000000002</v>
      </c>
      <c r="BJ107" s="100">
        <v>42.450378999999998</v>
      </c>
      <c r="BK107" s="100">
        <v>58.954965999999999</v>
      </c>
      <c r="BL107" s="100">
        <v>71.280095000000003</v>
      </c>
      <c r="BM107" s="100">
        <v>7.0524671000000003</v>
      </c>
      <c r="BN107" s="100">
        <v>7.1676720999999999</v>
      </c>
      <c r="BO107" s="125"/>
      <c r="BP107" s="124">
        <v>2000</v>
      </c>
    </row>
    <row r="108" spans="1:68">
      <c r="A108" s="127"/>
      <c r="B108" s="123">
        <v>2001</v>
      </c>
      <c r="C108" s="100">
        <v>0</v>
      </c>
      <c r="D108" s="100">
        <v>0</v>
      </c>
      <c r="E108" s="100">
        <v>0</v>
      </c>
      <c r="F108" s="100">
        <v>0.29233179999999998</v>
      </c>
      <c r="G108" s="100">
        <v>1.0694467999999999</v>
      </c>
      <c r="H108" s="100">
        <v>1.0082126</v>
      </c>
      <c r="I108" s="100">
        <v>0.9689238</v>
      </c>
      <c r="J108" s="100">
        <v>3.2569886000000001</v>
      </c>
      <c r="K108" s="100">
        <v>4.3840301000000004</v>
      </c>
      <c r="L108" s="100">
        <v>5.8130262000000004</v>
      </c>
      <c r="M108" s="100">
        <v>8.1773717999999995</v>
      </c>
      <c r="N108" s="100">
        <v>13.544816000000001</v>
      </c>
      <c r="O108" s="100">
        <v>20.672060999999999</v>
      </c>
      <c r="P108" s="100">
        <v>30.901143000000001</v>
      </c>
      <c r="Q108" s="100">
        <v>49.087730999999998</v>
      </c>
      <c r="R108" s="100">
        <v>75.280863999999994</v>
      </c>
      <c r="S108" s="100">
        <v>75.363275000000002</v>
      </c>
      <c r="T108" s="100">
        <v>137.64794000000001</v>
      </c>
      <c r="U108" s="100">
        <v>9.9771737999999992</v>
      </c>
      <c r="V108" s="100">
        <v>11.233154000000001</v>
      </c>
      <c r="W108" s="127"/>
      <c r="X108" s="123">
        <v>2001</v>
      </c>
      <c r="Y108" s="100">
        <v>0</v>
      </c>
      <c r="Z108" s="100">
        <v>0</v>
      </c>
      <c r="AA108" s="100">
        <v>0</v>
      </c>
      <c r="AB108" s="100">
        <v>0.15247810000000001</v>
      </c>
      <c r="AC108" s="100">
        <v>0.47200609999999998</v>
      </c>
      <c r="AD108" s="100">
        <v>1.0007005</v>
      </c>
      <c r="AE108" s="100">
        <v>1.3602666000000001</v>
      </c>
      <c r="AF108" s="100">
        <v>0.9381429</v>
      </c>
      <c r="AG108" s="100">
        <v>2.5667247</v>
      </c>
      <c r="AH108" s="100">
        <v>2.9440426</v>
      </c>
      <c r="AI108" s="100">
        <v>4.3488052000000001</v>
      </c>
      <c r="AJ108" s="100">
        <v>7.1057477000000002</v>
      </c>
      <c r="AK108" s="100">
        <v>8.6358981999999997</v>
      </c>
      <c r="AL108" s="100">
        <v>12.769278999999999</v>
      </c>
      <c r="AM108" s="100">
        <v>16.838965000000002</v>
      </c>
      <c r="AN108" s="100">
        <v>22.411705999999999</v>
      </c>
      <c r="AO108" s="100">
        <v>38.416252999999998</v>
      </c>
      <c r="AP108" s="100">
        <v>53.274749</v>
      </c>
      <c r="AQ108" s="100">
        <v>5.1889887999999997</v>
      </c>
      <c r="AR108" s="100">
        <v>4.7008488000000002</v>
      </c>
      <c r="AS108" s="127"/>
      <c r="AT108" s="123">
        <v>2001</v>
      </c>
      <c r="AU108" s="100">
        <v>0</v>
      </c>
      <c r="AV108" s="100">
        <v>0</v>
      </c>
      <c r="AW108" s="100">
        <v>0</v>
      </c>
      <c r="AX108" s="100">
        <v>0.2238829</v>
      </c>
      <c r="AY108" s="100">
        <v>0.77511629999999998</v>
      </c>
      <c r="AZ108" s="100">
        <v>1.0044424999999999</v>
      </c>
      <c r="BA108" s="100">
        <v>1.1662999999999999</v>
      </c>
      <c r="BB108" s="100">
        <v>2.0903122999999999</v>
      </c>
      <c r="BC108" s="100">
        <v>3.4689983999999998</v>
      </c>
      <c r="BD108" s="100">
        <v>4.3695773999999998</v>
      </c>
      <c r="BE108" s="100">
        <v>6.2694226000000004</v>
      </c>
      <c r="BF108" s="100">
        <v>10.379459000000001</v>
      </c>
      <c r="BG108" s="100">
        <v>14.697452999999999</v>
      </c>
      <c r="BH108" s="100">
        <v>21.684678000000002</v>
      </c>
      <c r="BI108" s="100">
        <v>32.173459000000001</v>
      </c>
      <c r="BJ108" s="100">
        <v>45.556055000000001</v>
      </c>
      <c r="BK108" s="100">
        <v>52.773023999999999</v>
      </c>
      <c r="BL108" s="100">
        <v>79.334350999999998</v>
      </c>
      <c r="BM108" s="100">
        <v>7.5643197000000004</v>
      </c>
      <c r="BN108" s="100">
        <v>7.5613213000000004</v>
      </c>
      <c r="BO108" s="127"/>
      <c r="BP108" s="123">
        <v>2001</v>
      </c>
    </row>
    <row r="109" spans="1:68">
      <c r="A109" s="127"/>
      <c r="B109" s="124">
        <v>2002</v>
      </c>
      <c r="C109" s="100">
        <v>0</v>
      </c>
      <c r="D109" s="100">
        <v>0</v>
      </c>
      <c r="E109" s="100">
        <v>0</v>
      </c>
      <c r="F109" s="100">
        <v>0.14493049999999999</v>
      </c>
      <c r="G109" s="100">
        <v>0.59809420000000002</v>
      </c>
      <c r="H109" s="100">
        <v>0.73304219999999998</v>
      </c>
      <c r="I109" s="100">
        <v>1.3533375000000001</v>
      </c>
      <c r="J109" s="100">
        <v>1.9221634000000001</v>
      </c>
      <c r="K109" s="100">
        <v>4.5631091000000001</v>
      </c>
      <c r="L109" s="100">
        <v>6.1666854999999998</v>
      </c>
      <c r="M109" s="100">
        <v>7.9120796999999996</v>
      </c>
      <c r="N109" s="100">
        <v>15.387885000000001</v>
      </c>
      <c r="O109" s="100">
        <v>20.800930000000001</v>
      </c>
      <c r="P109" s="100">
        <v>30.169712000000001</v>
      </c>
      <c r="Q109" s="100">
        <v>46.446510000000004</v>
      </c>
      <c r="R109" s="100">
        <v>65.282053000000005</v>
      </c>
      <c r="S109" s="100">
        <v>95.040226000000004</v>
      </c>
      <c r="T109" s="100">
        <v>152.43902</v>
      </c>
      <c r="U109" s="100">
        <v>10.190706</v>
      </c>
      <c r="V109" s="100">
        <v>11.376161</v>
      </c>
      <c r="W109" s="127"/>
      <c r="X109" s="124">
        <v>2002</v>
      </c>
      <c r="Y109" s="100">
        <v>0</v>
      </c>
      <c r="Z109" s="100">
        <v>0</v>
      </c>
      <c r="AA109" s="100">
        <v>0</v>
      </c>
      <c r="AB109" s="100">
        <v>0</v>
      </c>
      <c r="AC109" s="100">
        <v>0.4637559</v>
      </c>
      <c r="AD109" s="100">
        <v>0.44006659999999997</v>
      </c>
      <c r="AE109" s="100">
        <v>0.93112839999999997</v>
      </c>
      <c r="AF109" s="100">
        <v>1.2199287999999999</v>
      </c>
      <c r="AG109" s="100">
        <v>2.7797670000000001</v>
      </c>
      <c r="AH109" s="100">
        <v>2.7551204999999999</v>
      </c>
      <c r="AI109" s="100">
        <v>4.1944223999999997</v>
      </c>
      <c r="AJ109" s="100">
        <v>5.2629599999999996</v>
      </c>
      <c r="AK109" s="100">
        <v>5.0453359000000004</v>
      </c>
      <c r="AL109" s="100">
        <v>8.5213716000000002</v>
      </c>
      <c r="AM109" s="100">
        <v>16.377284</v>
      </c>
      <c r="AN109" s="100">
        <v>23.626010999999998</v>
      </c>
      <c r="AO109" s="100">
        <v>38.199832999999998</v>
      </c>
      <c r="AP109" s="100">
        <v>55.340342999999997</v>
      </c>
      <c r="AQ109" s="100">
        <v>4.8473853</v>
      </c>
      <c r="AR109" s="100">
        <v>4.2756480999999997</v>
      </c>
      <c r="AS109" s="127"/>
      <c r="AT109" s="124">
        <v>2002</v>
      </c>
      <c r="AU109" s="100">
        <v>0</v>
      </c>
      <c r="AV109" s="100">
        <v>0</v>
      </c>
      <c r="AW109" s="100">
        <v>0</v>
      </c>
      <c r="AX109" s="100">
        <v>7.3969400000000005E-2</v>
      </c>
      <c r="AY109" s="100">
        <v>0.53204309999999999</v>
      </c>
      <c r="AZ109" s="100">
        <v>0.58659459999999997</v>
      </c>
      <c r="BA109" s="100">
        <v>1.1404114999999999</v>
      </c>
      <c r="BB109" s="100">
        <v>1.5687944</v>
      </c>
      <c r="BC109" s="100">
        <v>3.6652860999999999</v>
      </c>
      <c r="BD109" s="100">
        <v>4.4502679000000001</v>
      </c>
      <c r="BE109" s="100">
        <v>6.0545092</v>
      </c>
      <c r="BF109" s="100">
        <v>10.390536000000001</v>
      </c>
      <c r="BG109" s="100">
        <v>12.987261</v>
      </c>
      <c r="BH109" s="100">
        <v>19.179244000000001</v>
      </c>
      <c r="BI109" s="100">
        <v>30.737689</v>
      </c>
      <c r="BJ109" s="100">
        <v>42.036476</v>
      </c>
      <c r="BK109" s="100">
        <v>60.552154999999999</v>
      </c>
      <c r="BL109" s="100">
        <v>85.488274000000004</v>
      </c>
      <c r="BM109" s="100">
        <v>7.4992780000000003</v>
      </c>
      <c r="BN109" s="100">
        <v>7.3834812999999997</v>
      </c>
      <c r="BO109" s="127"/>
      <c r="BP109" s="124">
        <v>2002</v>
      </c>
    </row>
    <row r="110" spans="1:68">
      <c r="A110" s="127"/>
      <c r="B110" s="123">
        <v>2003</v>
      </c>
      <c r="C110" s="100">
        <v>0</v>
      </c>
      <c r="D110" s="100">
        <v>0</v>
      </c>
      <c r="E110" s="100">
        <v>0</v>
      </c>
      <c r="F110" s="100">
        <v>0.2883307</v>
      </c>
      <c r="G110" s="100">
        <v>0.43684020000000001</v>
      </c>
      <c r="H110" s="100">
        <v>0.88719599999999998</v>
      </c>
      <c r="I110" s="100">
        <v>0.80243509999999996</v>
      </c>
      <c r="J110" s="100">
        <v>3.0518382000000002</v>
      </c>
      <c r="K110" s="100">
        <v>4.5017966999999999</v>
      </c>
      <c r="L110" s="100">
        <v>6.9288164999999999</v>
      </c>
      <c r="M110" s="100">
        <v>8.6519758000000007</v>
      </c>
      <c r="N110" s="100">
        <v>14.703288000000001</v>
      </c>
      <c r="O110" s="100">
        <v>20.282806999999998</v>
      </c>
      <c r="P110" s="100">
        <v>33.93262</v>
      </c>
      <c r="Q110" s="100">
        <v>41.443295999999997</v>
      </c>
      <c r="R110" s="100">
        <v>61.448846000000003</v>
      </c>
      <c r="S110" s="100">
        <v>102.80776</v>
      </c>
      <c r="T110" s="100">
        <v>150.32071999999999</v>
      </c>
      <c r="U110" s="100">
        <v>10.400919</v>
      </c>
      <c r="V110" s="100">
        <v>11.440785</v>
      </c>
      <c r="W110" s="127"/>
      <c r="X110" s="123">
        <v>2003</v>
      </c>
      <c r="Y110" s="100">
        <v>0</v>
      </c>
      <c r="Z110" s="100">
        <v>0</v>
      </c>
      <c r="AA110" s="100">
        <v>0</v>
      </c>
      <c r="AB110" s="100">
        <v>0</v>
      </c>
      <c r="AC110" s="100">
        <v>0.15076999999999999</v>
      </c>
      <c r="AD110" s="100">
        <v>0.59433420000000003</v>
      </c>
      <c r="AE110" s="100">
        <v>0.78820219999999996</v>
      </c>
      <c r="AF110" s="100">
        <v>1.2312996</v>
      </c>
      <c r="AG110" s="100">
        <v>1.9589354999999999</v>
      </c>
      <c r="AH110" s="100">
        <v>4.2679292000000002</v>
      </c>
      <c r="AI110" s="100">
        <v>3.8454025000000001</v>
      </c>
      <c r="AJ110" s="100">
        <v>3.7097229999999999</v>
      </c>
      <c r="AK110" s="100">
        <v>9.1289570999999992</v>
      </c>
      <c r="AL110" s="100">
        <v>12.467066000000001</v>
      </c>
      <c r="AM110" s="100">
        <v>13.497968</v>
      </c>
      <c r="AN110" s="100">
        <v>23.747087000000001</v>
      </c>
      <c r="AO110" s="100">
        <v>35.206116000000002</v>
      </c>
      <c r="AP110" s="100">
        <v>63.957236999999999</v>
      </c>
      <c r="AQ110" s="100">
        <v>5.1242608000000001</v>
      </c>
      <c r="AR110" s="100">
        <v>4.4821558000000001</v>
      </c>
      <c r="AS110" s="127"/>
      <c r="AT110" s="123">
        <v>2003</v>
      </c>
      <c r="AU110" s="100">
        <v>0</v>
      </c>
      <c r="AV110" s="100">
        <v>0</v>
      </c>
      <c r="AW110" s="100">
        <v>0</v>
      </c>
      <c r="AX110" s="100">
        <v>0.14701900000000001</v>
      </c>
      <c r="AY110" s="100">
        <v>0.29629369999999999</v>
      </c>
      <c r="AZ110" s="100">
        <v>0.74111950000000004</v>
      </c>
      <c r="BA110" s="100">
        <v>0.79525500000000005</v>
      </c>
      <c r="BB110" s="100">
        <v>2.1352627000000002</v>
      </c>
      <c r="BC110" s="100">
        <v>3.2216155999999998</v>
      </c>
      <c r="BD110" s="100">
        <v>5.5886896000000004</v>
      </c>
      <c r="BE110" s="100">
        <v>6.2433616000000001</v>
      </c>
      <c r="BF110" s="100">
        <v>9.2642603999999995</v>
      </c>
      <c r="BG110" s="100">
        <v>14.748970999999999</v>
      </c>
      <c r="BH110" s="100">
        <v>23.045165999999998</v>
      </c>
      <c r="BI110" s="100">
        <v>26.872304</v>
      </c>
      <c r="BJ110" s="100">
        <v>40.573362000000003</v>
      </c>
      <c r="BK110" s="100">
        <v>62.039870999999998</v>
      </c>
      <c r="BL110" s="100">
        <v>90.888597000000004</v>
      </c>
      <c r="BM110" s="100">
        <v>7.7431182999999999</v>
      </c>
      <c r="BN110" s="100">
        <v>7.5447487000000004</v>
      </c>
      <c r="BO110" s="127"/>
      <c r="BP110" s="123">
        <v>2003</v>
      </c>
    </row>
    <row r="111" spans="1:68">
      <c r="A111" s="127"/>
      <c r="B111" s="124">
        <v>2004</v>
      </c>
      <c r="C111" s="100">
        <v>0</v>
      </c>
      <c r="D111" s="100">
        <v>0</v>
      </c>
      <c r="E111" s="100">
        <v>0</v>
      </c>
      <c r="F111" s="100">
        <v>0</v>
      </c>
      <c r="G111" s="100">
        <v>0.85288940000000002</v>
      </c>
      <c r="H111" s="100">
        <v>0.59251450000000006</v>
      </c>
      <c r="I111" s="100">
        <v>1.6026026</v>
      </c>
      <c r="J111" s="100">
        <v>2.081798</v>
      </c>
      <c r="K111" s="100">
        <v>3.6867670000000001</v>
      </c>
      <c r="L111" s="100">
        <v>6.5065030000000004</v>
      </c>
      <c r="M111" s="100">
        <v>12.878852999999999</v>
      </c>
      <c r="N111" s="100">
        <v>14.720470000000001</v>
      </c>
      <c r="O111" s="100">
        <v>17.758441000000001</v>
      </c>
      <c r="P111" s="100">
        <v>31.568104000000002</v>
      </c>
      <c r="Q111" s="100">
        <v>42.318801999999998</v>
      </c>
      <c r="R111" s="100">
        <v>72.422916999999998</v>
      </c>
      <c r="S111" s="100">
        <v>101.86244000000001</v>
      </c>
      <c r="T111" s="100">
        <v>159.25518</v>
      </c>
      <c r="U111" s="100">
        <v>10.883239</v>
      </c>
      <c r="V111" s="100">
        <v>11.843942</v>
      </c>
      <c r="W111" s="127"/>
      <c r="X111" s="124">
        <v>2004</v>
      </c>
      <c r="Y111" s="100">
        <v>0</v>
      </c>
      <c r="Z111" s="100">
        <v>0</v>
      </c>
      <c r="AA111" s="100">
        <v>0.1489984</v>
      </c>
      <c r="AB111" s="100">
        <v>0</v>
      </c>
      <c r="AC111" s="100">
        <v>0.29531849999999998</v>
      </c>
      <c r="AD111" s="100">
        <v>0.4486793</v>
      </c>
      <c r="AE111" s="100">
        <v>1.1837152</v>
      </c>
      <c r="AF111" s="100">
        <v>1.3682548000000001</v>
      </c>
      <c r="AG111" s="100">
        <v>2.0758759000000002</v>
      </c>
      <c r="AH111" s="100">
        <v>3.6245421000000002</v>
      </c>
      <c r="AI111" s="100">
        <v>3.0405118</v>
      </c>
      <c r="AJ111" s="100">
        <v>5.6015087000000001</v>
      </c>
      <c r="AK111" s="100">
        <v>8.3177842999999996</v>
      </c>
      <c r="AL111" s="100">
        <v>10.765711</v>
      </c>
      <c r="AM111" s="100">
        <v>13.313105999999999</v>
      </c>
      <c r="AN111" s="100">
        <v>21.247820000000001</v>
      </c>
      <c r="AO111" s="100">
        <v>34.287070999999997</v>
      </c>
      <c r="AP111" s="100">
        <v>58.528641</v>
      </c>
      <c r="AQ111" s="100">
        <v>4.9418284000000003</v>
      </c>
      <c r="AR111" s="100">
        <v>4.2834507000000004</v>
      </c>
      <c r="AS111" s="127"/>
      <c r="AT111" s="124">
        <v>2004</v>
      </c>
      <c r="AU111" s="100">
        <v>0</v>
      </c>
      <c r="AV111" s="100">
        <v>0</v>
      </c>
      <c r="AW111" s="100">
        <v>7.2488200000000003E-2</v>
      </c>
      <c r="AX111" s="100">
        <v>0</v>
      </c>
      <c r="AY111" s="100">
        <v>0.57940530000000001</v>
      </c>
      <c r="AZ111" s="100">
        <v>0.52094260000000003</v>
      </c>
      <c r="BA111" s="100">
        <v>1.3915579</v>
      </c>
      <c r="BB111" s="100">
        <v>1.7224879</v>
      </c>
      <c r="BC111" s="100">
        <v>2.875381</v>
      </c>
      <c r="BD111" s="100">
        <v>5.0550544999999998</v>
      </c>
      <c r="BE111" s="100">
        <v>7.9388342999999999</v>
      </c>
      <c r="BF111" s="100">
        <v>10.194333</v>
      </c>
      <c r="BG111" s="100">
        <v>13.067952999999999</v>
      </c>
      <c r="BH111" s="100">
        <v>21.018898</v>
      </c>
      <c r="BI111" s="100">
        <v>27.226008</v>
      </c>
      <c r="BJ111" s="100">
        <v>44.2988</v>
      </c>
      <c r="BK111" s="100">
        <v>61.371184999999997</v>
      </c>
      <c r="BL111" s="100">
        <v>90.122189000000006</v>
      </c>
      <c r="BM111" s="100">
        <v>7.8915464000000002</v>
      </c>
      <c r="BN111" s="100">
        <v>7.6011594000000002</v>
      </c>
      <c r="BO111" s="127"/>
      <c r="BP111" s="124">
        <v>2004</v>
      </c>
    </row>
    <row r="112" spans="1:68">
      <c r="A112" s="127"/>
      <c r="B112" s="123">
        <v>2005</v>
      </c>
      <c r="C112" s="100">
        <v>0</v>
      </c>
      <c r="D112" s="100">
        <v>0</v>
      </c>
      <c r="E112" s="100">
        <v>0</v>
      </c>
      <c r="F112" s="100">
        <v>0</v>
      </c>
      <c r="G112" s="100">
        <v>0</v>
      </c>
      <c r="H112" s="100">
        <v>1.6160144000000001</v>
      </c>
      <c r="I112" s="100">
        <v>2.4160004000000002</v>
      </c>
      <c r="J112" s="100">
        <v>2.0551042000000002</v>
      </c>
      <c r="K112" s="100">
        <v>4.6159039999999996</v>
      </c>
      <c r="L112" s="100">
        <v>5.2815481999999996</v>
      </c>
      <c r="M112" s="100">
        <v>9.7127455999999999</v>
      </c>
      <c r="N112" s="100">
        <v>17.543859999999999</v>
      </c>
      <c r="O112" s="100">
        <v>18.743024999999999</v>
      </c>
      <c r="P112" s="100">
        <v>31.372254999999999</v>
      </c>
      <c r="Q112" s="100">
        <v>45.111921000000002</v>
      </c>
      <c r="R112" s="100">
        <v>67.553354999999996</v>
      </c>
      <c r="S112" s="100">
        <v>107.38967</v>
      </c>
      <c r="T112" s="100">
        <v>179.25417999999999</v>
      </c>
      <c r="U112" s="100">
        <v>11.357701</v>
      </c>
      <c r="V112" s="100">
        <v>12.203537000000001</v>
      </c>
      <c r="W112" s="127"/>
      <c r="X112" s="123">
        <v>2005</v>
      </c>
      <c r="Y112" s="100">
        <v>0</v>
      </c>
      <c r="Z112" s="100">
        <v>0</v>
      </c>
      <c r="AA112" s="100">
        <v>0</v>
      </c>
      <c r="AB112" s="100">
        <v>0</v>
      </c>
      <c r="AC112" s="100">
        <v>0.28785509999999997</v>
      </c>
      <c r="AD112" s="100">
        <v>0.44651760000000001</v>
      </c>
      <c r="AE112" s="100">
        <v>0.66182649999999998</v>
      </c>
      <c r="AF112" s="100">
        <v>1.2186733000000001</v>
      </c>
      <c r="AG112" s="100">
        <v>2.7294065999999999</v>
      </c>
      <c r="AH112" s="100">
        <v>2.8703975000000002</v>
      </c>
      <c r="AI112" s="100">
        <v>5.1010609999999996</v>
      </c>
      <c r="AJ112" s="100">
        <v>6.5483060000000002</v>
      </c>
      <c r="AK112" s="100">
        <v>7.0849203000000003</v>
      </c>
      <c r="AL112" s="100">
        <v>9.9496234999999995</v>
      </c>
      <c r="AM112" s="100">
        <v>17.077192</v>
      </c>
      <c r="AN112" s="100">
        <v>21.576646</v>
      </c>
      <c r="AO112" s="100">
        <v>35.532950999999997</v>
      </c>
      <c r="AP112" s="100">
        <v>63.691170999999997</v>
      </c>
      <c r="AQ112" s="100">
        <v>5.3164199999999999</v>
      </c>
      <c r="AR112" s="100">
        <v>4.5491638999999999</v>
      </c>
      <c r="AS112" s="127"/>
      <c r="AT112" s="123">
        <v>2005</v>
      </c>
      <c r="AU112" s="100">
        <v>0</v>
      </c>
      <c r="AV112" s="100">
        <v>0</v>
      </c>
      <c r="AW112" s="100">
        <v>0</v>
      </c>
      <c r="AX112" s="100">
        <v>0</v>
      </c>
      <c r="AY112" s="100">
        <v>0.1413779</v>
      </c>
      <c r="AZ112" s="100">
        <v>1.0350796</v>
      </c>
      <c r="BA112" s="100">
        <v>1.5328040000000001</v>
      </c>
      <c r="BB112" s="100">
        <v>1.6344342999999999</v>
      </c>
      <c r="BC112" s="100">
        <v>3.6657706999999999</v>
      </c>
      <c r="BD112" s="100">
        <v>4.0659035000000001</v>
      </c>
      <c r="BE112" s="100">
        <v>7.3936818999999998</v>
      </c>
      <c r="BF112" s="100">
        <v>12.067398000000001</v>
      </c>
      <c r="BG112" s="100">
        <v>12.937219000000001</v>
      </c>
      <c r="BH112" s="100">
        <v>20.533473000000001</v>
      </c>
      <c r="BI112" s="100">
        <v>30.527889999999999</v>
      </c>
      <c r="BJ112" s="100">
        <v>42.476587000000002</v>
      </c>
      <c r="BK112" s="100">
        <v>64.559262000000004</v>
      </c>
      <c r="BL112" s="100">
        <v>100.59863</v>
      </c>
      <c r="BM112" s="100">
        <v>8.3164642000000004</v>
      </c>
      <c r="BN112" s="100">
        <v>7.8942591999999996</v>
      </c>
      <c r="BO112" s="127"/>
      <c r="BP112" s="123">
        <v>2005</v>
      </c>
    </row>
    <row r="113" spans="2:68">
      <c r="B113" s="123">
        <v>2006</v>
      </c>
      <c r="C113" s="100">
        <v>0</v>
      </c>
      <c r="D113" s="100">
        <v>0.14729690000000001</v>
      </c>
      <c r="E113" s="100">
        <v>0</v>
      </c>
      <c r="F113" s="100">
        <v>0.27987060000000002</v>
      </c>
      <c r="G113" s="100">
        <v>0.27158490000000002</v>
      </c>
      <c r="H113" s="100">
        <v>1.0054422999999999</v>
      </c>
      <c r="I113" s="100">
        <v>1.0900399999999999</v>
      </c>
      <c r="J113" s="100">
        <v>2.2668116999999999</v>
      </c>
      <c r="K113" s="100">
        <v>4.1170571999999996</v>
      </c>
      <c r="L113" s="100">
        <v>5.3308400999999996</v>
      </c>
      <c r="M113" s="100">
        <v>5.8194884</v>
      </c>
      <c r="N113" s="100">
        <v>11.766689</v>
      </c>
      <c r="O113" s="100">
        <v>19.351934</v>
      </c>
      <c r="P113" s="100">
        <v>28.007905000000001</v>
      </c>
      <c r="Q113" s="100">
        <v>44.282702999999998</v>
      </c>
      <c r="R113" s="100">
        <v>72.401448000000002</v>
      </c>
      <c r="S113" s="100">
        <v>93.669408000000004</v>
      </c>
      <c r="T113" s="100">
        <v>166.56014999999999</v>
      </c>
      <c r="U113" s="100">
        <v>10.453348999999999</v>
      </c>
      <c r="V113" s="100">
        <v>11.130964000000001</v>
      </c>
      <c r="X113" s="123">
        <v>2006</v>
      </c>
      <c r="Y113" s="100">
        <v>0</v>
      </c>
      <c r="Z113" s="100">
        <v>0</v>
      </c>
      <c r="AA113" s="100">
        <v>0</v>
      </c>
      <c r="AB113" s="100">
        <v>0</v>
      </c>
      <c r="AC113" s="100">
        <v>0.28089219999999998</v>
      </c>
      <c r="AD113" s="100">
        <v>0.72952550000000005</v>
      </c>
      <c r="AE113" s="100">
        <v>1.4860325999999999</v>
      </c>
      <c r="AF113" s="100">
        <v>0.92241680000000004</v>
      </c>
      <c r="AG113" s="100">
        <v>1.1788143</v>
      </c>
      <c r="AH113" s="100">
        <v>3.8866700999999999</v>
      </c>
      <c r="AI113" s="100">
        <v>6.1976794000000002</v>
      </c>
      <c r="AJ113" s="100">
        <v>7.6299717999999999</v>
      </c>
      <c r="AK113" s="100">
        <v>7.5830859999999998</v>
      </c>
      <c r="AL113" s="100">
        <v>11.506421</v>
      </c>
      <c r="AM113" s="100">
        <v>16.368684999999999</v>
      </c>
      <c r="AN113" s="100">
        <v>28.649818</v>
      </c>
      <c r="AO113" s="100">
        <v>34.172890000000002</v>
      </c>
      <c r="AP113" s="100">
        <v>61.273941000000001</v>
      </c>
      <c r="AQ113" s="100">
        <v>5.6939960999999997</v>
      </c>
      <c r="AR113" s="100">
        <v>4.8769657000000004</v>
      </c>
      <c r="AT113" s="123">
        <v>2006</v>
      </c>
      <c r="AU113" s="100">
        <v>0</v>
      </c>
      <c r="AV113" s="100">
        <v>7.5511099999999998E-2</v>
      </c>
      <c r="AW113" s="100">
        <v>0</v>
      </c>
      <c r="AX113" s="100">
        <v>0.14360780000000001</v>
      </c>
      <c r="AY113" s="100">
        <v>0.27616010000000002</v>
      </c>
      <c r="AZ113" s="100">
        <v>0.8685657</v>
      </c>
      <c r="BA113" s="100">
        <v>1.2888835999999999</v>
      </c>
      <c r="BB113" s="100">
        <v>1.5906385999999999</v>
      </c>
      <c r="BC113" s="100">
        <v>2.6377499000000002</v>
      </c>
      <c r="BD113" s="100">
        <v>4.6016462999999996</v>
      </c>
      <c r="BE113" s="100">
        <v>6.0096376999999999</v>
      </c>
      <c r="BF113" s="100">
        <v>9.6979948999999994</v>
      </c>
      <c r="BG113" s="100">
        <v>13.485419</v>
      </c>
      <c r="BH113" s="100">
        <v>19.660571000000001</v>
      </c>
      <c r="BI113" s="100">
        <v>29.801387999999999</v>
      </c>
      <c r="BJ113" s="100">
        <v>48.657260999999998</v>
      </c>
      <c r="BK113" s="100">
        <v>58.539549999999998</v>
      </c>
      <c r="BL113" s="100">
        <v>95.389905999999996</v>
      </c>
      <c r="BM113" s="100">
        <v>8.0582990999999993</v>
      </c>
      <c r="BN113" s="100">
        <v>7.5884761999999997</v>
      </c>
      <c r="BP113" s="123">
        <v>2006</v>
      </c>
    </row>
    <row r="114" spans="2:68">
      <c r="B114" s="123">
        <v>2007</v>
      </c>
      <c r="C114" s="100">
        <v>0</v>
      </c>
      <c r="D114" s="100">
        <v>0</v>
      </c>
      <c r="E114" s="100">
        <v>0</v>
      </c>
      <c r="F114" s="100">
        <v>0</v>
      </c>
      <c r="G114" s="100">
        <v>0.39597369999999998</v>
      </c>
      <c r="H114" s="100">
        <v>0.83041989999999999</v>
      </c>
      <c r="I114" s="100">
        <v>0.68845679999999998</v>
      </c>
      <c r="J114" s="100">
        <v>2.4596678999999999</v>
      </c>
      <c r="K114" s="100">
        <v>2.9457684</v>
      </c>
      <c r="L114" s="100">
        <v>7.3559111000000001</v>
      </c>
      <c r="M114" s="100">
        <v>7.7724234000000001</v>
      </c>
      <c r="N114" s="100">
        <v>15.023942</v>
      </c>
      <c r="O114" s="100">
        <v>23.074072000000001</v>
      </c>
      <c r="P114" s="100">
        <v>25.936875000000001</v>
      </c>
      <c r="Q114" s="100">
        <v>43.138260000000002</v>
      </c>
      <c r="R114" s="100">
        <v>76.788719999999998</v>
      </c>
      <c r="S114" s="100">
        <v>105.74985</v>
      </c>
      <c r="T114" s="100">
        <v>164.07777999999999</v>
      </c>
      <c r="U114" s="100">
        <v>11.300378</v>
      </c>
      <c r="V114" s="100">
        <v>11.76994</v>
      </c>
      <c r="X114" s="123">
        <v>2007</v>
      </c>
      <c r="Y114" s="100">
        <v>0</v>
      </c>
      <c r="Z114" s="100">
        <v>0</v>
      </c>
      <c r="AA114" s="100">
        <v>0</v>
      </c>
      <c r="AB114" s="100">
        <v>0.1446906</v>
      </c>
      <c r="AC114" s="100">
        <v>0.41349940000000002</v>
      </c>
      <c r="AD114" s="100">
        <v>1.9760279999999999</v>
      </c>
      <c r="AE114" s="100">
        <v>1.0946578</v>
      </c>
      <c r="AF114" s="100">
        <v>1.5321307</v>
      </c>
      <c r="AG114" s="100">
        <v>2.2445267000000002</v>
      </c>
      <c r="AH114" s="100">
        <v>3.2801855999999998</v>
      </c>
      <c r="AI114" s="100">
        <v>3.9064760999999999</v>
      </c>
      <c r="AJ114" s="100">
        <v>4.4548744999999998</v>
      </c>
      <c r="AK114" s="100">
        <v>8.3580751000000006</v>
      </c>
      <c r="AL114" s="100">
        <v>9.6649484999999995</v>
      </c>
      <c r="AM114" s="100">
        <v>15.364407999999999</v>
      </c>
      <c r="AN114" s="100">
        <v>21.594555</v>
      </c>
      <c r="AO114" s="100">
        <v>30.332494000000001</v>
      </c>
      <c r="AP114" s="100">
        <v>67.193308999999999</v>
      </c>
      <c r="AQ114" s="100">
        <v>5.3274847000000003</v>
      </c>
      <c r="AR114" s="100">
        <v>4.4857241999999999</v>
      </c>
      <c r="AT114" s="123">
        <v>2007</v>
      </c>
      <c r="AU114" s="100">
        <v>0</v>
      </c>
      <c r="AV114" s="100">
        <v>0</v>
      </c>
      <c r="AW114" s="100">
        <v>0</v>
      </c>
      <c r="AX114" s="100">
        <v>7.0386799999999999E-2</v>
      </c>
      <c r="AY114" s="100">
        <v>0.40454679999999998</v>
      </c>
      <c r="AZ114" s="100">
        <v>1.3976065</v>
      </c>
      <c r="BA114" s="100">
        <v>0.89219289999999996</v>
      </c>
      <c r="BB114" s="100">
        <v>1.9926912999999999</v>
      </c>
      <c r="BC114" s="100">
        <v>2.5926852</v>
      </c>
      <c r="BD114" s="100">
        <v>5.2985395999999998</v>
      </c>
      <c r="BE114" s="100">
        <v>5.8264107999999997</v>
      </c>
      <c r="BF114" s="100">
        <v>9.7273704999999993</v>
      </c>
      <c r="BG114" s="100">
        <v>15.732077</v>
      </c>
      <c r="BH114" s="100">
        <v>17.735855999999998</v>
      </c>
      <c r="BI114" s="100">
        <v>28.738909</v>
      </c>
      <c r="BJ114" s="100">
        <v>46.922642000000003</v>
      </c>
      <c r="BK114" s="100">
        <v>61.575305999999998</v>
      </c>
      <c r="BL114" s="100">
        <v>99.069811999999999</v>
      </c>
      <c r="BM114" s="100">
        <v>8.2966745</v>
      </c>
      <c r="BN114" s="100">
        <v>7.7086047999999998</v>
      </c>
      <c r="BP114" s="123">
        <v>2007</v>
      </c>
    </row>
    <row r="115" spans="2:68">
      <c r="B115" s="123">
        <v>2008</v>
      </c>
      <c r="C115" s="100">
        <v>0</v>
      </c>
      <c r="D115" s="100">
        <v>0</v>
      </c>
      <c r="E115" s="100">
        <v>0</v>
      </c>
      <c r="F115" s="100">
        <v>0.1344525</v>
      </c>
      <c r="G115" s="100">
        <v>0.51089680000000004</v>
      </c>
      <c r="H115" s="100">
        <v>0.78984049999999995</v>
      </c>
      <c r="I115" s="100">
        <v>1.7856996000000001</v>
      </c>
      <c r="J115" s="100">
        <v>2.6624574000000001</v>
      </c>
      <c r="K115" s="100">
        <v>3.8945097999999998</v>
      </c>
      <c r="L115" s="100">
        <v>4.7243845999999996</v>
      </c>
      <c r="M115" s="100">
        <v>8.2208968999999996</v>
      </c>
      <c r="N115" s="100">
        <v>17.107717999999998</v>
      </c>
      <c r="O115" s="100">
        <v>18.395254999999999</v>
      </c>
      <c r="P115" s="100">
        <v>34.801062000000002</v>
      </c>
      <c r="Q115" s="100">
        <v>46.590254000000002</v>
      </c>
      <c r="R115" s="100">
        <v>72.752138000000002</v>
      </c>
      <c r="S115" s="100">
        <v>110.76084</v>
      </c>
      <c r="T115" s="100">
        <v>167.88533000000001</v>
      </c>
      <c r="U115" s="100">
        <v>11.766881</v>
      </c>
      <c r="V115" s="100">
        <v>12.165283000000001</v>
      </c>
      <c r="X115" s="123">
        <v>2008</v>
      </c>
      <c r="Y115" s="100">
        <v>0</v>
      </c>
      <c r="Z115" s="100">
        <v>0</v>
      </c>
      <c r="AA115" s="100">
        <v>0</v>
      </c>
      <c r="AB115" s="100">
        <v>0</v>
      </c>
      <c r="AC115" s="100">
        <v>0.26902510000000002</v>
      </c>
      <c r="AD115" s="100">
        <v>0.81041549999999996</v>
      </c>
      <c r="AE115" s="100">
        <v>0.68461450000000001</v>
      </c>
      <c r="AF115" s="100">
        <v>1.8731081999999999</v>
      </c>
      <c r="AG115" s="100">
        <v>3.0472819000000002</v>
      </c>
      <c r="AH115" s="100">
        <v>3.8668813000000002</v>
      </c>
      <c r="AI115" s="100">
        <v>3.8327228999999998</v>
      </c>
      <c r="AJ115" s="100">
        <v>4.7073517999999996</v>
      </c>
      <c r="AK115" s="100">
        <v>8.0690278000000006</v>
      </c>
      <c r="AL115" s="100">
        <v>12.252164</v>
      </c>
      <c r="AM115" s="100">
        <v>13.520902</v>
      </c>
      <c r="AN115" s="100">
        <v>20.988987999999999</v>
      </c>
      <c r="AO115" s="100">
        <v>35.161313</v>
      </c>
      <c r="AP115" s="100">
        <v>78.651781</v>
      </c>
      <c r="AQ115" s="100">
        <v>5.7412302999999998</v>
      </c>
      <c r="AR115" s="100">
        <v>4.7276483999999996</v>
      </c>
      <c r="AT115" s="123">
        <v>2008</v>
      </c>
      <c r="AU115" s="100">
        <v>0</v>
      </c>
      <c r="AV115" s="100">
        <v>0</v>
      </c>
      <c r="AW115" s="100">
        <v>0</v>
      </c>
      <c r="AX115" s="100">
        <v>6.9079299999999996E-2</v>
      </c>
      <c r="AY115" s="100">
        <v>0.39309149999999998</v>
      </c>
      <c r="AZ115" s="100">
        <v>0.79999569999999998</v>
      </c>
      <c r="BA115" s="100">
        <v>1.2342766999999999</v>
      </c>
      <c r="BB115" s="100">
        <v>2.2647876</v>
      </c>
      <c r="BC115" s="100">
        <v>3.4680331</v>
      </c>
      <c r="BD115" s="100">
        <v>4.2917813000000002</v>
      </c>
      <c r="BE115" s="100">
        <v>6.0093788999999997</v>
      </c>
      <c r="BF115" s="100">
        <v>10.878176</v>
      </c>
      <c r="BG115" s="100">
        <v>13.242485</v>
      </c>
      <c r="BH115" s="100">
        <v>23.453745000000001</v>
      </c>
      <c r="BI115" s="100">
        <v>29.488795</v>
      </c>
      <c r="BJ115" s="100">
        <v>44.795330999999997</v>
      </c>
      <c r="BK115" s="100">
        <v>66.802649000000002</v>
      </c>
      <c r="BL115" s="100">
        <v>108.35158</v>
      </c>
      <c r="BM115" s="100">
        <v>8.7391529000000006</v>
      </c>
      <c r="BN115" s="100">
        <v>8.0585319999999996</v>
      </c>
      <c r="BP115" s="123">
        <v>2008</v>
      </c>
    </row>
    <row r="116" spans="2:68">
      <c r="B116" s="123">
        <v>2009</v>
      </c>
      <c r="C116" s="100">
        <v>0</v>
      </c>
      <c r="D116" s="100">
        <v>0</v>
      </c>
      <c r="E116" s="100">
        <v>0</v>
      </c>
      <c r="F116" s="100">
        <v>0</v>
      </c>
      <c r="G116" s="100">
        <v>0.12290719999999999</v>
      </c>
      <c r="H116" s="100">
        <v>0.37438510000000003</v>
      </c>
      <c r="I116" s="100">
        <v>2.1671143000000002</v>
      </c>
      <c r="J116" s="100">
        <v>1.8837808</v>
      </c>
      <c r="K116" s="100">
        <v>3.9976014000000002</v>
      </c>
      <c r="L116" s="100">
        <v>4.4130912999999996</v>
      </c>
      <c r="M116" s="100">
        <v>9.4483703000000006</v>
      </c>
      <c r="N116" s="100">
        <v>12.358309999999999</v>
      </c>
      <c r="O116" s="100">
        <v>19.499635999999999</v>
      </c>
      <c r="P116" s="100">
        <v>31.600055000000001</v>
      </c>
      <c r="Q116" s="100">
        <v>49.144222999999997</v>
      </c>
      <c r="R116" s="100">
        <v>66.128399999999999</v>
      </c>
      <c r="S116" s="100">
        <v>120.46462</v>
      </c>
      <c r="T116" s="100">
        <v>158.86199999999999</v>
      </c>
      <c r="U116" s="100">
        <v>11.462116999999999</v>
      </c>
      <c r="V116" s="100">
        <v>11.772951000000001</v>
      </c>
      <c r="X116" s="123">
        <v>2009</v>
      </c>
      <c r="Y116" s="100">
        <v>0</v>
      </c>
      <c r="Z116" s="100">
        <v>0</v>
      </c>
      <c r="AA116" s="100">
        <v>0</v>
      </c>
      <c r="AB116" s="100">
        <v>0</v>
      </c>
      <c r="AC116" s="100">
        <v>0.52100020000000002</v>
      </c>
      <c r="AD116" s="100">
        <v>1.0309345000000001</v>
      </c>
      <c r="AE116" s="100">
        <v>0.67744439999999995</v>
      </c>
      <c r="AF116" s="100">
        <v>2.2276980000000002</v>
      </c>
      <c r="AG116" s="100">
        <v>2.7573059</v>
      </c>
      <c r="AH116" s="100">
        <v>3.3163477000000001</v>
      </c>
      <c r="AI116" s="100">
        <v>4.4384956000000004</v>
      </c>
      <c r="AJ116" s="100">
        <v>5.5561901000000002</v>
      </c>
      <c r="AK116" s="100">
        <v>7.0931556000000002</v>
      </c>
      <c r="AL116" s="100">
        <v>13.088884999999999</v>
      </c>
      <c r="AM116" s="100">
        <v>15.399708</v>
      </c>
      <c r="AN116" s="100">
        <v>19.659284</v>
      </c>
      <c r="AO116" s="100">
        <v>27.458660999999999</v>
      </c>
      <c r="AP116" s="100">
        <v>70.018261999999993</v>
      </c>
      <c r="AQ116" s="100">
        <v>5.5000267999999997</v>
      </c>
      <c r="AR116" s="100">
        <v>4.5767186000000004</v>
      </c>
      <c r="AT116" s="123">
        <v>2009</v>
      </c>
      <c r="AU116" s="100">
        <v>0</v>
      </c>
      <c r="AV116" s="100">
        <v>0</v>
      </c>
      <c r="AW116" s="100">
        <v>0</v>
      </c>
      <c r="AX116" s="100">
        <v>0</v>
      </c>
      <c r="AY116" s="100">
        <v>0.31618030000000003</v>
      </c>
      <c r="AZ116" s="100">
        <v>0.69739030000000002</v>
      </c>
      <c r="BA116" s="100">
        <v>1.4224009</v>
      </c>
      <c r="BB116" s="100">
        <v>2.0569975</v>
      </c>
      <c r="BC116" s="100">
        <v>3.3728753</v>
      </c>
      <c r="BD116" s="100">
        <v>3.8599358000000001</v>
      </c>
      <c r="BE116" s="100">
        <v>6.9226799999999997</v>
      </c>
      <c r="BF116" s="100">
        <v>8.9343149000000004</v>
      </c>
      <c r="BG116" s="100">
        <v>13.304306</v>
      </c>
      <c r="BH116" s="100">
        <v>22.289899999999999</v>
      </c>
      <c r="BI116" s="100">
        <v>31.750792000000001</v>
      </c>
      <c r="BJ116" s="100">
        <v>41.091011999999999</v>
      </c>
      <c r="BK116" s="100">
        <v>66.727171999999996</v>
      </c>
      <c r="BL116" s="100">
        <v>99.937809999999999</v>
      </c>
      <c r="BM116" s="100">
        <v>8.4686953000000003</v>
      </c>
      <c r="BN116" s="100">
        <v>7.7828188000000003</v>
      </c>
      <c r="BP116" s="123">
        <v>2009</v>
      </c>
    </row>
    <row r="117" spans="2:68">
      <c r="B117" s="123">
        <v>2010</v>
      </c>
      <c r="C117" s="100">
        <v>0.13399040000000001</v>
      </c>
      <c r="D117" s="100">
        <v>0.143285</v>
      </c>
      <c r="E117" s="100">
        <v>0</v>
      </c>
      <c r="F117" s="100">
        <v>0.1334542</v>
      </c>
      <c r="G117" s="100">
        <v>0</v>
      </c>
      <c r="H117" s="100">
        <v>0.72606789999999999</v>
      </c>
      <c r="I117" s="100">
        <v>1.4674963000000001</v>
      </c>
      <c r="J117" s="100">
        <v>2.7697099000000001</v>
      </c>
      <c r="K117" s="100">
        <v>2.6217336000000002</v>
      </c>
      <c r="L117" s="100">
        <v>5.5803063999999996</v>
      </c>
      <c r="M117" s="100">
        <v>8.7046150999999998</v>
      </c>
      <c r="N117" s="100">
        <v>14.642936000000001</v>
      </c>
      <c r="O117" s="100">
        <v>22.276638999999999</v>
      </c>
      <c r="P117" s="100">
        <v>30.803937999999999</v>
      </c>
      <c r="Q117" s="100">
        <v>42.728831999999997</v>
      </c>
      <c r="R117" s="100">
        <v>67.385710000000003</v>
      </c>
      <c r="S117" s="100">
        <v>108.40922999999999</v>
      </c>
      <c r="T117" s="100">
        <v>183.15297000000001</v>
      </c>
      <c r="U117" s="100">
        <v>11.825492000000001</v>
      </c>
      <c r="V117" s="100">
        <v>11.918488999999999</v>
      </c>
      <c r="X117" s="123">
        <v>2010</v>
      </c>
      <c r="Y117" s="100">
        <v>0</v>
      </c>
      <c r="Z117" s="100">
        <v>0</v>
      </c>
      <c r="AA117" s="100">
        <v>0</v>
      </c>
      <c r="AB117" s="100">
        <v>0</v>
      </c>
      <c r="AC117" s="100">
        <v>0.25608649999999999</v>
      </c>
      <c r="AD117" s="100">
        <v>0.62430779999999997</v>
      </c>
      <c r="AE117" s="100">
        <v>0.4007368</v>
      </c>
      <c r="AF117" s="100">
        <v>1.1162943000000001</v>
      </c>
      <c r="AG117" s="100">
        <v>2.8414668000000001</v>
      </c>
      <c r="AH117" s="100">
        <v>1.7851745999999999</v>
      </c>
      <c r="AI117" s="100">
        <v>4.8858012000000004</v>
      </c>
      <c r="AJ117" s="100">
        <v>7.1252497999999997</v>
      </c>
      <c r="AK117" s="100">
        <v>8.8725796999999993</v>
      </c>
      <c r="AL117" s="100">
        <v>10.718489</v>
      </c>
      <c r="AM117" s="100">
        <v>17.180987999999999</v>
      </c>
      <c r="AN117" s="100">
        <v>21.956122000000001</v>
      </c>
      <c r="AO117" s="100">
        <v>31.118718000000001</v>
      </c>
      <c r="AP117" s="100">
        <v>60.781930000000003</v>
      </c>
      <c r="AQ117" s="100">
        <v>5.4230331999999999</v>
      </c>
      <c r="AR117" s="100">
        <v>4.4819705000000001</v>
      </c>
      <c r="AT117" s="123">
        <v>2010</v>
      </c>
      <c r="AU117" s="100">
        <v>6.8775199999999995E-2</v>
      </c>
      <c r="AV117" s="100">
        <v>7.3519600000000004E-2</v>
      </c>
      <c r="AW117" s="100">
        <v>0</v>
      </c>
      <c r="AX117" s="100">
        <v>6.8490899999999993E-2</v>
      </c>
      <c r="AY117" s="100">
        <v>0.12460640000000001</v>
      </c>
      <c r="AZ117" s="100">
        <v>0.67598460000000005</v>
      </c>
      <c r="BA117" s="100">
        <v>0.93445659999999997</v>
      </c>
      <c r="BB117" s="100">
        <v>1.9368391</v>
      </c>
      <c r="BC117" s="100">
        <v>2.7324145999999998</v>
      </c>
      <c r="BD117" s="100">
        <v>3.6660569000000001</v>
      </c>
      <c r="BE117" s="100">
        <v>6.7781152999999996</v>
      </c>
      <c r="BF117" s="100">
        <v>10.852925000000001</v>
      </c>
      <c r="BG117" s="100">
        <v>15.572881000000001</v>
      </c>
      <c r="BH117" s="100">
        <v>20.695843</v>
      </c>
      <c r="BI117" s="100">
        <v>29.649847999999999</v>
      </c>
      <c r="BJ117" s="100">
        <v>42.924075000000002</v>
      </c>
      <c r="BK117" s="100">
        <v>64.075573000000006</v>
      </c>
      <c r="BL117" s="100">
        <v>102.43304000000001</v>
      </c>
      <c r="BM117" s="100">
        <v>8.6103009999999998</v>
      </c>
      <c r="BN117" s="100">
        <v>7.7733733999999997</v>
      </c>
      <c r="BP117" s="123">
        <v>2010</v>
      </c>
    </row>
    <row r="118" spans="2:68">
      <c r="B118" s="123">
        <v>2011</v>
      </c>
      <c r="C118" s="100">
        <v>0</v>
      </c>
      <c r="D118" s="100">
        <v>0</v>
      </c>
      <c r="E118" s="100">
        <v>0</v>
      </c>
      <c r="F118" s="100">
        <v>0</v>
      </c>
      <c r="G118" s="100">
        <v>0.1214373</v>
      </c>
      <c r="H118" s="100">
        <v>1.0700476999999999</v>
      </c>
      <c r="I118" s="100">
        <v>1.3000334</v>
      </c>
      <c r="J118" s="100">
        <v>1.7898144</v>
      </c>
      <c r="K118" s="100">
        <v>4.5757981000000001</v>
      </c>
      <c r="L118" s="100">
        <v>4.9728652000000002</v>
      </c>
      <c r="M118" s="100">
        <v>8.5178069000000001</v>
      </c>
      <c r="N118" s="100">
        <v>13.895833</v>
      </c>
      <c r="O118" s="100">
        <v>24.541965000000001</v>
      </c>
      <c r="P118" s="100">
        <v>30.152681999999999</v>
      </c>
      <c r="Q118" s="100">
        <v>51.777797999999997</v>
      </c>
      <c r="R118" s="100">
        <v>78.557027000000005</v>
      </c>
      <c r="S118" s="100">
        <v>107.57089000000001</v>
      </c>
      <c r="T118" s="100">
        <v>199.18027000000001</v>
      </c>
      <c r="U118" s="100">
        <v>12.825778</v>
      </c>
      <c r="V118" s="100">
        <v>12.76469</v>
      </c>
      <c r="X118" s="123">
        <v>2011</v>
      </c>
      <c r="Y118" s="100">
        <v>0</v>
      </c>
      <c r="Z118" s="100">
        <v>0</v>
      </c>
      <c r="AA118" s="100">
        <v>0</v>
      </c>
      <c r="AB118" s="100">
        <v>0</v>
      </c>
      <c r="AC118" s="100">
        <v>0.253745</v>
      </c>
      <c r="AD118" s="100">
        <v>0.4895446</v>
      </c>
      <c r="AE118" s="100">
        <v>1.0430927999999999</v>
      </c>
      <c r="AF118" s="100">
        <v>2.5261903000000001</v>
      </c>
      <c r="AG118" s="100">
        <v>2.3735284000000001</v>
      </c>
      <c r="AH118" s="100">
        <v>2.5717188000000002</v>
      </c>
      <c r="AI118" s="100">
        <v>4.1090298000000001</v>
      </c>
      <c r="AJ118" s="100">
        <v>5.9353873999999998</v>
      </c>
      <c r="AK118" s="100">
        <v>8.2953536000000003</v>
      </c>
      <c r="AL118" s="100">
        <v>7.7082208999999997</v>
      </c>
      <c r="AM118" s="100">
        <v>14.579818</v>
      </c>
      <c r="AN118" s="100">
        <v>21.671723</v>
      </c>
      <c r="AO118" s="100">
        <v>36.69218</v>
      </c>
      <c r="AP118" s="100">
        <v>82.030113</v>
      </c>
      <c r="AQ118" s="100">
        <v>5.8903258999999997</v>
      </c>
      <c r="AR118" s="100">
        <v>4.6960990000000002</v>
      </c>
      <c r="AT118" s="123">
        <v>2011</v>
      </c>
      <c r="AU118" s="100">
        <v>0</v>
      </c>
      <c r="AV118" s="100">
        <v>0</v>
      </c>
      <c r="AW118" s="100">
        <v>0</v>
      </c>
      <c r="AX118" s="100">
        <v>0</v>
      </c>
      <c r="AY118" s="100">
        <v>0.18614310000000001</v>
      </c>
      <c r="AZ118" s="100">
        <v>0.78399680000000005</v>
      </c>
      <c r="BA118" s="100">
        <v>1.1717522</v>
      </c>
      <c r="BB118" s="100">
        <v>2.1602252000000002</v>
      </c>
      <c r="BC118" s="100">
        <v>3.4651257000000002</v>
      </c>
      <c r="BD118" s="100">
        <v>3.7617465000000001</v>
      </c>
      <c r="BE118" s="100">
        <v>6.2915687</v>
      </c>
      <c r="BF118" s="100">
        <v>9.8802912999999997</v>
      </c>
      <c r="BG118" s="100">
        <v>16.394780000000001</v>
      </c>
      <c r="BH118" s="100">
        <v>18.862784000000001</v>
      </c>
      <c r="BI118" s="100">
        <v>32.844513999999997</v>
      </c>
      <c r="BJ118" s="100">
        <v>47.999341000000001</v>
      </c>
      <c r="BK118" s="100">
        <v>67.112279999999998</v>
      </c>
      <c r="BL118" s="100">
        <v>122.39628999999999</v>
      </c>
      <c r="BM118" s="100">
        <v>9.3419773999999993</v>
      </c>
      <c r="BN118" s="100">
        <v>8.3209424999999992</v>
      </c>
      <c r="BP118" s="123">
        <v>2011</v>
      </c>
    </row>
    <row r="119" spans="2:68">
      <c r="B119" s="123">
        <v>2012</v>
      </c>
      <c r="C119" s="100">
        <v>0</v>
      </c>
      <c r="D119" s="100">
        <v>0</v>
      </c>
      <c r="E119" s="100">
        <v>0</v>
      </c>
      <c r="F119" s="100">
        <v>0.1332507</v>
      </c>
      <c r="G119" s="100">
        <v>0.12018909999999999</v>
      </c>
      <c r="H119" s="100">
        <v>1.2784542999999999</v>
      </c>
      <c r="I119" s="100">
        <v>1.0023643</v>
      </c>
      <c r="J119" s="100">
        <v>2.1904054999999998</v>
      </c>
      <c r="K119" s="100">
        <v>2.3493452000000001</v>
      </c>
      <c r="L119" s="100">
        <v>5.3969807999999997</v>
      </c>
      <c r="M119" s="100">
        <v>7.6928688000000003</v>
      </c>
      <c r="N119" s="100">
        <v>11.867042</v>
      </c>
      <c r="O119" s="100">
        <v>21.331128</v>
      </c>
      <c r="P119" s="100">
        <v>30.924078000000002</v>
      </c>
      <c r="Q119" s="100">
        <v>51.340111999999998</v>
      </c>
      <c r="R119" s="100">
        <v>73.474558999999999</v>
      </c>
      <c r="S119" s="100">
        <v>104.82235</v>
      </c>
      <c r="T119" s="100">
        <v>197.45756</v>
      </c>
      <c r="U119" s="100">
        <v>12.38029</v>
      </c>
      <c r="V119" s="100">
        <v>12.167163</v>
      </c>
      <c r="X119" s="123">
        <v>2012</v>
      </c>
      <c r="Y119" s="100">
        <v>0</v>
      </c>
      <c r="Z119" s="100">
        <v>0</v>
      </c>
      <c r="AA119" s="100">
        <v>0</v>
      </c>
      <c r="AB119" s="100">
        <v>0</v>
      </c>
      <c r="AC119" s="100">
        <v>0.37551400000000001</v>
      </c>
      <c r="AD119" s="100">
        <v>0.83384749999999996</v>
      </c>
      <c r="AE119" s="100">
        <v>0.75720860000000001</v>
      </c>
      <c r="AF119" s="100">
        <v>0.89573740000000002</v>
      </c>
      <c r="AG119" s="100">
        <v>2.2998579000000001</v>
      </c>
      <c r="AH119" s="100">
        <v>2.3238940000000001</v>
      </c>
      <c r="AI119" s="100">
        <v>2.7274463</v>
      </c>
      <c r="AJ119" s="100">
        <v>6.0868682999999999</v>
      </c>
      <c r="AK119" s="100">
        <v>7.1320433000000003</v>
      </c>
      <c r="AL119" s="100">
        <v>8.9470141999999999</v>
      </c>
      <c r="AM119" s="100">
        <v>17.164971000000001</v>
      </c>
      <c r="AN119" s="100">
        <v>24.584682999999998</v>
      </c>
      <c r="AO119" s="100">
        <v>32.058005000000001</v>
      </c>
      <c r="AP119" s="100">
        <v>73.142990999999995</v>
      </c>
      <c r="AQ119" s="100">
        <v>5.5574517999999999</v>
      </c>
      <c r="AR119" s="100">
        <v>4.4316674000000003</v>
      </c>
      <c r="AT119" s="123">
        <v>2012</v>
      </c>
      <c r="AU119" s="100">
        <v>0</v>
      </c>
      <c r="AV119" s="100">
        <v>0</v>
      </c>
      <c r="AW119" s="100">
        <v>0</v>
      </c>
      <c r="AX119" s="100">
        <v>6.8418900000000005E-2</v>
      </c>
      <c r="AY119" s="100">
        <v>0.24525930000000001</v>
      </c>
      <c r="AZ119" s="100">
        <v>1.0588883</v>
      </c>
      <c r="BA119" s="100">
        <v>0.88022800000000001</v>
      </c>
      <c r="BB119" s="100">
        <v>1.5408409999999999</v>
      </c>
      <c r="BC119" s="100">
        <v>2.3243380999999999</v>
      </c>
      <c r="BD119" s="100">
        <v>3.8455371999999999</v>
      </c>
      <c r="BE119" s="100">
        <v>5.1840808000000003</v>
      </c>
      <c r="BF119" s="100">
        <v>8.9433241999999993</v>
      </c>
      <c r="BG119" s="100">
        <v>14.188191</v>
      </c>
      <c r="BH119" s="100">
        <v>19.86626</v>
      </c>
      <c r="BI119" s="100">
        <v>33.925933000000001</v>
      </c>
      <c r="BJ119" s="100">
        <v>47.391956</v>
      </c>
      <c r="BK119" s="100">
        <v>63.542102</v>
      </c>
      <c r="BL119" s="100">
        <v>116.58228</v>
      </c>
      <c r="BM119" s="100">
        <v>8.9524117000000007</v>
      </c>
      <c r="BN119" s="100">
        <v>7.8970339000000003</v>
      </c>
      <c r="BP119" s="123">
        <v>2012</v>
      </c>
    </row>
    <row r="120" spans="2:68">
      <c r="B120" s="123">
        <v>2013</v>
      </c>
      <c r="C120" s="100">
        <v>0</v>
      </c>
      <c r="D120" s="100">
        <v>0</v>
      </c>
      <c r="E120" s="100">
        <v>0</v>
      </c>
      <c r="F120" s="100">
        <v>0</v>
      </c>
      <c r="G120" s="100">
        <v>0</v>
      </c>
      <c r="H120" s="100">
        <v>0.685199</v>
      </c>
      <c r="I120" s="100">
        <v>0.84314489999999997</v>
      </c>
      <c r="J120" s="100">
        <v>1.8051845</v>
      </c>
      <c r="K120" s="100">
        <v>3.5351195999999998</v>
      </c>
      <c r="L120" s="100">
        <v>5.4093349000000002</v>
      </c>
      <c r="M120" s="100">
        <v>10.062518000000001</v>
      </c>
      <c r="N120" s="100">
        <v>13.722788</v>
      </c>
      <c r="O120" s="100">
        <v>23.393104999999998</v>
      </c>
      <c r="P120" s="100">
        <v>35.776308999999998</v>
      </c>
      <c r="Q120" s="100">
        <v>46.646068999999997</v>
      </c>
      <c r="R120" s="100">
        <v>73.124554000000003</v>
      </c>
      <c r="S120" s="100">
        <v>128.11937</v>
      </c>
      <c r="T120" s="100">
        <v>186.83279999999999</v>
      </c>
      <c r="U120" s="100">
        <v>13.228869</v>
      </c>
      <c r="V120" s="100">
        <v>12.756703999999999</v>
      </c>
      <c r="X120" s="123">
        <v>2013</v>
      </c>
      <c r="Y120" s="100">
        <v>0</v>
      </c>
      <c r="Z120" s="100">
        <v>0</v>
      </c>
      <c r="AA120" s="100">
        <v>0</v>
      </c>
      <c r="AB120" s="100">
        <v>0</v>
      </c>
      <c r="AC120" s="100">
        <v>0</v>
      </c>
      <c r="AD120" s="100">
        <v>0.34923149999999997</v>
      </c>
      <c r="AE120" s="100">
        <v>1.0932173999999999</v>
      </c>
      <c r="AF120" s="100">
        <v>1.4136001</v>
      </c>
      <c r="AG120" s="100">
        <v>2.7376095999999999</v>
      </c>
      <c r="AH120" s="100">
        <v>3.7426889000000001</v>
      </c>
      <c r="AI120" s="100">
        <v>5.1103451</v>
      </c>
      <c r="AJ120" s="100">
        <v>6.8069658000000004</v>
      </c>
      <c r="AK120" s="100">
        <v>6.8407831999999997</v>
      </c>
      <c r="AL120" s="100">
        <v>9.0260520999999994</v>
      </c>
      <c r="AM120" s="100">
        <v>14.067135</v>
      </c>
      <c r="AN120" s="100">
        <v>23.395636</v>
      </c>
      <c r="AO120" s="100">
        <v>42.096902</v>
      </c>
      <c r="AP120" s="100">
        <v>69.118544</v>
      </c>
      <c r="AQ120" s="100">
        <v>5.8883191000000004</v>
      </c>
      <c r="AR120" s="100">
        <v>4.7387286</v>
      </c>
      <c r="AT120" s="123">
        <v>2013</v>
      </c>
      <c r="AU120" s="100">
        <v>0</v>
      </c>
      <c r="AV120" s="100">
        <v>0</v>
      </c>
      <c r="AW120" s="100">
        <v>0</v>
      </c>
      <c r="AX120" s="100">
        <v>0</v>
      </c>
      <c r="AY120" s="100">
        <v>0</v>
      </c>
      <c r="AZ120" s="100">
        <v>0.5188256</v>
      </c>
      <c r="BA120" s="100">
        <v>0.96765429999999997</v>
      </c>
      <c r="BB120" s="100">
        <v>1.6090633000000001</v>
      </c>
      <c r="BC120" s="100">
        <v>3.1316076000000002</v>
      </c>
      <c r="BD120" s="100">
        <v>4.5668267</v>
      </c>
      <c r="BE120" s="100">
        <v>7.5584227000000004</v>
      </c>
      <c r="BF120" s="100">
        <v>10.21471</v>
      </c>
      <c r="BG120" s="100">
        <v>15.030354000000001</v>
      </c>
      <c r="BH120" s="100">
        <v>22.324303</v>
      </c>
      <c r="BI120" s="100">
        <v>30.012004999999998</v>
      </c>
      <c r="BJ120" s="100">
        <v>46.747638999999999</v>
      </c>
      <c r="BK120" s="100">
        <v>79.569650999999993</v>
      </c>
      <c r="BL120" s="100">
        <v>110.89694</v>
      </c>
      <c r="BM120" s="100">
        <v>9.5394860999999995</v>
      </c>
      <c r="BN120" s="100">
        <v>8.3566146999999997</v>
      </c>
      <c r="BP120" s="123">
        <v>2013</v>
      </c>
    </row>
    <row r="121" spans="2:68">
      <c r="B121" s="123">
        <v>2014</v>
      </c>
      <c r="C121" s="100">
        <v>0</v>
      </c>
      <c r="D121" s="100">
        <v>0</v>
      </c>
      <c r="E121" s="100">
        <v>0</v>
      </c>
      <c r="F121" s="100">
        <v>0</v>
      </c>
      <c r="G121" s="100">
        <v>0.2349456</v>
      </c>
      <c r="H121" s="100">
        <v>0.79134230000000005</v>
      </c>
      <c r="I121" s="100">
        <v>0.70213709999999996</v>
      </c>
      <c r="J121" s="100">
        <v>1.9311954</v>
      </c>
      <c r="K121" s="100">
        <v>2.5528563000000002</v>
      </c>
      <c r="L121" s="100">
        <v>3.8170601999999998</v>
      </c>
      <c r="M121" s="100">
        <v>8.1672974000000007</v>
      </c>
      <c r="N121" s="100">
        <v>11.60018</v>
      </c>
      <c r="O121" s="100">
        <v>21.533403</v>
      </c>
      <c r="P121" s="100">
        <v>26.456598</v>
      </c>
      <c r="Q121" s="100">
        <v>42.897675</v>
      </c>
      <c r="R121" s="100">
        <v>71.478381999999996</v>
      </c>
      <c r="S121" s="100">
        <v>113.35794</v>
      </c>
      <c r="T121" s="100">
        <v>168.30071000000001</v>
      </c>
      <c r="U121" s="100">
        <v>11.807121</v>
      </c>
      <c r="V121" s="100">
        <v>11.277763999999999</v>
      </c>
      <c r="X121" s="123">
        <v>2014</v>
      </c>
      <c r="Y121" s="100">
        <v>0</v>
      </c>
      <c r="Z121" s="100">
        <v>0</v>
      </c>
      <c r="AA121" s="100">
        <v>0</v>
      </c>
      <c r="AB121" s="100">
        <v>0</v>
      </c>
      <c r="AC121" s="100">
        <v>0.1225029</v>
      </c>
      <c r="AD121" s="100">
        <v>0.57031339999999997</v>
      </c>
      <c r="AE121" s="100">
        <v>0.70443040000000001</v>
      </c>
      <c r="AF121" s="100">
        <v>0.89749920000000005</v>
      </c>
      <c r="AG121" s="100">
        <v>1.6620642999999999</v>
      </c>
      <c r="AH121" s="100">
        <v>4.0904344000000004</v>
      </c>
      <c r="AI121" s="100">
        <v>3.6655547999999998</v>
      </c>
      <c r="AJ121" s="100">
        <v>5.8275785999999998</v>
      </c>
      <c r="AK121" s="100">
        <v>8.7183414999999993</v>
      </c>
      <c r="AL121" s="100">
        <v>10.478811</v>
      </c>
      <c r="AM121" s="100">
        <v>18.511796</v>
      </c>
      <c r="AN121" s="100">
        <v>19.56625</v>
      </c>
      <c r="AO121" s="100">
        <v>38.594062000000001</v>
      </c>
      <c r="AP121" s="100">
        <v>68.911814000000007</v>
      </c>
      <c r="AQ121" s="100">
        <v>5.8183068000000002</v>
      </c>
      <c r="AR121" s="100">
        <v>4.6005203999999997</v>
      </c>
      <c r="AT121" s="123">
        <v>2014</v>
      </c>
      <c r="AU121" s="100">
        <v>0</v>
      </c>
      <c r="AV121" s="100">
        <v>0</v>
      </c>
      <c r="AW121" s="100">
        <v>0</v>
      </c>
      <c r="AX121" s="100">
        <v>0</v>
      </c>
      <c r="AY121" s="100">
        <v>0.1799027</v>
      </c>
      <c r="AZ121" s="100">
        <v>0.68132110000000001</v>
      </c>
      <c r="BA121" s="100">
        <v>0.70328190000000002</v>
      </c>
      <c r="BB121" s="100">
        <v>1.4132768</v>
      </c>
      <c r="BC121" s="100">
        <v>2.1021854000000002</v>
      </c>
      <c r="BD121" s="100">
        <v>3.9557475000000002</v>
      </c>
      <c r="BE121" s="100">
        <v>5.8879321999999998</v>
      </c>
      <c r="BF121" s="100">
        <v>8.6682226999999994</v>
      </c>
      <c r="BG121" s="100">
        <v>15.024359</v>
      </c>
      <c r="BH121" s="100">
        <v>18.414757999999999</v>
      </c>
      <c r="BI121" s="100">
        <v>30.445361999999999</v>
      </c>
      <c r="BJ121" s="100">
        <v>44.022253999999997</v>
      </c>
      <c r="BK121" s="100">
        <v>71.419644000000005</v>
      </c>
      <c r="BL121" s="100">
        <v>104.71227</v>
      </c>
      <c r="BM121" s="100">
        <v>8.7941962</v>
      </c>
      <c r="BN121" s="100">
        <v>7.6125197</v>
      </c>
      <c r="BP121" s="123">
        <v>2014</v>
      </c>
    </row>
    <row r="122" spans="2:68">
      <c r="B122" s="123">
        <v>2015</v>
      </c>
      <c r="C122" s="100">
        <v>0</v>
      </c>
      <c r="D122" s="100">
        <v>0</v>
      </c>
      <c r="E122" s="100">
        <v>0</v>
      </c>
      <c r="F122" s="100">
        <v>0</v>
      </c>
      <c r="G122" s="100">
        <v>0.23261950000000001</v>
      </c>
      <c r="H122" s="100">
        <v>0.66810009999999997</v>
      </c>
      <c r="I122" s="100">
        <v>0.57130259999999999</v>
      </c>
      <c r="J122" s="100">
        <v>2.4186721000000002</v>
      </c>
      <c r="K122" s="100">
        <v>3.0522347000000001</v>
      </c>
      <c r="L122" s="100">
        <v>4.1627261999999998</v>
      </c>
      <c r="M122" s="100">
        <v>7.1437477999999999</v>
      </c>
      <c r="N122" s="100">
        <v>13.225633999999999</v>
      </c>
      <c r="O122" s="100">
        <v>19.068684999999999</v>
      </c>
      <c r="P122" s="100">
        <v>26.152497</v>
      </c>
      <c r="Q122" s="100">
        <v>45.149436999999999</v>
      </c>
      <c r="R122" s="100">
        <v>64.050758000000002</v>
      </c>
      <c r="S122" s="100">
        <v>115.87369</v>
      </c>
      <c r="T122" s="100">
        <v>198.41501</v>
      </c>
      <c r="U122" s="100">
        <v>12.304883999999999</v>
      </c>
      <c r="V122" s="100">
        <v>11.588879</v>
      </c>
      <c r="X122" s="123">
        <v>2015</v>
      </c>
      <c r="Y122" s="100">
        <v>0</v>
      </c>
      <c r="Z122" s="100">
        <v>0</v>
      </c>
      <c r="AA122" s="100">
        <v>0</v>
      </c>
      <c r="AB122" s="100">
        <v>0.13924919999999999</v>
      </c>
      <c r="AC122" s="100">
        <v>0.1216073</v>
      </c>
      <c r="AD122" s="100">
        <v>0.55848450000000005</v>
      </c>
      <c r="AE122" s="100">
        <v>0.79630060000000003</v>
      </c>
      <c r="AF122" s="100">
        <v>0.50663369999999996</v>
      </c>
      <c r="AG122" s="100">
        <v>2.8657024</v>
      </c>
      <c r="AH122" s="100">
        <v>3.3912696000000002</v>
      </c>
      <c r="AI122" s="100">
        <v>3.9180693999999998</v>
      </c>
      <c r="AJ122" s="100">
        <v>4.8867098000000002</v>
      </c>
      <c r="AK122" s="100">
        <v>7.9410530000000001</v>
      </c>
      <c r="AL122" s="100">
        <v>10.106945</v>
      </c>
      <c r="AM122" s="100">
        <v>15.658822000000001</v>
      </c>
      <c r="AN122" s="100">
        <v>20.152740000000001</v>
      </c>
      <c r="AO122" s="100">
        <v>37.432153999999997</v>
      </c>
      <c r="AP122" s="100">
        <v>77.073235999999994</v>
      </c>
      <c r="AQ122" s="100">
        <v>5.8701293000000003</v>
      </c>
      <c r="AR122" s="100">
        <v>4.5646553000000001</v>
      </c>
      <c r="AT122" s="123">
        <v>2015</v>
      </c>
      <c r="AU122" s="100">
        <v>0</v>
      </c>
      <c r="AV122" s="100">
        <v>0</v>
      </c>
      <c r="AW122" s="100">
        <v>0</v>
      </c>
      <c r="AX122" s="100">
        <v>6.7900000000000002E-2</v>
      </c>
      <c r="AY122" s="100">
        <v>0.17834929999999999</v>
      </c>
      <c r="AZ122" s="100">
        <v>0.61337750000000002</v>
      </c>
      <c r="BA122" s="100">
        <v>0.68404989999999999</v>
      </c>
      <c r="BB122" s="100">
        <v>1.4602432999999999</v>
      </c>
      <c r="BC122" s="100">
        <v>2.9579316000000002</v>
      </c>
      <c r="BD122" s="100">
        <v>3.7702355000000001</v>
      </c>
      <c r="BE122" s="100">
        <v>5.5089006999999999</v>
      </c>
      <c r="BF122" s="100">
        <v>8.9814173999999998</v>
      </c>
      <c r="BG122" s="100">
        <v>13.394292999999999</v>
      </c>
      <c r="BH122" s="100">
        <v>18.059025999999999</v>
      </c>
      <c r="BI122" s="100">
        <v>30.094456999999998</v>
      </c>
      <c r="BJ122" s="100">
        <v>40.909393999999999</v>
      </c>
      <c r="BK122" s="100">
        <v>72.061972999999995</v>
      </c>
      <c r="BL122" s="100">
        <v>121.45714</v>
      </c>
      <c r="BM122" s="100">
        <v>9.0646915000000003</v>
      </c>
      <c r="BN122" s="100">
        <v>7.7208344000000002</v>
      </c>
      <c r="BP122" s="123">
        <v>2015</v>
      </c>
    </row>
    <row r="123" spans="2:68">
      <c r="B123" s="123">
        <v>2016</v>
      </c>
      <c r="C123" s="100">
        <v>0</v>
      </c>
      <c r="D123" s="100">
        <v>0</v>
      </c>
      <c r="E123" s="100">
        <v>0</v>
      </c>
      <c r="F123" s="100">
        <v>0.13228970000000001</v>
      </c>
      <c r="G123" s="100">
        <v>0.1154564</v>
      </c>
      <c r="H123" s="100">
        <v>0.21986330000000001</v>
      </c>
      <c r="I123" s="100">
        <v>0.89590380000000003</v>
      </c>
      <c r="J123" s="100">
        <v>1.8700909999999999</v>
      </c>
      <c r="K123" s="100">
        <v>3.0934889000000001</v>
      </c>
      <c r="L123" s="100">
        <v>3.6889151</v>
      </c>
      <c r="M123" s="100">
        <v>6.6778662999999998</v>
      </c>
      <c r="N123" s="100">
        <v>10.629441999999999</v>
      </c>
      <c r="O123" s="100">
        <v>13.943833</v>
      </c>
      <c r="P123" s="100">
        <v>28.824894</v>
      </c>
      <c r="Q123" s="100">
        <v>36.159578000000003</v>
      </c>
      <c r="R123" s="100">
        <v>57.748334</v>
      </c>
      <c r="S123" s="100">
        <v>95.779765999999995</v>
      </c>
      <c r="T123" s="100">
        <v>176.30091999999999</v>
      </c>
      <c r="U123" s="100">
        <v>10.939201000000001</v>
      </c>
      <c r="V123" s="100">
        <v>10.112928</v>
      </c>
      <c r="X123" s="123">
        <v>2016</v>
      </c>
      <c r="Y123" s="100">
        <v>0</v>
      </c>
      <c r="Z123" s="100">
        <v>0</v>
      </c>
      <c r="AA123" s="100">
        <v>0</v>
      </c>
      <c r="AB123" s="100">
        <v>0.13887250000000001</v>
      </c>
      <c r="AC123" s="100">
        <v>0</v>
      </c>
      <c r="AD123" s="100">
        <v>0.33007690000000001</v>
      </c>
      <c r="AE123" s="100">
        <v>0.44284089999999998</v>
      </c>
      <c r="AF123" s="100">
        <v>0.49625449999999999</v>
      </c>
      <c r="AG123" s="100">
        <v>1.3413636</v>
      </c>
      <c r="AH123" s="100">
        <v>1.5849735</v>
      </c>
      <c r="AI123" s="100">
        <v>3.4304052999999999</v>
      </c>
      <c r="AJ123" s="100">
        <v>4.1159913000000001</v>
      </c>
      <c r="AK123" s="100">
        <v>5.6901219000000003</v>
      </c>
      <c r="AL123" s="100">
        <v>9.5950237999999999</v>
      </c>
      <c r="AM123" s="100">
        <v>12.575314000000001</v>
      </c>
      <c r="AN123" s="100">
        <v>23.038786999999999</v>
      </c>
      <c r="AO123" s="100">
        <v>37.208713000000003</v>
      </c>
      <c r="AP123" s="100">
        <v>74.466543000000001</v>
      </c>
      <c r="AQ123" s="100">
        <v>5.2955321</v>
      </c>
      <c r="AR123" s="100">
        <v>4.0202165000000001</v>
      </c>
      <c r="AT123" s="123">
        <v>2016</v>
      </c>
      <c r="AU123" s="100">
        <v>0</v>
      </c>
      <c r="AV123" s="100">
        <v>0</v>
      </c>
      <c r="AW123" s="100">
        <v>0</v>
      </c>
      <c r="AX123" s="100">
        <v>0.13550119999999999</v>
      </c>
      <c r="AY123" s="100">
        <v>5.8945400000000002E-2</v>
      </c>
      <c r="AZ123" s="100">
        <v>0.27494659999999999</v>
      </c>
      <c r="BA123" s="100">
        <v>0.66807260000000002</v>
      </c>
      <c r="BB123" s="100">
        <v>1.1814906000000001</v>
      </c>
      <c r="BC123" s="100">
        <v>2.211017</v>
      </c>
      <c r="BD123" s="100">
        <v>2.6146362000000001</v>
      </c>
      <c r="BE123" s="100">
        <v>5.0296751000000004</v>
      </c>
      <c r="BF123" s="100">
        <v>7.3093329999999996</v>
      </c>
      <c r="BG123" s="100">
        <v>9.7236121000000004</v>
      </c>
      <c r="BH123" s="100">
        <v>19.091512000000002</v>
      </c>
      <c r="BI123" s="100">
        <v>24.151306000000002</v>
      </c>
      <c r="BJ123" s="100">
        <v>39.469602000000002</v>
      </c>
      <c r="BK123" s="100">
        <v>63.272089999999999</v>
      </c>
      <c r="BL123" s="100">
        <v>112.27785</v>
      </c>
      <c r="BM123" s="100">
        <v>8.0955575999999994</v>
      </c>
      <c r="BN123" s="100">
        <v>6.7856525000000003</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Skin cancer (ICD-10 C43, C44), 1907–2016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202</v>
      </c>
      <c r="F3" s="195" t="s">
        <v>155</v>
      </c>
      <c r="G3" s="202">
        <f>$D$8-2</f>
        <v>2014</v>
      </c>
      <c r="H3" s="134"/>
      <c r="I3" s="134"/>
      <c r="J3" s="134"/>
    </row>
    <row r="4" spans="1:11" ht="28.9" customHeight="1">
      <c r="B4" s="135" t="s">
        <v>150</v>
      </c>
      <c r="E4" s="278" t="s">
        <v>203</v>
      </c>
      <c r="F4" s="137" t="s">
        <v>156</v>
      </c>
      <c r="G4" s="202">
        <f>$D$8-1</f>
        <v>2015</v>
      </c>
      <c r="H4" s="134"/>
      <c r="I4" s="134"/>
      <c r="J4" s="134"/>
    </row>
    <row r="5" spans="1:11" ht="28.9" customHeight="1">
      <c r="B5" s="136" t="s">
        <v>52</v>
      </c>
      <c r="C5" s="136" t="s">
        <v>154</v>
      </c>
      <c r="D5" s="136" t="s">
        <v>59</v>
      </c>
      <c r="E5" s="138" t="str">
        <f>CONCATENATE("[",E4,"]",E3)</f>
        <v>[GRIM_output_2.xls]GRIM0246</v>
      </c>
      <c r="F5" s="137" t="s">
        <v>157</v>
      </c>
      <c r="G5" s="202">
        <f>$D$8</f>
        <v>2016</v>
      </c>
      <c r="J5" s="134"/>
    </row>
    <row r="6" spans="1:11" ht="28.9" customHeight="1">
      <c r="B6" s="276" t="s">
        <v>208</v>
      </c>
      <c r="C6" s="276" t="s">
        <v>209</v>
      </c>
      <c r="D6" s="276">
        <v>1907</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Skin cancer. Canberra: AIHW.</v>
      </c>
      <c r="H7" s="139"/>
      <c r="I7" s="139"/>
      <c r="J7" s="139"/>
      <c r="K7" s="139"/>
    </row>
    <row r="8" spans="1:11" ht="28.9" customHeight="1">
      <c r="B8" s="276" t="s">
        <v>210</v>
      </c>
      <c r="C8" s="276" t="s">
        <v>211</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v>44</v>
      </c>
      <c r="D11" s="148"/>
      <c r="F11" s="150" t="s">
        <v>6</v>
      </c>
      <c r="G11" s="149">
        <v>1</v>
      </c>
    </row>
    <row r="12" spans="1:11">
      <c r="B12" s="142" t="s">
        <v>103</v>
      </c>
      <c r="C12" s="277">
        <v>44</v>
      </c>
      <c r="D12" s="112"/>
      <c r="F12" s="150" t="s">
        <v>7</v>
      </c>
      <c r="G12" s="149">
        <v>2</v>
      </c>
      <c r="I12" s="141"/>
    </row>
    <row r="13" spans="1:11">
      <c r="B13" s="142" t="s">
        <v>104</v>
      </c>
      <c r="C13" s="277">
        <v>48</v>
      </c>
      <c r="D13" s="112"/>
      <c r="F13" s="150" t="s">
        <v>8</v>
      </c>
      <c r="G13" s="149">
        <v>3</v>
      </c>
      <c r="I13" s="141"/>
    </row>
    <row r="14" spans="1:11">
      <c r="B14" s="142" t="s">
        <v>105</v>
      </c>
      <c r="C14" s="277">
        <v>52</v>
      </c>
      <c r="F14" s="150" t="s">
        <v>9</v>
      </c>
      <c r="G14" s="149">
        <v>4</v>
      </c>
    </row>
    <row r="15" spans="1:11">
      <c r="B15" s="142" t="s">
        <v>106</v>
      </c>
      <c r="C15" s="277">
        <v>53</v>
      </c>
      <c r="F15" s="150" t="s">
        <v>10</v>
      </c>
      <c r="G15" s="149">
        <v>5</v>
      </c>
    </row>
    <row r="16" spans="1:11">
      <c r="B16" s="142" t="s">
        <v>107</v>
      </c>
      <c r="C16" s="277" t="s">
        <v>212</v>
      </c>
      <c r="F16" s="150" t="s">
        <v>11</v>
      </c>
      <c r="G16" s="149">
        <v>6</v>
      </c>
    </row>
    <row r="17" spans="1:20">
      <c r="B17" s="142" t="s">
        <v>108</v>
      </c>
      <c r="C17" s="277" t="s">
        <v>212</v>
      </c>
      <c r="F17" s="150" t="s">
        <v>12</v>
      </c>
      <c r="G17" s="149">
        <v>7</v>
      </c>
    </row>
    <row r="18" spans="1:20">
      <c r="B18" s="142" t="s">
        <v>109</v>
      </c>
      <c r="C18" s="277" t="s">
        <v>213</v>
      </c>
      <c r="F18" s="150" t="s">
        <v>13</v>
      </c>
      <c r="G18" s="149">
        <v>8</v>
      </c>
    </row>
    <row r="19" spans="1:20">
      <c r="B19" s="142" t="s">
        <v>110</v>
      </c>
      <c r="C19" s="277" t="s">
        <v>213</v>
      </c>
      <c r="F19" s="150" t="s">
        <v>14</v>
      </c>
      <c r="G19" s="149">
        <v>9</v>
      </c>
    </row>
    <row r="20" spans="1:20">
      <c r="B20" s="142" t="s">
        <v>188</v>
      </c>
      <c r="C20" s="277" t="s">
        <v>209</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Admin!$B$57</v>
      </c>
      <c r="F22" s="150" t="s">
        <v>17</v>
      </c>
      <c r="G22" s="149">
        <v>12</v>
      </c>
    </row>
    <row r="23" spans="1:20" ht="60">
      <c r="B23" s="276" t="s">
        <v>214</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Admin!$B$57:$B$166</v>
      </c>
      <c r="F24" s="150" t="s">
        <v>19</v>
      </c>
      <c r="G24" s="149">
        <v>14</v>
      </c>
    </row>
    <row r="25" spans="1:20">
      <c r="B25" s="277" t="s">
        <v>215</v>
      </c>
      <c r="C25" s="277">
        <v>0.91</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Skin cancer (ICD-10 C43, C44),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0</v>
      </c>
      <c r="D32" s="155">
        <f ca="1">INDIRECT("Rates!D"&amp;$E$8)</f>
        <v>0</v>
      </c>
      <c r="E32" s="155">
        <f ca="1">INDIRECT("Rates!E"&amp;$E$8)</f>
        <v>0</v>
      </c>
      <c r="F32" s="155">
        <f ca="1">INDIRECT("Rates!F"&amp;$E$8)</f>
        <v>0.13228970000000001</v>
      </c>
      <c r="G32" s="155">
        <f ca="1">INDIRECT("Rates!G"&amp;$E$8)</f>
        <v>0.1154564</v>
      </c>
      <c r="H32" s="155">
        <f ca="1">INDIRECT("Rates!H"&amp;$E$8)</f>
        <v>0.21986330000000001</v>
      </c>
      <c r="I32" s="155">
        <f ca="1">INDIRECT("Rates!I"&amp;$E$8)</f>
        <v>0.89590380000000003</v>
      </c>
      <c r="J32" s="155">
        <f ca="1">INDIRECT("Rates!J"&amp;$E$8)</f>
        <v>1.8700909999999999</v>
      </c>
      <c r="K32" s="155">
        <f ca="1">INDIRECT("Rates!K"&amp;$E$8)</f>
        <v>3.0934889000000001</v>
      </c>
      <c r="L32" s="155">
        <f ca="1">INDIRECT("Rates!L"&amp;$E$8)</f>
        <v>3.6889151</v>
      </c>
      <c r="M32" s="155">
        <f ca="1">INDIRECT("Rates!M"&amp;$E$8)</f>
        <v>6.6778662999999998</v>
      </c>
      <c r="N32" s="155">
        <f ca="1">INDIRECT("Rates!N"&amp;$E$8)</f>
        <v>10.629441999999999</v>
      </c>
      <c r="O32" s="155">
        <f ca="1">INDIRECT("Rates!O"&amp;$E$8)</f>
        <v>13.943833</v>
      </c>
      <c r="P32" s="155">
        <f ca="1">INDIRECT("Rates!P"&amp;$E$8)</f>
        <v>28.824894</v>
      </c>
      <c r="Q32" s="155">
        <f ca="1">INDIRECT("Rates!Q"&amp;$E$8)</f>
        <v>36.159578000000003</v>
      </c>
      <c r="R32" s="155">
        <f ca="1">INDIRECT("Rates!R"&amp;$E$8)</f>
        <v>57.748334</v>
      </c>
      <c r="S32" s="155">
        <f ca="1">INDIRECT("Rates!S"&amp;$E$8)</f>
        <v>95.779765999999995</v>
      </c>
      <c r="T32" s="155">
        <f ca="1">INDIRECT("Rates!T"&amp;$E$8)</f>
        <v>176.30091999999999</v>
      </c>
    </row>
    <row r="33" spans="1:21">
      <c r="B33" s="143" t="s">
        <v>190</v>
      </c>
      <c r="C33" s="155">
        <f ca="1">INDIRECT("Rates!Y"&amp;$E$8)</f>
        <v>0</v>
      </c>
      <c r="D33" s="155">
        <f ca="1">INDIRECT("Rates!Z"&amp;$E$8)</f>
        <v>0</v>
      </c>
      <c r="E33" s="155">
        <f ca="1">INDIRECT("Rates!AA"&amp;$E$8)</f>
        <v>0</v>
      </c>
      <c r="F33" s="155">
        <f ca="1">INDIRECT("Rates!AB"&amp;$E$8)</f>
        <v>0.13887250000000001</v>
      </c>
      <c r="G33" s="155">
        <f ca="1">INDIRECT("Rates!AC"&amp;$E$8)</f>
        <v>0</v>
      </c>
      <c r="H33" s="155">
        <f ca="1">INDIRECT("Rates!AD"&amp;$E$8)</f>
        <v>0.33007690000000001</v>
      </c>
      <c r="I33" s="155">
        <f ca="1">INDIRECT("Rates!AE"&amp;$E$8)</f>
        <v>0.44284089999999998</v>
      </c>
      <c r="J33" s="155">
        <f ca="1">INDIRECT("Rates!AF"&amp;$E$8)</f>
        <v>0.49625449999999999</v>
      </c>
      <c r="K33" s="155">
        <f ca="1">INDIRECT("Rates!AG"&amp;$E$8)</f>
        <v>1.3413636</v>
      </c>
      <c r="L33" s="155">
        <f ca="1">INDIRECT("Rates!AH"&amp;$E$8)</f>
        <v>1.5849735</v>
      </c>
      <c r="M33" s="155">
        <f ca="1">INDIRECT("Rates!AI"&amp;$E$8)</f>
        <v>3.4304052999999999</v>
      </c>
      <c r="N33" s="155">
        <f ca="1">INDIRECT("Rates!AJ"&amp;$E$8)</f>
        <v>4.1159913000000001</v>
      </c>
      <c r="O33" s="155">
        <f ca="1">INDIRECT("Rates!AK"&amp;$E$8)</f>
        <v>5.6901219000000003</v>
      </c>
      <c r="P33" s="155">
        <f ca="1">INDIRECT("Rates!AL"&amp;$E$8)</f>
        <v>9.5950237999999999</v>
      </c>
      <c r="Q33" s="155">
        <f ca="1">INDIRECT("Rates!AM"&amp;$E$8)</f>
        <v>12.575314000000001</v>
      </c>
      <c r="R33" s="155">
        <f ca="1">INDIRECT("Rates!AN"&amp;$E$8)</f>
        <v>23.038786999999999</v>
      </c>
      <c r="S33" s="155">
        <f ca="1">INDIRECT("Rates!AO"&amp;$E$8)</f>
        <v>37.208713000000003</v>
      </c>
      <c r="T33" s="155">
        <f ca="1">INDIRECT("Rates!AP"&amp;$E$8)</f>
        <v>74.466543000000001</v>
      </c>
    </row>
    <row r="35" spans="1:21">
      <c r="A35" s="86">
        <v>2</v>
      </c>
      <c r="B35" s="135" t="str">
        <f>"Number of deaths due to " &amp;Admin!B6&amp;" (ICD-10 "&amp;UPPER(Admin!C6)&amp;"), by sex and age group, " &amp;Admin!D8</f>
        <v>Number of deaths due to Skin cancer (ICD-10 C43, C44),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0</v>
      </c>
      <c r="D38" s="155">
        <f ca="1">INDIRECT("Deaths!D"&amp;$E$8)</f>
        <v>0</v>
      </c>
      <c r="E38" s="155">
        <f ca="1">INDIRECT("Deaths!E"&amp;$E$8)</f>
        <v>0</v>
      </c>
      <c r="F38" s="155">
        <f ca="1">INDIRECT("Deaths!F"&amp;$E$8)</f>
        <v>1</v>
      </c>
      <c r="G38" s="155">
        <f ca="1">INDIRECT("Deaths!G"&amp;$E$8)</f>
        <v>1</v>
      </c>
      <c r="H38" s="155">
        <f ca="1">INDIRECT("Deaths!H"&amp;$E$8)</f>
        <v>2</v>
      </c>
      <c r="I38" s="155">
        <f ca="1">INDIRECT("Deaths!I"&amp;$E$8)</f>
        <v>8</v>
      </c>
      <c r="J38" s="155">
        <f ca="1">INDIRECT("Deaths!J"&amp;$E$8)</f>
        <v>15</v>
      </c>
      <c r="K38" s="155">
        <f ca="1">INDIRECT("Deaths!K"&amp;$E$8)</f>
        <v>25</v>
      </c>
      <c r="L38" s="155">
        <f ca="1">INDIRECT("Deaths!L"&amp;$E$8)</f>
        <v>29</v>
      </c>
      <c r="M38" s="155">
        <f ca="1">INDIRECT("Deaths!M"&amp;$E$8)</f>
        <v>51</v>
      </c>
      <c r="N38" s="155">
        <f ca="1">INDIRECT("Deaths!N"&amp;$E$8)</f>
        <v>77</v>
      </c>
      <c r="O38" s="155">
        <f ca="1">INDIRECT("Deaths!O"&amp;$E$8)</f>
        <v>89</v>
      </c>
      <c r="P38" s="155">
        <f ca="1">INDIRECT("Deaths!P"&amp;$E$8)</f>
        <v>170</v>
      </c>
      <c r="Q38" s="155">
        <f ca="1">INDIRECT("Deaths!Q"&amp;$E$8)</f>
        <v>158</v>
      </c>
      <c r="R38" s="155">
        <f ca="1">INDIRECT("Deaths!R"&amp;$E$8)</f>
        <v>178</v>
      </c>
      <c r="S38" s="155">
        <f ca="1">INDIRECT("Deaths!S"&amp;$E$8)</f>
        <v>194</v>
      </c>
      <c r="T38" s="155">
        <f ca="1">INDIRECT("Deaths!T"&amp;$E$8)</f>
        <v>316</v>
      </c>
      <c r="U38" s="157">
        <f ca="1">SUM(C38:T38)</f>
        <v>1314</v>
      </c>
    </row>
    <row r="39" spans="1:21">
      <c r="B39" s="86" t="s">
        <v>63</v>
      </c>
      <c r="C39" s="155">
        <f ca="1">INDIRECT("Deaths!Y"&amp;$E$8)</f>
        <v>0</v>
      </c>
      <c r="D39" s="155">
        <f ca="1">INDIRECT("Deaths!Z"&amp;$E$8)</f>
        <v>0</v>
      </c>
      <c r="E39" s="155">
        <f ca="1">INDIRECT("Deaths!AA"&amp;$E$8)</f>
        <v>0</v>
      </c>
      <c r="F39" s="155">
        <f ca="1">INDIRECT("Deaths!AB"&amp;$E$8)</f>
        <v>1</v>
      </c>
      <c r="G39" s="155">
        <f ca="1">INDIRECT("Deaths!AC"&amp;$E$8)</f>
        <v>0</v>
      </c>
      <c r="H39" s="155">
        <f ca="1">INDIRECT("Deaths!AD"&amp;$E$8)</f>
        <v>3</v>
      </c>
      <c r="I39" s="155">
        <f ca="1">INDIRECT("Deaths!AE"&amp;$E$8)</f>
        <v>4</v>
      </c>
      <c r="J39" s="155">
        <f ca="1">INDIRECT("Deaths!AF"&amp;$E$8)</f>
        <v>4</v>
      </c>
      <c r="K39" s="155">
        <f ca="1">INDIRECT("Deaths!AG"&amp;$E$8)</f>
        <v>11</v>
      </c>
      <c r="L39" s="155">
        <f ca="1">INDIRECT("Deaths!AH"&amp;$E$8)</f>
        <v>13</v>
      </c>
      <c r="M39" s="155">
        <f ca="1">INDIRECT("Deaths!AI"&amp;$E$8)</f>
        <v>27</v>
      </c>
      <c r="N39" s="155">
        <f ca="1">INDIRECT("Deaths!AJ"&amp;$E$8)</f>
        <v>31</v>
      </c>
      <c r="O39" s="155">
        <f ca="1">INDIRECT("Deaths!AK"&amp;$E$8)</f>
        <v>38</v>
      </c>
      <c r="P39" s="155">
        <f ca="1">INDIRECT("Deaths!AL"&amp;$E$8)</f>
        <v>58</v>
      </c>
      <c r="Q39" s="155">
        <f ca="1">INDIRECT("Deaths!AM"&amp;$E$8)</f>
        <v>57</v>
      </c>
      <c r="R39" s="155">
        <f ca="1">INDIRECT("Deaths!AN"&amp;$E$8)</f>
        <v>79</v>
      </c>
      <c r="S39" s="155">
        <f ca="1">INDIRECT("Deaths!AO"&amp;$E$8)</f>
        <v>94</v>
      </c>
      <c r="T39" s="155">
        <f ca="1">INDIRECT("Deaths!AP"&amp;$E$8)</f>
        <v>226</v>
      </c>
      <c r="U39" s="157">
        <f ca="1">SUM(C39:T39)</f>
        <v>646</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0</v>
      </c>
      <c r="D42" s="160">
        <f t="shared" ref="D42:T42" ca="1" si="0">-1*D38</f>
        <v>0</v>
      </c>
      <c r="E42" s="160">
        <f t="shared" ca="1" si="0"/>
        <v>0</v>
      </c>
      <c r="F42" s="160">
        <f t="shared" ca="1" si="0"/>
        <v>-1</v>
      </c>
      <c r="G42" s="160">
        <f t="shared" ca="1" si="0"/>
        <v>-1</v>
      </c>
      <c r="H42" s="160">
        <f t="shared" ca="1" si="0"/>
        <v>-2</v>
      </c>
      <c r="I42" s="160">
        <f t="shared" ca="1" si="0"/>
        <v>-8</v>
      </c>
      <c r="J42" s="160">
        <f t="shared" ca="1" si="0"/>
        <v>-15</v>
      </c>
      <c r="K42" s="160">
        <f t="shared" ca="1" si="0"/>
        <v>-25</v>
      </c>
      <c r="L42" s="160">
        <f t="shared" ca="1" si="0"/>
        <v>-29</v>
      </c>
      <c r="M42" s="160">
        <f t="shared" ca="1" si="0"/>
        <v>-51</v>
      </c>
      <c r="N42" s="160">
        <f t="shared" ca="1" si="0"/>
        <v>-77</v>
      </c>
      <c r="O42" s="160">
        <f t="shared" ca="1" si="0"/>
        <v>-89</v>
      </c>
      <c r="P42" s="160">
        <f t="shared" ca="1" si="0"/>
        <v>-170</v>
      </c>
      <c r="Q42" s="160">
        <f t="shared" ca="1" si="0"/>
        <v>-158</v>
      </c>
      <c r="R42" s="160">
        <f t="shared" ca="1" si="0"/>
        <v>-178</v>
      </c>
      <c r="S42" s="160">
        <f t="shared" ca="1" si="0"/>
        <v>-194</v>
      </c>
      <c r="T42" s="160">
        <f t="shared" ca="1" si="0"/>
        <v>-316</v>
      </c>
      <c r="U42" s="159"/>
    </row>
    <row r="43" spans="1:21">
      <c r="B43" s="86" t="s">
        <v>63</v>
      </c>
      <c r="C43" s="160">
        <f ca="1">C39</f>
        <v>0</v>
      </c>
      <c r="D43" s="160">
        <f t="shared" ref="D43:T43" ca="1" si="1">D39</f>
        <v>0</v>
      </c>
      <c r="E43" s="160">
        <f t="shared" ca="1" si="1"/>
        <v>0</v>
      </c>
      <c r="F43" s="160">
        <f t="shared" ca="1" si="1"/>
        <v>1</v>
      </c>
      <c r="G43" s="160">
        <f t="shared" ca="1" si="1"/>
        <v>0</v>
      </c>
      <c r="H43" s="160">
        <f t="shared" ca="1" si="1"/>
        <v>3</v>
      </c>
      <c r="I43" s="160">
        <f t="shared" ca="1" si="1"/>
        <v>4</v>
      </c>
      <c r="J43" s="160">
        <f t="shared" ca="1" si="1"/>
        <v>4</v>
      </c>
      <c r="K43" s="160">
        <f t="shared" ca="1" si="1"/>
        <v>11</v>
      </c>
      <c r="L43" s="160">
        <f t="shared" ca="1" si="1"/>
        <v>13</v>
      </c>
      <c r="M43" s="160">
        <f t="shared" ca="1" si="1"/>
        <v>27</v>
      </c>
      <c r="N43" s="160">
        <f t="shared" ca="1" si="1"/>
        <v>31</v>
      </c>
      <c r="O43" s="160">
        <f t="shared" ca="1" si="1"/>
        <v>38</v>
      </c>
      <c r="P43" s="160">
        <f t="shared" ca="1" si="1"/>
        <v>58</v>
      </c>
      <c r="Q43" s="160">
        <f t="shared" ca="1" si="1"/>
        <v>57</v>
      </c>
      <c r="R43" s="160">
        <f t="shared" ca="1" si="1"/>
        <v>79</v>
      </c>
      <c r="S43" s="160">
        <f t="shared" ca="1" si="1"/>
        <v>94</v>
      </c>
      <c r="T43" s="160">
        <f t="shared" ca="1" si="1"/>
        <v>226</v>
      </c>
      <c r="U43" s="159"/>
    </row>
    <row r="45" spans="1:21">
      <c r="A45" s="86">
        <v>3</v>
      </c>
      <c r="B45" s="135" t="str">
        <f>"Number of deaths due to " &amp;Admin!B6&amp;" (ICD-10 "&amp;UPPER(Admin!C6)&amp;"), by sex and year, " &amp;Admin!D6&amp;"–" &amp;Admin!D8</f>
        <v>Number of deaths due to Skin cancer (ICD-10 C43, C44), by sex and year, 1907–2016</v>
      </c>
      <c r="C45" s="139"/>
      <c r="D45" s="139"/>
      <c r="E45" s="139"/>
    </row>
    <row r="46" spans="1:21">
      <c r="A46" s="86">
        <v>4</v>
      </c>
      <c r="B46" s="135" t="str">
        <f>"Age-standardised death rates for " &amp;Admin!B6&amp;" (ICD-10 "&amp;UPPER(Admin!C6)&amp;"), by sex and year, " &amp;Admin!D6&amp;"–" &amp;Admin!D8</f>
        <v>Age-standardised death rates for Skin cancer (ICD-10 C43, C44), by sex and year, 1907–2016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f>Deaths!V14</f>
        <v>55</v>
      </c>
      <c r="D57" s="163">
        <f>Deaths!AR14</f>
        <v>18</v>
      </c>
      <c r="E57" s="163">
        <f>Deaths!BN14</f>
        <v>73</v>
      </c>
      <c r="F57" s="164">
        <f>Rates!V14</f>
        <v>7.5990159999999998</v>
      </c>
      <c r="G57" s="164">
        <f>Rates!AR14</f>
        <v>3.1465025999999998</v>
      </c>
      <c r="H57" s="164">
        <f>Rates!BN14</f>
        <v>5.5035639999999999</v>
      </c>
    </row>
    <row r="58" spans="2:8">
      <c r="B58" s="143">
        <v>1908</v>
      </c>
      <c r="C58" s="163">
        <f>Deaths!V15</f>
        <v>69</v>
      </c>
      <c r="D58" s="163">
        <f>Deaths!AR15</f>
        <v>20</v>
      </c>
      <c r="E58" s="163">
        <f>Deaths!BN15</f>
        <v>89</v>
      </c>
      <c r="F58" s="164">
        <f>Rates!V15</f>
        <v>9.9270905999999997</v>
      </c>
      <c r="G58" s="164">
        <f>Rates!AR15</f>
        <v>3.9667115000000002</v>
      </c>
      <c r="H58" s="164">
        <f>Rates!BN15</f>
        <v>7.0822602000000003</v>
      </c>
    </row>
    <row r="59" spans="2:8">
      <c r="B59" s="143">
        <v>1909</v>
      </c>
      <c r="C59" s="163">
        <f>Deaths!V16</f>
        <v>58</v>
      </c>
      <c r="D59" s="163">
        <f>Deaths!AR16</f>
        <v>23</v>
      </c>
      <c r="E59" s="163">
        <f>Deaths!BN16</f>
        <v>81</v>
      </c>
      <c r="F59" s="164">
        <f>Rates!V16</f>
        <v>7.4765021999999997</v>
      </c>
      <c r="G59" s="164">
        <f>Rates!AR16</f>
        <v>3.8704515000000002</v>
      </c>
      <c r="H59" s="164">
        <f>Rates!BN16</f>
        <v>5.7598266000000002</v>
      </c>
    </row>
    <row r="60" spans="2:8">
      <c r="B60" s="143">
        <v>1910</v>
      </c>
      <c r="C60" s="163">
        <f>Deaths!V17</f>
        <v>64</v>
      </c>
      <c r="D60" s="163">
        <f>Deaths!AR17</f>
        <v>34</v>
      </c>
      <c r="E60" s="163">
        <f>Deaths!BN17</f>
        <v>98</v>
      </c>
      <c r="F60" s="164">
        <f>Rates!V17</f>
        <v>8.8080681999999992</v>
      </c>
      <c r="G60" s="164">
        <f>Rates!AR17</f>
        <v>6.2580125000000004</v>
      </c>
      <c r="H60" s="164">
        <f>Rates!BN17</f>
        <v>7.6296004000000002</v>
      </c>
    </row>
    <row r="61" spans="2:8">
      <c r="B61" s="143">
        <v>1911</v>
      </c>
      <c r="C61" s="163">
        <f>Deaths!V18</f>
        <v>74</v>
      </c>
      <c r="D61" s="163">
        <f>Deaths!AR18</f>
        <v>39</v>
      </c>
      <c r="E61" s="163">
        <f>Deaths!BN18</f>
        <v>113</v>
      </c>
      <c r="F61" s="164">
        <f>Rates!V18</f>
        <v>8.9675533999999999</v>
      </c>
      <c r="G61" s="164">
        <f>Rates!AR18</f>
        <v>6.5902260999999998</v>
      </c>
      <c r="H61" s="164">
        <f>Rates!BN18</f>
        <v>7.8866151000000002</v>
      </c>
    </row>
    <row r="62" spans="2:8">
      <c r="B62" s="143">
        <v>1912</v>
      </c>
      <c r="C62" s="163">
        <f>Deaths!V19</f>
        <v>81</v>
      </c>
      <c r="D62" s="163">
        <f>Deaths!AR19</f>
        <v>41</v>
      </c>
      <c r="E62" s="163">
        <f>Deaths!BN19</f>
        <v>122</v>
      </c>
      <c r="F62" s="164">
        <f>Rates!V19</f>
        <v>10.245148</v>
      </c>
      <c r="G62" s="164">
        <f>Rates!AR19</f>
        <v>6.6440520999999997</v>
      </c>
      <c r="H62" s="164">
        <f>Rates!BN19</f>
        <v>8.5127857000000002</v>
      </c>
    </row>
    <row r="63" spans="2:8">
      <c r="B63" s="143">
        <v>1913</v>
      </c>
      <c r="C63" s="163">
        <f>Deaths!V20</f>
        <v>86</v>
      </c>
      <c r="D63" s="163">
        <f>Deaths!AR20</f>
        <v>43</v>
      </c>
      <c r="E63" s="163">
        <f>Deaths!BN20</f>
        <v>129</v>
      </c>
      <c r="F63" s="164">
        <f>Rates!V20</f>
        <v>10.681756</v>
      </c>
      <c r="G63" s="164">
        <f>Rates!AR20</f>
        <v>6.8295862999999999</v>
      </c>
      <c r="H63" s="164">
        <f>Rates!BN20</f>
        <v>8.8832292000000006</v>
      </c>
    </row>
    <row r="64" spans="2:8">
      <c r="B64" s="143">
        <v>1914</v>
      </c>
      <c r="C64" s="163">
        <f>Deaths!V21</f>
        <v>92</v>
      </c>
      <c r="D64" s="163">
        <f>Deaths!AR21</f>
        <v>48</v>
      </c>
      <c r="E64" s="163">
        <f>Deaths!BN21</f>
        <v>140</v>
      </c>
      <c r="F64" s="164">
        <f>Rates!V21</f>
        <v>10.224532999999999</v>
      </c>
      <c r="G64" s="164">
        <f>Rates!AR21</f>
        <v>6.8037798</v>
      </c>
      <c r="H64" s="164">
        <f>Rates!BN21</f>
        <v>8.5794928000000006</v>
      </c>
    </row>
    <row r="65" spans="2:8">
      <c r="B65" s="143">
        <v>1915</v>
      </c>
      <c r="C65" s="163">
        <f>Deaths!V22</f>
        <v>86</v>
      </c>
      <c r="D65" s="163">
        <f>Deaths!AR22</f>
        <v>31</v>
      </c>
      <c r="E65" s="163">
        <f>Deaths!BN22</f>
        <v>117</v>
      </c>
      <c r="F65" s="164">
        <f>Rates!V22</f>
        <v>9.6014994999999992</v>
      </c>
      <c r="G65" s="164">
        <f>Rates!AR22</f>
        <v>3.8767388999999999</v>
      </c>
      <c r="H65" s="164">
        <f>Rates!BN22</f>
        <v>6.7899804000000001</v>
      </c>
    </row>
    <row r="66" spans="2:8">
      <c r="B66" s="143">
        <v>1916</v>
      </c>
      <c r="C66" s="163">
        <f>Deaths!V23</f>
        <v>94</v>
      </c>
      <c r="D66" s="163">
        <f>Deaths!AR23</f>
        <v>35</v>
      </c>
      <c r="E66" s="163">
        <f>Deaths!BN23</f>
        <v>129</v>
      </c>
      <c r="F66" s="164">
        <f>Rates!V23</f>
        <v>10.379379</v>
      </c>
      <c r="G66" s="164">
        <f>Rates!AR23</f>
        <v>4.4357797999999997</v>
      </c>
      <c r="H66" s="164">
        <f>Rates!BN23</f>
        <v>7.4527554</v>
      </c>
    </row>
    <row r="67" spans="2:8">
      <c r="B67" s="143">
        <v>1917</v>
      </c>
      <c r="C67" s="163">
        <f>Deaths!V24</f>
        <v>111</v>
      </c>
      <c r="D67" s="163">
        <f>Deaths!AR24</f>
        <v>58</v>
      </c>
      <c r="E67" s="163">
        <f>Deaths!BN24</f>
        <v>169</v>
      </c>
      <c r="F67" s="164">
        <f>Rates!V24</f>
        <v>12.090735</v>
      </c>
      <c r="G67" s="164">
        <f>Rates!AR24</f>
        <v>7.9941222999999999</v>
      </c>
      <c r="H67" s="164">
        <f>Rates!BN24</f>
        <v>10.117481</v>
      </c>
    </row>
    <row r="68" spans="2:8">
      <c r="B68" s="143">
        <v>1918</v>
      </c>
      <c r="C68" s="163">
        <f>Deaths!V25</f>
        <v>125</v>
      </c>
      <c r="D68" s="163">
        <f>Deaths!AR25</f>
        <v>52</v>
      </c>
      <c r="E68" s="163">
        <f>Deaths!BN25</f>
        <v>177</v>
      </c>
      <c r="F68" s="164">
        <f>Rates!V25</f>
        <v>13.902186</v>
      </c>
      <c r="G68" s="164">
        <f>Rates!AR25</f>
        <v>6.4122357000000001</v>
      </c>
      <c r="H68" s="164">
        <f>Rates!BN25</f>
        <v>10.170362000000001</v>
      </c>
    </row>
    <row r="69" spans="2:8">
      <c r="B69" s="143">
        <v>1919</v>
      </c>
      <c r="C69" s="163">
        <f>Deaths!V26</f>
        <v>123</v>
      </c>
      <c r="D69" s="163">
        <f>Deaths!AR26</f>
        <v>60</v>
      </c>
      <c r="E69" s="163">
        <f>Deaths!BN26</f>
        <v>183</v>
      </c>
      <c r="F69" s="164">
        <f>Rates!V26</f>
        <v>11.923268999999999</v>
      </c>
      <c r="G69" s="164">
        <f>Rates!AR26</f>
        <v>7.4420457999999998</v>
      </c>
      <c r="H69" s="164">
        <f>Rates!BN26</f>
        <v>9.7595034999999992</v>
      </c>
    </row>
    <row r="70" spans="2:8">
      <c r="B70" s="143">
        <v>1920</v>
      </c>
      <c r="C70" s="163">
        <f>Deaths!V27</f>
        <v>94</v>
      </c>
      <c r="D70" s="163">
        <f>Deaths!AR27</f>
        <v>72</v>
      </c>
      <c r="E70" s="163">
        <f>Deaths!BN27</f>
        <v>166</v>
      </c>
      <c r="F70" s="164">
        <f>Rates!V27</f>
        <v>11.317914</v>
      </c>
      <c r="G70" s="164">
        <f>Rates!AR27</f>
        <v>8.8618102000000007</v>
      </c>
      <c r="H70" s="164">
        <f>Rates!BN27</f>
        <v>10.068842</v>
      </c>
    </row>
    <row r="71" spans="2:8">
      <c r="B71" s="143">
        <v>1921</v>
      </c>
      <c r="C71" s="163">
        <f>Deaths!V28</f>
        <v>100</v>
      </c>
      <c r="D71" s="163">
        <f>Deaths!AR28</f>
        <v>61</v>
      </c>
      <c r="E71" s="163">
        <f>Deaths!BN28</f>
        <v>161</v>
      </c>
      <c r="F71" s="164">
        <f>Rates!V28</f>
        <v>9.9780888999999995</v>
      </c>
      <c r="G71" s="164">
        <f>Rates!AR28</f>
        <v>7.0329405999999999</v>
      </c>
      <c r="H71" s="164">
        <f>Rates!BN28</f>
        <v>8.5107073</v>
      </c>
    </row>
    <row r="72" spans="2:8">
      <c r="B72" s="143">
        <v>1922</v>
      </c>
      <c r="C72" s="163">
        <f>Deaths!V29</f>
        <v>125</v>
      </c>
      <c r="D72" s="163">
        <f>Deaths!AR29</f>
        <v>72</v>
      </c>
      <c r="E72" s="163">
        <f>Deaths!BN29</f>
        <v>197</v>
      </c>
      <c r="F72" s="164">
        <f>Rates!V29</f>
        <v>12.669942000000001</v>
      </c>
      <c r="G72" s="164">
        <f>Rates!AR29</f>
        <v>8.4347648999999993</v>
      </c>
      <c r="H72" s="164">
        <f>Rates!BN29</f>
        <v>10.565389</v>
      </c>
    </row>
    <row r="73" spans="2:8">
      <c r="B73" s="143">
        <v>1923</v>
      </c>
      <c r="C73" s="163">
        <f>Deaths!V30</f>
        <v>132</v>
      </c>
      <c r="D73" s="163">
        <f>Deaths!AR30</f>
        <v>61</v>
      </c>
      <c r="E73" s="163">
        <f>Deaths!BN30</f>
        <v>193</v>
      </c>
      <c r="F73" s="164">
        <f>Rates!V30</f>
        <v>13.469004</v>
      </c>
      <c r="G73" s="164">
        <f>Rates!AR30</f>
        <v>7.0384406000000004</v>
      </c>
      <c r="H73" s="164">
        <f>Rates!BN30</f>
        <v>10.168768</v>
      </c>
    </row>
    <row r="74" spans="2:8">
      <c r="B74" s="143">
        <v>1924</v>
      </c>
      <c r="C74" s="163">
        <f>Deaths!V31</f>
        <v>118</v>
      </c>
      <c r="D74" s="163">
        <f>Deaths!AR31</f>
        <v>76</v>
      </c>
      <c r="E74" s="163">
        <f>Deaths!BN31</f>
        <v>194</v>
      </c>
      <c r="F74" s="164">
        <f>Rates!V31</f>
        <v>12.667828</v>
      </c>
      <c r="G74" s="164">
        <f>Rates!AR31</f>
        <v>10.884233</v>
      </c>
      <c r="H74" s="164">
        <f>Rates!BN31</f>
        <v>11.859347</v>
      </c>
    </row>
    <row r="75" spans="2:8">
      <c r="B75" s="143">
        <v>1925</v>
      </c>
      <c r="C75" s="163">
        <f>Deaths!V32</f>
        <v>146</v>
      </c>
      <c r="D75" s="163">
        <f>Deaths!AR32</f>
        <v>72</v>
      </c>
      <c r="E75" s="163">
        <f>Deaths!BN32</f>
        <v>218</v>
      </c>
      <c r="F75" s="164">
        <f>Rates!V32</f>
        <v>15.479786000000001</v>
      </c>
      <c r="G75" s="164">
        <f>Rates!AR32</f>
        <v>7.4568472000000003</v>
      </c>
      <c r="H75" s="164">
        <f>Rates!BN32</f>
        <v>11.268568</v>
      </c>
    </row>
    <row r="76" spans="2:8">
      <c r="B76" s="143">
        <v>1926</v>
      </c>
      <c r="C76" s="163">
        <f>Deaths!V33</f>
        <v>144</v>
      </c>
      <c r="D76" s="163">
        <f>Deaths!AR33</f>
        <v>70</v>
      </c>
      <c r="E76" s="163">
        <f>Deaths!BN33</f>
        <v>214</v>
      </c>
      <c r="F76" s="164">
        <f>Rates!V33</f>
        <v>15.197431</v>
      </c>
      <c r="G76" s="164">
        <f>Rates!AR33</f>
        <v>7.6836291000000001</v>
      </c>
      <c r="H76" s="164">
        <f>Rates!BN33</f>
        <v>11.308786</v>
      </c>
    </row>
    <row r="77" spans="2:8">
      <c r="B77" s="143">
        <v>1927</v>
      </c>
      <c r="C77" s="163">
        <f>Deaths!V34</f>
        <v>112</v>
      </c>
      <c r="D77" s="163">
        <f>Deaths!AR34</f>
        <v>68</v>
      </c>
      <c r="E77" s="163">
        <f>Deaths!BN34</f>
        <v>180</v>
      </c>
      <c r="F77" s="164">
        <f>Rates!V34</f>
        <v>8.4521000999999991</v>
      </c>
      <c r="G77" s="164">
        <f>Rates!AR34</f>
        <v>7.1765521999999997</v>
      </c>
      <c r="H77" s="164">
        <f>Rates!BN34</f>
        <v>7.9588077999999998</v>
      </c>
    </row>
    <row r="78" spans="2:8">
      <c r="B78" s="143">
        <v>1928</v>
      </c>
      <c r="C78" s="163">
        <f>Deaths!V35</f>
        <v>109</v>
      </c>
      <c r="D78" s="163">
        <f>Deaths!AR35</f>
        <v>60</v>
      </c>
      <c r="E78" s="163">
        <f>Deaths!BN35</f>
        <v>169</v>
      </c>
      <c r="F78" s="164">
        <f>Rates!V35</f>
        <v>9.3239266999999995</v>
      </c>
      <c r="G78" s="164">
        <f>Rates!AR35</f>
        <v>6.2158799</v>
      </c>
      <c r="H78" s="164">
        <f>Rates!BN35</f>
        <v>7.7813078999999998</v>
      </c>
    </row>
    <row r="79" spans="2:8">
      <c r="B79" s="143">
        <v>1929</v>
      </c>
      <c r="C79" s="163">
        <f>Deaths!V36</f>
        <v>124</v>
      </c>
      <c r="D79" s="163">
        <f>Deaths!AR36</f>
        <v>74</v>
      </c>
      <c r="E79" s="163">
        <f>Deaths!BN36</f>
        <v>198</v>
      </c>
      <c r="F79" s="164">
        <f>Rates!V36</f>
        <v>11.430531</v>
      </c>
      <c r="G79" s="164">
        <f>Rates!AR36</f>
        <v>7.6967404999999998</v>
      </c>
      <c r="H79" s="164">
        <f>Rates!BN36</f>
        <v>9.5291577000000007</v>
      </c>
    </row>
    <row r="80" spans="2:8">
      <c r="B80" s="143">
        <v>1930</v>
      </c>
      <c r="C80" s="163">
        <f>Deaths!V37</f>
        <v>130</v>
      </c>
      <c r="D80" s="163">
        <f>Deaths!AR37</f>
        <v>65</v>
      </c>
      <c r="E80" s="163">
        <f>Deaths!BN37</f>
        <v>195</v>
      </c>
      <c r="F80" s="164">
        <f>Rates!V37</f>
        <v>12.06784</v>
      </c>
      <c r="G80" s="164">
        <f>Rates!AR37</f>
        <v>5.9626758000000004</v>
      </c>
      <c r="H80" s="164">
        <f>Rates!BN37</f>
        <v>8.8443313999999997</v>
      </c>
    </row>
    <row r="81" spans="2:8">
      <c r="B81" s="143">
        <v>1931</v>
      </c>
      <c r="C81" s="163">
        <f>Deaths!V38</f>
        <v>117</v>
      </c>
      <c r="D81" s="163">
        <f>Deaths!AR38</f>
        <v>51</v>
      </c>
      <c r="E81" s="163">
        <f>Deaths!BN38</f>
        <v>168</v>
      </c>
      <c r="F81" s="164">
        <f>Rates!V38</f>
        <v>9.4424887999999996</v>
      </c>
      <c r="G81" s="164">
        <f>Rates!AR38</f>
        <v>4.6451377999999997</v>
      </c>
      <c r="H81" s="164">
        <f>Rates!BN38</f>
        <v>6.9683890000000002</v>
      </c>
    </row>
    <row r="82" spans="2:8">
      <c r="B82" s="143">
        <v>1932</v>
      </c>
      <c r="C82" s="163">
        <f>Deaths!V39</f>
        <v>138</v>
      </c>
      <c r="D82" s="163">
        <f>Deaths!AR39</f>
        <v>80</v>
      </c>
      <c r="E82" s="163">
        <f>Deaths!BN39</f>
        <v>218</v>
      </c>
      <c r="F82" s="164">
        <f>Rates!V39</f>
        <v>10.633647</v>
      </c>
      <c r="G82" s="164">
        <f>Rates!AR39</f>
        <v>5.9343225999999998</v>
      </c>
      <c r="H82" s="164">
        <f>Rates!BN39</f>
        <v>8.1341172000000004</v>
      </c>
    </row>
    <row r="83" spans="2:8">
      <c r="B83" s="143">
        <v>1933</v>
      </c>
      <c r="C83" s="163">
        <f>Deaths!V40</f>
        <v>140</v>
      </c>
      <c r="D83" s="163">
        <f>Deaths!AR40</f>
        <v>88</v>
      </c>
      <c r="E83" s="163">
        <f>Deaths!BN40</f>
        <v>228</v>
      </c>
      <c r="F83" s="164">
        <f>Rates!V40</f>
        <v>10.042291000000001</v>
      </c>
      <c r="G83" s="164">
        <f>Rates!AR40</f>
        <v>7.0671537000000004</v>
      </c>
      <c r="H83" s="164">
        <f>Rates!BN40</f>
        <v>8.5501407</v>
      </c>
    </row>
    <row r="84" spans="2:8">
      <c r="B84" s="143">
        <v>1934</v>
      </c>
      <c r="C84" s="163">
        <f>Deaths!V41</f>
        <v>141</v>
      </c>
      <c r="D84" s="163">
        <f>Deaths!AR41</f>
        <v>83</v>
      </c>
      <c r="E84" s="163">
        <f>Deaths!BN41</f>
        <v>224</v>
      </c>
      <c r="F84" s="164">
        <f>Rates!V41</f>
        <v>10.134194000000001</v>
      </c>
      <c r="G84" s="164">
        <f>Rates!AR41</f>
        <v>6.4992869000000004</v>
      </c>
      <c r="H84" s="164">
        <f>Rates!BN41</f>
        <v>8.2395624000000005</v>
      </c>
    </row>
    <row r="85" spans="2:8">
      <c r="B85" s="143">
        <v>1935</v>
      </c>
      <c r="C85" s="163">
        <f>Deaths!V42</f>
        <v>134</v>
      </c>
      <c r="D85" s="163">
        <f>Deaths!AR42</f>
        <v>77</v>
      </c>
      <c r="E85" s="163">
        <f>Deaths!BN42</f>
        <v>211</v>
      </c>
      <c r="F85" s="164">
        <f>Rates!V42</f>
        <v>8.5667525999999992</v>
      </c>
      <c r="G85" s="164">
        <f>Rates!AR42</f>
        <v>5.6546671000000002</v>
      </c>
      <c r="H85" s="164">
        <f>Rates!BN42</f>
        <v>7.1103807999999997</v>
      </c>
    </row>
    <row r="86" spans="2:8">
      <c r="B86" s="143">
        <v>1936</v>
      </c>
      <c r="C86" s="163">
        <f>Deaths!V43</f>
        <v>138</v>
      </c>
      <c r="D86" s="163">
        <f>Deaths!AR43</f>
        <v>70</v>
      </c>
      <c r="E86" s="163">
        <f>Deaths!BN43</f>
        <v>208</v>
      </c>
      <c r="F86" s="164">
        <f>Rates!V43</f>
        <v>9.5310950999999999</v>
      </c>
      <c r="G86" s="164">
        <f>Rates!AR43</f>
        <v>5.4142378999999998</v>
      </c>
      <c r="H86" s="164">
        <f>Rates!BN43</f>
        <v>7.3926483000000003</v>
      </c>
    </row>
    <row r="87" spans="2:8">
      <c r="B87" s="143">
        <v>1937</v>
      </c>
      <c r="C87" s="163">
        <f>Deaths!V44</f>
        <v>137</v>
      </c>
      <c r="D87" s="163">
        <f>Deaths!AR44</f>
        <v>70</v>
      </c>
      <c r="E87" s="163">
        <f>Deaths!BN44</f>
        <v>207</v>
      </c>
      <c r="F87" s="164">
        <f>Rates!V44</f>
        <v>9.5822593000000005</v>
      </c>
      <c r="G87" s="164">
        <f>Rates!AR44</f>
        <v>4.4988099999999998</v>
      </c>
      <c r="H87" s="164">
        <f>Rates!BN44</f>
        <v>6.8470890999999998</v>
      </c>
    </row>
    <row r="88" spans="2:8">
      <c r="B88" s="143">
        <v>1938</v>
      </c>
      <c r="C88" s="163">
        <f>Deaths!V45</f>
        <v>163</v>
      </c>
      <c r="D88" s="163">
        <f>Deaths!AR45</f>
        <v>86</v>
      </c>
      <c r="E88" s="163">
        <f>Deaths!BN45</f>
        <v>249</v>
      </c>
      <c r="F88" s="164">
        <f>Rates!V45</f>
        <v>10.752231</v>
      </c>
      <c r="G88" s="164">
        <f>Rates!AR45</f>
        <v>5.5441899000000001</v>
      </c>
      <c r="H88" s="164">
        <f>Rates!BN45</f>
        <v>7.9909688000000001</v>
      </c>
    </row>
    <row r="89" spans="2:8">
      <c r="B89" s="143">
        <v>1939</v>
      </c>
      <c r="C89" s="163">
        <f>Deaths!V46</f>
        <v>169</v>
      </c>
      <c r="D89" s="163">
        <f>Deaths!AR46</f>
        <v>73</v>
      </c>
      <c r="E89" s="163">
        <f>Deaths!BN46</f>
        <v>242</v>
      </c>
      <c r="F89" s="164">
        <f>Rates!V46</f>
        <v>10.636358</v>
      </c>
      <c r="G89" s="164">
        <f>Rates!AR46</f>
        <v>5.2546910999999996</v>
      </c>
      <c r="H89" s="164">
        <f>Rates!BN46</f>
        <v>7.8074070000000004</v>
      </c>
    </row>
    <row r="90" spans="2:8">
      <c r="B90" s="143">
        <v>1940</v>
      </c>
      <c r="C90" s="163">
        <f>Deaths!V47</f>
        <v>183</v>
      </c>
      <c r="D90" s="163">
        <f>Deaths!AR47</f>
        <v>111</v>
      </c>
      <c r="E90" s="163">
        <f>Deaths!BN47</f>
        <v>294</v>
      </c>
      <c r="F90" s="164">
        <f>Rates!V47</f>
        <v>11.003202</v>
      </c>
      <c r="G90" s="164">
        <f>Rates!AR47</f>
        <v>6.4835519000000001</v>
      </c>
      <c r="H90" s="164">
        <f>Rates!BN47</f>
        <v>8.5797442999999998</v>
      </c>
    </row>
    <row r="91" spans="2:8">
      <c r="B91" s="143">
        <v>1941</v>
      </c>
      <c r="C91" s="163">
        <f>Deaths!V48</f>
        <v>195</v>
      </c>
      <c r="D91" s="163">
        <f>Deaths!AR48</f>
        <v>124</v>
      </c>
      <c r="E91" s="163">
        <f>Deaths!BN48</f>
        <v>319</v>
      </c>
      <c r="F91" s="164">
        <f>Rates!V48</f>
        <v>12.563431</v>
      </c>
      <c r="G91" s="164">
        <f>Rates!AR48</f>
        <v>7.7741420000000003</v>
      </c>
      <c r="H91" s="164">
        <f>Rates!BN48</f>
        <v>9.9956727000000001</v>
      </c>
    </row>
    <row r="92" spans="2:8">
      <c r="B92" s="143">
        <v>1942</v>
      </c>
      <c r="C92" s="163">
        <f>Deaths!V49</f>
        <v>174</v>
      </c>
      <c r="D92" s="163">
        <f>Deaths!AR49</f>
        <v>104</v>
      </c>
      <c r="E92" s="163">
        <f>Deaths!BN49</f>
        <v>278</v>
      </c>
      <c r="F92" s="164">
        <f>Rates!V49</f>
        <v>9.4705332999999996</v>
      </c>
      <c r="G92" s="164">
        <f>Rates!AR49</f>
        <v>5.6177637999999996</v>
      </c>
      <c r="H92" s="164">
        <f>Rates!BN49</f>
        <v>7.4348948999999998</v>
      </c>
    </row>
    <row r="93" spans="2:8">
      <c r="B93" s="143">
        <v>1943</v>
      </c>
      <c r="C93" s="163">
        <f>Deaths!V50</f>
        <v>164</v>
      </c>
      <c r="D93" s="163">
        <f>Deaths!AR50</f>
        <v>115</v>
      </c>
      <c r="E93" s="163">
        <f>Deaths!BN50</f>
        <v>279</v>
      </c>
      <c r="F93" s="164">
        <f>Rates!V50</f>
        <v>9.5764899999999997</v>
      </c>
      <c r="G93" s="164">
        <f>Rates!AR50</f>
        <v>6.1740744000000003</v>
      </c>
      <c r="H93" s="164">
        <f>Rates!BN50</f>
        <v>7.7079347</v>
      </c>
    </row>
    <row r="94" spans="2:8">
      <c r="B94" s="143">
        <v>1944</v>
      </c>
      <c r="C94" s="163">
        <f>Deaths!V51</f>
        <v>170</v>
      </c>
      <c r="D94" s="163">
        <f>Deaths!AR51</f>
        <v>105</v>
      </c>
      <c r="E94" s="163">
        <f>Deaths!BN51</f>
        <v>275</v>
      </c>
      <c r="F94" s="164">
        <f>Rates!V51</f>
        <v>10.148114</v>
      </c>
      <c r="G94" s="164">
        <f>Rates!AR51</f>
        <v>4.8727448999999998</v>
      </c>
      <c r="H94" s="164">
        <f>Rates!BN51</f>
        <v>7.1506638000000002</v>
      </c>
    </row>
    <row r="95" spans="2:8">
      <c r="B95" s="143">
        <v>1945</v>
      </c>
      <c r="C95" s="163">
        <f>Deaths!V52</f>
        <v>164</v>
      </c>
      <c r="D95" s="163">
        <f>Deaths!AR52</f>
        <v>119</v>
      </c>
      <c r="E95" s="163">
        <f>Deaths!BN52</f>
        <v>283</v>
      </c>
      <c r="F95" s="164">
        <f>Rates!V52</f>
        <v>9.0328721000000005</v>
      </c>
      <c r="G95" s="164">
        <f>Rates!AR52</f>
        <v>5.0627671000000003</v>
      </c>
      <c r="H95" s="164">
        <f>Rates!BN52</f>
        <v>6.7778299000000004</v>
      </c>
    </row>
    <row r="96" spans="2:8">
      <c r="B96" s="143">
        <v>1946</v>
      </c>
      <c r="C96" s="163">
        <f>Deaths!V53</f>
        <v>180</v>
      </c>
      <c r="D96" s="163">
        <f>Deaths!AR53</f>
        <v>95</v>
      </c>
      <c r="E96" s="163">
        <f>Deaths!BN53</f>
        <v>275</v>
      </c>
      <c r="F96" s="164">
        <f>Rates!V53</f>
        <v>10.079141</v>
      </c>
      <c r="G96" s="164">
        <f>Rates!AR53</f>
        <v>4.3471149000000002</v>
      </c>
      <c r="H96" s="164">
        <f>Rates!BN53</f>
        <v>6.8810950000000002</v>
      </c>
    </row>
    <row r="97" spans="2:8">
      <c r="B97" s="143">
        <v>1947</v>
      </c>
      <c r="C97" s="163">
        <f>Deaths!V54</f>
        <v>188</v>
      </c>
      <c r="D97" s="163">
        <f>Deaths!AR54</f>
        <v>112</v>
      </c>
      <c r="E97" s="163">
        <f>Deaths!BN54</f>
        <v>300</v>
      </c>
      <c r="F97" s="164">
        <f>Rates!V54</f>
        <v>9.1778116000000001</v>
      </c>
      <c r="G97" s="164">
        <f>Rates!AR54</f>
        <v>4.9605433999999997</v>
      </c>
      <c r="H97" s="164">
        <f>Rates!BN54</f>
        <v>6.8758362999999996</v>
      </c>
    </row>
    <row r="98" spans="2:8">
      <c r="B98" s="143">
        <v>1948</v>
      </c>
      <c r="C98" s="163">
        <f>Deaths!V55</f>
        <v>170</v>
      </c>
      <c r="D98" s="163">
        <f>Deaths!AR55</f>
        <v>107</v>
      </c>
      <c r="E98" s="163">
        <f>Deaths!BN55</f>
        <v>277</v>
      </c>
      <c r="F98" s="164">
        <f>Rates!V55</f>
        <v>8.4456000000000007</v>
      </c>
      <c r="G98" s="164">
        <f>Rates!AR55</f>
        <v>4.3342064999999996</v>
      </c>
      <c r="H98" s="164">
        <f>Rates!BN55</f>
        <v>6.1582461999999998</v>
      </c>
    </row>
    <row r="99" spans="2:8">
      <c r="B99" s="143">
        <v>1949</v>
      </c>
      <c r="C99" s="163">
        <f>Deaths!V56</f>
        <v>163</v>
      </c>
      <c r="D99" s="163">
        <f>Deaths!AR56</f>
        <v>123</v>
      </c>
      <c r="E99" s="163">
        <f>Deaths!BN56</f>
        <v>286</v>
      </c>
      <c r="F99" s="164">
        <f>Rates!V56</f>
        <v>7.3848599999999998</v>
      </c>
      <c r="G99" s="164">
        <f>Rates!AR56</f>
        <v>5.3742463000000003</v>
      </c>
      <c r="H99" s="164">
        <f>Rates!BN56</f>
        <v>6.3317025999999998</v>
      </c>
    </row>
    <row r="100" spans="2:8">
      <c r="B100" s="143">
        <v>1950</v>
      </c>
      <c r="C100" s="163">
        <f>Deaths!V57</f>
        <v>168</v>
      </c>
      <c r="D100" s="163">
        <f>Deaths!AR57</f>
        <v>93</v>
      </c>
      <c r="E100" s="163">
        <f>Deaths!BN57</f>
        <v>261</v>
      </c>
      <c r="F100" s="164">
        <f>Rates!V57</f>
        <v>7.2041750999999996</v>
      </c>
      <c r="G100" s="164">
        <f>Rates!AR57</f>
        <v>3.8106138999999999</v>
      </c>
      <c r="H100" s="164">
        <f>Rates!BN57</f>
        <v>5.3675503999999998</v>
      </c>
    </row>
    <row r="101" spans="2:8">
      <c r="B101" s="143">
        <v>1951</v>
      </c>
      <c r="C101" s="163">
        <f>Deaths!V58</f>
        <v>147</v>
      </c>
      <c r="D101" s="163">
        <f>Deaths!AR58</f>
        <v>112</v>
      </c>
      <c r="E101" s="163">
        <f>Deaths!BN58</f>
        <v>259</v>
      </c>
      <c r="F101" s="164">
        <f>Rates!V58</f>
        <v>6.4519758999999999</v>
      </c>
      <c r="G101" s="164">
        <f>Rates!AR58</f>
        <v>4.0820780000000001</v>
      </c>
      <c r="H101" s="164">
        <f>Rates!BN58</f>
        <v>5.1233256999999996</v>
      </c>
    </row>
    <row r="102" spans="2:8">
      <c r="B102" s="143">
        <v>1952</v>
      </c>
      <c r="C102" s="163">
        <f>Deaths!V59</f>
        <v>160</v>
      </c>
      <c r="D102" s="163">
        <f>Deaths!AR59</f>
        <v>126</v>
      </c>
      <c r="E102" s="163">
        <f>Deaths!BN59</f>
        <v>286</v>
      </c>
      <c r="F102" s="164">
        <f>Rates!V59</f>
        <v>6.2830592000000003</v>
      </c>
      <c r="G102" s="164">
        <f>Rates!AR59</f>
        <v>4.6408054999999999</v>
      </c>
      <c r="H102" s="164">
        <f>Rates!BN59</f>
        <v>5.3976948</v>
      </c>
    </row>
    <row r="103" spans="2:8">
      <c r="B103" s="143">
        <v>1953</v>
      </c>
      <c r="C103" s="163">
        <f>Deaths!V60</f>
        <v>159</v>
      </c>
      <c r="D103" s="163">
        <f>Deaths!AR60</f>
        <v>92</v>
      </c>
      <c r="E103" s="163">
        <f>Deaths!BN60</f>
        <v>251</v>
      </c>
      <c r="F103" s="164">
        <f>Rates!V60</f>
        <v>6.5954598999999998</v>
      </c>
      <c r="G103" s="164">
        <f>Rates!AR60</f>
        <v>2.9794532</v>
      </c>
      <c r="H103" s="164">
        <f>Rates!BN60</f>
        <v>4.5290138999999998</v>
      </c>
    </row>
    <row r="104" spans="2:8">
      <c r="B104" s="143">
        <v>1954</v>
      </c>
      <c r="C104" s="163">
        <f>Deaths!V61</f>
        <v>157</v>
      </c>
      <c r="D104" s="163">
        <f>Deaths!AR61</f>
        <v>125</v>
      </c>
      <c r="E104" s="163">
        <f>Deaths!BN61</f>
        <v>282</v>
      </c>
      <c r="F104" s="164">
        <f>Rates!V61</f>
        <v>5.8563415000000001</v>
      </c>
      <c r="G104" s="164">
        <f>Rates!AR61</f>
        <v>4.2482815</v>
      </c>
      <c r="H104" s="164">
        <f>Rates!BN61</f>
        <v>4.9789089999999998</v>
      </c>
    </row>
    <row r="105" spans="2:8">
      <c r="B105" s="143">
        <v>1955</v>
      </c>
      <c r="C105" s="163">
        <f>Deaths!V62</f>
        <v>171</v>
      </c>
      <c r="D105" s="163">
        <f>Deaths!AR62</f>
        <v>134</v>
      </c>
      <c r="E105" s="163">
        <f>Deaths!BN62</f>
        <v>305</v>
      </c>
      <c r="F105" s="164">
        <f>Rates!V62</f>
        <v>6.5103551</v>
      </c>
      <c r="G105" s="164">
        <f>Rates!AR62</f>
        <v>4.2815066000000002</v>
      </c>
      <c r="H105" s="164">
        <f>Rates!BN62</f>
        <v>5.2387411000000004</v>
      </c>
    </row>
    <row r="106" spans="2:8">
      <c r="B106" s="143">
        <v>1956</v>
      </c>
      <c r="C106" s="163">
        <f>Deaths!V63</f>
        <v>209</v>
      </c>
      <c r="D106" s="163">
        <f>Deaths!AR63</f>
        <v>121</v>
      </c>
      <c r="E106" s="163">
        <f>Deaths!BN63</f>
        <v>330</v>
      </c>
      <c r="F106" s="164">
        <f>Rates!V63</f>
        <v>7.5987565000000004</v>
      </c>
      <c r="G106" s="164">
        <f>Rates!AR63</f>
        <v>3.888388</v>
      </c>
      <c r="H106" s="164">
        <f>Rates!BN63</f>
        <v>5.5461308000000002</v>
      </c>
    </row>
    <row r="107" spans="2:8">
      <c r="B107" s="143">
        <v>1957</v>
      </c>
      <c r="C107" s="163">
        <f>Deaths!V64</f>
        <v>206</v>
      </c>
      <c r="D107" s="163">
        <f>Deaths!AR64</f>
        <v>136</v>
      </c>
      <c r="E107" s="163">
        <f>Deaths!BN64</f>
        <v>342</v>
      </c>
      <c r="F107" s="164">
        <f>Rates!V64</f>
        <v>6.418965</v>
      </c>
      <c r="G107" s="164">
        <f>Rates!AR64</f>
        <v>4.1298015000000001</v>
      </c>
      <c r="H107" s="164">
        <f>Rates!BN64</f>
        <v>5.2232497000000002</v>
      </c>
    </row>
    <row r="108" spans="2:8">
      <c r="B108" s="143">
        <v>1958</v>
      </c>
      <c r="C108" s="163">
        <f>Deaths!V65</f>
        <v>189</v>
      </c>
      <c r="D108" s="163">
        <f>Deaths!AR65</f>
        <v>117</v>
      </c>
      <c r="E108" s="163">
        <f>Deaths!BN65</f>
        <v>306</v>
      </c>
      <c r="F108" s="164">
        <f>Rates!V65</f>
        <v>5.8446547000000004</v>
      </c>
      <c r="G108" s="164">
        <f>Rates!AR65</f>
        <v>3.1887257999999998</v>
      </c>
      <c r="H108" s="164">
        <f>Rates!BN65</f>
        <v>4.3673615000000003</v>
      </c>
    </row>
    <row r="109" spans="2:8">
      <c r="B109" s="143">
        <v>1959</v>
      </c>
      <c r="C109" s="163">
        <f>Deaths!V66</f>
        <v>219</v>
      </c>
      <c r="D109" s="163">
        <f>Deaths!AR66</f>
        <v>150</v>
      </c>
      <c r="E109" s="163">
        <f>Deaths!BN66</f>
        <v>369</v>
      </c>
      <c r="F109" s="164">
        <f>Rates!V66</f>
        <v>6.7662364000000004</v>
      </c>
      <c r="G109" s="164">
        <f>Rates!AR66</f>
        <v>4.1242400000000004</v>
      </c>
      <c r="H109" s="164">
        <f>Rates!BN66</f>
        <v>5.3056324999999998</v>
      </c>
    </row>
    <row r="110" spans="2:8">
      <c r="B110" s="143">
        <v>1960</v>
      </c>
      <c r="C110" s="163">
        <f>Deaths!V67</f>
        <v>223</v>
      </c>
      <c r="D110" s="163">
        <f>Deaths!AR67</f>
        <v>140</v>
      </c>
      <c r="E110" s="163">
        <f>Deaths!BN67</f>
        <v>363</v>
      </c>
      <c r="F110" s="164">
        <f>Rates!V67</f>
        <v>7.0102982000000003</v>
      </c>
      <c r="G110" s="164">
        <f>Rates!AR67</f>
        <v>3.6344960999999998</v>
      </c>
      <c r="H110" s="164">
        <f>Rates!BN67</f>
        <v>5.0929520999999998</v>
      </c>
    </row>
    <row r="111" spans="2:8">
      <c r="B111" s="143">
        <v>1961</v>
      </c>
      <c r="C111" s="163">
        <f>Deaths!V68</f>
        <v>234</v>
      </c>
      <c r="D111" s="163">
        <f>Deaths!AR68</f>
        <v>130</v>
      </c>
      <c r="E111" s="163">
        <f>Deaths!BN68</f>
        <v>364</v>
      </c>
      <c r="F111" s="164">
        <f>Rates!V68</f>
        <v>7.0474079999999999</v>
      </c>
      <c r="G111" s="164">
        <f>Rates!AR68</f>
        <v>3.5349884</v>
      </c>
      <c r="H111" s="164">
        <f>Rates!BN68</f>
        <v>5.0866888000000001</v>
      </c>
    </row>
    <row r="112" spans="2:8">
      <c r="B112" s="143">
        <v>1962</v>
      </c>
      <c r="C112" s="163">
        <f>Deaths!V69</f>
        <v>255</v>
      </c>
      <c r="D112" s="163">
        <f>Deaths!AR69</f>
        <v>155</v>
      </c>
      <c r="E112" s="163">
        <f>Deaths!BN69</f>
        <v>410</v>
      </c>
      <c r="F112" s="164">
        <f>Rates!V69</f>
        <v>7.6045373999999999</v>
      </c>
      <c r="G112" s="164">
        <f>Rates!AR69</f>
        <v>4.0041805999999998</v>
      </c>
      <c r="H112" s="164">
        <f>Rates!BN69</f>
        <v>5.5882541999999997</v>
      </c>
    </row>
    <row r="113" spans="2:8">
      <c r="B113" s="143">
        <v>1963</v>
      </c>
      <c r="C113" s="163">
        <f>Deaths!V70</f>
        <v>264</v>
      </c>
      <c r="D113" s="163">
        <f>Deaths!AR70</f>
        <v>194</v>
      </c>
      <c r="E113" s="163">
        <f>Deaths!BN70</f>
        <v>458</v>
      </c>
      <c r="F113" s="164">
        <f>Rates!V70</f>
        <v>7.3076663000000002</v>
      </c>
      <c r="G113" s="164">
        <f>Rates!AR70</f>
        <v>4.7843524999999998</v>
      </c>
      <c r="H113" s="164">
        <f>Rates!BN70</f>
        <v>5.9197199999999999</v>
      </c>
    </row>
    <row r="114" spans="2:8">
      <c r="B114" s="143">
        <v>1964</v>
      </c>
      <c r="C114" s="163">
        <f>Deaths!V71</f>
        <v>246</v>
      </c>
      <c r="D114" s="163">
        <f>Deaths!AR71</f>
        <v>147</v>
      </c>
      <c r="E114" s="163">
        <f>Deaths!BN71</f>
        <v>393</v>
      </c>
      <c r="F114" s="164">
        <f>Rates!V71</f>
        <v>6.7944073999999999</v>
      </c>
      <c r="G114" s="164">
        <f>Rates!AR71</f>
        <v>3.4015551999999998</v>
      </c>
      <c r="H114" s="164">
        <f>Rates!BN71</f>
        <v>4.8859575</v>
      </c>
    </row>
    <row r="115" spans="2:8">
      <c r="B115" s="143">
        <v>1965</v>
      </c>
      <c r="C115" s="163">
        <f>Deaths!V72</f>
        <v>264</v>
      </c>
      <c r="D115" s="163">
        <f>Deaths!AR72</f>
        <v>172</v>
      </c>
      <c r="E115" s="163">
        <f>Deaths!BN72</f>
        <v>436</v>
      </c>
      <c r="F115" s="164">
        <f>Rates!V72</f>
        <v>7.0099676999999998</v>
      </c>
      <c r="G115" s="164">
        <f>Rates!AR72</f>
        <v>3.9532069999999999</v>
      </c>
      <c r="H115" s="164">
        <f>Rates!BN72</f>
        <v>5.3123068</v>
      </c>
    </row>
    <row r="116" spans="2:8">
      <c r="B116" s="143">
        <v>1966</v>
      </c>
      <c r="C116" s="163">
        <f>Deaths!V73</f>
        <v>286</v>
      </c>
      <c r="D116" s="163">
        <f>Deaths!AR73</f>
        <v>192</v>
      </c>
      <c r="E116" s="163">
        <f>Deaths!BN73</f>
        <v>478</v>
      </c>
      <c r="F116" s="164">
        <f>Rates!V73</f>
        <v>7.428668</v>
      </c>
      <c r="G116" s="164">
        <f>Rates!AR73</f>
        <v>4.2723680000000002</v>
      </c>
      <c r="H116" s="164">
        <f>Rates!BN73</f>
        <v>5.6585656999999996</v>
      </c>
    </row>
    <row r="117" spans="2:8">
      <c r="B117" s="143">
        <v>1967</v>
      </c>
      <c r="C117" s="163">
        <f>Deaths!V74</f>
        <v>256</v>
      </c>
      <c r="D117" s="163">
        <f>Deaths!AR74</f>
        <v>182</v>
      </c>
      <c r="E117" s="163">
        <f>Deaths!BN74</f>
        <v>438</v>
      </c>
      <c r="F117" s="164">
        <f>Rates!V74</f>
        <v>6.5070990999999996</v>
      </c>
      <c r="G117" s="164">
        <f>Rates!AR74</f>
        <v>4.0386312999999996</v>
      </c>
      <c r="H117" s="164">
        <f>Rates!BN74</f>
        <v>5.1427455000000002</v>
      </c>
    </row>
    <row r="118" spans="2:8">
      <c r="B118" s="143">
        <v>1968</v>
      </c>
      <c r="C118" s="163">
        <f>Deaths!V75</f>
        <v>282</v>
      </c>
      <c r="D118" s="163">
        <f>Deaths!AR75</f>
        <v>177</v>
      </c>
      <c r="E118" s="163">
        <f>Deaths!BN75</f>
        <v>459</v>
      </c>
      <c r="F118" s="164">
        <f>Rates!V75</f>
        <v>7.0091694000000002</v>
      </c>
      <c r="G118" s="164">
        <f>Rates!AR75</f>
        <v>3.8333756000000001</v>
      </c>
      <c r="H118" s="164">
        <f>Rates!BN75</f>
        <v>5.2404324999999998</v>
      </c>
    </row>
    <row r="119" spans="2:8">
      <c r="B119" s="143">
        <v>1969</v>
      </c>
      <c r="C119" s="163">
        <f>Deaths!V76</f>
        <v>316</v>
      </c>
      <c r="D119" s="163">
        <f>Deaths!AR76</f>
        <v>183</v>
      </c>
      <c r="E119" s="163">
        <f>Deaths!BN76</f>
        <v>499</v>
      </c>
      <c r="F119" s="164">
        <f>Rates!V76</f>
        <v>7.5487707000000004</v>
      </c>
      <c r="G119" s="164">
        <f>Rates!AR76</f>
        <v>3.8332090999999999</v>
      </c>
      <c r="H119" s="164">
        <f>Rates!BN76</f>
        <v>5.4993489000000002</v>
      </c>
    </row>
    <row r="120" spans="2:8">
      <c r="B120" s="143">
        <v>1970</v>
      </c>
      <c r="C120" s="163">
        <f>Deaths!V77</f>
        <v>305</v>
      </c>
      <c r="D120" s="163">
        <f>Deaths!AR77</f>
        <v>210</v>
      </c>
      <c r="E120" s="163">
        <f>Deaths!BN77</f>
        <v>515</v>
      </c>
      <c r="F120" s="164">
        <f>Rates!V77</f>
        <v>7.4116342</v>
      </c>
      <c r="G120" s="164">
        <f>Rates!AR77</f>
        <v>4.3397258000000001</v>
      </c>
      <c r="H120" s="164">
        <f>Rates!BN77</f>
        <v>5.6843102999999999</v>
      </c>
    </row>
    <row r="121" spans="2:8">
      <c r="B121" s="143">
        <v>1971</v>
      </c>
      <c r="C121" s="163">
        <f>Deaths!V78</f>
        <v>293</v>
      </c>
      <c r="D121" s="163">
        <f>Deaths!AR78</f>
        <v>196</v>
      </c>
      <c r="E121" s="163">
        <f>Deaths!BN78</f>
        <v>489</v>
      </c>
      <c r="F121" s="164">
        <f>Rates!V78</f>
        <v>6.7870128999999997</v>
      </c>
      <c r="G121" s="164">
        <f>Rates!AR78</f>
        <v>3.974011</v>
      </c>
      <c r="H121" s="164">
        <f>Rates!BN78</f>
        <v>5.2525190999999998</v>
      </c>
    </row>
    <row r="122" spans="2:8">
      <c r="B122" s="143">
        <v>1972</v>
      </c>
      <c r="C122" s="163">
        <f>Deaths!V79</f>
        <v>298</v>
      </c>
      <c r="D122" s="163">
        <f>Deaths!AR79</f>
        <v>198</v>
      </c>
      <c r="E122" s="163">
        <f>Deaths!BN79</f>
        <v>496</v>
      </c>
      <c r="F122" s="164">
        <f>Rates!V79</f>
        <v>6.7004828999999999</v>
      </c>
      <c r="G122" s="164">
        <f>Rates!AR79</f>
        <v>3.771909</v>
      </c>
      <c r="H122" s="164">
        <f>Rates!BN79</f>
        <v>5.0371334000000001</v>
      </c>
    </row>
    <row r="123" spans="2:8">
      <c r="B123" s="143">
        <v>1973</v>
      </c>
      <c r="C123" s="163">
        <f>Deaths!V80</f>
        <v>311</v>
      </c>
      <c r="D123" s="163">
        <f>Deaths!AR80</f>
        <v>202</v>
      </c>
      <c r="E123" s="163">
        <f>Deaths!BN80</f>
        <v>513</v>
      </c>
      <c r="F123" s="164">
        <f>Rates!V80</f>
        <v>7.0573473</v>
      </c>
      <c r="G123" s="164">
        <f>Rates!AR80</f>
        <v>3.6690356999999998</v>
      </c>
      <c r="H123" s="164">
        <f>Rates!BN80</f>
        <v>5.0624767000000004</v>
      </c>
    </row>
    <row r="124" spans="2:8">
      <c r="B124" s="143">
        <v>1974</v>
      </c>
      <c r="C124" s="163">
        <f>Deaths!V81</f>
        <v>352</v>
      </c>
      <c r="D124" s="163">
        <f>Deaths!AR81</f>
        <v>207</v>
      </c>
      <c r="E124" s="163">
        <f>Deaths!BN81</f>
        <v>559</v>
      </c>
      <c r="F124" s="164">
        <f>Rates!V81</f>
        <v>7.5073872000000001</v>
      </c>
      <c r="G124" s="164">
        <f>Rates!AR81</f>
        <v>3.7553185999999998</v>
      </c>
      <c r="H124" s="164">
        <f>Rates!BN81</f>
        <v>5.4039932000000004</v>
      </c>
    </row>
    <row r="125" spans="2:8">
      <c r="B125" s="143">
        <v>1975</v>
      </c>
      <c r="C125" s="163">
        <f>Deaths!V82</f>
        <v>353</v>
      </c>
      <c r="D125" s="163">
        <f>Deaths!AR82</f>
        <v>213</v>
      </c>
      <c r="E125" s="163">
        <f>Deaths!BN82</f>
        <v>566</v>
      </c>
      <c r="F125" s="164">
        <f>Rates!V82</f>
        <v>7.6555014999999997</v>
      </c>
      <c r="G125" s="164">
        <f>Rates!AR82</f>
        <v>3.7642674999999999</v>
      </c>
      <c r="H125" s="164">
        <f>Rates!BN82</f>
        <v>5.4562223000000003</v>
      </c>
    </row>
    <row r="126" spans="2:8">
      <c r="B126" s="143">
        <v>1976</v>
      </c>
      <c r="C126" s="163">
        <f>Deaths!V83</f>
        <v>360</v>
      </c>
      <c r="D126" s="163">
        <f>Deaths!AR83</f>
        <v>242</v>
      </c>
      <c r="E126" s="163">
        <f>Deaths!BN83</f>
        <v>602</v>
      </c>
      <c r="F126" s="164">
        <f>Rates!V83</f>
        <v>7.4254205000000004</v>
      </c>
      <c r="G126" s="164">
        <f>Rates!AR83</f>
        <v>4.2397621000000001</v>
      </c>
      <c r="H126" s="164">
        <f>Rates!BN83</f>
        <v>5.6719847000000003</v>
      </c>
    </row>
    <row r="127" spans="2:8">
      <c r="B127" s="143">
        <v>1977</v>
      </c>
      <c r="C127" s="163">
        <f>Deaths!V84</f>
        <v>448</v>
      </c>
      <c r="D127" s="163">
        <f>Deaths!AR84</f>
        <v>266</v>
      </c>
      <c r="E127" s="163">
        <f>Deaths!BN84</f>
        <v>714</v>
      </c>
      <c r="F127" s="164">
        <f>Rates!V84</f>
        <v>9.2804278</v>
      </c>
      <c r="G127" s="164">
        <f>Rates!AR84</f>
        <v>4.5153543999999997</v>
      </c>
      <c r="H127" s="164">
        <f>Rates!BN84</f>
        <v>6.5468960000000003</v>
      </c>
    </row>
    <row r="128" spans="2:8">
      <c r="B128" s="143">
        <v>1978</v>
      </c>
      <c r="C128" s="163">
        <f>Deaths!V85</f>
        <v>455</v>
      </c>
      <c r="D128" s="163">
        <f>Deaths!AR85</f>
        <v>260</v>
      </c>
      <c r="E128" s="163">
        <f>Deaths!BN85</f>
        <v>715</v>
      </c>
      <c r="F128" s="164">
        <f>Rates!V85</f>
        <v>9.2366398000000007</v>
      </c>
      <c r="G128" s="164">
        <f>Rates!AR85</f>
        <v>4.2950035</v>
      </c>
      <c r="H128" s="164">
        <f>Rates!BN85</f>
        <v>6.4230438000000003</v>
      </c>
    </row>
    <row r="129" spans="2:8">
      <c r="B129" s="143">
        <v>1979</v>
      </c>
      <c r="C129" s="163">
        <f>Deaths!V86</f>
        <v>446</v>
      </c>
      <c r="D129" s="163">
        <f>Deaths!AR86</f>
        <v>250</v>
      </c>
      <c r="E129" s="163">
        <f>Deaths!BN86</f>
        <v>696</v>
      </c>
      <c r="F129" s="164">
        <f>Rates!V86</f>
        <v>8.7104373000000006</v>
      </c>
      <c r="G129" s="164">
        <f>Rates!AR86</f>
        <v>4.1486644999999998</v>
      </c>
      <c r="H129" s="164">
        <f>Rates!BN86</f>
        <v>6.1725377000000003</v>
      </c>
    </row>
    <row r="130" spans="2:8">
      <c r="B130" s="143">
        <v>1980</v>
      </c>
      <c r="C130" s="163">
        <f>Deaths!V87</f>
        <v>456</v>
      </c>
      <c r="D130" s="163">
        <f>Deaths!AR87</f>
        <v>260</v>
      </c>
      <c r="E130" s="163">
        <f>Deaths!BN87</f>
        <v>716</v>
      </c>
      <c r="F130" s="164">
        <f>Rates!V87</f>
        <v>8.7082554000000005</v>
      </c>
      <c r="G130" s="164">
        <f>Rates!AR87</f>
        <v>4.1147261000000004</v>
      </c>
      <c r="H130" s="164">
        <f>Rates!BN87</f>
        <v>6.1026781000000003</v>
      </c>
    </row>
    <row r="131" spans="2:8">
      <c r="B131" s="143">
        <v>1981</v>
      </c>
      <c r="C131" s="163">
        <f>Deaths!V88</f>
        <v>504</v>
      </c>
      <c r="D131" s="163">
        <f>Deaths!AR88</f>
        <v>255</v>
      </c>
      <c r="E131" s="163">
        <f>Deaths!BN88</f>
        <v>759</v>
      </c>
      <c r="F131" s="164">
        <f>Rates!V88</f>
        <v>9.3952034999999992</v>
      </c>
      <c r="G131" s="164">
        <f>Rates!AR88</f>
        <v>4.0112778999999996</v>
      </c>
      <c r="H131" s="164">
        <f>Rates!BN88</f>
        <v>6.4070470999999998</v>
      </c>
    </row>
    <row r="132" spans="2:8">
      <c r="B132" s="143">
        <v>1982</v>
      </c>
      <c r="C132" s="163">
        <f>Deaths!V89</f>
        <v>512</v>
      </c>
      <c r="D132" s="163">
        <f>Deaths!AR89</f>
        <v>265</v>
      </c>
      <c r="E132" s="163">
        <f>Deaths!BN89</f>
        <v>777</v>
      </c>
      <c r="F132" s="164">
        <f>Rates!V89</f>
        <v>9.1352001999999999</v>
      </c>
      <c r="G132" s="164">
        <f>Rates!AR89</f>
        <v>4.0195752000000002</v>
      </c>
      <c r="H132" s="164">
        <f>Rates!BN89</f>
        <v>6.3470459000000004</v>
      </c>
    </row>
    <row r="133" spans="2:8">
      <c r="B133" s="143">
        <v>1983</v>
      </c>
      <c r="C133" s="163">
        <f>Deaths!V90</f>
        <v>510</v>
      </c>
      <c r="D133" s="163">
        <f>Deaths!AR90</f>
        <v>325</v>
      </c>
      <c r="E133" s="163">
        <f>Deaths!BN90</f>
        <v>835</v>
      </c>
      <c r="F133" s="164">
        <f>Rates!V90</f>
        <v>9.4608486000000003</v>
      </c>
      <c r="G133" s="164">
        <f>Rates!AR90</f>
        <v>4.8700032999999996</v>
      </c>
      <c r="H133" s="164">
        <f>Rates!BN90</f>
        <v>6.7818984999999996</v>
      </c>
    </row>
    <row r="134" spans="2:8">
      <c r="B134" s="143">
        <v>1984</v>
      </c>
      <c r="C134" s="163">
        <f>Deaths!V91</f>
        <v>528</v>
      </c>
      <c r="D134" s="163">
        <f>Deaths!AR91</f>
        <v>311</v>
      </c>
      <c r="E134" s="163">
        <f>Deaths!BN91</f>
        <v>839</v>
      </c>
      <c r="F134" s="164">
        <f>Rates!V91</f>
        <v>9.2981940999999999</v>
      </c>
      <c r="G134" s="164">
        <f>Rates!AR91</f>
        <v>4.5111799000000001</v>
      </c>
      <c r="H134" s="164">
        <f>Rates!BN91</f>
        <v>6.6277891999999996</v>
      </c>
    </row>
    <row r="135" spans="2:8">
      <c r="B135" s="143">
        <v>1985</v>
      </c>
      <c r="C135" s="163">
        <f>Deaths!V92</f>
        <v>567</v>
      </c>
      <c r="D135" s="163">
        <f>Deaths!AR92</f>
        <v>318</v>
      </c>
      <c r="E135" s="163">
        <f>Deaths!BN92</f>
        <v>885</v>
      </c>
      <c r="F135" s="164">
        <f>Rates!V92</f>
        <v>9.9281282999999991</v>
      </c>
      <c r="G135" s="164">
        <f>Rates!AR92</f>
        <v>4.5546180999999999</v>
      </c>
      <c r="H135" s="164">
        <f>Rates!BN92</f>
        <v>6.8281321999999998</v>
      </c>
    </row>
    <row r="136" spans="2:8">
      <c r="B136" s="143">
        <v>1986</v>
      </c>
      <c r="C136" s="163">
        <f>Deaths!V93</f>
        <v>558</v>
      </c>
      <c r="D136" s="163">
        <f>Deaths!AR93</f>
        <v>326</v>
      </c>
      <c r="E136" s="163">
        <f>Deaths!BN93</f>
        <v>884</v>
      </c>
      <c r="F136" s="164">
        <f>Rates!V93</f>
        <v>9.5424722000000006</v>
      </c>
      <c r="G136" s="164">
        <f>Rates!AR93</f>
        <v>4.4266546</v>
      </c>
      <c r="H136" s="164">
        <f>Rates!BN93</f>
        <v>6.5892514000000002</v>
      </c>
    </row>
    <row r="137" spans="2:8">
      <c r="B137" s="143">
        <v>1987</v>
      </c>
      <c r="C137" s="163">
        <f>Deaths!V94</f>
        <v>671</v>
      </c>
      <c r="D137" s="163">
        <f>Deaths!AR94</f>
        <v>336</v>
      </c>
      <c r="E137" s="163">
        <f>Deaths!BN94</f>
        <v>1007</v>
      </c>
      <c r="F137" s="164">
        <f>Rates!V94</f>
        <v>11.20646</v>
      </c>
      <c r="G137" s="164">
        <f>Rates!AR94</f>
        <v>4.5291646999999999</v>
      </c>
      <c r="H137" s="164">
        <f>Rates!BN94</f>
        <v>7.3797047999999998</v>
      </c>
    </row>
    <row r="138" spans="2:8">
      <c r="B138" s="143">
        <v>1988</v>
      </c>
      <c r="C138" s="163">
        <f>Deaths!V95</f>
        <v>652</v>
      </c>
      <c r="D138" s="163">
        <f>Deaths!AR95</f>
        <v>351</v>
      </c>
      <c r="E138" s="163">
        <f>Deaths!BN95</f>
        <v>1003</v>
      </c>
      <c r="F138" s="164">
        <f>Rates!V95</f>
        <v>10.437225</v>
      </c>
      <c r="G138" s="164">
        <f>Rates!AR95</f>
        <v>4.5094982999999997</v>
      </c>
      <c r="H138" s="164">
        <f>Rates!BN95</f>
        <v>7.0951851000000001</v>
      </c>
    </row>
    <row r="139" spans="2:8">
      <c r="B139" s="143">
        <v>1989</v>
      </c>
      <c r="C139" s="163">
        <f>Deaths!V96</f>
        <v>698</v>
      </c>
      <c r="D139" s="163">
        <f>Deaths!AR96</f>
        <v>340</v>
      </c>
      <c r="E139" s="163">
        <f>Deaths!BN96</f>
        <v>1038</v>
      </c>
      <c r="F139" s="164">
        <f>Rates!V96</f>
        <v>11.077249999999999</v>
      </c>
      <c r="G139" s="164">
        <f>Rates!AR96</f>
        <v>4.3707111999999997</v>
      </c>
      <c r="H139" s="164">
        <f>Rates!BN96</f>
        <v>7.2564286999999998</v>
      </c>
    </row>
    <row r="140" spans="2:8">
      <c r="B140" s="143">
        <v>1990</v>
      </c>
      <c r="C140" s="163">
        <f>Deaths!V97</f>
        <v>725</v>
      </c>
      <c r="D140" s="163">
        <f>Deaths!AR97</f>
        <v>370</v>
      </c>
      <c r="E140" s="163">
        <f>Deaths!BN97</f>
        <v>1095</v>
      </c>
      <c r="F140" s="164">
        <f>Rates!V97</f>
        <v>11.167441999999999</v>
      </c>
      <c r="G140" s="164">
        <f>Rates!AR97</f>
        <v>4.5779432</v>
      </c>
      <c r="H140" s="164">
        <f>Rates!BN97</f>
        <v>7.4489644000000004</v>
      </c>
    </row>
    <row r="141" spans="2:8">
      <c r="B141" s="143">
        <v>1991</v>
      </c>
      <c r="C141" s="163">
        <f>Deaths!V98</f>
        <v>714</v>
      </c>
      <c r="D141" s="163">
        <f>Deaths!AR98</f>
        <v>368</v>
      </c>
      <c r="E141" s="163">
        <f>Deaths!BN98</f>
        <v>1082</v>
      </c>
      <c r="F141" s="164">
        <f>Rates!V98</f>
        <v>10.890642</v>
      </c>
      <c r="G141" s="164">
        <f>Rates!AR98</f>
        <v>4.4877849999999997</v>
      </c>
      <c r="H141" s="164">
        <f>Rates!BN98</f>
        <v>7.2306841999999998</v>
      </c>
    </row>
    <row r="142" spans="2:8">
      <c r="B142" s="143">
        <v>1992</v>
      </c>
      <c r="C142" s="163">
        <f>Deaths!V99</f>
        <v>810</v>
      </c>
      <c r="D142" s="163">
        <f>Deaths!AR99</f>
        <v>425</v>
      </c>
      <c r="E142" s="163">
        <f>Deaths!BN99</f>
        <v>1235</v>
      </c>
      <c r="F142" s="164">
        <f>Rates!V99</f>
        <v>12.177466000000001</v>
      </c>
      <c r="G142" s="164">
        <f>Rates!AR99</f>
        <v>5.000521</v>
      </c>
      <c r="H142" s="164">
        <f>Rates!BN99</f>
        <v>8.0199228999999992</v>
      </c>
    </row>
    <row r="143" spans="2:8">
      <c r="B143" s="143">
        <v>1993</v>
      </c>
      <c r="C143" s="163">
        <f>Deaths!V100</f>
        <v>847</v>
      </c>
      <c r="D143" s="163">
        <f>Deaths!AR100</f>
        <v>386</v>
      </c>
      <c r="E143" s="163">
        <f>Deaths!BN100</f>
        <v>1233</v>
      </c>
      <c r="F143" s="164">
        <f>Rates!V100</f>
        <v>12.170381000000001</v>
      </c>
      <c r="G143" s="164">
        <f>Rates!AR100</f>
        <v>4.4451469000000001</v>
      </c>
      <c r="H143" s="164">
        <f>Rates!BN100</f>
        <v>7.8570254000000004</v>
      </c>
    </row>
    <row r="144" spans="2:8">
      <c r="B144" s="143">
        <v>1994</v>
      </c>
      <c r="C144" s="163">
        <f>Deaths!V101</f>
        <v>868</v>
      </c>
      <c r="D144" s="163">
        <f>Deaths!AR101</f>
        <v>382</v>
      </c>
      <c r="E144" s="163">
        <f>Deaths!BN101</f>
        <v>1250</v>
      </c>
      <c r="F144" s="164">
        <f>Rates!V101</f>
        <v>12.225864</v>
      </c>
      <c r="G144" s="164">
        <f>Rates!AR101</f>
        <v>4.2948557999999997</v>
      </c>
      <c r="H144" s="164">
        <f>Rates!BN101</f>
        <v>7.7482319999999998</v>
      </c>
    </row>
    <row r="145" spans="2:8">
      <c r="B145" s="143">
        <v>1995</v>
      </c>
      <c r="C145" s="163">
        <f>Deaths!V102</f>
        <v>862</v>
      </c>
      <c r="D145" s="163">
        <f>Deaths!AR102</f>
        <v>441</v>
      </c>
      <c r="E145" s="163">
        <f>Deaths!BN102</f>
        <v>1303</v>
      </c>
      <c r="F145" s="164">
        <f>Rates!V102</f>
        <v>12.030229</v>
      </c>
      <c r="G145" s="164">
        <f>Rates!AR102</f>
        <v>4.8421082999999996</v>
      </c>
      <c r="H145" s="164">
        <f>Rates!BN102</f>
        <v>7.9309554000000002</v>
      </c>
    </row>
    <row r="146" spans="2:8">
      <c r="B146" s="143">
        <v>1996</v>
      </c>
      <c r="C146" s="163">
        <f>Deaths!V103</f>
        <v>838</v>
      </c>
      <c r="D146" s="163">
        <f>Deaths!AR103</f>
        <v>443</v>
      </c>
      <c r="E146" s="163">
        <f>Deaths!BN103</f>
        <v>1281</v>
      </c>
      <c r="F146" s="164">
        <f>Rates!V103</f>
        <v>11.643663</v>
      </c>
      <c r="G146" s="164">
        <f>Rates!AR103</f>
        <v>4.7400108999999997</v>
      </c>
      <c r="H146" s="164">
        <f>Rates!BN103</f>
        <v>7.6457882000000001</v>
      </c>
    </row>
    <row r="147" spans="2:8">
      <c r="B147" s="143">
        <v>1997</v>
      </c>
      <c r="C147" s="163">
        <f>Deaths!V104</f>
        <v>811</v>
      </c>
      <c r="D147" s="163">
        <f>Deaths!AR104</f>
        <v>439</v>
      </c>
      <c r="E147" s="163">
        <f>Deaths!BN104</f>
        <v>1250</v>
      </c>
      <c r="F147" s="164">
        <f>Rates!V104</f>
        <v>10.654805</v>
      </c>
      <c r="G147" s="164">
        <f>Rates!AR104</f>
        <v>4.5547924999999996</v>
      </c>
      <c r="H147" s="164">
        <f>Rates!BN104</f>
        <v>7.1995119000000001</v>
      </c>
    </row>
    <row r="148" spans="2:8">
      <c r="B148" s="143">
        <v>1998</v>
      </c>
      <c r="C148" s="163">
        <f>Deaths!V105</f>
        <v>859</v>
      </c>
      <c r="D148" s="163">
        <f>Deaths!AR105</f>
        <v>458</v>
      </c>
      <c r="E148" s="163">
        <f>Deaths!BN105</f>
        <v>1317</v>
      </c>
      <c r="F148" s="164">
        <f>Rates!V105</f>
        <v>11.061686</v>
      </c>
      <c r="G148" s="164">
        <f>Rates!AR105</f>
        <v>4.5796770000000002</v>
      </c>
      <c r="H148" s="164">
        <f>Rates!BN105</f>
        <v>7.4268866999999998</v>
      </c>
    </row>
    <row r="149" spans="2:8">
      <c r="B149" s="143">
        <v>1999</v>
      </c>
      <c r="C149" s="163">
        <f>Deaths!V106</f>
        <v>897</v>
      </c>
      <c r="D149" s="163">
        <f>Deaths!AR106</f>
        <v>474</v>
      </c>
      <c r="E149" s="163">
        <f>Deaths!BN106</f>
        <v>1371</v>
      </c>
      <c r="F149" s="164">
        <f>Rates!V106</f>
        <v>11.379706000000001</v>
      </c>
      <c r="G149" s="164">
        <f>Rates!AR106</f>
        <v>4.6454893000000004</v>
      </c>
      <c r="H149" s="164">
        <f>Rates!BN106</f>
        <v>7.5345965000000001</v>
      </c>
    </row>
    <row r="150" spans="2:8">
      <c r="B150" s="143">
        <v>2000</v>
      </c>
      <c r="C150" s="163">
        <f>Deaths!V107</f>
        <v>870</v>
      </c>
      <c r="D150" s="163">
        <f>Deaths!AR107</f>
        <v>472</v>
      </c>
      <c r="E150" s="163">
        <f>Deaths!BN107</f>
        <v>1342</v>
      </c>
      <c r="F150" s="164">
        <f>Rates!V107</f>
        <v>10.613014</v>
      </c>
      <c r="G150" s="164">
        <f>Rates!AR107</f>
        <v>4.5312017000000004</v>
      </c>
      <c r="H150" s="164">
        <f>Rates!BN107</f>
        <v>7.1676720999999999</v>
      </c>
    </row>
    <row r="151" spans="2:8">
      <c r="B151" s="143">
        <v>2001</v>
      </c>
      <c r="C151" s="163">
        <f>Deaths!V108</f>
        <v>954</v>
      </c>
      <c r="D151" s="163">
        <f>Deaths!AR108</f>
        <v>504</v>
      </c>
      <c r="E151" s="163">
        <f>Deaths!BN108</f>
        <v>1458</v>
      </c>
      <c r="F151" s="164">
        <f>Rates!V108</f>
        <v>11.233154000000001</v>
      </c>
      <c r="G151" s="164">
        <f>Rates!AR108</f>
        <v>4.7008488000000002</v>
      </c>
      <c r="H151" s="164">
        <f>Rates!BN108</f>
        <v>7.5613213000000004</v>
      </c>
    </row>
    <row r="152" spans="2:8">
      <c r="B152" s="143">
        <v>2002</v>
      </c>
      <c r="C152" s="163">
        <f>Deaths!V109</f>
        <v>986</v>
      </c>
      <c r="D152" s="163">
        <f>Deaths!AR109</f>
        <v>476</v>
      </c>
      <c r="E152" s="163">
        <f>Deaths!BN109</f>
        <v>1462</v>
      </c>
      <c r="F152" s="164">
        <f>Rates!V109</f>
        <v>11.376161</v>
      </c>
      <c r="G152" s="164">
        <f>Rates!AR109</f>
        <v>4.2756480999999997</v>
      </c>
      <c r="H152" s="164">
        <f>Rates!BN109</f>
        <v>7.3834812999999997</v>
      </c>
    </row>
    <row r="153" spans="2:8">
      <c r="B153" s="143">
        <v>2003</v>
      </c>
      <c r="C153" s="163">
        <f>Deaths!V110</f>
        <v>1018</v>
      </c>
      <c r="D153" s="163">
        <f>Deaths!AR110</f>
        <v>509</v>
      </c>
      <c r="E153" s="163">
        <f>Deaths!BN110</f>
        <v>1527</v>
      </c>
      <c r="F153" s="164">
        <f>Rates!V110</f>
        <v>11.440785</v>
      </c>
      <c r="G153" s="164">
        <f>Rates!AR110</f>
        <v>4.4821558000000001</v>
      </c>
      <c r="H153" s="164">
        <f>Rates!BN110</f>
        <v>7.5447487000000004</v>
      </c>
    </row>
    <row r="154" spans="2:8">
      <c r="B154" s="143">
        <v>2004</v>
      </c>
      <c r="C154" s="163">
        <f>Deaths!V111</f>
        <v>1077</v>
      </c>
      <c r="D154" s="163">
        <f>Deaths!AR111</f>
        <v>496</v>
      </c>
      <c r="E154" s="163">
        <f>Deaths!BN111</f>
        <v>1573</v>
      </c>
      <c r="F154" s="164">
        <f>Rates!V111</f>
        <v>11.843942</v>
      </c>
      <c r="G154" s="164">
        <f>Rates!AR111</f>
        <v>4.2834507000000004</v>
      </c>
      <c r="H154" s="164">
        <f>Rates!BN111</f>
        <v>7.6011594000000002</v>
      </c>
    </row>
    <row r="155" spans="2:8">
      <c r="B155" s="143">
        <v>2005</v>
      </c>
      <c r="C155" s="163">
        <f>Deaths!V112</f>
        <v>1138</v>
      </c>
      <c r="D155" s="163">
        <f>Deaths!AR112</f>
        <v>540</v>
      </c>
      <c r="E155" s="163">
        <f>Deaths!BN112</f>
        <v>1678</v>
      </c>
      <c r="F155" s="164">
        <f>Rates!V112</f>
        <v>12.203537000000001</v>
      </c>
      <c r="G155" s="164">
        <f>Rates!AR112</f>
        <v>4.5491638999999999</v>
      </c>
      <c r="H155" s="164">
        <f>Rates!BN112</f>
        <v>7.8942591999999996</v>
      </c>
    </row>
    <row r="156" spans="2:8">
      <c r="B156" s="143">
        <v>2006</v>
      </c>
      <c r="C156" s="163">
        <f>Deaths!V113</f>
        <v>1062</v>
      </c>
      <c r="D156" s="163">
        <f>Deaths!AR113</f>
        <v>586</v>
      </c>
      <c r="E156" s="163">
        <f>Deaths!BN113</f>
        <v>1648</v>
      </c>
      <c r="F156" s="164">
        <f>Rates!V113</f>
        <v>11.130964000000001</v>
      </c>
      <c r="G156" s="164">
        <f>Rates!AR113</f>
        <v>4.8769657000000004</v>
      </c>
      <c r="H156" s="164">
        <f>Rates!BN113</f>
        <v>7.5884761999999997</v>
      </c>
    </row>
    <row r="157" spans="2:8">
      <c r="B157" s="143">
        <v>2007</v>
      </c>
      <c r="C157" s="163">
        <f>Deaths!V114</f>
        <v>1170</v>
      </c>
      <c r="D157" s="163">
        <f>Deaths!AR114</f>
        <v>558</v>
      </c>
      <c r="E157" s="163">
        <f>Deaths!BN114</f>
        <v>1728</v>
      </c>
      <c r="F157" s="164">
        <f>Rates!V114</f>
        <v>11.76994</v>
      </c>
      <c r="G157" s="164">
        <f>Rates!AR114</f>
        <v>4.4857241999999999</v>
      </c>
      <c r="H157" s="164">
        <f>Rates!BN114</f>
        <v>7.7086047999999998</v>
      </c>
    </row>
    <row r="158" spans="2:8">
      <c r="B158" s="143">
        <v>2008</v>
      </c>
      <c r="C158" s="163">
        <f>Deaths!V115</f>
        <v>1244</v>
      </c>
      <c r="D158" s="163">
        <f>Deaths!AR115</f>
        <v>613</v>
      </c>
      <c r="E158" s="163">
        <f>Deaths!BN115</f>
        <v>1857</v>
      </c>
      <c r="F158" s="164">
        <f>Rates!V115</f>
        <v>12.165283000000001</v>
      </c>
      <c r="G158" s="164">
        <f>Rates!AR115</f>
        <v>4.7276483999999996</v>
      </c>
      <c r="H158" s="164">
        <f>Rates!BN115</f>
        <v>8.0585319999999996</v>
      </c>
    </row>
    <row r="159" spans="2:8">
      <c r="B159" s="143">
        <v>2009</v>
      </c>
      <c r="C159" s="163">
        <f>Deaths!V116</f>
        <v>1238</v>
      </c>
      <c r="D159" s="163">
        <f>Deaths!AR116</f>
        <v>599</v>
      </c>
      <c r="E159" s="163">
        <f>Deaths!BN116</f>
        <v>1837</v>
      </c>
      <c r="F159" s="164">
        <f>Rates!V116</f>
        <v>11.772951000000001</v>
      </c>
      <c r="G159" s="164">
        <f>Rates!AR116</f>
        <v>4.5767186000000004</v>
      </c>
      <c r="H159" s="164">
        <f>Rates!BN116</f>
        <v>7.7828188000000003</v>
      </c>
    </row>
    <row r="160" spans="2:8">
      <c r="B160" s="143">
        <v>2010</v>
      </c>
      <c r="C160" s="163">
        <f>Deaths!V117</f>
        <v>1297</v>
      </c>
      <c r="D160" s="163">
        <f>Deaths!AR117</f>
        <v>600</v>
      </c>
      <c r="E160" s="163">
        <f>Deaths!BN117</f>
        <v>1897</v>
      </c>
      <c r="F160" s="164">
        <f>Rates!V117</f>
        <v>11.918488999999999</v>
      </c>
      <c r="G160" s="164">
        <f>Rates!AR117</f>
        <v>4.4819705000000001</v>
      </c>
      <c r="H160" s="164">
        <f>Rates!BN117</f>
        <v>7.7733733999999997</v>
      </c>
    </row>
    <row r="161" spans="2:8">
      <c r="B161" s="143">
        <v>2011</v>
      </c>
      <c r="C161" s="163">
        <f>Deaths!V118</f>
        <v>1426</v>
      </c>
      <c r="D161" s="163">
        <f>Deaths!AR118</f>
        <v>661</v>
      </c>
      <c r="E161" s="163">
        <f>Deaths!BN118</f>
        <v>2087</v>
      </c>
      <c r="F161" s="164">
        <f>Rates!V118</f>
        <v>12.76469</v>
      </c>
      <c r="G161" s="164">
        <f>Rates!AR118</f>
        <v>4.6960990000000002</v>
      </c>
      <c r="H161" s="164">
        <f>Rates!BN118</f>
        <v>8.3209424999999992</v>
      </c>
    </row>
    <row r="162" spans="2:8">
      <c r="B162" s="154">
        <f>IF($D$8&gt;=2012,2012,"")</f>
        <v>2012</v>
      </c>
      <c r="C162" s="163">
        <f>Deaths!V119</f>
        <v>1401</v>
      </c>
      <c r="D162" s="163">
        <f>Deaths!AR119</f>
        <v>635</v>
      </c>
      <c r="E162" s="163">
        <f>Deaths!BN119</f>
        <v>2036</v>
      </c>
      <c r="F162" s="164">
        <f>Rates!V119</f>
        <v>12.167163</v>
      </c>
      <c r="G162" s="164">
        <f>Rates!AR119</f>
        <v>4.4316674000000003</v>
      </c>
      <c r="H162" s="164">
        <f>Rates!BN119</f>
        <v>7.8970339000000003</v>
      </c>
    </row>
    <row r="163" spans="2:8">
      <c r="B163" s="154">
        <f>IF($D$8&gt;=2013,2013,"")</f>
        <v>2013</v>
      </c>
      <c r="C163" s="165">
        <f>Deaths!V120</f>
        <v>1523</v>
      </c>
      <c r="D163" s="163">
        <f>Deaths!AR120</f>
        <v>685</v>
      </c>
      <c r="E163" s="163">
        <f>Deaths!BN120</f>
        <v>2208</v>
      </c>
      <c r="F163" s="164">
        <f>Rates!V120</f>
        <v>12.756703999999999</v>
      </c>
      <c r="G163" s="164">
        <f>Rates!AR120</f>
        <v>4.7387286</v>
      </c>
      <c r="H163" s="164">
        <f>Rates!BN120</f>
        <v>8.3566146999999997</v>
      </c>
    </row>
    <row r="164" spans="2:8">
      <c r="B164" s="154">
        <f>IF($D$8&gt;=2014,2014,"")</f>
        <v>2014</v>
      </c>
      <c r="C164" s="165">
        <f>Deaths!V121</f>
        <v>1379</v>
      </c>
      <c r="D164" s="163">
        <f>Deaths!AR121</f>
        <v>688</v>
      </c>
      <c r="E164" s="163">
        <f>Deaths!BN121</f>
        <v>2067</v>
      </c>
      <c r="F164" s="164">
        <f>Rates!V121</f>
        <v>11.277763999999999</v>
      </c>
      <c r="G164" s="164">
        <f>Rates!AR121</f>
        <v>4.6005203999999997</v>
      </c>
      <c r="H164" s="164">
        <f>Rates!BN121</f>
        <v>7.6125197</v>
      </c>
    </row>
    <row r="165" spans="2:8">
      <c r="B165" s="154">
        <f>IF($D$8&gt;=2015,2015,"")</f>
        <v>2015</v>
      </c>
      <c r="C165" s="165">
        <f>Deaths!V122</f>
        <v>1457</v>
      </c>
      <c r="D165" s="163">
        <f>Deaths!AR122</f>
        <v>705</v>
      </c>
      <c r="E165" s="163">
        <f>Deaths!BN122</f>
        <v>2162</v>
      </c>
      <c r="F165" s="164">
        <f>Rates!V122</f>
        <v>11.588879</v>
      </c>
      <c r="G165" s="164">
        <f>Rates!AR122</f>
        <v>4.5646553000000001</v>
      </c>
      <c r="H165" s="164">
        <f>Rates!BN122</f>
        <v>7.7208344000000002</v>
      </c>
    </row>
    <row r="166" spans="2:8">
      <c r="B166" s="154">
        <f>IF($D$8&gt;=2016,2016,"")</f>
        <v>2016</v>
      </c>
      <c r="C166" s="165">
        <f>Deaths!V123</f>
        <v>1314</v>
      </c>
      <c r="D166" s="163">
        <f>Deaths!AR123</f>
        <v>646</v>
      </c>
      <c r="E166" s="163">
        <f>Deaths!BN123</f>
        <v>1960</v>
      </c>
      <c r="F166" s="164">
        <f>Rates!V123</f>
        <v>10.112928</v>
      </c>
      <c r="G166" s="164">
        <f>Rates!AR123</f>
        <v>4.0202165000000001</v>
      </c>
      <c r="H166" s="164">
        <f>Rates!BN123</f>
        <v>6.7856525000000003</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1907</v>
      </c>
      <c r="D184" s="170"/>
      <c r="E184" s="172" t="s">
        <v>71</v>
      </c>
      <c r="F184" s="174">
        <f>INDEX($B$57:$H$175,MATCH($C$184,$B$57:$B$175,0),5)</f>
        <v>7.5990159999999998</v>
      </c>
      <c r="G184" s="174">
        <f>INDEX($B$57:$H$175,MATCH($C$184,$B$57:$B$175,0),6)</f>
        <v>3.1465025999999998</v>
      </c>
      <c r="H184" s="174">
        <f>INDEX($B$57:$H$175,MATCH($C$184,$B$57:$B$175,0),7)</f>
        <v>5.5035639999999999</v>
      </c>
    </row>
    <row r="185" spans="2:8">
      <c r="B185" s="172" t="s">
        <v>67</v>
      </c>
      <c r="C185" s="173">
        <f>'Interactive summary tables'!$G$10</f>
        <v>2016</v>
      </c>
      <c r="D185" s="170"/>
      <c r="E185" s="172" t="s">
        <v>72</v>
      </c>
      <c r="F185" s="174">
        <f>INDEX($B$57:$H$175,MATCH($C$185,$B$57:$B$175,0),5)</f>
        <v>10.112928</v>
      </c>
      <c r="G185" s="174">
        <f>INDEX($B$57:$H$175,MATCH($C$185,$B$57:$B$175,0),6)</f>
        <v>4.0202165000000001</v>
      </c>
      <c r="H185" s="174">
        <f>INDEX($B$57:$H$175,MATCH($C$185,$B$57:$B$175,0),7)</f>
        <v>6.7856525000000003</v>
      </c>
    </row>
    <row r="186" spans="2:8">
      <c r="B186" s="175"/>
      <c r="C186" s="173"/>
      <c r="D186" s="170"/>
      <c r="E186" s="172" t="s">
        <v>74</v>
      </c>
      <c r="F186" s="176">
        <f>IF($C$185&lt;=$C$184,"-",(F$185-F$184)/F$184)</f>
        <v>0.33082072731522089</v>
      </c>
      <c r="G186" s="176">
        <f t="shared" ref="G186:H186" si="2">IF($C$185&lt;=$C$184,"-",(G$185-G$184)/G$184)</f>
        <v>0.27767779375106832</v>
      </c>
      <c r="H186" s="176">
        <f t="shared" si="2"/>
        <v>0.23295604448317497</v>
      </c>
    </row>
    <row r="187" spans="2:8">
      <c r="B187" s="172" t="s">
        <v>77</v>
      </c>
      <c r="C187" s="173">
        <f>$C$185-$C$184</f>
        <v>109</v>
      </c>
      <c r="D187" s="170"/>
      <c r="E187" s="172" t="s">
        <v>73</v>
      </c>
      <c r="F187" s="176">
        <f>IF($C$185&lt;=$C$184,"-",((F$185/F$184)^(1/($C$185-$C$184))-1))</f>
        <v>2.6254205808575737E-3</v>
      </c>
      <c r="G187" s="176">
        <f t="shared" ref="G187:H187" si="3">IF($C$185&lt;=$C$184,"-",((G$185/G$184)^(1/($C$185-$C$184))-1))</f>
        <v>2.2506408856612925E-3</v>
      </c>
      <c r="H187" s="176">
        <f t="shared" si="3"/>
        <v>1.9230813803767788E-3</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1907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Skin cancer (ICD-10 C43, C44) in Australia, 1907–2016.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Skin cancer (ICD-10 C43, C44) in Australia, 1907–2016.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1907</v>
      </c>
      <c r="D207" s="185" t="s">
        <v>26</v>
      </c>
      <c r="E207" s="185" t="s">
        <v>88</v>
      </c>
      <c r="F207" s="189" t="str">
        <f ca="1">CELL("address",INDEX(Deaths!$C$7:$T$132,MATCH($C$207,Deaths!$B$7:$B$132,0),MATCH($C$210,Deaths!$C$6:$T$6,0)))</f>
        <v>'[grim-skin-cancer-2017.xlsx]Deaths'!$C$14</v>
      </c>
      <c r="G207" s="189" t="str">
        <f ca="1">CELL("address",INDEX(Deaths!$Y$7:$AP$132,MATCH($C$207,Deaths!$B$7:$B$132,0),MATCH($C$210,Deaths!$Y$6:$AP$6,0)))</f>
        <v>'[grim-skin-cancer-2017.xlsx]Deaths'!$Y$14</v>
      </c>
      <c r="H207" s="189" t="str">
        <f ca="1">CELL("address",INDEX(Deaths!$AU$7:$BL$132,MATCH($C$207,Deaths!$B$7:$B$132,0),MATCH($C$210,Deaths!$AU$6:$BL$6,0)))</f>
        <v>'[grim-skin-cancer-2017.xlsx]Deaths'!$AU$14</v>
      </c>
    </row>
    <row r="208" spans="2:8">
      <c r="B208" s="187" t="s">
        <v>67</v>
      </c>
      <c r="C208" s="188">
        <f>'Interactive summary tables'!$E$34</f>
        <v>2016</v>
      </c>
      <c r="D208" s="185"/>
      <c r="E208" s="185" t="s">
        <v>89</v>
      </c>
      <c r="F208" s="189" t="str">
        <f ca="1">CELL("address",INDEX(Deaths!$C$7:$T$132,MATCH($C$208,Deaths!$B$7:$B$132,0),MATCH($C$211,Deaths!$C$6:$T$6,0)))</f>
        <v>'[grim-skin-cancer-2017.xlsx]Deaths'!$T$123</v>
      </c>
      <c r="G208" s="189" t="str">
        <f ca="1">CELL("address",INDEX(Deaths!$Y$7:$AP$132,MATCH($C$208,Deaths!$B$7:$B$132,0),MATCH($C$211,Deaths!$Y$6:$AP$6,0)))</f>
        <v>'[grim-skin-cancer-2017.xlsx]Deaths'!$AP$123</v>
      </c>
      <c r="H208" s="189" t="str">
        <f ca="1">CELL("address",INDEX(Deaths!$AU$7:$BL$132,MATCH($C$208,Deaths!$B$7:$B$132,0),MATCH($C$211,Deaths!$AU$6:$BL$6,0)))</f>
        <v>'[grim-skin-cancer-2017.xlsx]Deaths'!$BL$123</v>
      </c>
    </row>
    <row r="209" spans="2:8">
      <c r="B209" s="187"/>
      <c r="C209" s="188"/>
      <c r="D209" s="185"/>
      <c r="E209" s="185" t="s">
        <v>95</v>
      </c>
      <c r="F209" s="190">
        <f ca="1">SUM(INDIRECT(F$207,1):INDIRECT(F$208,1))</f>
        <v>47949</v>
      </c>
      <c r="G209" s="191">
        <f ca="1">SUM(INDIRECT(G$207,1):INDIRECT(G$208,1))</f>
        <v>25412</v>
      </c>
      <c r="H209" s="191">
        <f ca="1">SUM(INDIRECT(H$207,1):INDIRECT(H$208,1))</f>
        <v>73361</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'[grim-skin-cancer-2017.xlsx]Populations'!$D$23</v>
      </c>
      <c r="G211" s="189" t="str">
        <f ca="1">CELL("address",INDEX(Populations!$Y$16:$AP$141,MATCH($C$207,Populations!$C$16:$C$141,0),MATCH($C$210,Populations!$Y$15:$AP$15,0)))</f>
        <v>'[grim-skin-cancer-2017.xlsx]Populations'!$Y$23</v>
      </c>
      <c r="H211" s="189" t="str">
        <f ca="1">CELL("address",INDEX(Populations!$AT$16:$BK$141,MATCH($C$207,Populations!$C$16:$C$141,0),MATCH($C$210,Populations!$AT$15:$BK$15,0)))</f>
        <v>'[grim-skin-cancer-2017.xlsx]Populations'!$AT$23</v>
      </c>
    </row>
    <row r="212" spans="2:8">
      <c r="B212" s="187"/>
      <c r="C212" s="185"/>
      <c r="D212" s="185"/>
      <c r="E212" s="185" t="s">
        <v>89</v>
      </c>
      <c r="F212" s="189" t="str">
        <f ca="1">CELL("address",INDEX(Populations!$D$16:$U$141,MATCH($C$208,Populations!$C$16:$C$141,0),MATCH($C$211,Populations!$D$15:$U$15,0)))</f>
        <v>'[grim-skin-cancer-2017.xlsx]Populations'!$U$132</v>
      </c>
      <c r="G212" s="189" t="str">
        <f ca="1">CELL("address",INDEX(Populations!$Y$16:$AP$141,MATCH($C$208,Populations!$C$16:$C$141,0),MATCH($C$211,Populations!$Y$15:$AP$15,0)))</f>
        <v>'[grim-skin-cancer-2017.xlsx]Populations'!$AP$132</v>
      </c>
      <c r="H212" s="189" t="str">
        <f ca="1">CELL("address",INDEX(Populations!$AT$16:$BK$141,MATCH($C$208,Populations!$C$16:$C$141,0),MATCH($C$211,Populations!$AT$15:$BK$15,0)))</f>
        <v>'[grim-skin-cancer-2017.xlsx]Populations'!$BK$132</v>
      </c>
    </row>
    <row r="213" spans="2:8">
      <c r="B213" s="187" t="s">
        <v>93</v>
      </c>
      <c r="C213" s="188">
        <f>INDEX($G$11:$G$28,MATCH($C$210,$F$11:$F$28,0))</f>
        <v>1</v>
      </c>
      <c r="D213" s="185"/>
      <c r="E213" s="185" t="s">
        <v>96</v>
      </c>
      <c r="F213" s="190">
        <f ca="1">SUM(INDIRECT(F$211,1):INDIRECT(F$212,1))</f>
        <v>652544903.5</v>
      </c>
      <c r="G213" s="191">
        <f ca="1">SUM(INDIRECT(G$211,1):INDIRECT(G$212,1))</f>
        <v>649088286</v>
      </c>
      <c r="H213" s="191">
        <f ca="1">SUM(INDIRECT(H$211,1):INDIRECT(H$212,1))</f>
        <v>1301633189.5</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7.3480000752162802</v>
      </c>
      <c r="G215" s="193">
        <f t="shared" ref="G215:H215" ca="1" si="4">IF($C$208&lt;$C$207,"-",IF($C$214&lt;$C$213,"-",G$209/G$213*100000))</f>
        <v>3.915029826928659</v>
      </c>
      <c r="H215" s="193">
        <f t="shared" ca="1" si="4"/>
        <v>5.6360732494982217</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1907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Skin cancer (ICD-10 C43, C44) in Australia, 1907–2016,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Skin cancer (ICD-10 C43, C44) in Australia, 1907,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Skin cancer (ICD-10 C43, C44) in Australia, 1907–2016,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Skin cancer (ICD-10 C43, C44) in Australia, 1907,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Skin cancer (ICD-10 C43, C44) in Australia, 1907–2016,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Props1.xml><?xml version="1.0" encoding="utf-8"?>
<ds:datastoreItem xmlns:ds="http://schemas.openxmlformats.org/officeDocument/2006/customXml" ds:itemID="{D82783D9-E6FE-4043-90F3-8526EA94EB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purl.org/dc/elements/1.1/"/>
    <ds:schemaRef ds:uri="http://schemas.microsoft.com/office/2006/metadata/properties"/>
    <ds:schemaRef ds:uri="39aaac7e-fa47-45c8-98ee-9850774078c3"/>
    <ds:schemaRef ds:uri="http://purl.org/dc/terms/"/>
    <ds:schemaRef ds:uri="http://schemas.openxmlformats.org/package/2006/metadata/core-properties"/>
    <ds:schemaRef ds:uri="http://purl.org/dc/dcmitype/"/>
    <ds:schemaRef ds:uri="http://schemas.microsoft.com/office/2006/documentManagement/typ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Skin cancer (ICD-10 C43, C44), 1907–2016 (GRIM Books 2016; 6 June 2016 edition) AIHW</dc:title>
  <dc:creator>AIHW</dc:creator>
  <cp:lastModifiedBy>James</cp:lastModifiedBy>
  <cp:lastPrinted>2014-12-22T03:15:21Z</cp:lastPrinted>
  <dcterms:created xsi:type="dcterms:W3CDTF">2013-06-20T00:40:38Z</dcterms:created>
  <dcterms:modified xsi:type="dcterms:W3CDTF">2018-08-10T03:31:58Z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