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59" i="7" l="1"/>
  <c r="E101" i="7"/>
  <c r="C165" i="7"/>
  <c r="E85" i="7"/>
  <c r="C156" i="7"/>
  <c r="E100" i="7"/>
  <c r="E138" i="7"/>
  <c r="C170" i="7"/>
  <c r="E158" i="7"/>
  <c r="D128" i="7"/>
  <c r="D89" i="7"/>
  <c r="C104" i="7"/>
  <c r="E141" i="7"/>
  <c r="C123" i="7"/>
  <c r="D124" i="7"/>
  <c r="E81" i="7"/>
  <c r="C159" i="7"/>
  <c r="D75" i="7"/>
  <c r="C172" i="7"/>
  <c r="E109" i="7"/>
  <c r="C171" i="7"/>
  <c r="E147" i="7"/>
  <c r="C74" i="7"/>
  <c r="C79" i="7"/>
  <c r="D72" i="7"/>
  <c r="E143" i="7"/>
  <c r="E135" i="7"/>
  <c r="D149" i="7"/>
  <c r="D161" i="7"/>
  <c r="E117" i="7"/>
  <c r="D99" i="7"/>
  <c r="E121" i="7"/>
  <c r="E65" i="7"/>
  <c r="C101" i="7"/>
  <c r="D131" i="7"/>
  <c r="D112" i="7"/>
  <c r="E115" i="7"/>
  <c r="C92" i="7"/>
  <c r="E166" i="7"/>
  <c r="D80" i="7"/>
  <c r="D151" i="7"/>
  <c r="C144" i="7"/>
  <c r="D103" i="7"/>
  <c r="C107" i="7"/>
  <c r="C132" i="7"/>
  <c r="C133" i="7"/>
  <c r="C103" i="7"/>
  <c r="E73" i="7"/>
  <c r="E72" i="7"/>
  <c r="D137" i="7"/>
  <c r="D157" i="7"/>
  <c r="E96" i="7"/>
  <c r="C152" i="7"/>
  <c r="D171" i="7"/>
  <c r="D67" i="7"/>
  <c r="C106" i="7"/>
  <c r="C97" i="7"/>
  <c r="D145" i="7"/>
  <c r="E156" i="7"/>
  <c r="C58" i="7"/>
  <c r="E118" i="7"/>
  <c r="D58" i="7"/>
  <c r="E119" i="7"/>
  <c r="D90" i="7"/>
  <c r="D155" i="7"/>
  <c r="C66" i="7"/>
  <c r="C99" i="7"/>
  <c r="D140" i="7"/>
  <c r="D78" i="7"/>
  <c r="C75" i="7"/>
  <c r="E82" i="7"/>
  <c r="D135" i="7"/>
  <c r="C135" i="7"/>
  <c r="E124" i="7"/>
  <c r="E137" i="7"/>
  <c r="D108" i="7"/>
  <c r="D170" i="7"/>
  <c r="D175" i="7"/>
  <c r="E112" i="7"/>
  <c r="D144" i="7"/>
  <c r="E99" i="7"/>
  <c r="E154" i="7"/>
  <c r="C174" i="7"/>
  <c r="E168" i="7"/>
  <c r="D66" i="7"/>
  <c r="D110" i="7"/>
  <c r="D148" i="7"/>
  <c r="E139" i="7"/>
  <c r="D87" i="7"/>
  <c r="C162" i="7"/>
  <c r="D70" i="7"/>
  <c r="D159" i="7"/>
  <c r="C88" i="7"/>
  <c r="E93" i="7"/>
  <c r="E66" i="7"/>
  <c r="D147" i="7"/>
  <c r="D134" i="7"/>
  <c r="C110" i="7"/>
  <c r="C157" i="7"/>
  <c r="D136" i="7"/>
  <c r="D73" i="7"/>
  <c r="E80" i="7"/>
  <c r="D74" i="7"/>
  <c r="E146" i="7"/>
  <c r="D121" i="7"/>
  <c r="E126" i="7"/>
  <c r="E102" i="7"/>
  <c r="E155" i="7"/>
  <c r="E142" i="7"/>
  <c r="D139" i="7"/>
  <c r="C122" i="7"/>
  <c r="E163" i="7"/>
  <c r="E83" i="7"/>
  <c r="E171" i="7"/>
  <c r="E77" i="7"/>
  <c r="D118" i="7"/>
  <c r="D71" i="7"/>
  <c r="D160" i="7"/>
  <c r="C102" i="7"/>
  <c r="E94" i="7"/>
  <c r="C109" i="7"/>
  <c r="C60" i="7"/>
  <c r="D173" i="7"/>
  <c r="D166" i="7"/>
  <c r="D111" i="7"/>
  <c r="D158" i="7"/>
  <c r="E71" i="7"/>
  <c r="D138" i="7"/>
  <c r="C164" i="7"/>
  <c r="D60" i="7"/>
  <c r="D100" i="7"/>
  <c r="C78" i="7"/>
  <c r="E122" i="7"/>
  <c r="C149" i="7"/>
  <c r="E108" i="7"/>
  <c r="E58" i="7"/>
  <c r="D86" i="7"/>
  <c r="C142" i="7"/>
  <c r="C131" i="7"/>
  <c r="D102" i="7"/>
  <c r="C126" i="7"/>
  <c r="D152" i="7"/>
  <c r="E123" i="7"/>
  <c r="E172" i="7"/>
  <c r="C85" i="7"/>
  <c r="D84" i="7"/>
  <c r="D57" i="7"/>
  <c r="E70" i="7"/>
  <c r="E111" i="7"/>
  <c r="D130" i="7"/>
  <c r="E88" i="7"/>
  <c r="D129" i="7"/>
  <c r="C155" i="7"/>
  <c r="E127" i="7"/>
  <c r="D120" i="7"/>
  <c r="D76" i="7"/>
  <c r="E105" i="7"/>
  <c r="D141" i="7"/>
  <c r="C124" i="7"/>
  <c r="D69" i="7"/>
  <c r="E116" i="7"/>
  <c r="E61" i="7"/>
  <c r="E131" i="7"/>
  <c r="E75" i="7"/>
  <c r="E150" i="7"/>
  <c r="E103" i="7"/>
  <c r="C70" i="7"/>
  <c r="E159" i="7"/>
  <c r="E157" i="7"/>
  <c r="D163" i="7"/>
  <c r="D142" i="7"/>
  <c r="E97" i="7"/>
  <c r="C72" i="7"/>
  <c r="E145" i="7"/>
  <c r="E110" i="7"/>
  <c r="D77" i="7"/>
  <c r="E125" i="7"/>
  <c r="D83" i="7"/>
  <c r="C105" i="7"/>
  <c r="E173" i="7"/>
  <c r="C87" i="7"/>
  <c r="D59" i="7"/>
  <c r="D64" i="7"/>
  <c r="C86" i="7"/>
  <c r="D122" i="7"/>
  <c r="E164" i="7"/>
  <c r="D79" i="7"/>
  <c r="E113" i="7"/>
  <c r="C65" i="7"/>
  <c r="C137" i="7"/>
  <c r="D98" i="7"/>
  <c r="C77" i="7"/>
  <c r="C125" i="7"/>
  <c r="C121" i="7"/>
  <c r="C108" i="7"/>
  <c r="C145" i="7"/>
  <c r="D123" i="7"/>
  <c r="E104" i="7"/>
  <c r="E76" i="7"/>
  <c r="D165" i="7"/>
  <c r="E167" i="7"/>
  <c r="E92" i="7"/>
  <c r="D143" i="7"/>
  <c r="D94" i="7"/>
  <c r="E120" i="7"/>
  <c r="C112" i="7"/>
  <c r="D104" i="7"/>
  <c r="E136" i="7"/>
  <c r="D105" i="7"/>
  <c r="D146" i="7"/>
  <c r="E86" i="7"/>
  <c r="E57" i="7"/>
  <c r="C82" i="7"/>
  <c r="C95" i="7"/>
  <c r="D92" i="7"/>
  <c r="E95" i="7"/>
  <c r="E148" i="7"/>
  <c r="E144" i="7"/>
  <c r="C83" i="7"/>
  <c r="C136" i="7"/>
  <c r="C84" i="7"/>
  <c r="D81" i="7"/>
  <c r="E151" i="7"/>
  <c r="C161" i="7"/>
  <c r="E69" i="7"/>
  <c r="C169" i="7"/>
  <c r="D109" i="7"/>
  <c r="C163" i="7"/>
  <c r="E106" i="7"/>
  <c r="E74" i="7"/>
  <c r="D95" i="7"/>
  <c r="D61" i="7"/>
  <c r="E130" i="7"/>
  <c r="C127" i="7"/>
  <c r="E114" i="7"/>
  <c r="D116" i="7"/>
  <c r="E152" i="7"/>
  <c r="E78" i="7"/>
  <c r="E169" i="7"/>
  <c r="E62" i="7"/>
  <c r="D101" i="7"/>
  <c r="E133" i="7"/>
  <c r="C168" i="7"/>
  <c r="D150" i="7"/>
  <c r="E60" i="7"/>
  <c r="C96" i="7"/>
  <c r="C63" i="7"/>
  <c r="C111" i="7"/>
  <c r="E68" i="7"/>
  <c r="E132" i="7"/>
  <c r="C98" i="7"/>
  <c r="C100" i="7"/>
  <c r="C69" i="7"/>
  <c r="E170" i="7"/>
  <c r="E140" i="7"/>
  <c r="E63" i="7"/>
  <c r="C64" i="7"/>
  <c r="C61" i="7"/>
  <c r="C140" i="7"/>
  <c r="D114" i="7"/>
  <c r="C73" i="7"/>
  <c r="D154" i="7"/>
  <c r="C91" i="7"/>
  <c r="E162" i="7"/>
  <c r="C119" i="7"/>
  <c r="D156" i="7"/>
  <c r="C115" i="7"/>
  <c r="C139" i="7"/>
  <c r="C81" i="7"/>
  <c r="D96" i="7"/>
  <c r="D106" i="7"/>
  <c r="F121" i="7"/>
  <c r="E67" i="7"/>
  <c r="D97" i="7"/>
  <c r="C150" i="7"/>
  <c r="C148" i="7"/>
  <c r="E174" i="7"/>
  <c r="D174" i="7"/>
  <c r="G103" i="7"/>
  <c r="G107" i="7"/>
  <c r="E91" i="7"/>
  <c r="D169" i="7"/>
  <c r="D107" i="7"/>
  <c r="D132" i="7"/>
  <c r="C80" i="7"/>
  <c r="C68" i="7"/>
  <c r="D93" i="7"/>
  <c r="E129" i="7"/>
  <c r="D126" i="7"/>
  <c r="D82" i="7"/>
  <c r="C71" i="7"/>
  <c r="E107" i="7"/>
  <c r="E64" i="7"/>
  <c r="G118" i="7"/>
  <c r="H117" i="7"/>
  <c r="H67" i="7"/>
  <c r="C90" i="7"/>
  <c r="G62" i="7"/>
  <c r="C175" i="7"/>
  <c r="D91" i="7"/>
  <c r="E84" i="7"/>
  <c r="E98" i="7"/>
  <c r="E175" i="7"/>
  <c r="C117" i="7"/>
  <c r="D172" i="7"/>
  <c r="C129" i="7"/>
  <c r="E153" i="7"/>
  <c r="C113" i="7"/>
  <c r="F156" i="7"/>
  <c r="G165" i="7"/>
  <c r="F112" i="7"/>
  <c r="G125" i="7"/>
  <c r="D164" i="7"/>
  <c r="C89" i="7"/>
  <c r="C166" i="7"/>
  <c r="D88" i="7"/>
  <c r="C134" i="7"/>
  <c r="D63" i="7"/>
  <c r="C147" i="7"/>
  <c r="C76" i="7"/>
  <c r="C167" i="7"/>
  <c r="D127" i="7"/>
  <c r="C116" i="7"/>
  <c r="C118" i="7"/>
  <c r="C143" i="7"/>
  <c r="C151" i="7"/>
  <c r="C59" i="7"/>
  <c r="D168" i="7"/>
  <c r="G121" i="7"/>
  <c r="G128" i="7"/>
  <c r="H58" i="7"/>
  <c r="F108" i="7"/>
  <c r="E149" i="7"/>
  <c r="C141" i="7"/>
  <c r="E128" i="7"/>
  <c r="E90" i="7"/>
  <c r="E165" i="7"/>
  <c r="D119" i="7"/>
  <c r="C94" i="7"/>
  <c r="C62" i="7"/>
  <c r="C57" i="7"/>
  <c r="E87" i="7"/>
  <c r="H149" i="7"/>
  <c r="H66" i="7"/>
  <c r="E134" i="7"/>
  <c r="E161" i="7"/>
  <c r="E89" i="7"/>
  <c r="C114" i="7"/>
  <c r="D113" i="7"/>
  <c r="D153" i="7"/>
  <c r="C120" i="7"/>
  <c r="D117" i="7"/>
  <c r="D167" i="7"/>
  <c r="C93" i="7"/>
  <c r="D65" i="7"/>
  <c r="C130" i="7"/>
  <c r="H109" i="7"/>
  <c r="H131" i="7"/>
  <c r="C173" i="7"/>
  <c r="D85" i="7"/>
  <c r="C146" i="7"/>
  <c r="C138" i="7"/>
  <c r="E79" i="7"/>
  <c r="D115" i="7"/>
  <c r="H106" i="7"/>
  <c r="C158" i="7"/>
  <c r="C154" i="7"/>
  <c r="D62" i="7"/>
  <c r="D68" i="7"/>
  <c r="D133" i="7"/>
  <c r="C67" i="7"/>
  <c r="D162" i="7"/>
  <c r="C153" i="7"/>
  <c r="E160" i="7"/>
  <c r="D125" i="7"/>
  <c r="G106" i="7"/>
  <c r="H104" i="7"/>
  <c r="G91" i="7"/>
  <c r="F153" i="7"/>
  <c r="H78" i="7"/>
  <c r="G83" i="7"/>
  <c r="F87" i="7"/>
  <c r="F63" i="7"/>
  <c r="G110" i="7"/>
  <c r="G98" i="7"/>
  <c r="F79" i="7"/>
  <c r="H151" i="7"/>
  <c r="G61" i="7"/>
  <c r="F124" i="7"/>
  <c r="H159" i="7"/>
  <c r="H93" i="7"/>
  <c r="H57" i="7"/>
  <c r="H184" i="7" s="1"/>
  <c r="G145" i="7"/>
  <c r="H97" i="7"/>
  <c r="F71" i="7"/>
  <c r="F129" i="7"/>
  <c r="H59" i="7"/>
  <c r="H85" i="7"/>
  <c r="G79" i="7"/>
  <c r="H123" i="7"/>
  <c r="G92" i="7"/>
  <c r="H144" i="7"/>
  <c r="F125" i="7"/>
  <c r="H102" i="7"/>
  <c r="F154" i="7"/>
  <c r="F135" i="7"/>
  <c r="F122" i="7"/>
  <c r="G160" i="7"/>
  <c r="H119" i="7"/>
  <c r="H79" i="7"/>
  <c r="G89" i="7"/>
  <c r="G131" i="7"/>
  <c r="H120" i="7"/>
  <c r="F167" i="7"/>
  <c r="G68" i="7"/>
  <c r="G153" i="7"/>
  <c r="H68" i="7"/>
  <c r="F100" i="7"/>
  <c r="F81" i="7"/>
  <c r="H126" i="7"/>
  <c r="G58" i="7"/>
  <c r="G127" i="7"/>
  <c r="G75" i="7"/>
  <c r="H96" i="7"/>
  <c r="F148" i="7"/>
  <c r="F69" i="7"/>
  <c r="G126" i="7"/>
  <c r="G71" i="7"/>
  <c r="H122" i="7"/>
  <c r="G116" i="7"/>
  <c r="H65" i="7"/>
  <c r="G136" i="7"/>
  <c r="G99" i="7"/>
  <c r="F118" i="7"/>
  <c r="G86" i="7"/>
  <c r="F174" i="7"/>
  <c r="H145" i="7"/>
  <c r="H112" i="7"/>
  <c r="G156" i="7"/>
  <c r="H148" i="7"/>
  <c r="H71" i="7"/>
  <c r="G137" i="7"/>
  <c r="F126" i="7"/>
  <c r="F95" i="7"/>
  <c r="G151" i="7"/>
  <c r="F75" i="7"/>
  <c r="H125" i="7"/>
  <c r="F89" i="7"/>
  <c r="H135" i="7"/>
  <c r="G155" i="7"/>
  <c r="H158" i="7"/>
  <c r="H173" i="7"/>
  <c r="H134" i="7"/>
  <c r="H113" i="7"/>
  <c r="G78" i="7"/>
  <c r="F115" i="7"/>
  <c r="F82" i="7"/>
  <c r="F170" i="7"/>
  <c r="G65" i="7"/>
  <c r="F102" i="7"/>
  <c r="F113" i="7"/>
  <c r="G105" i="7"/>
  <c r="H84" i="7"/>
  <c r="G130" i="7"/>
  <c r="F72" i="7"/>
  <c r="H130" i="7"/>
  <c r="H114" i="7"/>
  <c r="F162" i="7"/>
  <c r="F77" i="7"/>
  <c r="G157" i="7"/>
  <c r="H70" i="7"/>
  <c r="G104" i="7"/>
  <c r="G146" i="7"/>
  <c r="H142" i="7"/>
  <c r="G108" i="7"/>
  <c r="G88" i="7"/>
  <c r="H153" i="7"/>
  <c r="H147" i="7"/>
  <c r="G140" i="7"/>
  <c r="H74" i="7"/>
  <c r="H105" i="7"/>
  <c r="F61" i="7"/>
  <c r="H143" i="7"/>
  <c r="F68" i="7"/>
  <c r="H62" i="7"/>
  <c r="H164" i="7"/>
  <c r="G82" i="7"/>
  <c r="F137" i="7"/>
  <c r="G90" i="7"/>
  <c r="F132" i="7"/>
  <c r="F164" i="7"/>
  <c r="F59" i="7"/>
  <c r="F143" i="7"/>
  <c r="G95" i="7"/>
  <c r="G73" i="7"/>
  <c r="H69" i="7"/>
  <c r="G64" i="7"/>
  <c r="F57" i="7"/>
  <c r="F184" i="7" s="1"/>
  <c r="H174" i="7"/>
  <c r="F158" i="7"/>
  <c r="F120" i="7"/>
  <c r="F144" i="7"/>
  <c r="C128" i="7"/>
  <c r="C160" i="7"/>
  <c r="G60" i="7"/>
  <c r="F60" i="7"/>
  <c r="F78" i="7"/>
  <c r="G109" i="7"/>
  <c r="F163" i="7"/>
  <c r="F76" i="7"/>
  <c r="H115" i="7"/>
  <c r="G129" i="7"/>
  <c r="G139" i="7"/>
  <c r="F58" i="7"/>
  <c r="F93" i="7"/>
  <c r="F150" i="7"/>
  <c r="H163" i="7"/>
  <c r="G100" i="7"/>
  <c r="F149" i="7"/>
  <c r="H107" i="7"/>
  <c r="F152" i="7"/>
  <c r="H81" i="7"/>
  <c r="G67" i="7"/>
  <c r="G122" i="7"/>
  <c r="F62" i="7"/>
  <c r="G143" i="7"/>
  <c r="F110" i="7"/>
  <c r="F127" i="7"/>
  <c r="G112" i="7"/>
  <c r="H168" i="7"/>
  <c r="G96" i="7"/>
  <c r="H92" i="7"/>
  <c r="H88" i="7"/>
  <c r="G120" i="7"/>
  <c r="F65" i="7"/>
  <c r="H100" i="7"/>
  <c r="G158" i="7"/>
  <c r="H99" i="7"/>
  <c r="F140" i="7"/>
  <c r="G81" i="7"/>
  <c r="G70" i="7"/>
  <c r="G138" i="7"/>
  <c r="H75" i="7"/>
  <c r="H156" i="7"/>
  <c r="F141" i="7"/>
  <c r="F133" i="7"/>
  <c r="F160" i="7"/>
  <c r="H137" i="7"/>
  <c r="H101" i="7"/>
  <c r="H89" i="7"/>
  <c r="F73" i="7"/>
  <c r="F103" i="7"/>
  <c r="G163" i="7"/>
  <c r="H116" i="7"/>
  <c r="H172" i="7"/>
  <c r="H73" i="7"/>
  <c r="H140" i="7"/>
  <c r="F101" i="7"/>
  <c r="G135" i="7"/>
  <c r="H64" i="7"/>
  <c r="H133" i="7"/>
  <c r="H129" i="7"/>
  <c r="G161" i="7"/>
  <c r="H150" i="7"/>
  <c r="G150" i="7"/>
  <c r="G166" i="7"/>
  <c r="G185" i="7" s="1"/>
  <c r="H111" i="7"/>
  <c r="F107" i="7"/>
  <c r="H170" i="7"/>
  <c r="G77" i="7"/>
  <c r="H124" i="7"/>
  <c r="F86" i="7"/>
  <c r="H171" i="7"/>
  <c r="F88" i="7"/>
  <c r="G69" i="7"/>
  <c r="F91" i="7"/>
  <c r="G80" i="7"/>
  <c r="H110" i="7"/>
  <c r="F114" i="7"/>
  <c r="G93" i="7"/>
  <c r="G74" i="7"/>
  <c r="G172" i="7"/>
  <c r="G94" i="7"/>
  <c r="H80" i="7"/>
  <c r="H63" i="7"/>
  <c r="G149" i="7"/>
  <c r="H90" i="7"/>
  <c r="F134" i="7"/>
  <c r="G152" i="7"/>
  <c r="H61" i="7"/>
  <c r="H82" i="7"/>
  <c r="H152" i="7"/>
  <c r="G63" i="7"/>
  <c r="F92" i="7"/>
  <c r="F117" i="7"/>
  <c r="F105" i="7"/>
  <c r="F138" i="7"/>
  <c r="G113" i="7"/>
  <c r="F83" i="7"/>
  <c r="F172" i="7"/>
  <c r="F85" i="7"/>
  <c r="F98" i="7"/>
  <c r="G119" i="7"/>
  <c r="H128" i="7"/>
  <c r="G167" i="7"/>
  <c r="G76" i="7"/>
  <c r="G154" i="7"/>
  <c r="H103" i="7"/>
  <c r="H77" i="7"/>
  <c r="G66" i="7"/>
  <c r="G97" i="7"/>
  <c r="G144" i="7"/>
  <c r="H121" i="7"/>
  <c r="H154" i="7"/>
  <c r="F128" i="7"/>
  <c r="G173" i="7"/>
  <c r="H132" i="7"/>
  <c r="F146" i="7"/>
  <c r="H98" i="7"/>
  <c r="F119" i="7"/>
  <c r="F66" i="7"/>
  <c r="F161" i="7"/>
  <c r="G142" i="7"/>
  <c r="F70" i="7"/>
  <c r="G171" i="7"/>
  <c r="G123" i="7"/>
  <c r="H127" i="7"/>
  <c r="H94" i="7"/>
  <c r="F142" i="7"/>
  <c r="F165" i="7"/>
  <c r="F80" i="7"/>
  <c r="G159" i="7"/>
  <c r="G168" i="7"/>
  <c r="F155" i="7"/>
  <c r="F173" i="7"/>
  <c r="H118" i="7"/>
  <c r="H86" i="7"/>
  <c r="F166" i="7"/>
  <c r="F185" i="7" s="1"/>
  <c r="G87" i="7"/>
  <c r="H83" i="7"/>
  <c r="G102" i="7"/>
  <c r="H155" i="7"/>
  <c r="F169" i="7"/>
  <c r="F116" i="7"/>
  <c r="G133" i="7"/>
  <c r="H136" i="7"/>
  <c r="F175" i="7"/>
  <c r="G117" i="7"/>
  <c r="H169" i="7"/>
  <c r="G134" i="7"/>
  <c r="G170" i="7"/>
  <c r="H141" i="7"/>
  <c r="F94" i="7"/>
  <c r="H60" i="7"/>
  <c r="H175" i="7"/>
  <c r="G114" i="7"/>
  <c r="F104" i="7"/>
  <c r="G175" i="7"/>
  <c r="H162" i="7"/>
  <c r="H72" i="7"/>
  <c r="F136" i="7"/>
  <c r="F90" i="7"/>
  <c r="F84" i="7"/>
  <c r="H139" i="7"/>
  <c r="G59" i="7"/>
  <c r="H157" i="7"/>
  <c r="F97" i="7"/>
  <c r="G72" i="7"/>
  <c r="G162" i="7"/>
  <c r="G174" i="7"/>
  <c r="F64" i="7"/>
  <c r="H166" i="7"/>
  <c r="H185" i="7" s="1"/>
  <c r="F111" i="7"/>
  <c r="G115" i="7"/>
  <c r="G57" i="7"/>
  <c r="G184" i="7" s="1"/>
  <c r="F74" i="7"/>
  <c r="H87" i="7"/>
  <c r="F130" i="7"/>
  <c r="G101" i="7"/>
  <c r="H165" i="7"/>
  <c r="G147" i="7"/>
  <c r="F99" i="7"/>
  <c r="G164" i="7"/>
  <c r="F145" i="7"/>
  <c r="F106" i="7"/>
  <c r="G148" i="7"/>
  <c r="F151" i="7"/>
  <c r="F139" i="7"/>
  <c r="F109" i="7"/>
  <c r="F123" i="7"/>
  <c r="G84" i="7"/>
  <c r="G141" i="7"/>
  <c r="H95" i="7"/>
  <c r="H167" i="7"/>
  <c r="G124" i="7"/>
  <c r="H160" i="7"/>
  <c r="F96" i="7"/>
  <c r="H76" i="7"/>
  <c r="H91" i="7"/>
  <c r="G111" i="7"/>
  <c r="F147" i="7"/>
  <c r="F159" i="7"/>
  <c r="F157" i="7"/>
  <c r="F67" i="7"/>
  <c r="H108" i="7"/>
  <c r="H146" i="7"/>
  <c r="H138" i="7"/>
  <c r="G85" i="7"/>
  <c r="H161" i="7"/>
  <c r="F171" i="7"/>
  <c r="G132" i="7"/>
  <c r="F131" i="7"/>
  <c r="G169" i="7"/>
  <c r="F168" i="7"/>
  <c r="C32" i="7"/>
  <c r="H39" i="7"/>
  <c r="R39" i="7"/>
  <c r="G38" i="7"/>
  <c r="O38" i="7"/>
  <c r="H208" i="7"/>
  <c r="J39" i="7"/>
  <c r="Q39" i="7"/>
  <c r="L39" i="7"/>
  <c r="G212" i="7"/>
  <c r="M32" i="7"/>
  <c r="D33" i="7"/>
  <c r="F207" i="7"/>
  <c r="H32" i="7"/>
  <c r="R38" i="7"/>
  <c r="F38" i="7"/>
  <c r="J32" i="7"/>
  <c r="P32" i="7"/>
  <c r="E39" i="7"/>
  <c r="I33" i="7"/>
  <c r="H38" i="7"/>
  <c r="P39" i="7"/>
  <c r="F39" i="7"/>
  <c r="J33" i="7"/>
  <c r="M38" i="7"/>
  <c r="I38" i="7"/>
  <c r="J38" i="7"/>
  <c r="S32" i="7"/>
  <c r="I32" i="7"/>
  <c r="P33" i="7"/>
  <c r="F211" i="7"/>
  <c r="F208" i="7"/>
  <c r="S33" i="7"/>
  <c r="K38" i="7"/>
  <c r="L38" i="7"/>
  <c r="E32" i="7"/>
  <c r="N38" i="7"/>
  <c r="T38" i="7"/>
  <c r="L32" i="7"/>
  <c r="M33" i="7"/>
  <c r="N39" i="7"/>
  <c r="S39" i="7"/>
  <c r="F212" i="7"/>
  <c r="H33" i="7"/>
  <c r="K32" i="7"/>
  <c r="G39" i="7"/>
  <c r="G208" i="7"/>
  <c r="E33" i="7"/>
  <c r="H207" i="7"/>
  <c r="T39" i="7"/>
  <c r="K33" i="7"/>
  <c r="C38" i="7"/>
  <c r="D32" i="7"/>
  <c r="C39" i="7"/>
  <c r="F32" i="7"/>
  <c r="R33" i="7"/>
  <c r="R32" i="7"/>
  <c r="S38" i="7"/>
  <c r="P38" i="7"/>
  <c r="O39" i="7"/>
  <c r="Q33" i="7"/>
  <c r="O33" i="7"/>
  <c r="G207" i="7"/>
  <c r="T32" i="7"/>
  <c r="G211" i="7"/>
  <c r="D38" i="7"/>
  <c r="D39" i="7"/>
  <c r="N33" i="7"/>
  <c r="G32" i="7"/>
  <c r="H212" i="7"/>
  <c r="K39" i="7"/>
  <c r="O32" i="7"/>
  <c r="T33" i="7"/>
  <c r="N32" i="7"/>
  <c r="G33" i="7"/>
  <c r="E38" i="7"/>
  <c r="F33" i="7"/>
  <c r="H211" i="7"/>
  <c r="C33" i="7"/>
  <c r="L33" i="7"/>
  <c r="Q38" i="7"/>
  <c r="Q32" i="7"/>
  <c r="M39" i="7"/>
  <c r="I39" i="7"/>
  <c r="I43" i="7" l="1"/>
  <c r="M42" i="7"/>
  <c r="D43" i="7"/>
  <c r="D42" i="7"/>
  <c r="O42" i="7"/>
  <c r="F43" i="7"/>
  <c r="L42" i="7"/>
  <c r="C42" i="7"/>
  <c r="U38" i="7"/>
  <c r="M43" i="7"/>
  <c r="O43" i="7"/>
  <c r="L43" i="7"/>
  <c r="T42" i="7"/>
  <c r="G42" i="7"/>
  <c r="P42" i="7"/>
  <c r="K42" i="7"/>
  <c r="N42" i="7"/>
  <c r="Q43" i="7"/>
  <c r="R43" i="7"/>
  <c r="S43" i="7"/>
  <c r="E42" i="7"/>
  <c r="K43" i="7"/>
  <c r="F42" i="7"/>
  <c r="P43" i="7"/>
  <c r="T43" i="7"/>
  <c r="S42" i="7"/>
  <c r="J43" i="7"/>
  <c r="H43" i="7"/>
  <c r="N43" i="7"/>
  <c r="R42" i="7"/>
  <c r="H42" i="7"/>
  <c r="U39" i="7"/>
  <c r="C43" i="7"/>
  <c r="Q42" i="7"/>
  <c r="I42" i="7"/>
  <c r="J42" i="7"/>
  <c r="E43" i="7"/>
  <c r="G43" i="7"/>
  <c r="H186" i="7"/>
  <c r="O12" i="12" s="1"/>
  <c r="H187" i="7"/>
  <c r="O10" i="12" s="1"/>
  <c r="G186" i="7"/>
  <c r="N12" i="12" s="1"/>
  <c r="G187" i="7"/>
  <c r="N10" i="12" s="1"/>
  <c r="F186" i="7"/>
  <c r="M12" i="12" s="1"/>
  <c r="F187" i="7"/>
  <c r="M10" i="12" s="1"/>
  <c r="H213" i="7"/>
  <c r="F213" i="7"/>
  <c r="G209" i="7"/>
  <c r="F209" i="7"/>
  <c r="G213" i="7"/>
  <c r="H209" i="7"/>
  <c r="F215" i="7" l="1"/>
  <c r="M34" i="12" s="1"/>
  <c r="H215" i="7"/>
  <c r="O34" i="12" s="1"/>
  <c r="G215" i="7"/>
  <c r="N34" i="12" s="1"/>
</calcChain>
</file>

<file path=xl/sharedStrings.xml><?xml version="1.0" encoding="utf-8"?>
<sst xmlns="http://schemas.openxmlformats.org/spreadsheetml/2006/main" count="3311" uniqueCount="221">
  <si>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</si>
  <si>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</si>
  <si>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</si>
  <si>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</si>
  <si>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</si>
  <si>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</si>
  <si>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</si>
  <si>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</si>
  <si>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</si>
  <si>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</si>
  <si>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</si>
  <si>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</si>
  <si>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</si>
  <si>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</si>
  <si>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</si>
  <si>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</si>
  <si>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</si>
  <si>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</si>
  <si>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</si>
  <si>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</si>
  <si>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</si>
  <si>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</si>
  <si>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</si>
  <si>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</si>
  <si>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</si>
  <si>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</si>
  <si>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</si>
  <si>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</si>
  <si>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</si>
  <si>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</si>
  <si>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</si>
  <si>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</si>
  <si>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</si>
  <si>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</si>
  <si>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</si>
  <si>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</si>
  <si>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</si>
  <si>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</si>
  <si>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</si>
  <si>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</si>
  <si>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</si>
  <si>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</si>
  <si>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</si>
  <si>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</si>
  <si>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</si>
  <si>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</si>
  <si>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</si>
  <si>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</si>
  <si>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</si>
  <si>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</si>
  <si>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</si>
  <si>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</si>
  <si>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</si>
  <si>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</si>
  <si>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</si>
  <si>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</si>
  <si>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</si>
  <si>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</si>
  <si>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</si>
  <si>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</si>
  <si>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</si>
  <si>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</si>
  <si>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</si>
  <si>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</si>
  <si>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</si>
  <si>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</si>
  <si>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</si>
  <si>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</si>
  <si>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</si>
  <si>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</si>
  <si>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</si>
  <si>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</si>
  <si>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</si>
  <si>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</si>
  <si>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</si>
  <si>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</si>
  <si>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</si>
  <si>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</si>
  <si>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</si>
  <si>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</si>
  <si>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</si>
  <si>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</si>
  <si>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</si>
  <si>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</si>
  <si>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</si>
  <si>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</si>
  <si>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</si>
  <si>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</si>
  <si>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</si>
  <si>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</si>
  <si>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</si>
  <si>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</si>
  <si>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</si>
  <si>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</si>
  <si>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</si>
  <si>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</si>
  <si>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</si>
  <si>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</si>
  <si>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</si>
  <si>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</si>
  <si>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</si>
  <si>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</si>
  <si>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</si>
  <si>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</si>
  <si>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</si>
  <si>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</si>
  <si>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</si>
  <si>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</si>
  <si>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</si>
  <si>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</si>
  <si>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</si>
  <si>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</si>
  <si>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</si>
  <si>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</si>
  <si>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</si>
  <si>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</si>
  <si>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</si>
  <si>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</si>
  <si>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</si>
  <si>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</si>
  <si>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</si>
  <si>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</si>
  <si>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</si>
  <si>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</si>
  <si>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</si>
  <si>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</si>
  <si>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</si>
  <si>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</si>
  <si>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</si>
  <si>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</si>
  <si>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</si>
  <si>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</si>
  <si>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</si>
  <si>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</si>
  <si>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</si>
  <si>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</si>
  <si>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</si>
  <si>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</si>
  <si>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</si>
  <si>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</si>
  <si>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</si>
  <si>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</si>
  <si>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</si>
  <si>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</si>
  <si>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</si>
  <si>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</si>
  <si>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</si>
  <si>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</si>
  <si>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</si>
  <si>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</si>
  <si>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</si>
  <si>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</si>
  <si>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</si>
  <si>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</si>
  <si>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</si>
  <si>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</si>
  <si>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</si>
  <si>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</si>
  <si>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</si>
  <si>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</si>
  <si>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</si>
  <si>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</si>
  <si>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</si>
  <si>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</si>
  <si>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</si>
  <si>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</si>
  <si>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</si>
  <si>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</si>
  <si>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</si>
  <si>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</si>
  <si>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</si>
  <si>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</si>
  <si>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</si>
  <si>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</si>
  <si>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</si>
  <si>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</si>
  <si>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</si>
  <si>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</si>
  <si>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</si>
  <si>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</si>
  <si>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</si>
  <si>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</si>
  <si>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</si>
  <si>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</si>
  <si>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</si>
  <si>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</si>
  <si>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</si>
  <si>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</si>
  <si>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</si>
  <si>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</si>
  <si>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</si>
  <si>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</si>
  <si>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</si>
  <si>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</si>
  <si>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</si>
  <si>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</si>
  <si>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</si>
  <si>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</si>
  <si>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</si>
  <si>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</si>
  <si>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</si>
  <si>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</si>
  <si>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GRIM2017</t>
  </si>
  <si>
    <t>GRIM_output_2.xls</t>
  </si>
  <si>
    <t>Suicide (ICD-10 X60–X84), 1907–2016</t>
  </si>
  <si>
    <t>Final</t>
  </si>
  <si>
    <t>Final Recast</t>
  </si>
  <si>
    <t>Preliminary Rebased</t>
  </si>
  <si>
    <t>Suicide</t>
  </si>
  <si>
    <t>X60–X84</t>
  </si>
  <si>
    <t>All external causes of morbidity and mortality</t>
  </si>
  <si>
    <t>V01–Y98</t>
  </si>
  <si>
    <t>155–163</t>
  </si>
  <si>
    <t>165–174</t>
  </si>
  <si>
    <t>163–171</t>
  </si>
  <si>
    <t>163a, 163b, 164a–h</t>
  </si>
  <si>
    <t>970–979, 963</t>
  </si>
  <si>
    <t>950–959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</si>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</sst>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Suicide (ICD-10 X60–X84),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385</c:v>
                </c:pt>
                <c:pt idx="1">
                  <c:v>413</c:v>
                </c:pt>
                <c:pt idx="2">
                  <c:v>398</c:v>
                </c:pt>
                <c:pt idx="3">
                  <c:v>432</c:v>
                </c:pt>
                <c:pt idx="4">
                  <c:v>446</c:v>
                </c:pt>
                <c:pt idx="5">
                  <c:v>514</c:v>
                </c:pt>
                <c:pt idx="6">
                  <c:v>516</c:v>
                </c:pt>
                <c:pt idx="7">
                  <c:v>534</c:v>
                </c:pt>
                <c:pt idx="8">
                  <c:v>537</c:v>
                </c:pt>
                <c:pt idx="9">
                  <c:v>466</c:v>
                </c:pt>
                <c:pt idx="10">
                  <c:v>408</c:v>
                </c:pt>
                <c:pt idx="11">
                  <c:v>408</c:v>
                </c:pt>
                <c:pt idx="12">
                  <c:v>440</c:v>
                </c:pt>
                <c:pt idx="13">
                  <c:v>516</c:v>
                </c:pt>
                <c:pt idx="14">
                  <c:v>510</c:v>
                </c:pt>
                <c:pt idx="15">
                  <c:v>441</c:v>
                </c:pt>
                <c:pt idx="16">
                  <c:v>492</c:v>
                </c:pt>
                <c:pt idx="17">
                  <c:v>534</c:v>
                </c:pt>
                <c:pt idx="18">
                  <c:v>569</c:v>
                </c:pt>
                <c:pt idx="19">
                  <c:v>583</c:v>
                </c:pt>
                <c:pt idx="20">
                  <c:v>598</c:v>
                </c:pt>
                <c:pt idx="21">
                  <c:v>635</c:v>
                </c:pt>
                <c:pt idx="22">
                  <c:v>644</c:v>
                </c:pt>
                <c:pt idx="23">
                  <c:v>791</c:v>
                </c:pt>
                <c:pt idx="24">
                  <c:v>689</c:v>
                </c:pt>
                <c:pt idx="25">
                  <c:v>598</c:v>
                </c:pt>
                <c:pt idx="26">
                  <c:v>633</c:v>
                </c:pt>
                <c:pt idx="27">
                  <c:v>643</c:v>
                </c:pt>
                <c:pt idx="28">
                  <c:v>612</c:v>
                </c:pt>
                <c:pt idx="29">
                  <c:v>611</c:v>
                </c:pt>
                <c:pt idx="30">
                  <c:v>573</c:v>
                </c:pt>
                <c:pt idx="31">
                  <c:v>574</c:v>
                </c:pt>
                <c:pt idx="32">
                  <c:v>602</c:v>
                </c:pt>
                <c:pt idx="33">
                  <c:v>568</c:v>
                </c:pt>
                <c:pt idx="34">
                  <c:v>463</c:v>
                </c:pt>
                <c:pt idx="35">
                  <c:v>432</c:v>
                </c:pt>
                <c:pt idx="36">
                  <c:v>376</c:v>
                </c:pt>
                <c:pt idx="37">
                  <c:v>362</c:v>
                </c:pt>
                <c:pt idx="38">
                  <c:v>394</c:v>
                </c:pt>
                <c:pt idx="39">
                  <c:v>513</c:v>
                </c:pt>
                <c:pt idx="40">
                  <c:v>546</c:v>
                </c:pt>
                <c:pt idx="41">
                  <c:v>578</c:v>
                </c:pt>
                <c:pt idx="42">
                  <c:v>599</c:v>
                </c:pt>
                <c:pt idx="43">
                  <c:v>567</c:v>
                </c:pt>
                <c:pt idx="44">
                  <c:v>608</c:v>
                </c:pt>
                <c:pt idx="45">
                  <c:v>694</c:v>
                </c:pt>
                <c:pt idx="46">
                  <c:v>698</c:v>
                </c:pt>
                <c:pt idx="47">
                  <c:v>724</c:v>
                </c:pt>
                <c:pt idx="48">
                  <c:v>701</c:v>
                </c:pt>
                <c:pt idx="49">
                  <c:v>751</c:v>
                </c:pt>
                <c:pt idx="50">
                  <c:v>844</c:v>
                </c:pt>
                <c:pt idx="51">
                  <c:v>910</c:v>
                </c:pt>
                <c:pt idx="52">
                  <c:v>827</c:v>
                </c:pt>
                <c:pt idx="53">
                  <c:v>778</c:v>
                </c:pt>
                <c:pt idx="54">
                  <c:v>901</c:v>
                </c:pt>
                <c:pt idx="55">
                  <c:v>1011</c:v>
                </c:pt>
                <c:pt idx="56">
                  <c:v>1143</c:v>
                </c:pt>
                <c:pt idx="57">
                  <c:v>1071</c:v>
                </c:pt>
                <c:pt idx="58">
                  <c:v>1075</c:v>
                </c:pt>
                <c:pt idx="59">
                  <c:v>1017</c:v>
                </c:pt>
                <c:pt idx="60">
                  <c:v>1125</c:v>
                </c:pt>
                <c:pt idx="61">
                  <c:v>1022</c:v>
                </c:pt>
                <c:pt idx="62">
                  <c:v>1025</c:v>
                </c:pt>
                <c:pt idx="63">
                  <c:v>1076</c:v>
                </c:pt>
                <c:pt idx="64">
                  <c:v>1150</c:v>
                </c:pt>
                <c:pt idx="65">
                  <c:v>1085</c:v>
                </c:pt>
                <c:pt idx="66">
                  <c:v>1036</c:v>
                </c:pt>
                <c:pt idx="67">
                  <c:v>1073</c:v>
                </c:pt>
                <c:pt idx="68">
                  <c:v>1050</c:v>
                </c:pt>
                <c:pt idx="69">
                  <c:v>1098</c:v>
                </c:pt>
                <c:pt idx="70">
                  <c:v>1128</c:v>
                </c:pt>
                <c:pt idx="71">
                  <c:v>1126</c:v>
                </c:pt>
                <c:pt idx="72">
                  <c:v>1198</c:v>
                </c:pt>
                <c:pt idx="73">
                  <c:v>1199</c:v>
                </c:pt>
                <c:pt idx="74">
                  <c:v>1259</c:v>
                </c:pt>
                <c:pt idx="75">
                  <c:v>1318</c:v>
                </c:pt>
                <c:pt idx="76">
                  <c:v>1308</c:v>
                </c:pt>
                <c:pt idx="77">
                  <c:v>1309</c:v>
                </c:pt>
                <c:pt idx="78">
                  <c:v>1428</c:v>
                </c:pt>
                <c:pt idx="79">
                  <c:v>1531</c:v>
                </c:pt>
                <c:pt idx="80">
                  <c:v>1773</c:v>
                </c:pt>
                <c:pt idx="81">
                  <c:v>1730</c:v>
                </c:pt>
                <c:pt idx="82">
                  <c:v>1658</c:v>
                </c:pt>
                <c:pt idx="83">
                  <c:v>1735</c:v>
                </c:pt>
                <c:pt idx="84">
                  <c:v>1847</c:v>
                </c:pt>
                <c:pt idx="85">
                  <c:v>1820</c:v>
                </c:pt>
                <c:pt idx="86">
                  <c:v>1687</c:v>
                </c:pt>
                <c:pt idx="87">
                  <c:v>1830</c:v>
                </c:pt>
                <c:pt idx="88">
                  <c:v>1873</c:v>
                </c:pt>
                <c:pt idx="89">
                  <c:v>1931</c:v>
                </c:pt>
                <c:pt idx="90">
                  <c:v>2143</c:v>
                </c:pt>
                <c:pt idx="91">
                  <c:v>2150</c:v>
                </c:pt>
                <c:pt idx="92">
                  <c:v>2002</c:v>
                </c:pt>
                <c:pt idx="93">
                  <c:v>1860</c:v>
                </c:pt>
                <c:pt idx="94">
                  <c:v>1935</c:v>
                </c:pt>
                <c:pt idx="95">
                  <c:v>1817</c:v>
                </c:pt>
                <c:pt idx="96">
                  <c:v>1736</c:v>
                </c:pt>
                <c:pt idx="97">
                  <c:v>1661</c:v>
                </c:pt>
                <c:pt idx="98">
                  <c:v>1657</c:v>
                </c:pt>
                <c:pt idx="99">
                  <c:v>1624</c:v>
                </c:pt>
                <c:pt idx="100">
                  <c:v>1698</c:v>
                </c:pt>
                <c:pt idx="101">
                  <c:v>1832</c:v>
                </c:pt>
                <c:pt idx="102">
                  <c:v>1783</c:v>
                </c:pt>
                <c:pt idx="103">
                  <c:v>1912</c:v>
                </c:pt>
                <c:pt idx="104">
                  <c:v>1811</c:v>
                </c:pt>
                <c:pt idx="105">
                  <c:v>1930</c:v>
                </c:pt>
                <c:pt idx="106">
                  <c:v>1944</c:v>
                </c:pt>
                <c:pt idx="107">
                  <c:v>2179</c:v>
                </c:pt>
                <c:pt idx="108">
                  <c:v>2292</c:v>
                </c:pt>
                <c:pt idx="109">
                  <c:v>2149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76</c:v>
                </c:pt>
                <c:pt idx="1">
                  <c:v>84</c:v>
                </c:pt>
                <c:pt idx="2">
                  <c:v>97</c:v>
                </c:pt>
                <c:pt idx="3">
                  <c:v>84</c:v>
                </c:pt>
                <c:pt idx="4">
                  <c:v>98</c:v>
                </c:pt>
                <c:pt idx="5">
                  <c:v>118</c:v>
                </c:pt>
                <c:pt idx="6">
                  <c:v>131</c:v>
                </c:pt>
                <c:pt idx="7">
                  <c:v>109</c:v>
                </c:pt>
                <c:pt idx="8">
                  <c:v>122</c:v>
                </c:pt>
                <c:pt idx="9">
                  <c:v>111</c:v>
                </c:pt>
                <c:pt idx="10">
                  <c:v>94</c:v>
                </c:pt>
                <c:pt idx="11">
                  <c:v>90</c:v>
                </c:pt>
                <c:pt idx="12">
                  <c:v>106</c:v>
                </c:pt>
                <c:pt idx="13">
                  <c:v>120</c:v>
                </c:pt>
                <c:pt idx="14">
                  <c:v>111</c:v>
                </c:pt>
                <c:pt idx="15">
                  <c:v>92</c:v>
                </c:pt>
                <c:pt idx="16">
                  <c:v>107</c:v>
                </c:pt>
                <c:pt idx="17">
                  <c:v>119</c:v>
                </c:pt>
                <c:pt idx="18">
                  <c:v>131</c:v>
                </c:pt>
                <c:pt idx="19">
                  <c:v>128</c:v>
                </c:pt>
                <c:pt idx="20">
                  <c:v>142</c:v>
                </c:pt>
                <c:pt idx="21">
                  <c:v>142</c:v>
                </c:pt>
                <c:pt idx="22">
                  <c:v>141</c:v>
                </c:pt>
                <c:pt idx="23">
                  <c:v>152</c:v>
                </c:pt>
                <c:pt idx="24">
                  <c:v>138</c:v>
                </c:pt>
                <c:pt idx="25">
                  <c:v>156</c:v>
                </c:pt>
                <c:pt idx="26">
                  <c:v>157</c:v>
                </c:pt>
                <c:pt idx="27">
                  <c:v>183</c:v>
                </c:pt>
                <c:pt idx="28">
                  <c:v>179</c:v>
                </c:pt>
                <c:pt idx="29">
                  <c:v>178</c:v>
                </c:pt>
                <c:pt idx="30">
                  <c:v>148</c:v>
                </c:pt>
                <c:pt idx="31">
                  <c:v>169</c:v>
                </c:pt>
                <c:pt idx="32">
                  <c:v>179</c:v>
                </c:pt>
                <c:pt idx="33">
                  <c:v>175</c:v>
                </c:pt>
                <c:pt idx="34">
                  <c:v>161</c:v>
                </c:pt>
                <c:pt idx="35">
                  <c:v>162</c:v>
                </c:pt>
                <c:pt idx="36">
                  <c:v>140</c:v>
                </c:pt>
                <c:pt idx="37">
                  <c:v>178</c:v>
                </c:pt>
                <c:pt idx="38">
                  <c:v>173</c:v>
                </c:pt>
                <c:pt idx="39">
                  <c:v>219</c:v>
                </c:pt>
                <c:pt idx="40">
                  <c:v>200</c:v>
                </c:pt>
                <c:pt idx="41">
                  <c:v>159</c:v>
                </c:pt>
                <c:pt idx="42">
                  <c:v>174</c:v>
                </c:pt>
                <c:pt idx="43">
                  <c:v>193</c:v>
                </c:pt>
                <c:pt idx="44">
                  <c:v>197</c:v>
                </c:pt>
                <c:pt idx="45">
                  <c:v>225</c:v>
                </c:pt>
                <c:pt idx="46">
                  <c:v>261</c:v>
                </c:pt>
                <c:pt idx="47">
                  <c:v>245</c:v>
                </c:pt>
                <c:pt idx="48">
                  <c:v>245</c:v>
                </c:pt>
                <c:pt idx="49">
                  <c:v>270</c:v>
                </c:pt>
                <c:pt idx="50">
                  <c:v>326</c:v>
                </c:pt>
                <c:pt idx="51">
                  <c:v>297</c:v>
                </c:pt>
                <c:pt idx="52">
                  <c:v>288</c:v>
                </c:pt>
                <c:pt idx="53">
                  <c:v>314</c:v>
                </c:pt>
                <c:pt idx="54">
                  <c:v>348</c:v>
                </c:pt>
                <c:pt idx="55">
                  <c:v>458</c:v>
                </c:pt>
                <c:pt idx="56">
                  <c:v>575</c:v>
                </c:pt>
                <c:pt idx="57">
                  <c:v>549</c:v>
                </c:pt>
                <c:pt idx="58">
                  <c:v>610</c:v>
                </c:pt>
                <c:pt idx="59">
                  <c:v>607</c:v>
                </c:pt>
                <c:pt idx="60">
                  <c:v>653</c:v>
                </c:pt>
                <c:pt idx="61">
                  <c:v>505</c:v>
                </c:pt>
                <c:pt idx="62">
                  <c:v>477</c:v>
                </c:pt>
                <c:pt idx="63">
                  <c:v>475</c:v>
                </c:pt>
                <c:pt idx="64">
                  <c:v>588</c:v>
                </c:pt>
                <c:pt idx="65">
                  <c:v>540</c:v>
                </c:pt>
                <c:pt idx="66">
                  <c:v>492</c:v>
                </c:pt>
                <c:pt idx="67">
                  <c:v>494</c:v>
                </c:pt>
                <c:pt idx="68">
                  <c:v>478</c:v>
                </c:pt>
                <c:pt idx="69">
                  <c:v>406</c:v>
                </c:pt>
                <c:pt idx="70">
                  <c:v>438</c:v>
                </c:pt>
                <c:pt idx="71">
                  <c:v>469</c:v>
                </c:pt>
                <c:pt idx="72">
                  <c:v>479</c:v>
                </c:pt>
                <c:pt idx="73">
                  <c:v>408</c:v>
                </c:pt>
                <c:pt idx="74">
                  <c:v>413</c:v>
                </c:pt>
                <c:pt idx="75">
                  <c:v>459</c:v>
                </c:pt>
                <c:pt idx="76">
                  <c:v>418</c:v>
                </c:pt>
                <c:pt idx="77">
                  <c:v>403</c:v>
                </c:pt>
                <c:pt idx="78">
                  <c:v>399</c:v>
                </c:pt>
                <c:pt idx="79">
                  <c:v>451</c:v>
                </c:pt>
                <c:pt idx="80">
                  <c:v>467</c:v>
                </c:pt>
                <c:pt idx="81">
                  <c:v>467</c:v>
                </c:pt>
                <c:pt idx="82">
                  <c:v>438</c:v>
                </c:pt>
                <c:pt idx="83">
                  <c:v>426</c:v>
                </c:pt>
                <c:pt idx="84">
                  <c:v>513</c:v>
                </c:pt>
                <c:pt idx="85">
                  <c:v>474</c:v>
                </c:pt>
                <c:pt idx="86">
                  <c:v>394</c:v>
                </c:pt>
                <c:pt idx="87">
                  <c:v>428</c:v>
                </c:pt>
                <c:pt idx="88">
                  <c:v>495</c:v>
                </c:pt>
                <c:pt idx="89">
                  <c:v>462</c:v>
                </c:pt>
                <c:pt idx="90">
                  <c:v>577</c:v>
                </c:pt>
                <c:pt idx="91">
                  <c:v>533</c:v>
                </c:pt>
                <c:pt idx="92">
                  <c:v>490</c:v>
                </c:pt>
                <c:pt idx="93">
                  <c:v>503</c:v>
                </c:pt>
                <c:pt idx="94">
                  <c:v>519</c:v>
                </c:pt>
                <c:pt idx="95">
                  <c:v>503</c:v>
                </c:pt>
                <c:pt idx="96">
                  <c:v>477</c:v>
                </c:pt>
                <c:pt idx="97">
                  <c:v>437</c:v>
                </c:pt>
                <c:pt idx="98">
                  <c:v>444</c:v>
                </c:pt>
                <c:pt idx="99">
                  <c:v>494</c:v>
                </c:pt>
                <c:pt idx="100">
                  <c:v>529</c:v>
                </c:pt>
                <c:pt idx="101">
                  <c:v>508</c:v>
                </c:pt>
                <c:pt idx="102">
                  <c:v>552</c:v>
                </c:pt>
                <c:pt idx="103">
                  <c:v>566</c:v>
                </c:pt>
                <c:pt idx="104">
                  <c:v>581</c:v>
                </c:pt>
                <c:pt idx="105">
                  <c:v>650</c:v>
                </c:pt>
                <c:pt idx="106">
                  <c:v>664</c:v>
                </c:pt>
                <c:pt idx="107">
                  <c:v>709</c:v>
                </c:pt>
                <c:pt idx="108">
                  <c:v>735</c:v>
                </c:pt>
                <c:pt idx="109">
                  <c:v>713</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51883904"/>
        <c:axId val="251886208"/>
      </c:scatterChart>
      <c:valAx>
        <c:axId val="25188390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51886208"/>
        <c:crosses val="autoZero"/>
        <c:crossBetween val="midCat"/>
        <c:minorUnit val="10"/>
      </c:valAx>
      <c:valAx>
        <c:axId val="2518862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5188390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Suicide (ICD-10 X60–X84),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26.694265000000001</c:v>
                </c:pt>
                <c:pt idx="1">
                  <c:v>25.347352999999998</c:v>
                </c:pt>
                <c:pt idx="2">
                  <c:v>25.010777000000001</c:v>
                </c:pt>
                <c:pt idx="3">
                  <c:v>26.719394999999999</c:v>
                </c:pt>
                <c:pt idx="4">
                  <c:v>26.071404000000001</c:v>
                </c:pt>
                <c:pt idx="5">
                  <c:v>27.995992000000001</c:v>
                </c:pt>
                <c:pt idx="6">
                  <c:v>27.996912999999999</c:v>
                </c:pt>
                <c:pt idx="7">
                  <c:v>28.098960999999999</c:v>
                </c:pt>
                <c:pt idx="8">
                  <c:v>29.062543999999999</c:v>
                </c:pt>
                <c:pt idx="9">
                  <c:v>24.975612999999999</c:v>
                </c:pt>
                <c:pt idx="10">
                  <c:v>21.219313</c:v>
                </c:pt>
                <c:pt idx="11">
                  <c:v>21.191652000000001</c:v>
                </c:pt>
                <c:pt idx="12">
                  <c:v>21.370183000000001</c:v>
                </c:pt>
                <c:pt idx="13">
                  <c:v>26.355633000000001</c:v>
                </c:pt>
                <c:pt idx="14">
                  <c:v>23.799437000000001</c:v>
                </c:pt>
                <c:pt idx="15">
                  <c:v>21.355633000000001</c:v>
                </c:pt>
                <c:pt idx="16">
                  <c:v>21.745574999999999</c:v>
                </c:pt>
                <c:pt idx="17">
                  <c:v>23.282278000000002</c:v>
                </c:pt>
                <c:pt idx="18">
                  <c:v>25.248860000000001</c:v>
                </c:pt>
                <c:pt idx="19">
                  <c:v>24.415376999999999</c:v>
                </c:pt>
                <c:pt idx="20">
                  <c:v>24.359453999999999</c:v>
                </c:pt>
                <c:pt idx="21">
                  <c:v>26.032767</c:v>
                </c:pt>
                <c:pt idx="22">
                  <c:v>23.854089999999999</c:v>
                </c:pt>
                <c:pt idx="23">
                  <c:v>29.811501</c:v>
                </c:pt>
                <c:pt idx="24">
                  <c:v>26.488759999999999</c:v>
                </c:pt>
                <c:pt idx="25">
                  <c:v>22.309652</c:v>
                </c:pt>
                <c:pt idx="26">
                  <c:v>22.562128000000001</c:v>
                </c:pt>
                <c:pt idx="27">
                  <c:v>23.47082</c:v>
                </c:pt>
                <c:pt idx="28">
                  <c:v>21.996594000000002</c:v>
                </c:pt>
                <c:pt idx="29">
                  <c:v>21.754290999999998</c:v>
                </c:pt>
                <c:pt idx="30">
                  <c:v>19.855349</c:v>
                </c:pt>
                <c:pt idx="31">
                  <c:v>19.520225</c:v>
                </c:pt>
                <c:pt idx="32">
                  <c:v>20.364502999999999</c:v>
                </c:pt>
                <c:pt idx="33">
                  <c:v>18.610278999999998</c:v>
                </c:pt>
                <c:pt idx="34">
                  <c:v>15.693308999999999</c:v>
                </c:pt>
                <c:pt idx="35">
                  <c:v>13.931794999999999</c:v>
                </c:pt>
                <c:pt idx="36">
                  <c:v>12.82597</c:v>
                </c:pt>
                <c:pt idx="37">
                  <c:v>11.967415000000001</c:v>
                </c:pt>
                <c:pt idx="38">
                  <c:v>12.789059</c:v>
                </c:pt>
                <c:pt idx="39">
                  <c:v>16.132097000000002</c:v>
                </c:pt>
                <c:pt idx="40">
                  <c:v>17.133364</c:v>
                </c:pt>
                <c:pt idx="41">
                  <c:v>17.934263000000001</c:v>
                </c:pt>
                <c:pt idx="42">
                  <c:v>17.775001</c:v>
                </c:pt>
                <c:pt idx="43">
                  <c:v>16.711891000000001</c:v>
                </c:pt>
                <c:pt idx="44">
                  <c:v>16.463229999999999</c:v>
                </c:pt>
                <c:pt idx="45">
                  <c:v>18.656603</c:v>
                </c:pt>
                <c:pt idx="46">
                  <c:v>18.622696999999999</c:v>
                </c:pt>
                <c:pt idx="47">
                  <c:v>18.922246000000001</c:v>
                </c:pt>
                <c:pt idx="48">
                  <c:v>18.073519000000001</c:v>
                </c:pt>
                <c:pt idx="49">
                  <c:v>18.609603</c:v>
                </c:pt>
                <c:pt idx="50">
                  <c:v>20.795828</c:v>
                </c:pt>
                <c:pt idx="51">
                  <c:v>22.028404999999999</c:v>
                </c:pt>
                <c:pt idx="52">
                  <c:v>19.485665999999998</c:v>
                </c:pt>
                <c:pt idx="53">
                  <c:v>17.962066</c:v>
                </c:pt>
                <c:pt idx="54">
                  <c:v>20.151751000000001</c:v>
                </c:pt>
                <c:pt idx="55">
                  <c:v>22.510273999999999</c:v>
                </c:pt>
                <c:pt idx="56">
                  <c:v>24.964694000000001</c:v>
                </c:pt>
                <c:pt idx="57">
                  <c:v>23.276662999999999</c:v>
                </c:pt>
                <c:pt idx="58">
                  <c:v>22.334844</c:v>
                </c:pt>
                <c:pt idx="59">
                  <c:v>21.257442999999999</c:v>
                </c:pt>
                <c:pt idx="60">
                  <c:v>23.020759000000002</c:v>
                </c:pt>
                <c:pt idx="61">
                  <c:v>20.428644999999999</c:v>
                </c:pt>
                <c:pt idx="62">
                  <c:v>20.329184000000001</c:v>
                </c:pt>
                <c:pt idx="63">
                  <c:v>20.642158999999999</c:v>
                </c:pt>
                <c:pt idx="64">
                  <c:v>20.943251</c:v>
                </c:pt>
                <c:pt idx="65">
                  <c:v>19.289950999999999</c:v>
                </c:pt>
                <c:pt idx="66">
                  <c:v>17.952658</c:v>
                </c:pt>
                <c:pt idx="67">
                  <c:v>18.241194</c:v>
                </c:pt>
                <c:pt idx="68">
                  <c:v>17.633651</c:v>
                </c:pt>
                <c:pt idx="69">
                  <c:v>17.966023</c:v>
                </c:pt>
                <c:pt idx="70">
                  <c:v>18.137791</c:v>
                </c:pt>
                <c:pt idx="71">
                  <c:v>17.462612</c:v>
                </c:pt>
                <c:pt idx="72">
                  <c:v>18.174717000000001</c:v>
                </c:pt>
                <c:pt idx="73">
                  <c:v>18.118687999999999</c:v>
                </c:pt>
                <c:pt idx="74">
                  <c:v>18.726711000000002</c:v>
                </c:pt>
                <c:pt idx="75">
                  <c:v>18.950561</c:v>
                </c:pt>
                <c:pt idx="76">
                  <c:v>18.594096</c:v>
                </c:pt>
                <c:pt idx="77">
                  <c:v>18.062709999999999</c:v>
                </c:pt>
                <c:pt idx="78">
                  <c:v>19.067239000000001</c:v>
                </c:pt>
                <c:pt idx="79">
                  <c:v>20.245839</c:v>
                </c:pt>
                <c:pt idx="80">
                  <c:v>23.301220000000001</c:v>
                </c:pt>
                <c:pt idx="81">
                  <c:v>21.905895000000001</c:v>
                </c:pt>
                <c:pt idx="82">
                  <c:v>20.554625000000001</c:v>
                </c:pt>
                <c:pt idx="83">
                  <c:v>21.004964999999999</c:v>
                </c:pt>
                <c:pt idx="84">
                  <c:v>22.152448</c:v>
                </c:pt>
                <c:pt idx="85">
                  <c:v>21.349795</c:v>
                </c:pt>
                <c:pt idx="86">
                  <c:v>19.665192999999999</c:v>
                </c:pt>
                <c:pt idx="87">
                  <c:v>21.093426999999998</c:v>
                </c:pt>
                <c:pt idx="88">
                  <c:v>21.212260000000001</c:v>
                </c:pt>
                <c:pt idx="89">
                  <c:v>21.615501999999999</c:v>
                </c:pt>
                <c:pt idx="90">
                  <c:v>23.693269000000001</c:v>
                </c:pt>
                <c:pt idx="91">
                  <c:v>23.35793</c:v>
                </c:pt>
                <c:pt idx="92">
                  <c:v>21.734338000000001</c:v>
                </c:pt>
                <c:pt idx="93">
                  <c:v>19.977114</c:v>
                </c:pt>
                <c:pt idx="94">
                  <c:v>20.460646000000001</c:v>
                </c:pt>
                <c:pt idx="95">
                  <c:v>18.984416</c:v>
                </c:pt>
                <c:pt idx="96">
                  <c:v>17.904333999999999</c:v>
                </c:pt>
                <c:pt idx="97">
                  <c:v>16.964808999999999</c:v>
                </c:pt>
                <c:pt idx="98">
                  <c:v>16.652604</c:v>
                </c:pt>
                <c:pt idx="99">
                  <c:v>16.026471000000001</c:v>
                </c:pt>
                <c:pt idx="100">
                  <c:v>16.43928</c:v>
                </c:pt>
                <c:pt idx="101">
                  <c:v>17.360254999999999</c:v>
                </c:pt>
                <c:pt idx="102">
                  <c:v>16.513036</c:v>
                </c:pt>
                <c:pt idx="103">
                  <c:v>17.476102999999998</c:v>
                </c:pt>
                <c:pt idx="104">
                  <c:v>16.199617</c:v>
                </c:pt>
                <c:pt idx="105">
                  <c:v>17.022887999999998</c:v>
                </c:pt>
                <c:pt idx="106">
                  <c:v>16.806722000000001</c:v>
                </c:pt>
                <c:pt idx="107">
                  <c:v>18.567343999999999</c:v>
                </c:pt>
                <c:pt idx="108">
                  <c:v>19.334968</c:v>
                </c:pt>
                <c:pt idx="109">
                  <c:v>17.816234999999999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5.2225526000000002</c:v>
                </c:pt>
                <c:pt idx="1">
                  <c:v>4.6663325000000002</c:v>
                </c:pt>
                <c:pt idx="2">
                  <c:v>5.3075624000000001</c:v>
                </c:pt>
                <c:pt idx="3">
                  <c:v>4.935708</c:v>
                </c:pt>
                <c:pt idx="4">
                  <c:v>5.4595906000000003</c:v>
                </c:pt>
                <c:pt idx="5">
                  <c:v>5.9598203999999999</c:v>
                </c:pt>
                <c:pt idx="6">
                  <c:v>6.7097410999999996</c:v>
                </c:pt>
                <c:pt idx="7">
                  <c:v>5.4410024999999997</c:v>
                </c:pt>
                <c:pt idx="8">
                  <c:v>6.1458059</c:v>
                </c:pt>
                <c:pt idx="9">
                  <c:v>5.3257542000000004</c:v>
                </c:pt>
                <c:pt idx="10">
                  <c:v>4.2691815000000002</c:v>
                </c:pt>
                <c:pt idx="11">
                  <c:v>4.3094656999999996</c:v>
                </c:pt>
                <c:pt idx="12">
                  <c:v>5.0908007</c:v>
                </c:pt>
                <c:pt idx="13">
                  <c:v>5.4207141999999999</c:v>
                </c:pt>
                <c:pt idx="14">
                  <c:v>4.9756697000000001</c:v>
                </c:pt>
                <c:pt idx="15">
                  <c:v>3.8935525000000002</c:v>
                </c:pt>
                <c:pt idx="16">
                  <c:v>4.4418698000000001</c:v>
                </c:pt>
                <c:pt idx="17">
                  <c:v>4.9115583999999997</c:v>
                </c:pt>
                <c:pt idx="18">
                  <c:v>5.2539461000000003</c:v>
                </c:pt>
                <c:pt idx="19">
                  <c:v>5.3120336999999997</c:v>
                </c:pt>
                <c:pt idx="20">
                  <c:v>5.4864800000000002</c:v>
                </c:pt>
                <c:pt idx="21">
                  <c:v>5.4117468000000004</c:v>
                </c:pt>
                <c:pt idx="22">
                  <c:v>5.1353571000000002</c:v>
                </c:pt>
                <c:pt idx="23">
                  <c:v>5.3375196999999996</c:v>
                </c:pt>
                <c:pt idx="24">
                  <c:v>4.8957077</c:v>
                </c:pt>
                <c:pt idx="25">
                  <c:v>5.4508140999999997</c:v>
                </c:pt>
                <c:pt idx="26">
                  <c:v>5.2482939000000002</c:v>
                </c:pt>
                <c:pt idx="27">
                  <c:v>6.0809172</c:v>
                </c:pt>
                <c:pt idx="28">
                  <c:v>6.0015048000000002</c:v>
                </c:pt>
                <c:pt idx="29">
                  <c:v>5.8091362999999996</c:v>
                </c:pt>
                <c:pt idx="30">
                  <c:v>4.8440061999999999</c:v>
                </c:pt>
                <c:pt idx="31">
                  <c:v>5.3361394999999998</c:v>
                </c:pt>
                <c:pt idx="32">
                  <c:v>5.6116562999999999</c:v>
                </c:pt>
                <c:pt idx="33">
                  <c:v>5.5060400999999999</c:v>
                </c:pt>
                <c:pt idx="34">
                  <c:v>4.8138301999999999</c:v>
                </c:pt>
                <c:pt idx="35">
                  <c:v>4.7986871999999998</c:v>
                </c:pt>
                <c:pt idx="36">
                  <c:v>4.2982243999999996</c:v>
                </c:pt>
                <c:pt idx="37">
                  <c:v>5.1720908999999997</c:v>
                </c:pt>
                <c:pt idx="38">
                  <c:v>5.0525089000000003</c:v>
                </c:pt>
                <c:pt idx="39">
                  <c:v>6.5053852000000001</c:v>
                </c:pt>
                <c:pt idx="40">
                  <c:v>5.6890428999999996</c:v>
                </c:pt>
                <c:pt idx="41">
                  <c:v>4.6348263000000003</c:v>
                </c:pt>
                <c:pt idx="42">
                  <c:v>4.7311626999999996</c:v>
                </c:pt>
                <c:pt idx="43">
                  <c:v>5.1095135000000003</c:v>
                </c:pt>
                <c:pt idx="44">
                  <c:v>5.1762630999999999</c:v>
                </c:pt>
                <c:pt idx="45">
                  <c:v>5.9149542999999998</c:v>
                </c:pt>
                <c:pt idx="46">
                  <c:v>6.8001233000000001</c:v>
                </c:pt>
                <c:pt idx="47">
                  <c:v>6.1415848000000004</c:v>
                </c:pt>
                <c:pt idx="48">
                  <c:v>6.0971864</c:v>
                </c:pt>
                <c:pt idx="49">
                  <c:v>6.5881851999999999</c:v>
                </c:pt>
                <c:pt idx="50">
                  <c:v>7.7236067000000004</c:v>
                </c:pt>
                <c:pt idx="51">
                  <c:v>6.9059945000000003</c:v>
                </c:pt>
                <c:pt idx="52">
                  <c:v>6.6482261999999999</c:v>
                </c:pt>
                <c:pt idx="53">
                  <c:v>7.1324817999999999</c:v>
                </c:pt>
                <c:pt idx="54">
                  <c:v>7.6333047000000001</c:v>
                </c:pt>
                <c:pt idx="55">
                  <c:v>9.9760138000000005</c:v>
                </c:pt>
                <c:pt idx="56">
                  <c:v>12.312248</c:v>
                </c:pt>
                <c:pt idx="57">
                  <c:v>11.473692</c:v>
                </c:pt>
                <c:pt idx="58">
                  <c:v>12.456308</c:v>
                </c:pt>
                <c:pt idx="59">
                  <c:v>12.245685</c:v>
                </c:pt>
                <c:pt idx="60">
                  <c:v>12.87561</c:v>
                </c:pt>
                <c:pt idx="61">
                  <c:v>9.8679962999999997</c:v>
                </c:pt>
                <c:pt idx="62">
                  <c:v>9.1154495999999998</c:v>
                </c:pt>
                <c:pt idx="63">
                  <c:v>8.7525472000000004</c:v>
                </c:pt>
                <c:pt idx="64">
                  <c:v>10.372477999999999</c:v>
                </c:pt>
                <c:pt idx="65">
                  <c:v>9.3999766000000005</c:v>
                </c:pt>
                <c:pt idx="66">
                  <c:v>8.3078944000000003</c:v>
                </c:pt>
                <c:pt idx="67">
                  <c:v>8.2511341999999992</c:v>
                </c:pt>
                <c:pt idx="68">
                  <c:v>7.9707631000000001</c:v>
                </c:pt>
                <c:pt idx="69">
                  <c:v>6.5756490000000003</c:v>
                </c:pt>
                <c:pt idx="70">
                  <c:v>6.9746499999999996</c:v>
                </c:pt>
                <c:pt idx="71">
                  <c:v>7.2636636000000001</c:v>
                </c:pt>
                <c:pt idx="72">
                  <c:v>7.216113</c:v>
                </c:pt>
                <c:pt idx="73">
                  <c:v>6.1273033999999997</c:v>
                </c:pt>
                <c:pt idx="74">
                  <c:v>6.1124578999999999</c:v>
                </c:pt>
                <c:pt idx="75">
                  <c:v>6.6564651000000001</c:v>
                </c:pt>
                <c:pt idx="76">
                  <c:v>5.855702</c:v>
                </c:pt>
                <c:pt idx="77">
                  <c:v>5.5553882000000003</c:v>
                </c:pt>
                <c:pt idx="78">
                  <c:v>5.3392603999999997</c:v>
                </c:pt>
                <c:pt idx="79">
                  <c:v>5.9597151000000004</c:v>
                </c:pt>
                <c:pt idx="80">
                  <c:v>5.9579705000000001</c:v>
                </c:pt>
                <c:pt idx="81">
                  <c:v>5.8507863999999996</c:v>
                </c:pt>
                <c:pt idx="82">
                  <c:v>5.3618237000000004</c:v>
                </c:pt>
                <c:pt idx="83">
                  <c:v>5.0875138</c:v>
                </c:pt>
                <c:pt idx="84">
                  <c:v>6.0340796000000001</c:v>
                </c:pt>
                <c:pt idx="85">
                  <c:v>5.4525793</c:v>
                </c:pt>
                <c:pt idx="86">
                  <c:v>4.5033010999999998</c:v>
                </c:pt>
                <c:pt idx="87">
                  <c:v>4.8390468000000002</c:v>
                </c:pt>
                <c:pt idx="88">
                  <c:v>5.5240062999999999</c:v>
                </c:pt>
                <c:pt idx="89">
                  <c:v>5.0769007999999998</c:v>
                </c:pt>
                <c:pt idx="90">
                  <c:v>6.2353565</c:v>
                </c:pt>
                <c:pt idx="91">
                  <c:v>5.6590783</c:v>
                </c:pt>
                <c:pt idx="92">
                  <c:v>5.1608141999999999</c:v>
                </c:pt>
                <c:pt idx="93">
                  <c:v>5.2257249000000003</c:v>
                </c:pt>
                <c:pt idx="94">
                  <c:v>5.2933912000000003</c:v>
                </c:pt>
                <c:pt idx="95">
                  <c:v>5.0622572999999997</c:v>
                </c:pt>
                <c:pt idx="96">
                  <c:v>4.7761142999999997</c:v>
                </c:pt>
                <c:pt idx="97">
                  <c:v>4.2968555000000004</c:v>
                </c:pt>
                <c:pt idx="98">
                  <c:v>4.3253599999999999</c:v>
                </c:pt>
                <c:pt idx="99">
                  <c:v>4.7070474999999998</c:v>
                </c:pt>
                <c:pt idx="100">
                  <c:v>4.9732767000000004</c:v>
                </c:pt>
                <c:pt idx="101">
                  <c:v>4.7328406999999997</c:v>
                </c:pt>
                <c:pt idx="102">
                  <c:v>4.9728135</c:v>
                </c:pt>
                <c:pt idx="103">
                  <c:v>5.0235760999999997</c:v>
                </c:pt>
                <c:pt idx="104">
                  <c:v>5.0731557</c:v>
                </c:pt>
                <c:pt idx="105">
                  <c:v>5.6347341999999996</c:v>
                </c:pt>
                <c:pt idx="106">
                  <c:v>5.5894165999999998</c:v>
                </c:pt>
                <c:pt idx="107">
                  <c:v>5.9134729000000004</c:v>
                </c:pt>
                <c:pt idx="108">
                  <c:v>6.0817962999999997</c:v>
                </c:pt>
                <c:pt idx="109">
                  <c:v>5.7987603999999999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55043840"/>
        <c:axId val="249312000"/>
      </c:scatterChart>
      <c:valAx>
        <c:axId val="2550438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9312000"/>
        <c:crosses val="autoZero"/>
        <c:crossBetween val="midCat"/>
        <c:minorUnit val="10"/>
      </c:valAx>
      <c:valAx>
        <c:axId val="2493120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550438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Suicide (ICD-10 X60–X84),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1.2238237999999999</c:v>
                </c:pt>
                <c:pt idx="3">
                  <c:v>13.361255</c:v>
                </c:pt>
                <c:pt idx="4">
                  <c:v>23.322188000000001</c:v>
                </c:pt>
                <c:pt idx="5">
                  <c:v>20.667152999999999</c:v>
                </c:pt>
                <c:pt idx="6">
                  <c:v>27.549042</c:v>
                </c:pt>
                <c:pt idx="7">
                  <c:v>24.685200999999999</c:v>
                </c:pt>
                <c:pt idx="8">
                  <c:v>27.222702999999999</c:v>
                </c:pt>
                <c:pt idx="9">
                  <c:v>22.896713999999999</c:v>
                </c:pt>
                <c:pt idx="10">
                  <c:v>23.699877999999998</c:v>
                </c:pt>
                <c:pt idx="11">
                  <c:v>22.225197999999999</c:v>
                </c:pt>
                <c:pt idx="12">
                  <c:v>20.994085999999999</c:v>
                </c:pt>
                <c:pt idx="13">
                  <c:v>15.938471</c:v>
                </c:pt>
                <c:pt idx="14">
                  <c:v>14.418060000000001</c:v>
                </c:pt>
                <c:pt idx="15">
                  <c:v>21.412303999999999</c:v>
                </c:pt>
                <c:pt idx="16">
                  <c:v>22.216956</c:v>
                </c:pt>
                <c:pt idx="17">
                  <c:v>34.032772000000001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1.0052776999999999</c:v>
                </c:pt>
                <c:pt idx="3">
                  <c:v>4.9994097999999996</c:v>
                </c:pt>
                <c:pt idx="4">
                  <c:v>7.7075189000000002</c:v>
                </c:pt>
                <c:pt idx="5">
                  <c:v>7.0416413999999996</c:v>
                </c:pt>
                <c:pt idx="6">
                  <c:v>8.3032663000000007</c:v>
                </c:pt>
                <c:pt idx="7">
                  <c:v>7.4438177999999997</c:v>
                </c:pt>
                <c:pt idx="8">
                  <c:v>8.4140081999999996</c:v>
                </c:pt>
                <c:pt idx="9">
                  <c:v>8.2906305000000007</c:v>
                </c:pt>
                <c:pt idx="10">
                  <c:v>10.418267999999999</c:v>
                </c:pt>
                <c:pt idx="11">
                  <c:v>6.5059217</c:v>
                </c:pt>
                <c:pt idx="12">
                  <c:v>5.0911616999999998</c:v>
                </c:pt>
                <c:pt idx="13">
                  <c:v>4.1357860999999998</c:v>
                </c:pt>
                <c:pt idx="14">
                  <c:v>5.0742494999999996</c:v>
                </c:pt>
                <c:pt idx="15">
                  <c:v>7.2907552999999998</c:v>
                </c:pt>
                <c:pt idx="16">
                  <c:v>5.1458858999999997</c:v>
                </c:pt>
                <c:pt idx="17">
                  <c:v>6.2604616000000002</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49375360"/>
        <c:axId val="249377536"/>
      </c:barChart>
      <c:catAx>
        <c:axId val="24937536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9377536"/>
        <c:crosses val="autoZero"/>
        <c:auto val="1"/>
        <c:lblAlgn val="ctr"/>
        <c:lblOffset val="100"/>
        <c:noMultiLvlLbl val="0"/>
      </c:catAx>
      <c:valAx>
        <c:axId val="2493775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937536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Suicide (ICD-10 X60–X84),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-9</c:v>
                </c:pt>
                <c:pt idx="3">
                  <c:v>-101</c:v>
                </c:pt>
                <c:pt idx="4">
                  <c:v>-202</c:v>
                </c:pt>
                <c:pt idx="5">
                  <c:v>-188</c:v>
                </c:pt>
                <c:pt idx="6">
                  <c:v>-246</c:v>
                </c:pt>
                <c:pt idx="7">
                  <c:v>-198</c:v>
                </c:pt>
                <c:pt idx="8">
                  <c:v>-220</c:v>
                </c:pt>
                <c:pt idx="9">
                  <c:v>-180</c:v>
                </c:pt>
                <c:pt idx="10">
                  <c:v>-181</c:v>
                </c:pt>
                <c:pt idx="11">
                  <c:v>-161</c:v>
                </c:pt>
                <c:pt idx="12">
                  <c:v>-134</c:v>
                </c:pt>
                <c:pt idx="13">
                  <c:v>-94</c:v>
                </c:pt>
                <c:pt idx="14">
                  <c:v>-63</c:v>
                </c:pt>
                <c:pt idx="15">
                  <c:v>-66</c:v>
                </c:pt>
                <c:pt idx="16">
                  <c:v>-45</c:v>
                </c:pt>
                <c:pt idx="17">
                  <c:v>-61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7</c:v>
                </c:pt>
                <c:pt idx="3">
                  <c:v>36</c:v>
                </c:pt>
                <c:pt idx="4">
                  <c:v>64</c:v>
                </c:pt>
                <c:pt idx="5">
                  <c:v>64</c:v>
                </c:pt>
                <c:pt idx="6">
                  <c:v>75</c:v>
                </c:pt>
                <c:pt idx="7">
                  <c:v>60</c:v>
                </c:pt>
                <c:pt idx="8">
                  <c:v>69</c:v>
                </c:pt>
                <c:pt idx="9">
                  <c:v>68</c:v>
                </c:pt>
                <c:pt idx="10">
                  <c:v>82</c:v>
                </c:pt>
                <c:pt idx="11">
                  <c:v>49</c:v>
                </c:pt>
                <c:pt idx="12">
                  <c:v>34</c:v>
                </c:pt>
                <c:pt idx="13">
                  <c:v>25</c:v>
                </c:pt>
                <c:pt idx="14">
                  <c:v>23</c:v>
                </c:pt>
                <c:pt idx="15">
                  <c:v>25</c:v>
                </c:pt>
                <c:pt idx="16">
                  <c:v>13</c:v>
                </c:pt>
                <c:pt idx="17">
                  <c:v>19</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50624640"/>
        <c:axId val="251867904"/>
      </c:barChart>
      <c:catAx>
        <c:axId val="2506246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51867904"/>
        <c:crosses val="autoZero"/>
        <c:auto val="0"/>
        <c:lblAlgn val="ctr"/>
        <c:lblOffset val="100"/>
        <c:tickLblSkip val="1"/>
        <c:noMultiLvlLbl val="0"/>
      </c:catAx>
      <c:valAx>
        <c:axId val="25186790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506246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Suicide (ICD-10 X60–X84),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219</v>
      </c>
      <c r="B2" s="280" t="s">
        <v>220</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Suicide (ICD-10 X60–X84),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Suicide.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Suicide (X60–X84) are from the ICD-10 chapter All external causes of morbidity and mortality (V01–Y98).</v>
      </c>
    </row>
    <row r="20" spans="1:3" ht="15.75">
      <c r="A20" s="203"/>
      <c r="B20" s="218" t="s">
        <v>43</v>
      </c>
      <c r="C20" s="8" t="s">
        <v>44</v>
      </c>
    </row>
    <row r="21" spans="1:3" ht="15.75">
      <c r="A21" s="203"/>
      <c r="B21" s="219" t="s">
        <v>187</v>
      </c>
      <c r="C21" s="3" t="str">
        <f>IF(ISBLANK(Admin!$C$11)," ",Admin!$C$11)</f>
        <v>155–163</v>
      </c>
    </row>
    <row r="22" spans="1:3" ht="15.75">
      <c r="A22" s="203"/>
      <c r="B22" s="220" t="s">
        <v>103</v>
      </c>
      <c r="C22" s="3" t="str">
        <f>IF(ISBLANK(Admin!$C$12)," ",Admin!$C$12)</f>
        <v>155–163</v>
      </c>
    </row>
    <row r="23" spans="1:3" ht="15.75">
      <c r="A23" s="203"/>
      <c r="B23" s="221" t="s">
        <v>104</v>
      </c>
      <c r="C23" s="3" t="str">
        <f>IF(ISBLANK(Admin!$C$13)," ",Admin!$C$13)</f>
        <v>165–174</v>
      </c>
    </row>
    <row r="24" spans="1:3" ht="15.75">
      <c r="A24" s="203"/>
      <c r="B24" s="222" t="s">
        <v>105</v>
      </c>
      <c r="C24" s="3" t="str">
        <f>IF(ISBLANK(Admin!$C$14)," ",Admin!$C$14)</f>
        <v>163–171</v>
      </c>
    </row>
    <row r="25" spans="1:3" ht="15.75">
      <c r="A25" s="203"/>
      <c r="B25" s="223" t="s">
        <v>106</v>
      </c>
      <c r="C25" s="3" t="str">
        <f>IF(ISBLANK(Admin!$C$15)," ",Admin!$C$15)</f>
        <v>163a, 163b, 164a–h</v>
      </c>
    </row>
    <row r="26" spans="1:3" ht="15.75">
      <c r="A26" s="203"/>
      <c r="B26" s="224" t="s">
        <v>107</v>
      </c>
      <c r="C26" s="3" t="str">
        <f>IF(ISBLANK(Admin!$C$16)," ",Admin!$C$16)</f>
        <v>970–979, 963</v>
      </c>
    </row>
    <row r="27" spans="1:3" ht="15.75">
      <c r="A27" s="203"/>
      <c r="B27" s="225" t="s">
        <v>108</v>
      </c>
      <c r="C27" s="3" t="str">
        <f>IF(ISBLANK(Admin!$C$17)," ",Admin!$C$17)</f>
        <v>970–979, 963</v>
      </c>
    </row>
    <row r="28" spans="1:3" ht="15.75">
      <c r="A28" s="203"/>
      <c r="B28" s="226" t="s">
        <v>109</v>
      </c>
      <c r="C28" s="3" t="str">
        <f>IF(ISBLANK(Admin!$C$18)," ",Admin!$C$18)</f>
        <v>950–959</v>
      </c>
    </row>
    <row r="29" spans="1:3" ht="15.75">
      <c r="A29" s="203"/>
      <c r="B29" s="227" t="s">
        <v>110</v>
      </c>
      <c r="C29" s="3" t="str">
        <f>IF(ISBLANK(Admin!$C$19)," ",Admin!$C$19)</f>
        <v>950–959</v>
      </c>
    </row>
    <row r="30" spans="1:3" ht="15.75">
      <c r="A30" s="203"/>
      <c r="B30" s="228" t="s">
        <v>111</v>
      </c>
      <c r="C30" s="3" t="str">
        <f>IF(ISBLANK(Admin!$C$20)," ",Admin!$C$20)</f>
        <v>X60–X84</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0.97</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Suicide (ICD-10 X60–X84),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Suicide (ICD-10 X60–X84),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Suicide (ICD-10 X60–X84)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-3.7026568959702688E-3</v>
      </c>
      <c r="N10" s="316">
        <f>Admin!G$187</f>
        <v>9.6062518187989276E-4</v>
      </c>
      <c r="O10" s="316">
        <f>Admin!H$187</f>
        <v>-3.3650580351373138E-3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-0.33258192349555238</v>
      </c>
      <c r="N12" s="316">
        <f>Admin!G$186</f>
        <v>0.11033068388818136</v>
      </c>
      <c r="O12" s="316">
        <f>Admin!H$186</f>
        <v>-0.30747424539759155</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Suicide (ICD-10 X60–X84)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17.816858177331547</v>
      </c>
      <c r="N34" s="309">
        <f ca="1">Admin!G$215</f>
        <v>5.718174368655915</v>
      </c>
      <c r="O34" s="309">
        <f ca="1">Admin!H$215</f>
        <v>11.783580907223017</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385</v>
      </c>
      <c r="D14" s="100">
        <v>17.668718999999999</v>
      </c>
      <c r="E14" s="100">
        <v>26.694265000000001</v>
      </c>
      <c r="F14" s="100" t="s">
        <v>24</v>
      </c>
      <c r="G14" s="100">
        <v>28.553077999999999</v>
      </c>
      <c r="H14" s="100">
        <v>22.155342000000001</v>
      </c>
      <c r="I14" s="100">
        <v>20.236360999999999</v>
      </c>
      <c r="J14" s="100">
        <v>46.901041999999997</v>
      </c>
      <c r="K14" s="100" t="s">
        <v>24</v>
      </c>
      <c r="L14" s="100">
        <v>15.739984</v>
      </c>
      <c r="M14" s="100">
        <v>1.4842515000000001</v>
      </c>
      <c r="N14" s="99">
        <v>10892.5</v>
      </c>
      <c r="O14" s="99">
        <v>5.0618933999999998</v>
      </c>
      <c r="P14" s="99">
        <v>1.2510768000000001</v>
      </c>
      <c r="R14" s="113">
        <v>1907</v>
      </c>
      <c r="S14" s="99">
        <v>76</v>
      </c>
      <c r="T14" s="100">
        <v>3.7933024999999998</v>
      </c>
      <c r="U14" s="100">
        <v>5.2225526000000002</v>
      </c>
      <c r="V14" s="100" t="s">
        <v>24</v>
      </c>
      <c r="W14" s="100">
        <v>5.5124285000000004</v>
      </c>
      <c r="X14" s="100">
        <v>4.6331167000000004</v>
      </c>
      <c r="Y14" s="100">
        <v>4.2253100999999997</v>
      </c>
      <c r="Z14" s="100">
        <v>40.263157999999997</v>
      </c>
      <c r="AA14" s="100" t="s">
        <v>24</v>
      </c>
      <c r="AB14" s="100">
        <v>10.46832</v>
      </c>
      <c r="AC14" s="100">
        <v>0.39244040000000002</v>
      </c>
      <c r="AD14" s="99">
        <v>2655</v>
      </c>
      <c r="AE14" s="99">
        <v>1.3408713000000001</v>
      </c>
      <c r="AF14" s="99">
        <v>0.37620490000000001</v>
      </c>
      <c r="AH14" s="113">
        <v>1907</v>
      </c>
      <c r="AI14" s="99">
        <v>461</v>
      </c>
      <c r="AJ14" s="100">
        <v>11.022054000000001</v>
      </c>
      <c r="AK14" s="100">
        <v>16.897076999999999</v>
      </c>
      <c r="AL14" s="100" t="s">
        <v>24</v>
      </c>
      <c r="AM14" s="100">
        <v>18.030225000000002</v>
      </c>
      <c r="AN14" s="100">
        <v>14.161867000000001</v>
      </c>
      <c r="AO14" s="100">
        <v>12.936467</v>
      </c>
      <c r="AP14" s="100">
        <v>45.804347999999997</v>
      </c>
      <c r="AQ14" s="100" t="s">
        <v>24</v>
      </c>
      <c r="AR14" s="100">
        <v>14.533417</v>
      </c>
      <c r="AS14" s="100">
        <v>1.0175476999999999</v>
      </c>
      <c r="AT14" s="99">
        <v>13547.5</v>
      </c>
      <c r="AU14" s="99">
        <v>3.2787432000000001</v>
      </c>
      <c r="AV14" s="99">
        <v>0.85940439999999996</v>
      </c>
      <c r="AW14" s="100">
        <v>5.1113444000000001</v>
      </c>
      <c r="AY14" s="112">
        <v>1907</v>
      </c>
    </row>
    <row r="15" spans="1:51" s="91" customFormat="1">
      <c r="B15" s="113">
        <v>1908</v>
      </c>
      <c r="C15" s="99">
        <v>413</v>
      </c>
      <c r="D15" s="100">
        <v>18.666642</v>
      </c>
      <c r="E15" s="100">
        <v>25.347352999999998</v>
      </c>
      <c r="F15" s="100" t="s">
        <v>24</v>
      </c>
      <c r="G15" s="100">
        <v>26.654515</v>
      </c>
      <c r="H15" s="100">
        <v>22.100826999999999</v>
      </c>
      <c r="I15" s="100">
        <v>20.513304000000002</v>
      </c>
      <c r="J15" s="100">
        <v>45.775861999999996</v>
      </c>
      <c r="K15" s="100" t="s">
        <v>24</v>
      </c>
      <c r="L15" s="100">
        <v>15.775401</v>
      </c>
      <c r="M15" s="100">
        <v>1.5507660000000001</v>
      </c>
      <c r="N15" s="99">
        <v>11892.5</v>
      </c>
      <c r="O15" s="99">
        <v>5.4444322999999999</v>
      </c>
      <c r="P15" s="99">
        <v>1.3502045</v>
      </c>
      <c r="R15" s="113">
        <v>1908</v>
      </c>
      <c r="S15" s="99">
        <v>84</v>
      </c>
      <c r="T15" s="100">
        <v>4.1214029999999999</v>
      </c>
      <c r="U15" s="100">
        <v>4.6663325000000002</v>
      </c>
      <c r="V15" s="100" t="s">
        <v>24</v>
      </c>
      <c r="W15" s="100">
        <v>4.6409985000000002</v>
      </c>
      <c r="X15" s="100">
        <v>4.4686168000000004</v>
      </c>
      <c r="Y15" s="100">
        <v>4.1888170000000002</v>
      </c>
      <c r="Z15" s="100">
        <v>35.416666999999997</v>
      </c>
      <c r="AA15" s="100" t="s">
        <v>24</v>
      </c>
      <c r="AB15" s="100">
        <v>10.169492</v>
      </c>
      <c r="AC15" s="100">
        <v>0.424371</v>
      </c>
      <c r="AD15" s="99">
        <v>3325</v>
      </c>
      <c r="AE15" s="99">
        <v>1.6513106</v>
      </c>
      <c r="AF15" s="99">
        <v>0.47145900000000002</v>
      </c>
      <c r="AH15" s="113">
        <v>1908</v>
      </c>
      <c r="AI15" s="99">
        <v>497</v>
      </c>
      <c r="AJ15" s="100">
        <v>11.692346000000001</v>
      </c>
      <c r="AK15" s="100">
        <v>15.9156</v>
      </c>
      <c r="AL15" s="100" t="s">
        <v>24</v>
      </c>
      <c r="AM15" s="100">
        <v>16.617712999999998</v>
      </c>
      <c r="AN15" s="100">
        <v>14.045662999999999</v>
      </c>
      <c r="AO15" s="100">
        <v>13.059155000000001</v>
      </c>
      <c r="AP15" s="100">
        <v>44</v>
      </c>
      <c r="AQ15" s="100" t="s">
        <v>24</v>
      </c>
      <c r="AR15" s="100">
        <v>14.430894</v>
      </c>
      <c r="AS15" s="100">
        <v>1.0705207999999999</v>
      </c>
      <c r="AT15" s="99">
        <v>15217.5</v>
      </c>
      <c r="AU15" s="99">
        <v>3.6250322000000001</v>
      </c>
      <c r="AV15" s="99">
        <v>0.95945899999999995</v>
      </c>
      <c r="AW15" s="100">
        <v>5.4319645999999997</v>
      </c>
      <c r="AY15" s="112">
        <v>1908</v>
      </c>
    </row>
    <row r="16" spans="1:51" s="91" customFormat="1">
      <c r="B16" s="113">
        <v>1909</v>
      </c>
      <c r="C16" s="99">
        <v>398</v>
      </c>
      <c r="D16" s="100">
        <v>17.720285000000001</v>
      </c>
      <c r="E16" s="100">
        <v>25.010777000000001</v>
      </c>
      <c r="F16" s="100" t="s">
        <v>24</v>
      </c>
      <c r="G16" s="100">
        <v>26.652034</v>
      </c>
      <c r="H16" s="100">
        <v>21.386942000000001</v>
      </c>
      <c r="I16" s="100">
        <v>19.637377999999998</v>
      </c>
      <c r="J16" s="100">
        <v>45.373418000000001</v>
      </c>
      <c r="K16" s="100" t="s">
        <v>24</v>
      </c>
      <c r="L16" s="100">
        <v>16.146045000000001</v>
      </c>
      <c r="M16" s="100">
        <v>1.5599278999999999</v>
      </c>
      <c r="N16" s="99">
        <v>11782.5</v>
      </c>
      <c r="O16" s="99">
        <v>5.3150449000000002</v>
      </c>
      <c r="P16" s="99">
        <v>1.4164553</v>
      </c>
      <c r="R16" s="113">
        <v>1909</v>
      </c>
      <c r="S16" s="99">
        <v>97</v>
      </c>
      <c r="T16" s="100">
        <v>4.6797719000000004</v>
      </c>
      <c r="U16" s="100">
        <v>5.3075624000000001</v>
      </c>
      <c r="V16" s="100" t="s">
        <v>24</v>
      </c>
      <c r="W16" s="100">
        <v>5.2441523999999999</v>
      </c>
      <c r="X16" s="100">
        <v>5.0233013</v>
      </c>
      <c r="Y16" s="100">
        <v>4.7101262999999998</v>
      </c>
      <c r="Z16" s="100">
        <v>35.747422999999998</v>
      </c>
      <c r="AA16" s="100" t="s">
        <v>24</v>
      </c>
      <c r="AB16" s="100">
        <v>13.585433999999999</v>
      </c>
      <c r="AC16" s="100">
        <v>0.51988420000000002</v>
      </c>
      <c r="AD16" s="99">
        <v>3807.5</v>
      </c>
      <c r="AE16" s="99">
        <v>1.8599950999999999</v>
      </c>
      <c r="AF16" s="99">
        <v>0.57673660000000004</v>
      </c>
      <c r="AH16" s="113">
        <v>1909</v>
      </c>
      <c r="AI16" s="99">
        <v>495</v>
      </c>
      <c r="AJ16" s="100">
        <v>11.461612000000001</v>
      </c>
      <c r="AK16" s="100">
        <v>15.924692</v>
      </c>
      <c r="AL16" s="100" t="s">
        <v>24</v>
      </c>
      <c r="AM16" s="100">
        <v>16.774132999999999</v>
      </c>
      <c r="AN16" s="100">
        <v>13.843747</v>
      </c>
      <c r="AO16" s="100">
        <v>12.760738</v>
      </c>
      <c r="AP16" s="100">
        <v>43.475610000000003</v>
      </c>
      <c r="AQ16" s="100" t="s">
        <v>24</v>
      </c>
      <c r="AR16" s="100">
        <v>15.570933999999999</v>
      </c>
      <c r="AS16" s="100">
        <v>1.1206194</v>
      </c>
      <c r="AT16" s="99">
        <v>15590</v>
      </c>
      <c r="AU16" s="99">
        <v>3.6563039000000002</v>
      </c>
      <c r="AV16" s="99">
        <v>1.0448991999999999</v>
      </c>
      <c r="AW16" s="100">
        <v>4.7122906999999996</v>
      </c>
      <c r="AY16" s="112">
        <v>1909</v>
      </c>
    </row>
    <row r="17" spans="2:51" s="91" customFormat="1">
      <c r="B17" s="113">
        <v>1910</v>
      </c>
      <c r="C17" s="99">
        <v>432</v>
      </c>
      <c r="D17" s="100">
        <v>18.951322000000001</v>
      </c>
      <c r="E17" s="100">
        <v>26.719394999999999</v>
      </c>
      <c r="F17" s="100" t="s">
        <v>24</v>
      </c>
      <c r="G17" s="100">
        <v>28.473887000000001</v>
      </c>
      <c r="H17" s="100">
        <v>22.796672999999998</v>
      </c>
      <c r="I17" s="100">
        <v>21.050858000000002</v>
      </c>
      <c r="J17" s="100">
        <v>45.868298000000003</v>
      </c>
      <c r="K17" s="100" t="s">
        <v>24</v>
      </c>
      <c r="L17" s="100">
        <v>16.705335999999999</v>
      </c>
      <c r="M17" s="100">
        <v>1.6517550000000001</v>
      </c>
      <c r="N17" s="99">
        <v>12577.5</v>
      </c>
      <c r="O17" s="99">
        <v>5.5917415999999998</v>
      </c>
      <c r="P17" s="99">
        <v>1.4433503999999999</v>
      </c>
      <c r="R17" s="113">
        <v>1910</v>
      </c>
      <c r="S17" s="99">
        <v>84</v>
      </c>
      <c r="T17" s="100">
        <v>3.9860293000000002</v>
      </c>
      <c r="U17" s="100">
        <v>4.935708</v>
      </c>
      <c r="V17" s="100" t="s">
        <v>24</v>
      </c>
      <c r="W17" s="100">
        <v>5.0060577999999998</v>
      </c>
      <c r="X17" s="100">
        <v>4.5515962999999999</v>
      </c>
      <c r="Y17" s="100">
        <v>4.2960019000000003</v>
      </c>
      <c r="Z17" s="100">
        <v>38.452381000000003</v>
      </c>
      <c r="AA17" s="100" t="s">
        <v>24</v>
      </c>
      <c r="AB17" s="100">
        <v>12.017167000000001</v>
      </c>
      <c r="AC17" s="100">
        <v>0.43218770000000001</v>
      </c>
      <c r="AD17" s="99">
        <v>3070</v>
      </c>
      <c r="AE17" s="99">
        <v>1.4755750999999999</v>
      </c>
      <c r="AF17" s="99">
        <v>0.44680540000000002</v>
      </c>
      <c r="AH17" s="113">
        <v>1910</v>
      </c>
      <c r="AI17" s="99">
        <v>516</v>
      </c>
      <c r="AJ17" s="100">
        <v>11.762333999999999</v>
      </c>
      <c r="AK17" s="100">
        <v>16.638066999999999</v>
      </c>
      <c r="AL17" s="100" t="s">
        <v>24</v>
      </c>
      <c r="AM17" s="100">
        <v>17.604552000000002</v>
      </c>
      <c r="AN17" s="100">
        <v>14.362940999999999</v>
      </c>
      <c r="AO17" s="100">
        <v>13.314603999999999</v>
      </c>
      <c r="AP17" s="100">
        <v>44.653995999999999</v>
      </c>
      <c r="AQ17" s="100" t="s">
        <v>24</v>
      </c>
      <c r="AR17" s="100">
        <v>15.707763</v>
      </c>
      <c r="AS17" s="100">
        <v>1.1318272</v>
      </c>
      <c r="AT17" s="99">
        <v>15647.5</v>
      </c>
      <c r="AU17" s="99">
        <v>3.6138716</v>
      </c>
      <c r="AV17" s="99">
        <v>1.0040038</v>
      </c>
      <c r="AW17" s="100">
        <v>5.4134878999999998</v>
      </c>
      <c r="AY17" s="113">
        <v>1910</v>
      </c>
    </row>
    <row r="18" spans="2:51" s="91" customFormat="1">
      <c r="B18" s="113">
        <v>1911</v>
      </c>
      <c r="C18" s="99">
        <v>446</v>
      </c>
      <c r="D18" s="100">
        <v>19.282025999999998</v>
      </c>
      <c r="E18" s="100">
        <v>26.071404000000001</v>
      </c>
      <c r="F18" s="100" t="s">
        <v>24</v>
      </c>
      <c r="G18" s="100">
        <v>27.343606000000001</v>
      </c>
      <c r="H18" s="100">
        <v>22.617283</v>
      </c>
      <c r="I18" s="100">
        <v>20.722546999999999</v>
      </c>
      <c r="J18" s="100">
        <v>44.573990999999999</v>
      </c>
      <c r="K18" s="100" t="s">
        <v>24</v>
      </c>
      <c r="L18" s="100">
        <v>16.014362999999999</v>
      </c>
      <c r="M18" s="100">
        <v>1.6164691</v>
      </c>
      <c r="N18" s="99">
        <v>13640</v>
      </c>
      <c r="O18" s="99">
        <v>5.9777944999999999</v>
      </c>
      <c r="P18" s="99">
        <v>1.5491638000000001</v>
      </c>
      <c r="R18" s="113">
        <v>1911</v>
      </c>
      <c r="S18" s="99">
        <v>98</v>
      </c>
      <c r="T18" s="100">
        <v>4.5752274999999996</v>
      </c>
      <c r="U18" s="100">
        <v>5.4595906000000003</v>
      </c>
      <c r="V18" s="100" t="s">
        <v>24</v>
      </c>
      <c r="W18" s="100">
        <v>5.4414870999999998</v>
      </c>
      <c r="X18" s="100">
        <v>5.0395259000000001</v>
      </c>
      <c r="Y18" s="100">
        <v>4.5797696999999999</v>
      </c>
      <c r="Z18" s="100">
        <v>38.273195999999999</v>
      </c>
      <c r="AA18" s="100" t="s">
        <v>24</v>
      </c>
      <c r="AB18" s="100">
        <v>12.296110000000001</v>
      </c>
      <c r="AC18" s="100">
        <v>0.4832824</v>
      </c>
      <c r="AD18" s="99">
        <v>3565</v>
      </c>
      <c r="AE18" s="99">
        <v>1.6863437999999999</v>
      </c>
      <c r="AF18" s="99">
        <v>0.51864160000000004</v>
      </c>
      <c r="AH18" s="113">
        <v>1911</v>
      </c>
      <c r="AI18" s="99">
        <v>544</v>
      </c>
      <c r="AJ18" s="100">
        <v>12.210985000000001</v>
      </c>
      <c r="AK18" s="100">
        <v>16.540979</v>
      </c>
      <c r="AL18" s="100" t="s">
        <v>24</v>
      </c>
      <c r="AM18" s="100">
        <v>17.217963999999998</v>
      </c>
      <c r="AN18" s="100">
        <v>14.480257</v>
      </c>
      <c r="AO18" s="100">
        <v>13.253898</v>
      </c>
      <c r="AP18" s="100">
        <v>43.448435000000003</v>
      </c>
      <c r="AQ18" s="100" t="s">
        <v>24</v>
      </c>
      <c r="AR18" s="100">
        <v>15.187046</v>
      </c>
      <c r="AS18" s="100">
        <v>1.1364349</v>
      </c>
      <c r="AT18" s="99">
        <v>17205</v>
      </c>
      <c r="AU18" s="99">
        <v>3.9139463999999999</v>
      </c>
      <c r="AV18" s="99">
        <v>1.0973644</v>
      </c>
      <c r="AW18" s="100">
        <v>4.7753405000000004</v>
      </c>
      <c r="AY18" s="113">
        <v>1911</v>
      </c>
    </row>
    <row r="19" spans="2:51" s="91" customFormat="1">
      <c r="B19" s="113">
        <v>1912</v>
      </c>
      <c r="C19" s="99">
        <v>514</v>
      </c>
      <c r="D19" s="100">
        <v>21.789618999999998</v>
      </c>
      <c r="E19" s="100">
        <v>27.995992000000001</v>
      </c>
      <c r="F19" s="100" t="s">
        <v>24</v>
      </c>
      <c r="G19" s="100">
        <v>28.916592000000001</v>
      </c>
      <c r="H19" s="100">
        <v>24.716681999999999</v>
      </c>
      <c r="I19" s="100">
        <v>22.738676999999999</v>
      </c>
      <c r="J19" s="100">
        <v>43.576321</v>
      </c>
      <c r="K19" s="100" t="s">
        <v>24</v>
      </c>
      <c r="L19" s="100">
        <v>16.661263999999999</v>
      </c>
      <c r="M19" s="100">
        <v>1.6972098</v>
      </c>
      <c r="N19" s="99">
        <v>16095</v>
      </c>
      <c r="O19" s="99">
        <v>6.9154711999999998</v>
      </c>
      <c r="P19" s="99">
        <v>1.6061472000000001</v>
      </c>
      <c r="R19" s="113">
        <v>1912</v>
      </c>
      <c r="S19" s="99">
        <v>118</v>
      </c>
      <c r="T19" s="100">
        <v>5.3731786000000001</v>
      </c>
      <c r="U19" s="100">
        <v>5.9598203999999999</v>
      </c>
      <c r="V19" s="100" t="s">
        <v>24</v>
      </c>
      <c r="W19" s="100">
        <v>5.9780587000000001</v>
      </c>
      <c r="X19" s="100">
        <v>5.7096321999999997</v>
      </c>
      <c r="Y19" s="100">
        <v>5.4100323000000001</v>
      </c>
      <c r="Z19" s="100">
        <v>35.662393000000002</v>
      </c>
      <c r="AA19" s="100" t="s">
        <v>24</v>
      </c>
      <c r="AB19" s="100">
        <v>14.880202000000001</v>
      </c>
      <c r="AC19" s="100">
        <v>0.53900970000000004</v>
      </c>
      <c r="AD19" s="99">
        <v>4602.5</v>
      </c>
      <c r="AE19" s="99">
        <v>2.1236033000000001</v>
      </c>
      <c r="AF19" s="99">
        <v>0.59802429999999995</v>
      </c>
      <c r="AH19" s="113">
        <v>1912</v>
      </c>
      <c r="AI19" s="99">
        <v>632</v>
      </c>
      <c r="AJ19" s="100">
        <v>13.874819</v>
      </c>
      <c r="AK19" s="100">
        <v>17.740635999999999</v>
      </c>
      <c r="AL19" s="100" t="s">
        <v>24</v>
      </c>
      <c r="AM19" s="100">
        <v>18.246162999999999</v>
      </c>
      <c r="AN19" s="100">
        <v>15.862175000000001</v>
      </c>
      <c r="AO19" s="100">
        <v>14.672561999999999</v>
      </c>
      <c r="AP19" s="100">
        <v>42.101911000000001</v>
      </c>
      <c r="AQ19" s="100" t="s">
        <v>24</v>
      </c>
      <c r="AR19" s="100">
        <v>16.297059999999998</v>
      </c>
      <c r="AS19" s="100">
        <v>1.2112617000000001</v>
      </c>
      <c r="AT19" s="99">
        <v>20697.5</v>
      </c>
      <c r="AU19" s="99">
        <v>4.6048708999999999</v>
      </c>
      <c r="AV19" s="99">
        <v>1.1682250000000001</v>
      </c>
      <c r="AW19" s="100">
        <v>4.6974555999999996</v>
      </c>
      <c r="AY19" s="113">
        <v>1912</v>
      </c>
    </row>
    <row r="20" spans="2:51" s="91" customFormat="1">
      <c r="B20" s="113">
        <v>1913</v>
      </c>
      <c r="C20" s="99">
        <v>516</v>
      </c>
      <c r="D20" s="100">
        <v>21.457014000000001</v>
      </c>
      <c r="E20" s="100">
        <v>27.996912999999999</v>
      </c>
      <c r="F20" s="100" t="s">
        <v>24</v>
      </c>
      <c r="G20" s="100">
        <v>29.132916999999999</v>
      </c>
      <c r="H20" s="100">
        <v>24.420358</v>
      </c>
      <c r="I20" s="100">
        <v>22.453583999999999</v>
      </c>
      <c r="J20" s="100">
        <v>44.666666999999997</v>
      </c>
      <c r="K20" s="100" t="s">
        <v>24</v>
      </c>
      <c r="L20" s="100">
        <v>17.001646999999998</v>
      </c>
      <c r="M20" s="100">
        <v>1.7281222000000001</v>
      </c>
      <c r="N20" s="99">
        <v>15522.5</v>
      </c>
      <c r="O20" s="99">
        <v>6.5412913000000001</v>
      </c>
      <c r="P20" s="99">
        <v>1.5564758000000001</v>
      </c>
      <c r="R20" s="113">
        <v>1913</v>
      </c>
      <c r="S20" s="99">
        <v>131</v>
      </c>
      <c r="T20" s="100">
        <v>5.8216633</v>
      </c>
      <c r="U20" s="100">
        <v>6.7097410999999996</v>
      </c>
      <c r="V20" s="100" t="s">
        <v>24</v>
      </c>
      <c r="W20" s="100">
        <v>6.7482135000000003</v>
      </c>
      <c r="X20" s="100">
        <v>6.3015241</v>
      </c>
      <c r="Y20" s="100">
        <v>5.9311313999999999</v>
      </c>
      <c r="Z20" s="100">
        <v>37.614503999999997</v>
      </c>
      <c r="AA20" s="100" t="s">
        <v>24</v>
      </c>
      <c r="AB20" s="100">
        <v>16.436637000000001</v>
      </c>
      <c r="AC20" s="100">
        <v>0.59735519999999998</v>
      </c>
      <c r="AD20" s="99">
        <v>4897.5</v>
      </c>
      <c r="AE20" s="99">
        <v>2.2055120000000001</v>
      </c>
      <c r="AF20" s="99">
        <v>0.62979419999999997</v>
      </c>
      <c r="AH20" s="113">
        <v>1913</v>
      </c>
      <c r="AI20" s="99">
        <v>647</v>
      </c>
      <c r="AJ20" s="100">
        <v>13.898961999999999</v>
      </c>
      <c r="AK20" s="100">
        <v>18.049054000000002</v>
      </c>
      <c r="AL20" s="100" t="s">
        <v>24</v>
      </c>
      <c r="AM20" s="100">
        <v>18.674916</v>
      </c>
      <c r="AN20" s="100">
        <v>15.947376</v>
      </c>
      <c r="AO20" s="100">
        <v>14.733907</v>
      </c>
      <c r="AP20" s="100">
        <v>43.225428999999998</v>
      </c>
      <c r="AQ20" s="100" t="s">
        <v>24</v>
      </c>
      <c r="AR20" s="100">
        <v>16.884134</v>
      </c>
      <c r="AS20" s="100">
        <v>1.2493000000000001</v>
      </c>
      <c r="AT20" s="99">
        <v>20420</v>
      </c>
      <c r="AU20" s="99">
        <v>4.4453392000000003</v>
      </c>
      <c r="AV20" s="99">
        <v>1.1504744</v>
      </c>
      <c r="AW20" s="100">
        <v>4.1725773000000004</v>
      </c>
      <c r="AY20" s="113">
        <v>1913</v>
      </c>
    </row>
    <row r="21" spans="2:51" s="91" customFormat="1">
      <c r="B21" s="113">
        <v>1914</v>
      </c>
      <c r="C21" s="99">
        <v>534</v>
      </c>
      <c r="D21" s="100">
        <v>21.789742</v>
      </c>
      <c r="E21" s="100">
        <v>28.098960999999999</v>
      </c>
      <c r="F21" s="100" t="s">
        <v>24</v>
      </c>
      <c r="G21" s="100">
        <v>29.232647</v>
      </c>
      <c r="H21" s="100">
        <v>24.704523999999999</v>
      </c>
      <c r="I21" s="100">
        <v>22.768989000000001</v>
      </c>
      <c r="J21" s="100">
        <v>44.166666999999997</v>
      </c>
      <c r="K21" s="100" t="s">
        <v>24</v>
      </c>
      <c r="L21" s="100">
        <v>17.705570000000002</v>
      </c>
      <c r="M21" s="100">
        <v>1.7898441</v>
      </c>
      <c r="N21" s="99">
        <v>16417.5</v>
      </c>
      <c r="O21" s="99">
        <v>6.7879769000000003</v>
      </c>
      <c r="P21" s="99">
        <v>1.6424604</v>
      </c>
      <c r="R21" s="113">
        <v>1914</v>
      </c>
      <c r="S21" s="99">
        <v>109</v>
      </c>
      <c r="T21" s="100">
        <v>4.7302068000000004</v>
      </c>
      <c r="U21" s="100">
        <v>5.4410024999999997</v>
      </c>
      <c r="V21" s="100" t="s">
        <v>24</v>
      </c>
      <c r="W21" s="100">
        <v>5.4612626000000004</v>
      </c>
      <c r="X21" s="100">
        <v>5.1304464999999997</v>
      </c>
      <c r="Y21" s="100">
        <v>4.7769186000000001</v>
      </c>
      <c r="Z21" s="100">
        <v>37.775229000000003</v>
      </c>
      <c r="AA21" s="100" t="s">
        <v>24</v>
      </c>
      <c r="AB21" s="100">
        <v>13.832487</v>
      </c>
      <c r="AC21" s="100">
        <v>0.498058</v>
      </c>
      <c r="AD21" s="99">
        <v>4057.5</v>
      </c>
      <c r="AE21" s="99">
        <v>1.7844274</v>
      </c>
      <c r="AF21" s="99">
        <v>0.53459029999999996</v>
      </c>
      <c r="AH21" s="113">
        <v>1914</v>
      </c>
      <c r="AI21" s="99">
        <v>643</v>
      </c>
      <c r="AJ21" s="100">
        <v>13.522513</v>
      </c>
      <c r="AK21" s="100">
        <v>17.424925000000002</v>
      </c>
      <c r="AL21" s="100" t="s">
        <v>24</v>
      </c>
      <c r="AM21" s="100">
        <v>18.041727000000002</v>
      </c>
      <c r="AN21" s="100">
        <v>15.474428</v>
      </c>
      <c r="AO21" s="100">
        <v>14.292871</v>
      </c>
      <c r="AP21" s="100">
        <v>43.078125</v>
      </c>
      <c r="AQ21" s="100" t="s">
        <v>24</v>
      </c>
      <c r="AR21" s="100">
        <v>16.90326</v>
      </c>
      <c r="AS21" s="100">
        <v>1.2432327999999999</v>
      </c>
      <c r="AT21" s="99">
        <v>20475</v>
      </c>
      <c r="AU21" s="99">
        <v>4.3633892000000003</v>
      </c>
      <c r="AV21" s="99">
        <v>1.1643049000000001</v>
      </c>
      <c r="AW21" s="100">
        <v>5.1642985000000001</v>
      </c>
      <c r="AY21" s="113">
        <v>1914</v>
      </c>
    </row>
    <row r="22" spans="2:51" s="91" customFormat="1">
      <c r="B22" s="113">
        <v>1915</v>
      </c>
      <c r="C22" s="99">
        <v>537</v>
      </c>
      <c r="D22" s="100">
        <v>21.509416000000002</v>
      </c>
      <c r="E22" s="100">
        <v>29.062543999999999</v>
      </c>
      <c r="F22" s="100" t="s">
        <v>24</v>
      </c>
      <c r="G22" s="100">
        <v>30.590807000000002</v>
      </c>
      <c r="H22" s="100">
        <v>24.978876</v>
      </c>
      <c r="I22" s="100">
        <v>22.987611000000001</v>
      </c>
      <c r="J22" s="100">
        <v>45.992508999999998</v>
      </c>
      <c r="K22" s="100" t="s">
        <v>24</v>
      </c>
      <c r="L22" s="100">
        <v>19.164881999999999</v>
      </c>
      <c r="M22" s="100">
        <v>1.7518104999999999</v>
      </c>
      <c r="N22" s="99">
        <v>15557.5</v>
      </c>
      <c r="O22" s="99">
        <v>6.3133393</v>
      </c>
      <c r="P22" s="99">
        <v>1.5601495999999999</v>
      </c>
      <c r="R22" s="113">
        <v>1915</v>
      </c>
      <c r="S22" s="99">
        <v>122</v>
      </c>
      <c r="T22" s="100">
        <v>5.1728626999999996</v>
      </c>
      <c r="U22" s="100">
        <v>6.1458059</v>
      </c>
      <c r="V22" s="100" t="s">
        <v>24</v>
      </c>
      <c r="W22" s="100">
        <v>6.2774581999999999</v>
      </c>
      <c r="X22" s="100">
        <v>5.7405957000000001</v>
      </c>
      <c r="Y22" s="100">
        <v>5.3462369000000001</v>
      </c>
      <c r="Z22" s="100">
        <v>39.672131</v>
      </c>
      <c r="AA22" s="100" t="s">
        <v>24</v>
      </c>
      <c r="AB22" s="100">
        <v>16.897507000000001</v>
      </c>
      <c r="AC22" s="100">
        <v>0.55133770000000004</v>
      </c>
      <c r="AD22" s="99">
        <v>4310</v>
      </c>
      <c r="AE22" s="99">
        <v>1.8520869</v>
      </c>
      <c r="AF22" s="99">
        <v>0.57101409999999997</v>
      </c>
      <c r="AH22" s="113">
        <v>1915</v>
      </c>
      <c r="AI22" s="99">
        <v>659</v>
      </c>
      <c r="AJ22" s="100">
        <v>13.573515</v>
      </c>
      <c r="AK22" s="100">
        <v>18.192453</v>
      </c>
      <c r="AL22" s="100" t="s">
        <v>24</v>
      </c>
      <c r="AM22" s="100">
        <v>19.060759999999998</v>
      </c>
      <c r="AN22" s="100">
        <v>15.85858</v>
      </c>
      <c r="AO22" s="100">
        <v>14.634264999999999</v>
      </c>
      <c r="AP22" s="100">
        <v>44.817073000000001</v>
      </c>
      <c r="AQ22" s="100" t="s">
        <v>24</v>
      </c>
      <c r="AR22" s="100">
        <v>18.700341000000002</v>
      </c>
      <c r="AS22" s="100">
        <v>1.2485317</v>
      </c>
      <c r="AT22" s="99">
        <v>19867.5</v>
      </c>
      <c r="AU22" s="99">
        <v>4.1465509999999997</v>
      </c>
      <c r="AV22" s="99">
        <v>1.1340043</v>
      </c>
      <c r="AW22" s="100">
        <v>4.7288418999999999</v>
      </c>
      <c r="AY22" s="113">
        <v>1915</v>
      </c>
    </row>
    <row r="23" spans="2:51" s="91" customFormat="1">
      <c r="B23" s="113">
        <v>1916</v>
      </c>
      <c r="C23" s="99">
        <v>466</v>
      </c>
      <c r="D23" s="100">
        <v>18.328651000000001</v>
      </c>
      <c r="E23" s="100">
        <v>24.975612999999999</v>
      </c>
      <c r="F23" s="100" t="s">
        <v>24</v>
      </c>
      <c r="G23" s="100">
        <v>26.296800000000001</v>
      </c>
      <c r="H23" s="100">
        <v>21.223509</v>
      </c>
      <c r="I23" s="100">
        <v>19.665098</v>
      </c>
      <c r="J23" s="100">
        <v>47.165227000000002</v>
      </c>
      <c r="K23" s="100" t="s">
        <v>24</v>
      </c>
      <c r="L23" s="100">
        <v>17.765917000000002</v>
      </c>
      <c r="M23" s="100">
        <v>1.5023534999999999</v>
      </c>
      <c r="N23" s="99">
        <v>12945</v>
      </c>
      <c r="O23" s="99">
        <v>5.1577013999999997</v>
      </c>
      <c r="P23" s="99">
        <v>1.2939080000000001</v>
      </c>
      <c r="R23" s="113">
        <v>1916</v>
      </c>
      <c r="S23" s="99">
        <v>111</v>
      </c>
      <c r="T23" s="100">
        <v>4.6008741999999998</v>
      </c>
      <c r="U23" s="100">
        <v>5.3257542000000004</v>
      </c>
      <c r="V23" s="100" t="s">
        <v>24</v>
      </c>
      <c r="W23" s="100">
        <v>5.3159931</v>
      </c>
      <c r="X23" s="100">
        <v>4.9702982999999996</v>
      </c>
      <c r="Y23" s="100">
        <v>4.6600235999999997</v>
      </c>
      <c r="Z23" s="100">
        <v>38.085585999999999</v>
      </c>
      <c r="AA23" s="100" t="s">
        <v>24</v>
      </c>
      <c r="AB23" s="100">
        <v>16.110305</v>
      </c>
      <c r="AC23" s="100">
        <v>0.47888170000000002</v>
      </c>
      <c r="AD23" s="99">
        <v>4097.5</v>
      </c>
      <c r="AE23" s="99">
        <v>1.7213707</v>
      </c>
      <c r="AF23" s="99">
        <v>0.51345030000000003</v>
      </c>
      <c r="AH23" s="113">
        <v>1916</v>
      </c>
      <c r="AI23" s="99">
        <v>577</v>
      </c>
      <c r="AJ23" s="100">
        <v>11.644679999999999</v>
      </c>
      <c r="AK23" s="100">
        <v>15.668806</v>
      </c>
      <c r="AL23" s="100" t="s">
        <v>24</v>
      </c>
      <c r="AM23" s="100">
        <v>16.359279999999998</v>
      </c>
      <c r="AN23" s="100">
        <v>13.538936</v>
      </c>
      <c r="AO23" s="100">
        <v>12.580607000000001</v>
      </c>
      <c r="AP23" s="100">
        <v>45.409407999999999</v>
      </c>
      <c r="AQ23" s="100" t="s">
        <v>24</v>
      </c>
      <c r="AR23" s="100">
        <v>17.421498</v>
      </c>
      <c r="AS23" s="100">
        <v>1.0646346</v>
      </c>
      <c r="AT23" s="99">
        <v>17042.5</v>
      </c>
      <c r="AU23" s="99">
        <v>3.4850245000000002</v>
      </c>
      <c r="AV23" s="99">
        <v>0.94760049999999996</v>
      </c>
      <c r="AW23" s="100">
        <v>4.6895917000000003</v>
      </c>
      <c r="AY23" s="113">
        <v>1916</v>
      </c>
    </row>
    <row r="24" spans="2:51" s="91" customFormat="1">
      <c r="B24" s="113">
        <v>1917</v>
      </c>
      <c r="C24" s="99">
        <v>408</v>
      </c>
      <c r="D24" s="100">
        <v>15.762912999999999</v>
      </c>
      <c r="E24" s="100">
        <v>21.219313</v>
      </c>
      <c r="F24" s="100" t="s">
        <v>24</v>
      </c>
      <c r="G24" s="100">
        <v>22.232285000000001</v>
      </c>
      <c r="H24" s="100">
        <v>18.113502</v>
      </c>
      <c r="I24" s="100">
        <v>16.702945</v>
      </c>
      <c r="J24" s="100">
        <v>47.093595999999998</v>
      </c>
      <c r="K24" s="100" t="s">
        <v>24</v>
      </c>
      <c r="L24" s="100">
        <v>16.306954000000001</v>
      </c>
      <c r="M24" s="100">
        <v>1.477779</v>
      </c>
      <c r="N24" s="99">
        <v>11372.5</v>
      </c>
      <c r="O24" s="99">
        <v>4.4502904000000001</v>
      </c>
      <c r="P24" s="99">
        <v>1.3644107000000001</v>
      </c>
      <c r="R24" s="113">
        <v>1917</v>
      </c>
      <c r="S24" s="99">
        <v>94</v>
      </c>
      <c r="T24" s="100">
        <v>3.8107470000000001</v>
      </c>
      <c r="U24" s="100">
        <v>4.2691815000000002</v>
      </c>
      <c r="V24" s="100" t="s">
        <v>24</v>
      </c>
      <c r="W24" s="100">
        <v>4.3177250000000003</v>
      </c>
      <c r="X24" s="100">
        <v>4.0383956999999997</v>
      </c>
      <c r="Y24" s="100">
        <v>3.8048712</v>
      </c>
      <c r="Z24" s="100">
        <v>36.532257999999999</v>
      </c>
      <c r="AA24" s="100" t="s">
        <v>24</v>
      </c>
      <c r="AB24" s="100">
        <v>13.722628</v>
      </c>
      <c r="AC24" s="100">
        <v>0.46033299999999999</v>
      </c>
      <c r="AD24" s="99">
        <v>3580</v>
      </c>
      <c r="AE24" s="99">
        <v>1.4710497</v>
      </c>
      <c r="AF24" s="99">
        <v>0.5571161</v>
      </c>
      <c r="AH24" s="113">
        <v>1917</v>
      </c>
      <c r="AI24" s="99">
        <v>502</v>
      </c>
      <c r="AJ24" s="100">
        <v>9.9306397999999998</v>
      </c>
      <c r="AK24" s="100">
        <v>13.180967000000001</v>
      </c>
      <c r="AL24" s="100" t="s">
        <v>24</v>
      </c>
      <c r="AM24" s="100">
        <v>13.739858</v>
      </c>
      <c r="AN24" s="100">
        <v>11.446334999999999</v>
      </c>
      <c r="AO24" s="100">
        <v>10.602461999999999</v>
      </c>
      <c r="AP24" s="100">
        <v>45.125250999999999</v>
      </c>
      <c r="AQ24" s="100" t="s">
        <v>24</v>
      </c>
      <c r="AR24" s="100">
        <v>15.75149</v>
      </c>
      <c r="AS24" s="100">
        <v>1.0452018999999999</v>
      </c>
      <c r="AT24" s="99">
        <v>14952.5</v>
      </c>
      <c r="AU24" s="99">
        <v>2.9970409999999998</v>
      </c>
      <c r="AV24" s="99">
        <v>1.0129699000000001</v>
      </c>
      <c r="AW24" s="100">
        <v>4.9703467999999997</v>
      </c>
      <c r="AY24" s="113">
        <v>1917</v>
      </c>
    </row>
    <row r="25" spans="2:51" s="91" customFormat="1">
      <c r="B25" s="114">
        <v>1918</v>
      </c>
      <c r="C25" s="99">
        <v>408</v>
      </c>
      <c r="D25" s="100">
        <v>15.488334999999999</v>
      </c>
      <c r="E25" s="100">
        <v>21.191652000000001</v>
      </c>
      <c r="F25" s="100" t="s">
        <v>24</v>
      </c>
      <c r="G25" s="100">
        <v>22.557407999999999</v>
      </c>
      <c r="H25" s="100">
        <v>17.967023000000001</v>
      </c>
      <c r="I25" s="100">
        <v>16.625592000000001</v>
      </c>
      <c r="J25" s="100">
        <v>47.722222000000002</v>
      </c>
      <c r="K25" s="100" t="s">
        <v>24</v>
      </c>
      <c r="L25" s="100">
        <v>16.598860999999999</v>
      </c>
      <c r="M25" s="100">
        <v>1.427322</v>
      </c>
      <c r="N25" s="99">
        <v>11115</v>
      </c>
      <c r="O25" s="99">
        <v>4.2732521999999999</v>
      </c>
      <c r="P25" s="99">
        <v>1.3078509</v>
      </c>
      <c r="R25" s="114">
        <v>1918</v>
      </c>
      <c r="S25" s="99">
        <v>90</v>
      </c>
      <c r="T25" s="100">
        <v>3.5702512</v>
      </c>
      <c r="U25" s="100">
        <v>4.3094656999999996</v>
      </c>
      <c r="V25" s="100" t="s">
        <v>24</v>
      </c>
      <c r="W25" s="100">
        <v>4.4028685999999997</v>
      </c>
      <c r="X25" s="100">
        <v>3.9440985999999998</v>
      </c>
      <c r="Y25" s="100">
        <v>3.7242470999999999</v>
      </c>
      <c r="Z25" s="100">
        <v>40.111111000000001</v>
      </c>
      <c r="AA25" s="100" t="s">
        <v>24</v>
      </c>
      <c r="AB25" s="100">
        <v>12.987012999999999</v>
      </c>
      <c r="AC25" s="100">
        <v>0.41543570000000002</v>
      </c>
      <c r="AD25" s="99">
        <v>3140</v>
      </c>
      <c r="AE25" s="99">
        <v>1.2626149</v>
      </c>
      <c r="AF25" s="99">
        <v>0.46563700000000002</v>
      </c>
      <c r="AH25" s="114">
        <v>1918</v>
      </c>
      <c r="AI25" s="99">
        <v>498</v>
      </c>
      <c r="AJ25" s="100">
        <v>9.6603898000000008</v>
      </c>
      <c r="AK25" s="100">
        <v>13.113674</v>
      </c>
      <c r="AL25" s="100" t="s">
        <v>24</v>
      </c>
      <c r="AM25" s="100">
        <v>13.870464999999999</v>
      </c>
      <c r="AN25" s="100">
        <v>11.274366000000001</v>
      </c>
      <c r="AO25" s="100">
        <v>10.480775</v>
      </c>
      <c r="AP25" s="100">
        <v>46.338383999999998</v>
      </c>
      <c r="AQ25" s="100" t="s">
        <v>24</v>
      </c>
      <c r="AR25" s="100">
        <v>15.804506999999999</v>
      </c>
      <c r="AS25" s="100">
        <v>0.99106450000000001</v>
      </c>
      <c r="AT25" s="99">
        <v>14255</v>
      </c>
      <c r="AU25" s="99">
        <v>2.8017091000000001</v>
      </c>
      <c r="AV25" s="99">
        <v>0.93523699999999999</v>
      </c>
      <c r="AW25" s="100">
        <v>4.9174661999999998</v>
      </c>
      <c r="AY25" s="114">
        <v>1918</v>
      </c>
    </row>
    <row r="26" spans="2:51" s="91" customFormat="1">
      <c r="B26" s="114">
        <v>1919</v>
      </c>
      <c r="C26" s="99">
        <v>440</v>
      </c>
      <c r="D26" s="100">
        <v>16.417131999999999</v>
      </c>
      <c r="E26" s="100">
        <v>21.370183000000001</v>
      </c>
      <c r="F26" s="100" t="s">
        <v>24</v>
      </c>
      <c r="G26" s="100">
        <v>22.420383000000001</v>
      </c>
      <c r="H26" s="100">
        <v>18.483713999999999</v>
      </c>
      <c r="I26" s="100">
        <v>17.013089999999998</v>
      </c>
      <c r="J26" s="100">
        <v>45.114679000000002</v>
      </c>
      <c r="K26" s="100" t="s">
        <v>24</v>
      </c>
      <c r="L26" s="100">
        <v>16.800305000000002</v>
      </c>
      <c r="M26" s="100">
        <v>1.1692176999999999</v>
      </c>
      <c r="N26" s="99">
        <v>13100</v>
      </c>
      <c r="O26" s="99">
        <v>4.9496054999999997</v>
      </c>
      <c r="P26" s="99">
        <v>1.0828594</v>
      </c>
      <c r="R26" s="114">
        <v>1919</v>
      </c>
      <c r="S26" s="99">
        <v>106</v>
      </c>
      <c r="T26" s="100">
        <v>4.1165783999999999</v>
      </c>
      <c r="U26" s="100">
        <v>5.0908007</v>
      </c>
      <c r="V26" s="100" t="s">
        <v>24</v>
      </c>
      <c r="W26" s="100">
        <v>5.2287524999999997</v>
      </c>
      <c r="X26" s="100">
        <v>4.6090790999999998</v>
      </c>
      <c r="Y26" s="100">
        <v>4.2806886000000004</v>
      </c>
      <c r="Z26" s="100">
        <v>42.641508999999999</v>
      </c>
      <c r="AA26" s="100" t="s">
        <v>24</v>
      </c>
      <c r="AB26" s="100">
        <v>14.209115000000001</v>
      </c>
      <c r="AC26" s="100">
        <v>0.3745848</v>
      </c>
      <c r="AD26" s="99">
        <v>3432.5</v>
      </c>
      <c r="AE26" s="99">
        <v>1.3512884999999999</v>
      </c>
      <c r="AF26" s="99">
        <v>0.3719093</v>
      </c>
      <c r="AH26" s="114">
        <v>1919</v>
      </c>
      <c r="AI26" s="99">
        <v>546</v>
      </c>
      <c r="AJ26" s="100">
        <v>10.389945000000001</v>
      </c>
      <c r="AK26" s="100">
        <v>13.495547999999999</v>
      </c>
      <c r="AL26" s="100" t="s">
        <v>24</v>
      </c>
      <c r="AM26" s="100">
        <v>14.109133999999999</v>
      </c>
      <c r="AN26" s="100">
        <v>11.777665000000001</v>
      </c>
      <c r="AO26" s="100">
        <v>10.870391</v>
      </c>
      <c r="AP26" s="100">
        <v>44.630996000000003</v>
      </c>
      <c r="AQ26" s="100" t="s">
        <v>24</v>
      </c>
      <c r="AR26" s="100">
        <v>16.225854000000002</v>
      </c>
      <c r="AS26" s="100">
        <v>0.82815110000000003</v>
      </c>
      <c r="AT26" s="99">
        <v>16532.5</v>
      </c>
      <c r="AU26" s="99">
        <v>3.1873911000000001</v>
      </c>
      <c r="AV26" s="99">
        <v>0.77519110000000002</v>
      </c>
      <c r="AW26" s="100">
        <v>4.1978039999999996</v>
      </c>
      <c r="AY26" s="114">
        <v>1919</v>
      </c>
    </row>
    <row r="27" spans="2:51" s="91" customFormat="1">
      <c r="B27" s="114">
        <v>1920</v>
      </c>
      <c r="C27" s="99">
        <v>516</v>
      </c>
      <c r="D27" s="100">
        <v>18.928740000000001</v>
      </c>
      <c r="E27" s="100">
        <v>26.355633000000001</v>
      </c>
      <c r="F27" s="100" t="s">
        <v>24</v>
      </c>
      <c r="G27" s="100">
        <v>28.005118</v>
      </c>
      <c r="H27" s="100">
        <v>21.913397</v>
      </c>
      <c r="I27" s="100">
        <v>19.881634999999999</v>
      </c>
      <c r="J27" s="100">
        <v>46.647058999999999</v>
      </c>
      <c r="K27" s="100" t="s">
        <v>24</v>
      </c>
      <c r="L27" s="100">
        <v>19.196428999999998</v>
      </c>
      <c r="M27" s="100">
        <v>1.6098337</v>
      </c>
      <c r="N27" s="99">
        <v>14605</v>
      </c>
      <c r="O27" s="99">
        <v>5.4247544000000003</v>
      </c>
      <c r="P27" s="99">
        <v>1.4314207000000001</v>
      </c>
      <c r="R27" s="114">
        <v>1920</v>
      </c>
      <c r="S27" s="99">
        <v>120</v>
      </c>
      <c r="T27" s="100">
        <v>4.5643395</v>
      </c>
      <c r="U27" s="100">
        <v>5.4207141999999999</v>
      </c>
      <c r="V27" s="100" t="s">
        <v>24</v>
      </c>
      <c r="W27" s="100">
        <v>5.4796358999999999</v>
      </c>
      <c r="X27" s="100">
        <v>4.9583142999999996</v>
      </c>
      <c r="Y27" s="100">
        <v>4.5955273999999999</v>
      </c>
      <c r="Z27" s="100">
        <v>40.666666999999997</v>
      </c>
      <c r="AA27" s="100" t="s">
        <v>24</v>
      </c>
      <c r="AB27" s="100">
        <v>15.89404</v>
      </c>
      <c r="AC27" s="100">
        <v>0.49513119999999999</v>
      </c>
      <c r="AD27" s="99">
        <v>4122.5</v>
      </c>
      <c r="AE27" s="99">
        <v>1.5895912000000001</v>
      </c>
      <c r="AF27" s="99">
        <v>0.51723430000000004</v>
      </c>
      <c r="AH27" s="114">
        <v>1920</v>
      </c>
      <c r="AI27" s="99">
        <v>636</v>
      </c>
      <c r="AJ27" s="100">
        <v>11.87655</v>
      </c>
      <c r="AK27" s="100">
        <v>16.150355999999999</v>
      </c>
      <c r="AL27" s="100" t="s">
        <v>24</v>
      </c>
      <c r="AM27" s="100">
        <v>17.009703999999999</v>
      </c>
      <c r="AN27" s="100">
        <v>13.683881</v>
      </c>
      <c r="AO27" s="100">
        <v>12.482044</v>
      </c>
      <c r="AP27" s="100">
        <v>45.507936999999998</v>
      </c>
      <c r="AQ27" s="100" t="s">
        <v>24</v>
      </c>
      <c r="AR27" s="100">
        <v>18.472263000000002</v>
      </c>
      <c r="AS27" s="100">
        <v>1.1298832999999999</v>
      </c>
      <c r="AT27" s="99">
        <v>18727.5</v>
      </c>
      <c r="AU27" s="99">
        <v>3.5430353999999999</v>
      </c>
      <c r="AV27" s="99">
        <v>1.0304882</v>
      </c>
      <c r="AW27" s="100">
        <v>4.8620222999999996</v>
      </c>
      <c r="AY27" s="114">
        <v>1920</v>
      </c>
    </row>
    <row r="28" spans="2:51">
      <c r="B28" s="115">
        <v>1921</v>
      </c>
      <c r="C28" s="99">
        <v>510</v>
      </c>
      <c r="D28" s="100">
        <v>18.398931999999999</v>
      </c>
      <c r="E28" s="100">
        <v>23.799437000000001</v>
      </c>
      <c r="F28" s="100" t="s">
        <v>24</v>
      </c>
      <c r="G28" s="100">
        <v>25.163537000000002</v>
      </c>
      <c r="H28" s="100">
        <v>20.615033</v>
      </c>
      <c r="I28" s="100">
        <v>19.098303000000001</v>
      </c>
      <c r="J28" s="100">
        <v>46.747525000000003</v>
      </c>
      <c r="K28" s="100" t="s">
        <v>24</v>
      </c>
      <c r="L28" s="100">
        <v>18.194790999999999</v>
      </c>
      <c r="M28" s="100">
        <v>1.6638392</v>
      </c>
      <c r="N28" s="99">
        <v>14330</v>
      </c>
      <c r="O28" s="99">
        <v>5.2339384000000004</v>
      </c>
      <c r="P28" s="99">
        <v>1.4763151000000001</v>
      </c>
      <c r="R28" s="115">
        <v>1921</v>
      </c>
      <c r="S28" s="99">
        <v>111</v>
      </c>
      <c r="T28" s="100">
        <v>4.1368514999999997</v>
      </c>
      <c r="U28" s="100">
        <v>4.9756697000000001</v>
      </c>
      <c r="V28" s="100" t="s">
        <v>24</v>
      </c>
      <c r="W28" s="100">
        <v>5.0603771000000002</v>
      </c>
      <c r="X28" s="100">
        <v>4.5092764000000001</v>
      </c>
      <c r="Y28" s="100">
        <v>4.1265090999999998</v>
      </c>
      <c r="Z28" s="100">
        <v>40.608108000000001</v>
      </c>
      <c r="AA28" s="100" t="s">
        <v>24</v>
      </c>
      <c r="AB28" s="100">
        <v>15.834522</v>
      </c>
      <c r="AC28" s="100">
        <v>0.47387299999999999</v>
      </c>
      <c r="AD28" s="99">
        <v>3825</v>
      </c>
      <c r="AE28" s="99">
        <v>1.4451959000000001</v>
      </c>
      <c r="AF28" s="99">
        <v>0.50241849999999999</v>
      </c>
      <c r="AH28" s="115">
        <v>1921</v>
      </c>
      <c r="AI28" s="99">
        <v>621</v>
      </c>
      <c r="AJ28" s="100">
        <v>11.383843000000001</v>
      </c>
      <c r="AK28" s="100">
        <v>14.704741</v>
      </c>
      <c r="AL28" s="100" t="s">
        <v>24</v>
      </c>
      <c r="AM28" s="100">
        <v>15.463732</v>
      </c>
      <c r="AN28" s="100">
        <v>12.839508</v>
      </c>
      <c r="AO28" s="100">
        <v>11.883409</v>
      </c>
      <c r="AP28" s="100">
        <v>45.641233999999997</v>
      </c>
      <c r="AQ28" s="100" t="s">
        <v>24</v>
      </c>
      <c r="AR28" s="100">
        <v>17.722602999999999</v>
      </c>
      <c r="AS28" s="100">
        <v>1.1483838</v>
      </c>
      <c r="AT28" s="99">
        <v>18155</v>
      </c>
      <c r="AU28" s="99">
        <v>3.3716525000000002</v>
      </c>
      <c r="AV28" s="99">
        <v>1.0482237999999999</v>
      </c>
      <c r="AW28" s="100">
        <v>4.7831625999999998</v>
      </c>
      <c r="AY28" s="115">
        <v>1921</v>
      </c>
    </row>
    <row r="29" spans="2:51">
      <c r="B29" s="116">
        <v>1922</v>
      </c>
      <c r="C29" s="99">
        <v>441</v>
      </c>
      <c r="D29" s="100">
        <v>15.574783999999999</v>
      </c>
      <c r="E29" s="100">
        <v>21.355633000000001</v>
      </c>
      <c r="F29" s="100" t="s">
        <v>24</v>
      </c>
      <c r="G29" s="100">
        <v>22.718803000000001</v>
      </c>
      <c r="H29" s="100">
        <v>17.887239000000001</v>
      </c>
      <c r="I29" s="100">
        <v>16.406445999999999</v>
      </c>
      <c r="J29" s="100">
        <v>46.779176</v>
      </c>
      <c r="K29" s="100" t="s">
        <v>24</v>
      </c>
      <c r="L29" s="100">
        <v>17.86872</v>
      </c>
      <c r="M29" s="100">
        <v>1.5079501</v>
      </c>
      <c r="N29" s="99">
        <v>12435</v>
      </c>
      <c r="O29" s="99">
        <v>4.4461526999999998</v>
      </c>
      <c r="P29" s="99">
        <v>1.4482879</v>
      </c>
      <c r="R29" s="116">
        <v>1922</v>
      </c>
      <c r="S29" s="99">
        <v>92</v>
      </c>
      <c r="T29" s="100">
        <v>3.3596260999999998</v>
      </c>
      <c r="U29" s="100">
        <v>3.8935525000000002</v>
      </c>
      <c r="V29" s="100" t="s">
        <v>24</v>
      </c>
      <c r="W29" s="100">
        <v>3.9658285000000002</v>
      </c>
      <c r="X29" s="100">
        <v>3.6330632</v>
      </c>
      <c r="Y29" s="100">
        <v>3.4165684000000001</v>
      </c>
      <c r="Z29" s="100">
        <v>39.402174000000002</v>
      </c>
      <c r="AA29" s="100" t="s">
        <v>24</v>
      </c>
      <c r="AB29" s="100">
        <v>13.834586</v>
      </c>
      <c r="AC29" s="100">
        <v>0.416931</v>
      </c>
      <c r="AD29" s="99">
        <v>3275</v>
      </c>
      <c r="AE29" s="99">
        <v>1.2126037000000001</v>
      </c>
      <c r="AF29" s="99">
        <v>0.50771259999999996</v>
      </c>
      <c r="AH29" s="116">
        <v>1922</v>
      </c>
      <c r="AI29" s="99">
        <v>533</v>
      </c>
      <c r="AJ29" s="100">
        <v>9.5692921000000002</v>
      </c>
      <c r="AK29" s="100">
        <v>12.808199999999999</v>
      </c>
      <c r="AL29" s="100" t="s">
        <v>24</v>
      </c>
      <c r="AM29" s="100">
        <v>13.535809</v>
      </c>
      <c r="AN29" s="100">
        <v>10.938401000000001</v>
      </c>
      <c r="AO29" s="100">
        <v>10.092527</v>
      </c>
      <c r="AP29" s="100">
        <v>45.496219000000004</v>
      </c>
      <c r="AQ29" s="100" t="s">
        <v>24</v>
      </c>
      <c r="AR29" s="100">
        <v>17.012447999999999</v>
      </c>
      <c r="AS29" s="100">
        <v>1.0387636</v>
      </c>
      <c r="AT29" s="99">
        <v>15710</v>
      </c>
      <c r="AU29" s="99">
        <v>2.8576106000000001</v>
      </c>
      <c r="AV29" s="99">
        <v>1.044791</v>
      </c>
      <c r="AW29" s="100">
        <v>5.4848708999999998</v>
      </c>
      <c r="AY29" s="116">
        <v>1922</v>
      </c>
    </row>
    <row r="30" spans="2:51">
      <c r="B30" s="116">
        <v>1923</v>
      </c>
      <c r="C30" s="99">
        <v>492</v>
      </c>
      <c r="D30" s="100">
        <v>16.972539999999999</v>
      </c>
      <c r="E30" s="100">
        <v>21.745574999999999</v>
      </c>
      <c r="F30" s="100" t="s">
        <v>24</v>
      </c>
      <c r="G30" s="100">
        <v>22.843133000000002</v>
      </c>
      <c r="H30" s="100">
        <v>18.749827</v>
      </c>
      <c r="I30" s="100">
        <v>17.187704</v>
      </c>
      <c r="J30" s="100">
        <v>46.448453999999998</v>
      </c>
      <c r="K30" s="100" t="s">
        <v>24</v>
      </c>
      <c r="L30" s="100">
        <v>19.010819000000001</v>
      </c>
      <c r="M30" s="100">
        <v>1.5558787999999999</v>
      </c>
      <c r="N30" s="99">
        <v>13912.5</v>
      </c>
      <c r="O30" s="99">
        <v>4.8589041000000002</v>
      </c>
      <c r="P30" s="99">
        <v>1.5178708000000001</v>
      </c>
      <c r="R30" s="116">
        <v>1923</v>
      </c>
      <c r="S30" s="99">
        <v>107</v>
      </c>
      <c r="T30" s="100">
        <v>3.8288126999999998</v>
      </c>
      <c r="U30" s="100">
        <v>4.4418698000000001</v>
      </c>
      <c r="V30" s="100" t="s">
        <v>24</v>
      </c>
      <c r="W30" s="100">
        <v>4.5548069</v>
      </c>
      <c r="X30" s="100">
        <v>4.0998744</v>
      </c>
      <c r="Y30" s="100">
        <v>3.8164433</v>
      </c>
      <c r="Z30" s="100">
        <v>42.219625999999998</v>
      </c>
      <c r="AA30" s="100" t="s">
        <v>24</v>
      </c>
      <c r="AB30" s="100">
        <v>15.242165</v>
      </c>
      <c r="AC30" s="100">
        <v>0.43471199999999999</v>
      </c>
      <c r="AD30" s="99">
        <v>3507.5</v>
      </c>
      <c r="AE30" s="99">
        <v>1.2725854000000001</v>
      </c>
      <c r="AF30" s="99">
        <v>0.48435260000000002</v>
      </c>
      <c r="AH30" s="116">
        <v>1923</v>
      </c>
      <c r="AI30" s="99">
        <v>599</v>
      </c>
      <c r="AJ30" s="100">
        <v>10.520954</v>
      </c>
      <c r="AK30" s="100">
        <v>13.332684</v>
      </c>
      <c r="AL30" s="100" t="s">
        <v>24</v>
      </c>
      <c r="AM30" s="100">
        <v>13.961612000000001</v>
      </c>
      <c r="AN30" s="100">
        <v>11.632479999999999</v>
      </c>
      <c r="AO30" s="100">
        <v>10.706455999999999</v>
      </c>
      <c r="AP30" s="100">
        <v>45.684122000000002</v>
      </c>
      <c r="AQ30" s="100" t="s">
        <v>24</v>
      </c>
      <c r="AR30" s="100">
        <v>18.206686999999999</v>
      </c>
      <c r="AS30" s="100">
        <v>1.0651539999999999</v>
      </c>
      <c r="AT30" s="99">
        <v>17420</v>
      </c>
      <c r="AU30" s="99">
        <v>3.0999199000000002</v>
      </c>
      <c r="AV30" s="99">
        <v>1.0617144000000001</v>
      </c>
      <c r="AW30" s="100">
        <v>4.8955903999999997</v>
      </c>
      <c r="AY30" s="116">
        <v>1923</v>
      </c>
    </row>
    <row r="31" spans="2:51">
      <c r="B31" s="116">
        <v>1924</v>
      </c>
      <c r="C31" s="99">
        <v>534</v>
      </c>
      <c r="D31" s="100">
        <v>18.031403000000001</v>
      </c>
      <c r="E31" s="100">
        <v>23.282278000000002</v>
      </c>
      <c r="F31" s="100" t="s">
        <v>24</v>
      </c>
      <c r="G31" s="100">
        <v>24.343969999999999</v>
      </c>
      <c r="H31" s="100">
        <v>19.936249</v>
      </c>
      <c r="I31" s="100">
        <v>18.163374000000001</v>
      </c>
      <c r="J31" s="100">
        <v>45.757576</v>
      </c>
      <c r="K31" s="100" t="s">
        <v>24</v>
      </c>
      <c r="L31" s="100">
        <v>18.869257999999999</v>
      </c>
      <c r="M31" s="100">
        <v>1.7168762</v>
      </c>
      <c r="N31" s="99">
        <v>15527.5</v>
      </c>
      <c r="O31" s="99">
        <v>5.3078212000000002</v>
      </c>
      <c r="P31" s="99">
        <v>1.7549262999999999</v>
      </c>
      <c r="R31" s="116">
        <v>1924</v>
      </c>
      <c r="S31" s="99">
        <v>119</v>
      </c>
      <c r="T31" s="100">
        <v>4.1758781999999997</v>
      </c>
      <c r="U31" s="100">
        <v>4.9115583999999997</v>
      </c>
      <c r="V31" s="100" t="s">
        <v>24</v>
      </c>
      <c r="W31" s="100">
        <v>5.0131307999999999</v>
      </c>
      <c r="X31" s="100">
        <v>4.5074242</v>
      </c>
      <c r="Y31" s="100">
        <v>4.2038964999999999</v>
      </c>
      <c r="Z31" s="100">
        <v>41.533613000000003</v>
      </c>
      <c r="AA31" s="100" t="s">
        <v>24</v>
      </c>
      <c r="AB31" s="100">
        <v>15.514993</v>
      </c>
      <c r="AC31" s="100">
        <v>0.49838759999999999</v>
      </c>
      <c r="AD31" s="99">
        <v>3985</v>
      </c>
      <c r="AE31" s="99">
        <v>1.4177963</v>
      </c>
      <c r="AF31" s="99">
        <v>0.56750009999999995</v>
      </c>
      <c r="AH31" s="116">
        <v>1924</v>
      </c>
      <c r="AI31" s="99">
        <v>653</v>
      </c>
      <c r="AJ31" s="100">
        <v>11.236922</v>
      </c>
      <c r="AK31" s="100">
        <v>14.315569</v>
      </c>
      <c r="AL31" s="100" t="s">
        <v>24</v>
      </c>
      <c r="AM31" s="100">
        <v>14.908659</v>
      </c>
      <c r="AN31" s="100">
        <v>12.422215</v>
      </c>
      <c r="AO31" s="100">
        <v>11.385225999999999</v>
      </c>
      <c r="AP31" s="100">
        <v>44.98068</v>
      </c>
      <c r="AQ31" s="100" t="s">
        <v>24</v>
      </c>
      <c r="AR31" s="100">
        <v>18.154017</v>
      </c>
      <c r="AS31" s="100">
        <v>1.1877046</v>
      </c>
      <c r="AT31" s="99">
        <v>19512.5</v>
      </c>
      <c r="AU31" s="99">
        <v>3.4017015000000002</v>
      </c>
      <c r="AV31" s="99">
        <v>1.2295229999999999</v>
      </c>
      <c r="AW31" s="100">
        <v>4.7403035999999998</v>
      </c>
      <c r="AY31" s="116">
        <v>1924</v>
      </c>
    </row>
    <row r="32" spans="2:51">
      <c r="B32" s="116">
        <v>1925</v>
      </c>
      <c r="C32" s="99">
        <v>569</v>
      </c>
      <c r="D32" s="100">
        <v>18.772062999999999</v>
      </c>
      <c r="E32" s="100">
        <v>25.248860000000001</v>
      </c>
      <c r="F32" s="100" t="s">
        <v>24</v>
      </c>
      <c r="G32" s="100">
        <v>26.960286</v>
      </c>
      <c r="H32" s="100">
        <v>21.279713000000001</v>
      </c>
      <c r="I32" s="100">
        <v>19.536272</v>
      </c>
      <c r="J32" s="100">
        <v>46.563603999999998</v>
      </c>
      <c r="K32" s="100" t="s">
        <v>24</v>
      </c>
      <c r="L32" s="100">
        <v>18.552330999999999</v>
      </c>
      <c r="M32" s="100">
        <v>1.8275840000000001</v>
      </c>
      <c r="N32" s="99">
        <v>16212.5</v>
      </c>
      <c r="O32" s="99">
        <v>5.4153583999999997</v>
      </c>
      <c r="P32" s="99">
        <v>1.8812751000000001</v>
      </c>
      <c r="R32" s="116">
        <v>1925</v>
      </c>
      <c r="S32" s="99">
        <v>131</v>
      </c>
      <c r="T32" s="100">
        <v>4.5046594000000004</v>
      </c>
      <c r="U32" s="100">
        <v>5.2539461000000003</v>
      </c>
      <c r="V32" s="100" t="s">
        <v>24</v>
      </c>
      <c r="W32" s="100">
        <v>5.3414678000000002</v>
      </c>
      <c r="X32" s="100">
        <v>4.7678447000000004</v>
      </c>
      <c r="Y32" s="100">
        <v>4.3182536000000002</v>
      </c>
      <c r="Z32" s="100">
        <v>40.846153999999999</v>
      </c>
      <c r="AA32" s="100" t="s">
        <v>24</v>
      </c>
      <c r="AB32" s="100">
        <v>15.144508999999999</v>
      </c>
      <c r="AC32" s="100">
        <v>0.55901679999999998</v>
      </c>
      <c r="AD32" s="99">
        <v>4455</v>
      </c>
      <c r="AE32" s="99">
        <v>1.5535098000000001</v>
      </c>
      <c r="AF32" s="99">
        <v>0.67115610000000003</v>
      </c>
      <c r="AH32" s="116">
        <v>1925</v>
      </c>
      <c r="AI32" s="99">
        <v>700</v>
      </c>
      <c r="AJ32" s="100">
        <v>11.786099</v>
      </c>
      <c r="AK32" s="100">
        <v>15.42596</v>
      </c>
      <c r="AL32" s="100" t="s">
        <v>24</v>
      </c>
      <c r="AM32" s="100">
        <v>16.321055000000001</v>
      </c>
      <c r="AN32" s="100">
        <v>13.216101999999999</v>
      </c>
      <c r="AO32" s="100">
        <v>12.125351</v>
      </c>
      <c r="AP32" s="100">
        <v>45.495690000000003</v>
      </c>
      <c r="AQ32" s="100" t="s">
        <v>24</v>
      </c>
      <c r="AR32" s="100">
        <v>17.802644999999998</v>
      </c>
      <c r="AS32" s="100">
        <v>1.2828031</v>
      </c>
      <c r="AT32" s="99">
        <v>20667.5</v>
      </c>
      <c r="AU32" s="99">
        <v>3.5259746000000001</v>
      </c>
      <c r="AV32" s="99">
        <v>1.3547461999999999</v>
      </c>
      <c r="AW32" s="100">
        <v>4.8056945999999998</v>
      </c>
      <c r="AY32" s="116">
        <v>1925</v>
      </c>
    </row>
    <row r="33" spans="2:51">
      <c r="B33" s="116">
        <v>1926</v>
      </c>
      <c r="C33" s="99">
        <v>583</v>
      </c>
      <c r="D33" s="100">
        <v>18.858159000000001</v>
      </c>
      <c r="E33" s="100">
        <v>24.415376999999999</v>
      </c>
      <c r="F33" s="100" t="s">
        <v>24</v>
      </c>
      <c r="G33" s="100">
        <v>25.731832000000001</v>
      </c>
      <c r="H33" s="100">
        <v>20.854237999999999</v>
      </c>
      <c r="I33" s="100">
        <v>18.992280999999998</v>
      </c>
      <c r="J33" s="100">
        <v>46.854560999999997</v>
      </c>
      <c r="K33" s="100" t="s">
        <v>24</v>
      </c>
      <c r="L33" s="100">
        <v>17.434211000000001</v>
      </c>
      <c r="M33" s="100">
        <v>1.8001050000000001</v>
      </c>
      <c r="N33" s="99">
        <v>16460</v>
      </c>
      <c r="O33" s="99">
        <v>5.3910650999999996</v>
      </c>
      <c r="P33" s="99">
        <v>1.8565567000000001</v>
      </c>
      <c r="R33" s="116">
        <v>1926</v>
      </c>
      <c r="S33" s="99">
        <v>128</v>
      </c>
      <c r="T33" s="100">
        <v>4.3173233</v>
      </c>
      <c r="U33" s="100">
        <v>5.3120336999999997</v>
      </c>
      <c r="V33" s="100" t="s">
        <v>24</v>
      </c>
      <c r="W33" s="100">
        <v>5.5443316999999999</v>
      </c>
      <c r="X33" s="100">
        <v>4.7353994999999998</v>
      </c>
      <c r="Y33" s="100">
        <v>4.3549913</v>
      </c>
      <c r="Z33" s="100">
        <v>42.148437999999999</v>
      </c>
      <c r="AA33" s="100" t="s">
        <v>24</v>
      </c>
      <c r="AB33" s="100">
        <v>14.662084999999999</v>
      </c>
      <c r="AC33" s="100">
        <v>0.52106660000000005</v>
      </c>
      <c r="AD33" s="99">
        <v>4232.5</v>
      </c>
      <c r="AE33" s="99">
        <v>1.4478005</v>
      </c>
      <c r="AF33" s="99">
        <v>0.62580170000000002</v>
      </c>
      <c r="AH33" s="116">
        <v>1926</v>
      </c>
      <c r="AI33" s="99">
        <v>711</v>
      </c>
      <c r="AJ33" s="100">
        <v>11.739841</v>
      </c>
      <c r="AK33" s="100">
        <v>15.079886999999999</v>
      </c>
      <c r="AL33" s="100" t="s">
        <v>24</v>
      </c>
      <c r="AM33" s="100">
        <v>15.862641</v>
      </c>
      <c r="AN33" s="100">
        <v>13.001849999999999</v>
      </c>
      <c r="AO33" s="100">
        <v>11.881024</v>
      </c>
      <c r="AP33" s="100">
        <v>46.004936999999998</v>
      </c>
      <c r="AQ33" s="100" t="s">
        <v>24</v>
      </c>
      <c r="AR33" s="100">
        <v>16.860327000000002</v>
      </c>
      <c r="AS33" s="100">
        <v>1.2484196999999999</v>
      </c>
      <c r="AT33" s="99">
        <v>20692.5</v>
      </c>
      <c r="AU33" s="99">
        <v>3.4622527999999999</v>
      </c>
      <c r="AV33" s="99">
        <v>1.3239641</v>
      </c>
      <c r="AW33" s="100">
        <v>4.5962389999999997</v>
      </c>
      <c r="AY33" s="116">
        <v>1926</v>
      </c>
    </row>
    <row r="34" spans="2:51">
      <c r="B34" s="116">
        <v>1927</v>
      </c>
      <c r="C34" s="99">
        <v>598</v>
      </c>
      <c r="D34" s="100">
        <v>18.931239999999999</v>
      </c>
      <c r="E34" s="100">
        <v>24.359453999999999</v>
      </c>
      <c r="F34" s="100" t="s">
        <v>24</v>
      </c>
      <c r="G34" s="100">
        <v>25.743172000000001</v>
      </c>
      <c r="H34" s="100">
        <v>20.844660999999999</v>
      </c>
      <c r="I34" s="100">
        <v>19.109103999999999</v>
      </c>
      <c r="J34" s="100">
        <v>47.693603000000003</v>
      </c>
      <c r="K34" s="100" t="s">
        <v>24</v>
      </c>
      <c r="L34" s="100">
        <v>17.393833999999998</v>
      </c>
      <c r="M34" s="100">
        <v>1.8199525000000001</v>
      </c>
      <c r="N34" s="99">
        <v>16305</v>
      </c>
      <c r="O34" s="99">
        <v>5.2269667000000002</v>
      </c>
      <c r="P34" s="99">
        <v>1.8261235</v>
      </c>
      <c r="R34" s="116">
        <v>1927</v>
      </c>
      <c r="S34" s="99">
        <v>142</v>
      </c>
      <c r="T34" s="100">
        <v>4.6962330999999997</v>
      </c>
      <c r="U34" s="100">
        <v>5.4864800000000002</v>
      </c>
      <c r="V34" s="100" t="s">
        <v>24</v>
      </c>
      <c r="W34" s="100">
        <v>5.5907434</v>
      </c>
      <c r="X34" s="100">
        <v>5.0097269999999998</v>
      </c>
      <c r="Y34" s="100">
        <v>4.6825770000000002</v>
      </c>
      <c r="Z34" s="100">
        <v>40.985914999999999</v>
      </c>
      <c r="AA34" s="100" t="s">
        <v>24</v>
      </c>
      <c r="AB34" s="100">
        <v>14.931651</v>
      </c>
      <c r="AC34" s="100">
        <v>0.55852740000000001</v>
      </c>
      <c r="AD34" s="99">
        <v>4837.5</v>
      </c>
      <c r="AE34" s="99">
        <v>1.6227776</v>
      </c>
      <c r="AF34" s="99">
        <v>0.69321540000000004</v>
      </c>
      <c r="AH34" s="116">
        <v>1927</v>
      </c>
      <c r="AI34" s="99">
        <v>740</v>
      </c>
      <c r="AJ34" s="100">
        <v>11.969268</v>
      </c>
      <c r="AK34" s="100">
        <v>15.137119</v>
      </c>
      <c r="AL34" s="100" t="s">
        <v>24</v>
      </c>
      <c r="AM34" s="100">
        <v>15.892056999999999</v>
      </c>
      <c r="AN34" s="100">
        <v>13.133004</v>
      </c>
      <c r="AO34" s="100">
        <v>12.103769</v>
      </c>
      <c r="AP34" s="100">
        <v>46.399456999999998</v>
      </c>
      <c r="AQ34" s="100" t="s">
        <v>24</v>
      </c>
      <c r="AR34" s="100">
        <v>16.860333000000001</v>
      </c>
      <c r="AS34" s="100">
        <v>1.2696888</v>
      </c>
      <c r="AT34" s="99">
        <v>21142.5</v>
      </c>
      <c r="AU34" s="99">
        <v>3.4657562999999998</v>
      </c>
      <c r="AV34" s="99">
        <v>1.3291234999999999</v>
      </c>
      <c r="AW34" s="100">
        <v>4.4399058</v>
      </c>
      <c r="AY34" s="116">
        <v>1927</v>
      </c>
    </row>
    <row r="35" spans="2:51">
      <c r="B35" s="116">
        <v>1928</v>
      </c>
      <c r="C35" s="99">
        <v>635</v>
      </c>
      <c r="D35" s="100">
        <v>19.711925999999998</v>
      </c>
      <c r="E35" s="100">
        <v>26.032767</v>
      </c>
      <c r="F35" s="100" t="s">
        <v>24</v>
      </c>
      <c r="G35" s="100">
        <v>27.851807000000001</v>
      </c>
      <c r="H35" s="100">
        <v>21.919839</v>
      </c>
      <c r="I35" s="100">
        <v>20.226234000000002</v>
      </c>
      <c r="J35" s="100">
        <v>47.650793999999998</v>
      </c>
      <c r="K35" s="100" t="s">
        <v>24</v>
      </c>
      <c r="L35" s="100">
        <v>18.994914999999999</v>
      </c>
      <c r="M35" s="100">
        <v>1.9158244</v>
      </c>
      <c r="N35" s="99">
        <v>17352.5</v>
      </c>
      <c r="O35" s="99">
        <v>5.4557316</v>
      </c>
      <c r="P35" s="99">
        <v>1.9446336</v>
      </c>
      <c r="R35" s="116">
        <v>1928</v>
      </c>
      <c r="S35" s="99">
        <v>142</v>
      </c>
      <c r="T35" s="100">
        <v>4.6091924000000004</v>
      </c>
      <c r="U35" s="100">
        <v>5.4117468000000004</v>
      </c>
      <c r="V35" s="100" t="s">
        <v>24</v>
      </c>
      <c r="W35" s="100">
        <v>5.5151883000000002</v>
      </c>
      <c r="X35" s="100">
        <v>4.9161562999999999</v>
      </c>
      <c r="Y35" s="100">
        <v>4.5922397000000004</v>
      </c>
      <c r="Z35" s="100">
        <v>41.443662000000003</v>
      </c>
      <c r="AA35" s="100" t="s">
        <v>24</v>
      </c>
      <c r="AB35" s="100">
        <v>15.384615</v>
      </c>
      <c r="AC35" s="100">
        <v>0.54130290000000003</v>
      </c>
      <c r="AD35" s="99">
        <v>4777.5</v>
      </c>
      <c r="AE35" s="99">
        <v>1.5732539000000001</v>
      </c>
      <c r="AF35" s="99">
        <v>0.66805800000000004</v>
      </c>
      <c r="AH35" s="116">
        <v>1928</v>
      </c>
      <c r="AI35" s="99">
        <v>777</v>
      </c>
      <c r="AJ35" s="100">
        <v>12.329027999999999</v>
      </c>
      <c r="AK35" s="100">
        <v>15.838832</v>
      </c>
      <c r="AL35" s="100" t="s">
        <v>24</v>
      </c>
      <c r="AM35" s="100">
        <v>16.778707000000001</v>
      </c>
      <c r="AN35" s="100">
        <v>13.579547</v>
      </c>
      <c r="AO35" s="100">
        <v>12.583125000000001</v>
      </c>
      <c r="AP35" s="100">
        <v>46.509067000000002</v>
      </c>
      <c r="AQ35" s="100" t="s">
        <v>24</v>
      </c>
      <c r="AR35" s="100">
        <v>18.213782999999999</v>
      </c>
      <c r="AS35" s="100">
        <v>1.3085655</v>
      </c>
      <c r="AT35" s="99">
        <v>22130</v>
      </c>
      <c r="AU35" s="99">
        <v>3.5594228999999999</v>
      </c>
      <c r="AV35" s="99">
        <v>1.3767061</v>
      </c>
      <c r="AW35" s="100">
        <v>4.8104184999999999</v>
      </c>
      <c r="AY35" s="116">
        <v>1928</v>
      </c>
    </row>
    <row r="36" spans="2:51">
      <c r="B36" s="116">
        <v>1929</v>
      </c>
      <c r="C36" s="99">
        <v>644</v>
      </c>
      <c r="D36" s="100">
        <v>19.722536999999999</v>
      </c>
      <c r="E36" s="100">
        <v>23.854089999999999</v>
      </c>
      <c r="F36" s="100" t="s">
        <v>24</v>
      </c>
      <c r="G36" s="100">
        <v>24.735384</v>
      </c>
      <c r="H36" s="100">
        <v>20.981093000000001</v>
      </c>
      <c r="I36" s="100">
        <v>19.353121000000002</v>
      </c>
      <c r="J36" s="100">
        <v>45.854232000000003</v>
      </c>
      <c r="K36" s="100" t="s">
        <v>24</v>
      </c>
      <c r="L36" s="100">
        <v>18.384242</v>
      </c>
      <c r="M36" s="100">
        <v>1.8549456</v>
      </c>
      <c r="N36" s="99">
        <v>18640</v>
      </c>
      <c r="O36" s="99">
        <v>5.7843289000000002</v>
      </c>
      <c r="P36" s="99">
        <v>2.0784202000000001</v>
      </c>
      <c r="R36" s="116">
        <v>1929</v>
      </c>
      <c r="S36" s="99">
        <v>141</v>
      </c>
      <c r="T36" s="100">
        <v>4.5068082</v>
      </c>
      <c r="U36" s="100">
        <v>5.1353571000000002</v>
      </c>
      <c r="V36" s="100" t="s">
        <v>24</v>
      </c>
      <c r="W36" s="100">
        <v>5.1662923999999997</v>
      </c>
      <c r="X36" s="100">
        <v>4.6978888999999997</v>
      </c>
      <c r="Y36" s="100">
        <v>4.3693166000000003</v>
      </c>
      <c r="Z36" s="100">
        <v>41.897162999999999</v>
      </c>
      <c r="AA36" s="100" t="s">
        <v>24</v>
      </c>
      <c r="AB36" s="100">
        <v>14.984059999999999</v>
      </c>
      <c r="AC36" s="100">
        <v>0.53942380000000001</v>
      </c>
      <c r="AD36" s="99">
        <v>4670</v>
      </c>
      <c r="AE36" s="99">
        <v>1.5149058</v>
      </c>
      <c r="AF36" s="99">
        <v>0.69398780000000004</v>
      </c>
      <c r="AH36" s="116">
        <v>1929</v>
      </c>
      <c r="AI36" s="99">
        <v>785</v>
      </c>
      <c r="AJ36" s="100">
        <v>12.277327</v>
      </c>
      <c r="AK36" s="100">
        <v>14.711001</v>
      </c>
      <c r="AL36" s="100" t="s">
        <v>24</v>
      </c>
      <c r="AM36" s="100">
        <v>15.183244999999999</v>
      </c>
      <c r="AN36" s="100">
        <v>13.032995</v>
      </c>
      <c r="AO36" s="100">
        <v>12.051745</v>
      </c>
      <c r="AP36" s="100">
        <v>45.137996999999999</v>
      </c>
      <c r="AQ36" s="100" t="s">
        <v>24</v>
      </c>
      <c r="AR36" s="100">
        <v>17.664266000000001</v>
      </c>
      <c r="AS36" s="100">
        <v>1.2899091</v>
      </c>
      <c r="AT36" s="99">
        <v>23310</v>
      </c>
      <c r="AU36" s="99">
        <v>3.6969485999999998</v>
      </c>
      <c r="AV36" s="99">
        <v>1.4849426999999999</v>
      </c>
      <c r="AW36" s="100">
        <v>4.6450695</v>
      </c>
      <c r="AY36" s="116">
        <v>1929</v>
      </c>
    </row>
    <row r="37" spans="2:51">
      <c r="B37" s="116">
        <v>1930</v>
      </c>
      <c r="C37" s="99">
        <v>791</v>
      </c>
      <c r="D37" s="100">
        <v>24.003883999999999</v>
      </c>
      <c r="E37" s="100">
        <v>29.811501</v>
      </c>
      <c r="F37" s="100" t="s">
        <v>24</v>
      </c>
      <c r="G37" s="100">
        <v>31.387508</v>
      </c>
      <c r="H37" s="100">
        <v>25.777412000000002</v>
      </c>
      <c r="I37" s="100">
        <v>23.789186999999998</v>
      </c>
      <c r="J37" s="100">
        <v>46.996172999999999</v>
      </c>
      <c r="K37" s="100" t="s">
        <v>24</v>
      </c>
      <c r="L37" s="100">
        <v>22.736419000000001</v>
      </c>
      <c r="M37" s="100">
        <v>2.5394888999999998</v>
      </c>
      <c r="N37" s="99">
        <v>22045</v>
      </c>
      <c r="O37" s="99">
        <v>6.7832856000000001</v>
      </c>
      <c r="P37" s="99">
        <v>2.7644453000000002</v>
      </c>
      <c r="R37" s="116">
        <v>1930</v>
      </c>
      <c r="S37" s="99">
        <v>152</v>
      </c>
      <c r="T37" s="100">
        <v>4.7988887</v>
      </c>
      <c r="U37" s="100">
        <v>5.3375196999999996</v>
      </c>
      <c r="V37" s="100" t="s">
        <v>24</v>
      </c>
      <c r="W37" s="100">
        <v>5.4869652999999996</v>
      </c>
      <c r="X37" s="100">
        <v>4.9555064</v>
      </c>
      <c r="Y37" s="100">
        <v>4.6639416999999996</v>
      </c>
      <c r="Z37" s="100">
        <v>41.315789000000002</v>
      </c>
      <c r="AA37" s="100" t="s">
        <v>24</v>
      </c>
      <c r="AB37" s="100">
        <v>16.593886000000001</v>
      </c>
      <c r="AC37" s="100">
        <v>0.62854069999999995</v>
      </c>
      <c r="AD37" s="99">
        <v>5122.5</v>
      </c>
      <c r="AE37" s="99">
        <v>1.6423532999999999</v>
      </c>
      <c r="AF37" s="99">
        <v>0.82548410000000005</v>
      </c>
      <c r="AH37" s="116">
        <v>1930</v>
      </c>
      <c r="AI37" s="99">
        <v>943</v>
      </c>
      <c r="AJ37" s="100">
        <v>14.591424999999999</v>
      </c>
      <c r="AK37" s="100">
        <v>17.774605000000001</v>
      </c>
      <c r="AL37" s="100" t="s">
        <v>24</v>
      </c>
      <c r="AM37" s="100">
        <v>18.639896</v>
      </c>
      <c r="AN37" s="100">
        <v>15.563022</v>
      </c>
      <c r="AO37" s="100">
        <v>14.425468</v>
      </c>
      <c r="AP37" s="100">
        <v>46.073718</v>
      </c>
      <c r="AQ37" s="100" t="s">
        <v>24</v>
      </c>
      <c r="AR37" s="100">
        <v>21.456199999999999</v>
      </c>
      <c r="AS37" s="100">
        <v>1.7042887</v>
      </c>
      <c r="AT37" s="99">
        <v>27167.5</v>
      </c>
      <c r="AU37" s="99">
        <v>4.2656502999999999</v>
      </c>
      <c r="AV37" s="99">
        <v>1.9159128000000001</v>
      </c>
      <c r="AW37" s="100">
        <v>5.5852722999999997</v>
      </c>
      <c r="AY37" s="116">
        <v>1930</v>
      </c>
    </row>
    <row r="38" spans="2:51">
      <c r="B38" s="117">
        <v>1931</v>
      </c>
      <c r="C38" s="99">
        <v>689</v>
      </c>
      <c r="D38" s="100">
        <v>20.745514</v>
      </c>
      <c r="E38" s="100">
        <v>26.488759999999999</v>
      </c>
      <c r="F38" s="100" t="s">
        <v>24</v>
      </c>
      <c r="G38" s="100">
        <v>27.996974999999999</v>
      </c>
      <c r="H38" s="100">
        <v>22.556901</v>
      </c>
      <c r="I38" s="100">
        <v>20.667131999999999</v>
      </c>
      <c r="J38" s="100">
        <v>47.871178999999998</v>
      </c>
      <c r="K38" s="100" t="s">
        <v>24</v>
      </c>
      <c r="L38" s="100">
        <v>22.450310000000002</v>
      </c>
      <c r="M38" s="100">
        <v>2.1669391999999998</v>
      </c>
      <c r="N38" s="99">
        <v>18742.5</v>
      </c>
      <c r="O38" s="99">
        <v>5.7276227999999998</v>
      </c>
      <c r="P38" s="99">
        <v>2.5131743000000002</v>
      </c>
      <c r="R38" s="117">
        <v>1931</v>
      </c>
      <c r="S38" s="99">
        <v>138</v>
      </c>
      <c r="T38" s="100">
        <v>4.3053692000000003</v>
      </c>
      <c r="U38" s="100">
        <v>4.8957077</v>
      </c>
      <c r="V38" s="100" t="s">
        <v>24</v>
      </c>
      <c r="W38" s="100">
        <v>5.0102285000000002</v>
      </c>
      <c r="X38" s="100">
        <v>4.4983499</v>
      </c>
      <c r="Y38" s="100">
        <v>4.2030462999999996</v>
      </c>
      <c r="Z38" s="100">
        <v>42.246377000000003</v>
      </c>
      <c r="AA38" s="100" t="s">
        <v>24</v>
      </c>
      <c r="AB38" s="100">
        <v>16.626505999999999</v>
      </c>
      <c r="AC38" s="100">
        <v>0.55726050000000005</v>
      </c>
      <c r="AD38" s="99">
        <v>4522.5</v>
      </c>
      <c r="AE38" s="99">
        <v>1.4343026999999999</v>
      </c>
      <c r="AF38" s="99">
        <v>0.78798460000000004</v>
      </c>
      <c r="AH38" s="117">
        <v>1931</v>
      </c>
      <c r="AI38" s="99">
        <v>827</v>
      </c>
      <c r="AJ38" s="100">
        <v>12.671417</v>
      </c>
      <c r="AK38" s="100">
        <v>15.793355</v>
      </c>
      <c r="AL38" s="100" t="s">
        <v>24</v>
      </c>
      <c r="AM38" s="100">
        <v>16.593774</v>
      </c>
      <c r="AN38" s="100">
        <v>13.645804999999999</v>
      </c>
      <c r="AO38" s="100">
        <v>12.555955000000001</v>
      </c>
      <c r="AP38" s="100">
        <v>46.930303000000002</v>
      </c>
      <c r="AQ38" s="100" t="s">
        <v>24</v>
      </c>
      <c r="AR38" s="100">
        <v>21.210567000000001</v>
      </c>
      <c r="AS38" s="100">
        <v>1.4621641000000001</v>
      </c>
      <c r="AT38" s="99">
        <v>23265</v>
      </c>
      <c r="AU38" s="99">
        <v>3.6207862999999998</v>
      </c>
      <c r="AV38" s="99">
        <v>1.7628972999999999</v>
      </c>
      <c r="AW38" s="100">
        <v>5.410609</v>
      </c>
      <c r="AY38" s="117">
        <v>1931</v>
      </c>
    </row>
    <row r="39" spans="2:51">
      <c r="B39" s="117">
        <v>1932</v>
      </c>
      <c r="C39" s="99">
        <v>598</v>
      </c>
      <c r="D39" s="100">
        <v>17.887588999999998</v>
      </c>
      <c r="E39" s="100">
        <v>22.309652</v>
      </c>
      <c r="F39" s="100" t="s">
        <v>24</v>
      </c>
      <c r="G39" s="100">
        <v>23.639856999999999</v>
      </c>
      <c r="H39" s="100">
        <v>19.069938</v>
      </c>
      <c r="I39" s="100">
        <v>17.614747000000001</v>
      </c>
      <c r="J39" s="100">
        <v>48.273108999999998</v>
      </c>
      <c r="K39" s="100" t="s">
        <v>24</v>
      </c>
      <c r="L39" s="100">
        <v>19.993313000000001</v>
      </c>
      <c r="M39" s="100">
        <v>1.8769617000000001</v>
      </c>
      <c r="N39" s="99">
        <v>15997.5</v>
      </c>
      <c r="O39" s="99">
        <v>4.8606891000000001</v>
      </c>
      <c r="P39" s="99">
        <v>2.2156665000000002</v>
      </c>
      <c r="R39" s="117">
        <v>1932</v>
      </c>
      <c r="S39" s="99">
        <v>156</v>
      </c>
      <c r="T39" s="100">
        <v>4.8241952000000001</v>
      </c>
      <c r="U39" s="100">
        <v>5.4508140999999997</v>
      </c>
      <c r="V39" s="100" t="s">
        <v>24</v>
      </c>
      <c r="W39" s="100">
        <v>5.5288931999999997</v>
      </c>
      <c r="X39" s="100">
        <v>4.9610704999999999</v>
      </c>
      <c r="Y39" s="100">
        <v>4.5937194999999997</v>
      </c>
      <c r="Z39" s="100">
        <v>42.179487000000002</v>
      </c>
      <c r="AA39" s="100" t="s">
        <v>24</v>
      </c>
      <c r="AB39" s="100">
        <v>17.469204999999999</v>
      </c>
      <c r="AC39" s="100">
        <v>0.62658150000000001</v>
      </c>
      <c r="AD39" s="99">
        <v>5127.5</v>
      </c>
      <c r="AE39" s="99">
        <v>1.6136900000000001</v>
      </c>
      <c r="AF39" s="99">
        <v>0.9158908</v>
      </c>
      <c r="AH39" s="117">
        <v>1932</v>
      </c>
      <c r="AI39" s="99">
        <v>754</v>
      </c>
      <c r="AJ39" s="100">
        <v>11.464542</v>
      </c>
      <c r="AK39" s="100">
        <v>13.967363000000001</v>
      </c>
      <c r="AL39" s="100" t="s">
        <v>24</v>
      </c>
      <c r="AM39" s="100">
        <v>14.667980999999999</v>
      </c>
      <c r="AN39" s="100">
        <v>12.108553000000001</v>
      </c>
      <c r="AO39" s="100">
        <v>11.202030000000001</v>
      </c>
      <c r="AP39" s="100">
        <v>47.007323999999997</v>
      </c>
      <c r="AQ39" s="100" t="s">
        <v>24</v>
      </c>
      <c r="AR39" s="100">
        <v>19.412976</v>
      </c>
      <c r="AS39" s="100">
        <v>1.3284705000000001</v>
      </c>
      <c r="AT39" s="99">
        <v>21125</v>
      </c>
      <c r="AU39" s="99">
        <v>3.2657257</v>
      </c>
      <c r="AV39" s="99">
        <v>1.6480022999999999</v>
      </c>
      <c r="AW39" s="100">
        <v>4.0929026999999998</v>
      </c>
      <c r="AY39" s="117">
        <v>1932</v>
      </c>
    </row>
    <row r="40" spans="2:51">
      <c r="B40" s="117">
        <v>1933</v>
      </c>
      <c r="C40" s="99">
        <v>633</v>
      </c>
      <c r="D40" s="100">
        <v>18.79956</v>
      </c>
      <c r="E40" s="100">
        <v>22.562128000000001</v>
      </c>
      <c r="F40" s="100" t="s">
        <v>24</v>
      </c>
      <c r="G40" s="100">
        <v>23.626273999999999</v>
      </c>
      <c r="H40" s="100">
        <v>19.642755999999999</v>
      </c>
      <c r="I40" s="100">
        <v>18.134542</v>
      </c>
      <c r="J40" s="100">
        <v>46.888888999999999</v>
      </c>
      <c r="K40" s="100" t="s">
        <v>24</v>
      </c>
      <c r="L40" s="100">
        <v>21.263016</v>
      </c>
      <c r="M40" s="100">
        <v>1.9037594</v>
      </c>
      <c r="N40" s="99">
        <v>17787.5</v>
      </c>
      <c r="O40" s="99">
        <v>5.3704597999999999</v>
      </c>
      <c r="P40" s="99">
        <v>2.4879362</v>
      </c>
      <c r="R40" s="117">
        <v>1933</v>
      </c>
      <c r="S40" s="99">
        <v>157</v>
      </c>
      <c r="T40" s="100">
        <v>4.8119655999999997</v>
      </c>
      <c r="U40" s="100">
        <v>5.2482939000000002</v>
      </c>
      <c r="V40" s="100" t="s">
        <v>24</v>
      </c>
      <c r="W40" s="100">
        <v>5.3262635999999999</v>
      </c>
      <c r="X40" s="100">
        <v>4.9152996</v>
      </c>
      <c r="Y40" s="100">
        <v>4.5299882</v>
      </c>
      <c r="Z40" s="100">
        <v>39.442675000000001</v>
      </c>
      <c r="AA40" s="100" t="s">
        <v>24</v>
      </c>
      <c r="AB40" s="100">
        <v>17.581187</v>
      </c>
      <c r="AC40" s="100">
        <v>0.60695089999999996</v>
      </c>
      <c r="AD40" s="99">
        <v>5597.5</v>
      </c>
      <c r="AE40" s="99">
        <v>1.7479077999999999</v>
      </c>
      <c r="AF40" s="99">
        <v>1.0035364</v>
      </c>
      <c r="AH40" s="117">
        <v>1933</v>
      </c>
      <c r="AI40" s="99">
        <v>790</v>
      </c>
      <c r="AJ40" s="100">
        <v>11.915895000000001</v>
      </c>
      <c r="AK40" s="100">
        <v>14.002803999999999</v>
      </c>
      <c r="AL40" s="100" t="s">
        <v>24</v>
      </c>
      <c r="AM40" s="100">
        <v>14.575932999999999</v>
      </c>
      <c r="AN40" s="100">
        <v>12.372813000000001</v>
      </c>
      <c r="AO40" s="100">
        <v>11.426707</v>
      </c>
      <c r="AP40" s="100">
        <v>45.403430999999998</v>
      </c>
      <c r="AQ40" s="100" t="s">
        <v>24</v>
      </c>
      <c r="AR40" s="100">
        <v>20.413436999999998</v>
      </c>
      <c r="AS40" s="100">
        <v>1.336333</v>
      </c>
      <c r="AT40" s="99">
        <v>23385</v>
      </c>
      <c r="AU40" s="99">
        <v>3.5896845000000002</v>
      </c>
      <c r="AV40" s="99">
        <v>1.8373925</v>
      </c>
      <c r="AW40" s="100">
        <v>4.2989452000000004</v>
      </c>
      <c r="AY40" s="117">
        <v>1933</v>
      </c>
    </row>
    <row r="41" spans="2:51">
      <c r="B41" s="117">
        <v>1934</v>
      </c>
      <c r="C41" s="99">
        <v>643</v>
      </c>
      <c r="D41" s="100">
        <v>18.976507999999999</v>
      </c>
      <c r="E41" s="100">
        <v>23.47082</v>
      </c>
      <c r="F41" s="100" t="s">
        <v>24</v>
      </c>
      <c r="G41" s="100">
        <v>24.971758999999999</v>
      </c>
      <c r="H41" s="100">
        <v>20.039650999999999</v>
      </c>
      <c r="I41" s="100">
        <v>18.402585999999999</v>
      </c>
      <c r="J41" s="100">
        <v>47.515576000000003</v>
      </c>
      <c r="K41" s="100" t="s">
        <v>24</v>
      </c>
      <c r="L41" s="100">
        <v>19.962744000000001</v>
      </c>
      <c r="M41" s="100">
        <v>1.8604247</v>
      </c>
      <c r="N41" s="99">
        <v>17790</v>
      </c>
      <c r="O41" s="99">
        <v>5.3413798999999997</v>
      </c>
      <c r="P41" s="99">
        <v>2.3613659999999999</v>
      </c>
      <c r="R41" s="117">
        <v>1934</v>
      </c>
      <c r="S41" s="99">
        <v>183</v>
      </c>
      <c r="T41" s="100">
        <v>5.5640011999999999</v>
      </c>
      <c r="U41" s="100">
        <v>6.0809172</v>
      </c>
      <c r="V41" s="100" t="s">
        <v>24</v>
      </c>
      <c r="W41" s="100">
        <v>6.1693772999999998</v>
      </c>
      <c r="X41" s="100">
        <v>5.6012352999999999</v>
      </c>
      <c r="Y41" s="100">
        <v>5.1994509000000004</v>
      </c>
      <c r="Z41" s="100">
        <v>41.625683000000002</v>
      </c>
      <c r="AA41" s="100" t="s">
        <v>24</v>
      </c>
      <c r="AB41" s="100">
        <v>18.616479999999999</v>
      </c>
      <c r="AC41" s="100">
        <v>0.66165300000000005</v>
      </c>
      <c r="AD41" s="99">
        <v>6115</v>
      </c>
      <c r="AE41" s="99">
        <v>1.8959477</v>
      </c>
      <c r="AF41" s="99">
        <v>1.0288896999999999</v>
      </c>
      <c r="AH41" s="117">
        <v>1934</v>
      </c>
      <c r="AI41" s="99">
        <v>826</v>
      </c>
      <c r="AJ41" s="100">
        <v>12.370084</v>
      </c>
      <c r="AK41" s="100">
        <v>14.788682</v>
      </c>
      <c r="AL41" s="100" t="s">
        <v>24</v>
      </c>
      <c r="AM41" s="100">
        <v>15.560052000000001</v>
      </c>
      <c r="AN41" s="100">
        <v>12.870733</v>
      </c>
      <c r="AO41" s="100">
        <v>11.859678000000001</v>
      </c>
      <c r="AP41" s="100">
        <v>46.209091000000001</v>
      </c>
      <c r="AQ41" s="100" t="s">
        <v>24</v>
      </c>
      <c r="AR41" s="100">
        <v>19.647953999999999</v>
      </c>
      <c r="AS41" s="100">
        <v>1.3275474</v>
      </c>
      <c r="AT41" s="99">
        <v>23905</v>
      </c>
      <c r="AU41" s="99">
        <v>3.6463337999999998</v>
      </c>
      <c r="AV41" s="99">
        <v>1.7737528</v>
      </c>
      <c r="AW41" s="100">
        <v>3.85975</v>
      </c>
      <c r="AY41" s="117">
        <v>1934</v>
      </c>
    </row>
    <row r="42" spans="2:51">
      <c r="B42" s="117">
        <v>1935</v>
      </c>
      <c r="C42" s="99">
        <v>612</v>
      </c>
      <c r="D42" s="100">
        <v>17.945634999999999</v>
      </c>
      <c r="E42" s="100">
        <v>21.996594000000002</v>
      </c>
      <c r="F42" s="100" t="s">
        <v>24</v>
      </c>
      <c r="G42" s="100">
        <v>23.158973</v>
      </c>
      <c r="H42" s="100">
        <v>18.696784999999998</v>
      </c>
      <c r="I42" s="100">
        <v>17.068674000000001</v>
      </c>
      <c r="J42" s="100">
        <v>47.720948999999997</v>
      </c>
      <c r="K42" s="100" t="s">
        <v>24</v>
      </c>
      <c r="L42" s="100">
        <v>18.664227</v>
      </c>
      <c r="M42" s="100">
        <v>1.714718</v>
      </c>
      <c r="N42" s="99">
        <v>16797.5</v>
      </c>
      <c r="O42" s="99">
        <v>5.0153768000000003</v>
      </c>
      <c r="P42" s="99">
        <v>2.2583810999999998</v>
      </c>
      <c r="R42" s="117">
        <v>1935</v>
      </c>
      <c r="S42" s="99">
        <v>179</v>
      </c>
      <c r="T42" s="100">
        <v>5.3982327999999997</v>
      </c>
      <c r="U42" s="100">
        <v>6.0015048000000002</v>
      </c>
      <c r="V42" s="100" t="s">
        <v>24</v>
      </c>
      <c r="W42" s="100">
        <v>6.0308662000000002</v>
      </c>
      <c r="X42" s="100">
        <v>5.4280271000000004</v>
      </c>
      <c r="Y42" s="100">
        <v>4.9396941999999999</v>
      </c>
      <c r="Z42" s="100">
        <v>41.745809999999999</v>
      </c>
      <c r="AA42" s="100" t="s">
        <v>24</v>
      </c>
      <c r="AB42" s="100">
        <v>17.635467999999999</v>
      </c>
      <c r="AC42" s="100">
        <v>0.64139310000000005</v>
      </c>
      <c r="AD42" s="99">
        <v>5970</v>
      </c>
      <c r="AE42" s="99">
        <v>1.8379976</v>
      </c>
      <c r="AF42" s="99">
        <v>1.0458179999999999</v>
      </c>
      <c r="AH42" s="117">
        <v>1935</v>
      </c>
      <c r="AI42" s="99">
        <v>791</v>
      </c>
      <c r="AJ42" s="100">
        <v>11.759983</v>
      </c>
      <c r="AK42" s="100">
        <v>14.001185</v>
      </c>
      <c r="AL42" s="100" t="s">
        <v>24</v>
      </c>
      <c r="AM42" s="100">
        <v>14.574975</v>
      </c>
      <c r="AN42" s="100">
        <v>12.097288000000001</v>
      </c>
      <c r="AO42" s="100">
        <v>11.044587</v>
      </c>
      <c r="AP42" s="100">
        <v>46.367089</v>
      </c>
      <c r="AQ42" s="100" t="s">
        <v>24</v>
      </c>
      <c r="AR42" s="100">
        <v>18.421053000000001</v>
      </c>
      <c r="AS42" s="100">
        <v>1.2437301999999999</v>
      </c>
      <c r="AT42" s="99">
        <v>22767.5</v>
      </c>
      <c r="AU42" s="99">
        <v>3.4510329999999998</v>
      </c>
      <c r="AV42" s="99">
        <v>1.7318560999999999</v>
      </c>
      <c r="AW42" s="100">
        <v>3.6651798000000002</v>
      </c>
      <c r="AY42" s="117">
        <v>1935</v>
      </c>
    </row>
    <row r="43" spans="2:51">
      <c r="B43" s="117">
        <v>1936</v>
      </c>
      <c r="C43" s="99">
        <v>611</v>
      </c>
      <c r="D43" s="100">
        <v>17.793697999999999</v>
      </c>
      <c r="E43" s="100">
        <v>21.754290999999998</v>
      </c>
      <c r="F43" s="100" t="s">
        <v>24</v>
      </c>
      <c r="G43" s="100">
        <v>23.009969000000002</v>
      </c>
      <c r="H43" s="100">
        <v>18.467960999999999</v>
      </c>
      <c r="I43" s="100">
        <v>16.931152000000001</v>
      </c>
      <c r="J43" s="100">
        <v>47.369067000000001</v>
      </c>
      <c r="K43" s="100" t="s">
        <v>24</v>
      </c>
      <c r="L43" s="100">
        <v>17.829004999999999</v>
      </c>
      <c r="M43" s="100">
        <v>1.7138369</v>
      </c>
      <c r="N43" s="99">
        <v>17040</v>
      </c>
      <c r="O43" s="99">
        <v>5.0577306000000002</v>
      </c>
      <c r="P43" s="99">
        <v>2.2640080999999999</v>
      </c>
      <c r="R43" s="117">
        <v>1936</v>
      </c>
      <c r="S43" s="99">
        <v>178</v>
      </c>
      <c r="T43" s="100">
        <v>5.3220115999999997</v>
      </c>
      <c r="U43" s="100">
        <v>5.8091362999999996</v>
      </c>
      <c r="V43" s="100" t="s">
        <v>24</v>
      </c>
      <c r="W43" s="100">
        <v>6.0036933000000001</v>
      </c>
      <c r="X43" s="100">
        <v>5.3025324999999999</v>
      </c>
      <c r="Y43" s="100">
        <v>5.0200911000000001</v>
      </c>
      <c r="Z43" s="100">
        <v>44.157302999999999</v>
      </c>
      <c r="AA43" s="100" t="s">
        <v>24</v>
      </c>
      <c r="AB43" s="100">
        <v>16.745061</v>
      </c>
      <c r="AC43" s="100">
        <v>0.62939780000000001</v>
      </c>
      <c r="AD43" s="99">
        <v>5492.5</v>
      </c>
      <c r="AE43" s="99">
        <v>1.6780728</v>
      </c>
      <c r="AF43" s="99">
        <v>0.93163879999999999</v>
      </c>
      <c r="AH43" s="117">
        <v>1936</v>
      </c>
      <c r="AI43" s="99">
        <v>789</v>
      </c>
      <c r="AJ43" s="100">
        <v>11.639915</v>
      </c>
      <c r="AK43" s="100">
        <v>13.737964</v>
      </c>
      <c r="AL43" s="100" t="s">
        <v>24</v>
      </c>
      <c r="AM43" s="100">
        <v>14.43145</v>
      </c>
      <c r="AN43" s="100">
        <v>11.892683999999999</v>
      </c>
      <c r="AO43" s="100">
        <v>10.992120999999999</v>
      </c>
      <c r="AP43" s="100">
        <v>46.644486999999998</v>
      </c>
      <c r="AQ43" s="100" t="s">
        <v>24</v>
      </c>
      <c r="AR43" s="100">
        <v>17.572382999999999</v>
      </c>
      <c r="AS43" s="100">
        <v>1.2341238000000001</v>
      </c>
      <c r="AT43" s="99">
        <v>22532.5</v>
      </c>
      <c r="AU43" s="99">
        <v>3.3923247999999999</v>
      </c>
      <c r="AV43" s="99">
        <v>1.6787737</v>
      </c>
      <c r="AW43" s="100">
        <v>3.7448408</v>
      </c>
      <c r="AY43" s="117">
        <v>1936</v>
      </c>
    </row>
    <row r="44" spans="2:51">
      <c r="B44" s="117">
        <v>1937</v>
      </c>
      <c r="C44" s="99">
        <v>573</v>
      </c>
      <c r="D44" s="100">
        <v>16.561171999999999</v>
      </c>
      <c r="E44" s="100">
        <v>19.855349</v>
      </c>
      <c r="F44" s="100" t="s">
        <v>24</v>
      </c>
      <c r="G44" s="100">
        <v>21.076174999999999</v>
      </c>
      <c r="H44" s="100">
        <v>16.968741999999999</v>
      </c>
      <c r="I44" s="100">
        <v>15.579514</v>
      </c>
      <c r="J44" s="100">
        <v>47.552447999999998</v>
      </c>
      <c r="K44" s="100" t="s">
        <v>24</v>
      </c>
      <c r="L44" s="100">
        <v>15.541090000000001</v>
      </c>
      <c r="M44" s="100">
        <v>1.5808641000000001</v>
      </c>
      <c r="N44" s="99">
        <v>15850</v>
      </c>
      <c r="O44" s="99">
        <v>4.6722085</v>
      </c>
      <c r="P44" s="99">
        <v>2.1478055999999999</v>
      </c>
      <c r="R44" s="117">
        <v>1937</v>
      </c>
      <c r="S44" s="99">
        <v>148</v>
      </c>
      <c r="T44" s="100">
        <v>4.3842758999999996</v>
      </c>
      <c r="U44" s="100">
        <v>4.8440061999999999</v>
      </c>
      <c r="V44" s="100" t="s">
        <v>24</v>
      </c>
      <c r="W44" s="100">
        <v>4.9622304000000002</v>
      </c>
      <c r="X44" s="100">
        <v>4.3491239000000004</v>
      </c>
      <c r="Y44" s="100">
        <v>3.9739580000000001</v>
      </c>
      <c r="Z44" s="100">
        <v>44.121622000000002</v>
      </c>
      <c r="AA44" s="100" t="s">
        <v>24</v>
      </c>
      <c r="AB44" s="100">
        <v>13.653136999999999</v>
      </c>
      <c r="AC44" s="100">
        <v>0.52389379999999997</v>
      </c>
      <c r="AD44" s="99">
        <v>4587.5</v>
      </c>
      <c r="AE44" s="99">
        <v>1.389983</v>
      </c>
      <c r="AF44" s="99">
        <v>0.82483399999999996</v>
      </c>
      <c r="AH44" s="117">
        <v>1937</v>
      </c>
      <c r="AI44" s="99">
        <v>721</v>
      </c>
      <c r="AJ44" s="100">
        <v>10.547720999999999</v>
      </c>
      <c r="AK44" s="100">
        <v>12.308968</v>
      </c>
      <c r="AL44" s="100" t="s">
        <v>24</v>
      </c>
      <c r="AM44" s="100">
        <v>12.953704</v>
      </c>
      <c r="AN44" s="100">
        <v>10.660368</v>
      </c>
      <c r="AO44" s="100">
        <v>9.7868109000000008</v>
      </c>
      <c r="AP44" s="100">
        <v>46.847222000000002</v>
      </c>
      <c r="AQ44" s="100" t="s">
        <v>24</v>
      </c>
      <c r="AR44" s="100">
        <v>15.112136</v>
      </c>
      <c r="AS44" s="100">
        <v>1.1178988000000001</v>
      </c>
      <c r="AT44" s="99">
        <v>20437.5</v>
      </c>
      <c r="AU44" s="99">
        <v>3.0536547000000001</v>
      </c>
      <c r="AV44" s="99">
        <v>1.5792402000000001</v>
      </c>
      <c r="AW44" s="100">
        <v>4.0989519000000003</v>
      </c>
      <c r="AY44" s="117">
        <v>1937</v>
      </c>
    </row>
    <row r="45" spans="2:51">
      <c r="B45" s="117">
        <v>1938</v>
      </c>
      <c r="C45" s="99">
        <v>574</v>
      </c>
      <c r="D45" s="100">
        <v>16.446048999999999</v>
      </c>
      <c r="E45" s="100">
        <v>19.520225</v>
      </c>
      <c r="F45" s="100" t="s">
        <v>24</v>
      </c>
      <c r="G45" s="100">
        <v>20.831748999999999</v>
      </c>
      <c r="H45" s="100">
        <v>16.698332000000001</v>
      </c>
      <c r="I45" s="100">
        <v>15.291428</v>
      </c>
      <c r="J45" s="100">
        <v>47.429825000000001</v>
      </c>
      <c r="K45" s="100" t="s">
        <v>24</v>
      </c>
      <c r="L45" s="100">
        <v>16.096467000000001</v>
      </c>
      <c r="M45" s="100">
        <v>1.5494250000000001</v>
      </c>
      <c r="N45" s="99">
        <v>15887.5</v>
      </c>
      <c r="O45" s="99">
        <v>4.6461471000000003</v>
      </c>
      <c r="P45" s="99">
        <v>2.1298558999999999</v>
      </c>
      <c r="R45" s="117">
        <v>1938</v>
      </c>
      <c r="S45" s="99">
        <v>169</v>
      </c>
      <c r="T45" s="100">
        <v>4.9583382</v>
      </c>
      <c r="U45" s="100">
        <v>5.3361394999999998</v>
      </c>
      <c r="V45" s="100" t="s">
        <v>24</v>
      </c>
      <c r="W45" s="100">
        <v>5.4218999999999999</v>
      </c>
      <c r="X45" s="100">
        <v>4.8915911999999997</v>
      </c>
      <c r="Y45" s="100">
        <v>4.4759498999999998</v>
      </c>
      <c r="Z45" s="100">
        <v>42.795858000000003</v>
      </c>
      <c r="AA45" s="100" t="s">
        <v>24</v>
      </c>
      <c r="AB45" s="100">
        <v>14.798598999999999</v>
      </c>
      <c r="AC45" s="100">
        <v>0.57473220000000003</v>
      </c>
      <c r="AD45" s="99">
        <v>5452.5</v>
      </c>
      <c r="AE45" s="99">
        <v>1.6377317</v>
      </c>
      <c r="AF45" s="99">
        <v>0.97362590000000004</v>
      </c>
      <c r="AH45" s="117">
        <v>1938</v>
      </c>
      <c r="AI45" s="99">
        <v>743</v>
      </c>
      <c r="AJ45" s="100">
        <v>10.770301</v>
      </c>
      <c r="AK45" s="100">
        <v>12.352513999999999</v>
      </c>
      <c r="AL45" s="100" t="s">
        <v>24</v>
      </c>
      <c r="AM45" s="100">
        <v>13.016202</v>
      </c>
      <c r="AN45" s="100">
        <v>10.775928</v>
      </c>
      <c r="AO45" s="100">
        <v>9.8769530999999997</v>
      </c>
      <c r="AP45" s="100">
        <v>46.370094999999999</v>
      </c>
      <c r="AQ45" s="100" t="s">
        <v>24</v>
      </c>
      <c r="AR45" s="100">
        <v>15.781648000000001</v>
      </c>
      <c r="AS45" s="100">
        <v>1.1181171000000001</v>
      </c>
      <c r="AT45" s="99">
        <v>21340</v>
      </c>
      <c r="AU45" s="99">
        <v>3.1620436000000001</v>
      </c>
      <c r="AV45" s="99">
        <v>1.6340439</v>
      </c>
      <c r="AW45" s="100">
        <v>3.6581174999999999</v>
      </c>
      <c r="AY45" s="117">
        <v>1938</v>
      </c>
    </row>
    <row r="46" spans="2:51">
      <c r="B46" s="117">
        <v>1939</v>
      </c>
      <c r="C46" s="99">
        <v>602</v>
      </c>
      <c r="D46" s="100">
        <v>17.09159</v>
      </c>
      <c r="E46" s="100">
        <v>20.364502999999999</v>
      </c>
      <c r="F46" s="100" t="s">
        <v>24</v>
      </c>
      <c r="G46" s="100">
        <v>21.581793999999999</v>
      </c>
      <c r="H46" s="100">
        <v>17.282651999999999</v>
      </c>
      <c r="I46" s="100">
        <v>15.809231</v>
      </c>
      <c r="J46" s="100">
        <v>48.015807000000002</v>
      </c>
      <c r="K46" s="100" t="s">
        <v>24</v>
      </c>
      <c r="L46" s="100">
        <v>15.148465</v>
      </c>
      <c r="M46" s="100">
        <v>1.5500681999999999</v>
      </c>
      <c r="N46" s="99">
        <v>16380</v>
      </c>
      <c r="O46" s="99">
        <v>4.7490649999999999</v>
      </c>
      <c r="P46" s="99">
        <v>2.1705353999999999</v>
      </c>
      <c r="R46" s="117">
        <v>1939</v>
      </c>
      <c r="S46" s="99">
        <v>179</v>
      </c>
      <c r="T46" s="100">
        <v>5.1950313000000001</v>
      </c>
      <c r="U46" s="100">
        <v>5.6116562999999999</v>
      </c>
      <c r="V46" s="100" t="s">
        <v>24</v>
      </c>
      <c r="W46" s="100">
        <v>5.8050892000000003</v>
      </c>
      <c r="X46" s="100">
        <v>5.0700893000000002</v>
      </c>
      <c r="Y46" s="100">
        <v>4.7749869</v>
      </c>
      <c r="Z46" s="100">
        <v>45.209496999999999</v>
      </c>
      <c r="AA46" s="100" t="s">
        <v>24</v>
      </c>
      <c r="AB46" s="100">
        <v>13.20059</v>
      </c>
      <c r="AC46" s="100">
        <v>0.59056419999999998</v>
      </c>
      <c r="AD46" s="99">
        <v>5340</v>
      </c>
      <c r="AE46" s="99">
        <v>1.5879152000000001</v>
      </c>
      <c r="AF46" s="99">
        <v>0.96349019999999996</v>
      </c>
      <c r="AH46" s="117">
        <v>1939</v>
      </c>
      <c r="AI46" s="99">
        <v>781</v>
      </c>
      <c r="AJ46" s="100">
        <v>11.208703</v>
      </c>
      <c r="AK46" s="100">
        <v>12.909599</v>
      </c>
      <c r="AL46" s="100" t="s">
        <v>24</v>
      </c>
      <c r="AM46" s="100">
        <v>13.582165</v>
      </c>
      <c r="AN46" s="100">
        <v>11.157044000000001</v>
      </c>
      <c r="AO46" s="100">
        <v>10.283732000000001</v>
      </c>
      <c r="AP46" s="100">
        <v>47.371794999999999</v>
      </c>
      <c r="AQ46" s="100" t="s">
        <v>24</v>
      </c>
      <c r="AR46" s="100">
        <v>14.652908</v>
      </c>
      <c r="AS46" s="100">
        <v>1.1294778000000001</v>
      </c>
      <c r="AT46" s="99">
        <v>21720</v>
      </c>
      <c r="AU46" s="99">
        <v>3.1884909000000001</v>
      </c>
      <c r="AV46" s="99">
        <v>1.6594245000000001</v>
      </c>
      <c r="AW46" s="100">
        <v>3.6289649000000002</v>
      </c>
      <c r="AY46" s="117">
        <v>1939</v>
      </c>
    </row>
    <row r="47" spans="2:51">
      <c r="B47" s="118">
        <v>1940</v>
      </c>
      <c r="C47" s="99">
        <v>568</v>
      </c>
      <c r="D47" s="100">
        <v>15.979293999999999</v>
      </c>
      <c r="E47" s="100">
        <v>18.610278999999998</v>
      </c>
      <c r="F47" s="100" t="s">
        <v>24</v>
      </c>
      <c r="G47" s="100">
        <v>19.792027999999998</v>
      </c>
      <c r="H47" s="100">
        <v>15.934369999999999</v>
      </c>
      <c r="I47" s="100">
        <v>14.721398000000001</v>
      </c>
      <c r="J47" s="100">
        <v>48.328924000000001</v>
      </c>
      <c r="K47" s="100" t="s">
        <v>24</v>
      </c>
      <c r="L47" s="100">
        <v>15.673289</v>
      </c>
      <c r="M47" s="100">
        <v>1.4711977000000001</v>
      </c>
      <c r="N47" s="99">
        <v>15247.5</v>
      </c>
      <c r="O47" s="99">
        <v>4.3828509000000002</v>
      </c>
      <c r="P47" s="99">
        <v>2.0231607</v>
      </c>
      <c r="R47" s="118">
        <v>1940</v>
      </c>
      <c r="S47" s="99">
        <v>175</v>
      </c>
      <c r="T47" s="100">
        <v>5.0216649000000002</v>
      </c>
      <c r="U47" s="100">
        <v>5.5060400999999999</v>
      </c>
      <c r="V47" s="100" t="s">
        <v>24</v>
      </c>
      <c r="W47" s="100">
        <v>5.6253098000000001</v>
      </c>
      <c r="X47" s="100">
        <v>4.8780511999999998</v>
      </c>
      <c r="Y47" s="100">
        <v>4.5082912999999998</v>
      </c>
      <c r="Z47" s="100">
        <v>45.214286000000001</v>
      </c>
      <c r="AA47" s="100" t="s">
        <v>24</v>
      </c>
      <c r="AB47" s="100">
        <v>14.656616</v>
      </c>
      <c r="AC47" s="100">
        <v>0.58772170000000001</v>
      </c>
      <c r="AD47" s="99">
        <v>5235</v>
      </c>
      <c r="AE47" s="99">
        <v>1.5403401000000001</v>
      </c>
      <c r="AF47" s="99">
        <v>0.96077080000000004</v>
      </c>
      <c r="AH47" s="118">
        <v>1940</v>
      </c>
      <c r="AI47" s="99">
        <v>743</v>
      </c>
      <c r="AJ47" s="100">
        <v>10.554727</v>
      </c>
      <c r="AK47" s="100">
        <v>11.997551</v>
      </c>
      <c r="AL47" s="100" t="s">
        <v>24</v>
      </c>
      <c r="AM47" s="100">
        <v>12.620882999999999</v>
      </c>
      <c r="AN47" s="100">
        <v>10.39021</v>
      </c>
      <c r="AO47" s="100">
        <v>9.6034085000000005</v>
      </c>
      <c r="AP47" s="100">
        <v>47.594340000000003</v>
      </c>
      <c r="AQ47" s="100" t="s">
        <v>24</v>
      </c>
      <c r="AR47" s="100">
        <v>15.421336999999999</v>
      </c>
      <c r="AS47" s="100">
        <v>1.0865115000000001</v>
      </c>
      <c r="AT47" s="99">
        <v>20482.5</v>
      </c>
      <c r="AU47" s="99">
        <v>2.9781897000000002</v>
      </c>
      <c r="AV47" s="99">
        <v>1.5773697</v>
      </c>
      <c r="AW47" s="100">
        <v>3.3799752000000001</v>
      </c>
      <c r="AY47" s="118">
        <v>1940</v>
      </c>
    </row>
    <row r="48" spans="2:51">
      <c r="B48" s="118">
        <v>1941</v>
      </c>
      <c r="C48" s="99">
        <v>463</v>
      </c>
      <c r="D48" s="100">
        <v>12.916725</v>
      </c>
      <c r="E48" s="100">
        <v>15.693308999999999</v>
      </c>
      <c r="F48" s="100" t="s">
        <v>24</v>
      </c>
      <c r="G48" s="100">
        <v>16.923300000000001</v>
      </c>
      <c r="H48" s="100">
        <v>13.044562000000001</v>
      </c>
      <c r="I48" s="100">
        <v>11.955175000000001</v>
      </c>
      <c r="J48" s="100">
        <v>50.307774999999999</v>
      </c>
      <c r="K48" s="100" t="s">
        <v>24</v>
      </c>
      <c r="L48" s="100">
        <v>13.987914999999999</v>
      </c>
      <c r="M48" s="100">
        <v>1.1748585</v>
      </c>
      <c r="N48" s="99">
        <v>11600</v>
      </c>
      <c r="O48" s="99">
        <v>3.3085194000000002</v>
      </c>
      <c r="P48" s="99">
        <v>1.5298687</v>
      </c>
      <c r="R48" s="118">
        <v>1941</v>
      </c>
      <c r="S48" s="99">
        <v>161</v>
      </c>
      <c r="T48" s="100">
        <v>4.5668576999999999</v>
      </c>
      <c r="U48" s="100">
        <v>4.8138301999999999</v>
      </c>
      <c r="V48" s="100" t="s">
        <v>24</v>
      </c>
      <c r="W48" s="100">
        <v>4.9514249000000001</v>
      </c>
      <c r="X48" s="100">
        <v>4.3920341000000001</v>
      </c>
      <c r="Y48" s="100">
        <v>4.1039634999999999</v>
      </c>
      <c r="Z48" s="100">
        <v>44.301242000000002</v>
      </c>
      <c r="AA48" s="100" t="s">
        <v>24</v>
      </c>
      <c r="AB48" s="100">
        <v>14.235189999999999</v>
      </c>
      <c r="AC48" s="100">
        <v>0.50681520000000002</v>
      </c>
      <c r="AD48" s="99">
        <v>4947.5</v>
      </c>
      <c r="AE48" s="99">
        <v>1.4402364000000001</v>
      </c>
      <c r="AF48" s="99">
        <v>0.86916800000000005</v>
      </c>
      <c r="AH48" s="118">
        <v>1941</v>
      </c>
      <c r="AI48" s="99">
        <v>624</v>
      </c>
      <c r="AJ48" s="100">
        <v>8.7764947000000006</v>
      </c>
      <c r="AK48" s="100">
        <v>10.128715</v>
      </c>
      <c r="AL48" s="100" t="s">
        <v>24</v>
      </c>
      <c r="AM48" s="100">
        <v>10.776475</v>
      </c>
      <c r="AN48" s="100">
        <v>8.6571231999999991</v>
      </c>
      <c r="AO48" s="100">
        <v>7.9821657999999998</v>
      </c>
      <c r="AP48" s="100">
        <v>48.758012999999998</v>
      </c>
      <c r="AQ48" s="100" t="s">
        <v>24</v>
      </c>
      <c r="AR48" s="100">
        <v>14.050889</v>
      </c>
      <c r="AS48" s="100">
        <v>0.87670000000000003</v>
      </c>
      <c r="AT48" s="99">
        <v>16547.5</v>
      </c>
      <c r="AU48" s="99">
        <v>2.3839193999999999</v>
      </c>
      <c r="AV48" s="99">
        <v>1.2465558999999999</v>
      </c>
      <c r="AW48" s="100">
        <v>3.2600462000000001</v>
      </c>
      <c r="AY48" s="118">
        <v>1941</v>
      </c>
    </row>
    <row r="49" spans="2:51">
      <c r="B49" s="118">
        <v>1942</v>
      </c>
      <c r="C49" s="99">
        <v>432</v>
      </c>
      <c r="D49" s="100">
        <v>11.954506</v>
      </c>
      <c r="E49" s="100">
        <v>13.931794999999999</v>
      </c>
      <c r="F49" s="100" t="s">
        <v>24</v>
      </c>
      <c r="G49" s="100">
        <v>14.949042</v>
      </c>
      <c r="H49" s="100">
        <v>11.791836</v>
      </c>
      <c r="I49" s="100">
        <v>10.890115</v>
      </c>
      <c r="J49" s="100">
        <v>50.879629999999999</v>
      </c>
      <c r="K49" s="100" t="s">
        <v>24</v>
      </c>
      <c r="L49" s="100">
        <v>13.666561</v>
      </c>
      <c r="M49" s="100">
        <v>1.0387862000000001</v>
      </c>
      <c r="N49" s="99">
        <v>10520</v>
      </c>
      <c r="O49" s="99">
        <v>2.9766284000000001</v>
      </c>
      <c r="P49" s="99">
        <v>1.3738659</v>
      </c>
      <c r="R49" s="118">
        <v>1942</v>
      </c>
      <c r="S49" s="99">
        <v>162</v>
      </c>
      <c r="T49" s="100">
        <v>4.5416315999999997</v>
      </c>
      <c r="U49" s="100">
        <v>4.7986871999999998</v>
      </c>
      <c r="V49" s="100" t="s">
        <v>24</v>
      </c>
      <c r="W49" s="100">
        <v>4.8696168999999996</v>
      </c>
      <c r="X49" s="100">
        <v>4.3579724000000004</v>
      </c>
      <c r="Y49" s="100">
        <v>4.0094551000000003</v>
      </c>
      <c r="Z49" s="100">
        <v>43.950617000000001</v>
      </c>
      <c r="AA49" s="100" t="s">
        <v>24</v>
      </c>
      <c r="AB49" s="100">
        <v>13.881748</v>
      </c>
      <c r="AC49" s="100">
        <v>0.4820855</v>
      </c>
      <c r="AD49" s="99">
        <v>5040</v>
      </c>
      <c r="AE49" s="99">
        <v>1.4509025</v>
      </c>
      <c r="AF49" s="99">
        <v>0.85204579999999996</v>
      </c>
      <c r="AH49" s="118">
        <v>1942</v>
      </c>
      <c r="AI49" s="99">
        <v>594</v>
      </c>
      <c r="AJ49" s="100">
        <v>8.2721739999999997</v>
      </c>
      <c r="AK49" s="100">
        <v>9.2840039000000001</v>
      </c>
      <c r="AL49" s="100" t="s">
        <v>24</v>
      </c>
      <c r="AM49" s="100">
        <v>9.8066542000000005</v>
      </c>
      <c r="AN49" s="100">
        <v>8.0293577999999997</v>
      </c>
      <c r="AO49" s="100">
        <v>7.4119786999999997</v>
      </c>
      <c r="AP49" s="100">
        <v>48.989899000000001</v>
      </c>
      <c r="AQ49" s="100" t="s">
        <v>24</v>
      </c>
      <c r="AR49" s="100">
        <v>13.724584</v>
      </c>
      <c r="AS49" s="100">
        <v>0.78998820000000003</v>
      </c>
      <c r="AT49" s="99">
        <v>15560</v>
      </c>
      <c r="AU49" s="99">
        <v>2.2203512999999999</v>
      </c>
      <c r="AV49" s="99">
        <v>1.1464443</v>
      </c>
      <c r="AW49" s="100">
        <v>2.9032513999999998</v>
      </c>
      <c r="AY49" s="118">
        <v>1942</v>
      </c>
    </row>
    <row r="50" spans="2:51">
      <c r="B50" s="118">
        <v>1943</v>
      </c>
      <c r="C50" s="99">
        <v>376</v>
      </c>
      <c r="D50" s="100">
        <v>10.345587</v>
      </c>
      <c r="E50" s="100">
        <v>12.82597</v>
      </c>
      <c r="F50" s="100" t="s">
        <v>24</v>
      </c>
      <c r="G50" s="100">
        <v>13.908348999999999</v>
      </c>
      <c r="H50" s="100">
        <v>10.426019</v>
      </c>
      <c r="I50" s="100">
        <v>9.4303574000000001</v>
      </c>
      <c r="J50" s="100">
        <v>51.369681</v>
      </c>
      <c r="K50" s="100" t="s">
        <v>24</v>
      </c>
      <c r="L50" s="100">
        <v>13.515457</v>
      </c>
      <c r="M50" s="100">
        <v>0.92206580000000005</v>
      </c>
      <c r="N50" s="99">
        <v>9080</v>
      </c>
      <c r="O50" s="99">
        <v>2.5548677999999998</v>
      </c>
      <c r="P50" s="99">
        <v>1.2238515999999999</v>
      </c>
      <c r="R50" s="118">
        <v>1943</v>
      </c>
      <c r="S50" s="99">
        <v>140</v>
      </c>
      <c r="T50" s="100">
        <v>3.8883488000000002</v>
      </c>
      <c r="U50" s="100">
        <v>4.2982243999999996</v>
      </c>
      <c r="V50" s="100" t="s">
        <v>24</v>
      </c>
      <c r="W50" s="100">
        <v>4.4118892000000001</v>
      </c>
      <c r="X50" s="100">
        <v>3.7238566</v>
      </c>
      <c r="Y50" s="100">
        <v>3.4469991000000002</v>
      </c>
      <c r="Z50" s="100">
        <v>47.321429000000002</v>
      </c>
      <c r="AA50" s="100" t="s">
        <v>24</v>
      </c>
      <c r="AB50" s="100">
        <v>12.635379</v>
      </c>
      <c r="AC50" s="100">
        <v>0.41533170000000003</v>
      </c>
      <c r="AD50" s="99">
        <v>3897.5</v>
      </c>
      <c r="AE50" s="99">
        <v>1.1123955000000001</v>
      </c>
      <c r="AF50" s="99">
        <v>0.66025469999999997</v>
      </c>
      <c r="AH50" s="118">
        <v>1943</v>
      </c>
      <c r="AI50" s="99">
        <v>516</v>
      </c>
      <c r="AJ50" s="100">
        <v>7.1320958000000001</v>
      </c>
      <c r="AK50" s="100">
        <v>8.4048522999999999</v>
      </c>
      <c r="AL50" s="100" t="s">
        <v>24</v>
      </c>
      <c r="AM50" s="100">
        <v>8.9625059</v>
      </c>
      <c r="AN50" s="100">
        <v>6.9925914000000002</v>
      </c>
      <c r="AO50" s="100">
        <v>6.3761635999999999</v>
      </c>
      <c r="AP50" s="100">
        <v>50.271318000000001</v>
      </c>
      <c r="AQ50" s="100" t="s">
        <v>24</v>
      </c>
      <c r="AR50" s="100">
        <v>13.264780999999999</v>
      </c>
      <c r="AS50" s="100">
        <v>0.69274760000000002</v>
      </c>
      <c r="AT50" s="99">
        <v>12977.5</v>
      </c>
      <c r="AU50" s="99">
        <v>1.8387718</v>
      </c>
      <c r="AV50" s="99">
        <v>0.97412410000000005</v>
      </c>
      <c r="AW50" s="100">
        <v>2.9840157999999999</v>
      </c>
      <c r="AY50" s="118">
        <v>1943</v>
      </c>
    </row>
    <row r="51" spans="2:51">
      <c r="B51" s="118">
        <v>1944</v>
      </c>
      <c r="C51" s="99">
        <v>362</v>
      </c>
      <c r="D51" s="100">
        <v>9.8737145999999996</v>
      </c>
      <c r="E51" s="100">
        <v>11.967415000000001</v>
      </c>
      <c r="F51" s="100" t="s">
        <v>24</v>
      </c>
      <c r="G51" s="100">
        <v>13.028962</v>
      </c>
      <c r="H51" s="100">
        <v>9.8393297000000004</v>
      </c>
      <c r="I51" s="100">
        <v>9.0645614999999999</v>
      </c>
      <c r="J51" s="100">
        <v>53.024861999999999</v>
      </c>
      <c r="K51" s="100" t="s">
        <v>24</v>
      </c>
      <c r="L51" s="100">
        <v>13.427300000000001</v>
      </c>
      <c r="M51" s="100">
        <v>0.9571655</v>
      </c>
      <c r="N51" s="99">
        <v>8085</v>
      </c>
      <c r="O51" s="99">
        <v>2.2555447000000002</v>
      </c>
      <c r="P51" s="99">
        <v>1.2095191000000001</v>
      </c>
      <c r="R51" s="118">
        <v>1944</v>
      </c>
      <c r="S51" s="99">
        <v>178</v>
      </c>
      <c r="T51" s="100">
        <v>4.8855465000000002</v>
      </c>
      <c r="U51" s="100">
        <v>5.1720908999999997</v>
      </c>
      <c r="V51" s="100" t="s">
        <v>24</v>
      </c>
      <c r="W51" s="100">
        <v>5.3571584000000003</v>
      </c>
      <c r="X51" s="100">
        <v>4.6717506000000002</v>
      </c>
      <c r="Y51" s="100">
        <v>4.3617318999999997</v>
      </c>
      <c r="Z51" s="100">
        <v>45.617978000000001</v>
      </c>
      <c r="AA51" s="100" t="s">
        <v>24</v>
      </c>
      <c r="AB51" s="100">
        <v>15.16184</v>
      </c>
      <c r="AC51" s="100">
        <v>0.56017119999999998</v>
      </c>
      <c r="AD51" s="99">
        <v>5240</v>
      </c>
      <c r="AE51" s="99">
        <v>1.4790979</v>
      </c>
      <c r="AF51" s="99">
        <v>0.98772409999999999</v>
      </c>
      <c r="AH51" s="118">
        <v>1944</v>
      </c>
      <c r="AI51" s="99">
        <v>540</v>
      </c>
      <c r="AJ51" s="100">
        <v>7.3874440999999997</v>
      </c>
      <c r="AK51" s="100">
        <v>8.4353776000000007</v>
      </c>
      <c r="AL51" s="100" t="s">
        <v>24</v>
      </c>
      <c r="AM51" s="100">
        <v>9.0295886999999997</v>
      </c>
      <c r="AN51" s="100">
        <v>7.1765378000000002</v>
      </c>
      <c r="AO51" s="100">
        <v>6.6500481999999996</v>
      </c>
      <c r="AP51" s="100">
        <v>50.583333000000003</v>
      </c>
      <c r="AQ51" s="100" t="s">
        <v>24</v>
      </c>
      <c r="AR51" s="100">
        <v>13.953488</v>
      </c>
      <c r="AS51" s="100">
        <v>0.77590669999999995</v>
      </c>
      <c r="AT51" s="99">
        <v>13325</v>
      </c>
      <c r="AU51" s="99">
        <v>1.8695982</v>
      </c>
      <c r="AV51" s="99">
        <v>1.1113799</v>
      </c>
      <c r="AW51" s="100">
        <v>2.3138445999999999</v>
      </c>
      <c r="AY51" s="118">
        <v>1944</v>
      </c>
    </row>
    <row r="52" spans="2:51">
      <c r="B52" s="118">
        <v>1945</v>
      </c>
      <c r="C52" s="99">
        <v>394</v>
      </c>
      <c r="D52" s="100">
        <v>10.639447000000001</v>
      </c>
      <c r="E52" s="100">
        <v>12.789059</v>
      </c>
      <c r="F52" s="100" t="s">
        <v>24</v>
      </c>
      <c r="G52" s="100">
        <v>13.765475</v>
      </c>
      <c r="H52" s="100">
        <v>10.557221</v>
      </c>
      <c r="I52" s="100">
        <v>9.6150003999999996</v>
      </c>
      <c r="J52" s="100">
        <v>51.307107000000002</v>
      </c>
      <c r="K52" s="100" t="s">
        <v>24</v>
      </c>
      <c r="L52" s="100">
        <v>15.295031</v>
      </c>
      <c r="M52" s="100">
        <v>1.0311167000000001</v>
      </c>
      <c r="N52" s="99">
        <v>9512.5</v>
      </c>
      <c r="O52" s="99">
        <v>2.6291424000000001</v>
      </c>
      <c r="P52" s="99">
        <v>1.4503636</v>
      </c>
      <c r="R52" s="118">
        <v>1945</v>
      </c>
      <c r="S52" s="99">
        <v>173</v>
      </c>
      <c r="T52" s="100">
        <v>4.6902534999999999</v>
      </c>
      <c r="U52" s="100">
        <v>5.0525089000000003</v>
      </c>
      <c r="V52" s="100" t="s">
        <v>24</v>
      </c>
      <c r="W52" s="100">
        <v>5.3214823999999998</v>
      </c>
      <c r="X52" s="100">
        <v>4.4577698999999997</v>
      </c>
      <c r="Y52" s="100">
        <v>4.1558221</v>
      </c>
      <c r="Z52" s="100">
        <v>47.991329</v>
      </c>
      <c r="AA52" s="100" t="s">
        <v>24</v>
      </c>
      <c r="AB52" s="100">
        <v>15.109170000000001</v>
      </c>
      <c r="AC52" s="100">
        <v>0.54028730000000003</v>
      </c>
      <c r="AD52" s="99">
        <v>4700</v>
      </c>
      <c r="AE52" s="99">
        <v>1.3116034999999999</v>
      </c>
      <c r="AF52" s="99">
        <v>0.91710000000000003</v>
      </c>
      <c r="AH52" s="118">
        <v>1945</v>
      </c>
      <c r="AI52" s="99">
        <v>567</v>
      </c>
      <c r="AJ52" s="100">
        <v>7.6707659000000001</v>
      </c>
      <c r="AK52" s="100">
        <v>8.7855316999999999</v>
      </c>
      <c r="AL52" s="100" t="s">
        <v>24</v>
      </c>
      <c r="AM52" s="100">
        <v>9.3811171000000009</v>
      </c>
      <c r="AN52" s="100">
        <v>7.4301513999999997</v>
      </c>
      <c r="AO52" s="100">
        <v>6.828436</v>
      </c>
      <c r="AP52" s="100">
        <v>50.295414000000001</v>
      </c>
      <c r="AQ52" s="100" t="s">
        <v>24</v>
      </c>
      <c r="AR52" s="100">
        <v>15.237838999999999</v>
      </c>
      <c r="AS52" s="100">
        <v>0.80733580000000005</v>
      </c>
      <c r="AT52" s="99">
        <v>14212.5</v>
      </c>
      <c r="AU52" s="99">
        <v>1.9735472000000001</v>
      </c>
      <c r="AV52" s="99">
        <v>1.2164539000000001</v>
      </c>
      <c r="AW52" s="100">
        <v>2.5312294</v>
      </c>
      <c r="AY52" s="118">
        <v>1945</v>
      </c>
    </row>
    <row r="53" spans="2:51">
      <c r="B53" s="118">
        <v>1946</v>
      </c>
      <c r="C53" s="99">
        <v>513</v>
      </c>
      <c r="D53" s="100">
        <v>13.718412000000001</v>
      </c>
      <c r="E53" s="100">
        <v>16.132097000000002</v>
      </c>
      <c r="F53" s="100" t="s">
        <v>24</v>
      </c>
      <c r="G53" s="100">
        <v>17.279807000000002</v>
      </c>
      <c r="H53" s="100">
        <v>13.465674999999999</v>
      </c>
      <c r="I53" s="100">
        <v>12.302911999999999</v>
      </c>
      <c r="J53" s="100">
        <v>51.281675999999997</v>
      </c>
      <c r="K53" s="100" t="s">
        <v>24</v>
      </c>
      <c r="L53" s="100">
        <v>15.498488999999999</v>
      </c>
      <c r="M53" s="100">
        <v>1.2426421999999999</v>
      </c>
      <c r="N53" s="99">
        <v>12337.5</v>
      </c>
      <c r="O53" s="99">
        <v>3.3780084000000001</v>
      </c>
      <c r="P53" s="99">
        <v>1.7387596999999999</v>
      </c>
      <c r="R53" s="118">
        <v>1946</v>
      </c>
      <c r="S53" s="99">
        <v>219</v>
      </c>
      <c r="T53" s="100">
        <v>5.8782477999999996</v>
      </c>
      <c r="U53" s="100">
        <v>6.5053852000000001</v>
      </c>
      <c r="V53" s="100" t="s">
        <v>24</v>
      </c>
      <c r="W53" s="100">
        <v>6.7008372999999999</v>
      </c>
      <c r="X53" s="100">
        <v>5.6780077999999996</v>
      </c>
      <c r="Y53" s="100">
        <v>5.2227874999999999</v>
      </c>
      <c r="Z53" s="100">
        <v>46.769405999999996</v>
      </c>
      <c r="AA53" s="100" t="s">
        <v>24</v>
      </c>
      <c r="AB53" s="100">
        <v>16.306775999999999</v>
      </c>
      <c r="AC53" s="100">
        <v>0.65612079999999995</v>
      </c>
      <c r="AD53" s="99">
        <v>6237.5</v>
      </c>
      <c r="AE53" s="99">
        <v>1.7245908000000001</v>
      </c>
      <c r="AF53" s="99">
        <v>1.1799647</v>
      </c>
      <c r="AH53" s="118">
        <v>1946</v>
      </c>
      <c r="AI53" s="99">
        <v>732</v>
      </c>
      <c r="AJ53" s="100">
        <v>9.8056289000000003</v>
      </c>
      <c r="AK53" s="100">
        <v>11.152086000000001</v>
      </c>
      <c r="AL53" s="100" t="s">
        <v>24</v>
      </c>
      <c r="AM53" s="100">
        <v>11.795036</v>
      </c>
      <c r="AN53" s="100">
        <v>9.4687909999999995</v>
      </c>
      <c r="AO53" s="100">
        <v>8.6793879</v>
      </c>
      <c r="AP53" s="100">
        <v>49.931694</v>
      </c>
      <c r="AQ53" s="100" t="s">
        <v>24</v>
      </c>
      <c r="AR53" s="100">
        <v>15.731786</v>
      </c>
      <c r="AS53" s="100">
        <v>0.98043159999999996</v>
      </c>
      <c r="AT53" s="99">
        <v>18575</v>
      </c>
      <c r="AU53" s="99">
        <v>2.5553370000000002</v>
      </c>
      <c r="AV53" s="99">
        <v>1.5001918000000001</v>
      </c>
      <c r="AW53" s="100">
        <v>2.4798065999999999</v>
      </c>
      <c r="AY53" s="118">
        <v>1946</v>
      </c>
    </row>
    <row r="54" spans="2:51">
      <c r="B54" s="118">
        <v>1947</v>
      </c>
      <c r="C54" s="99">
        <v>546</v>
      </c>
      <c r="D54" s="100">
        <v>14.378259</v>
      </c>
      <c r="E54" s="100">
        <v>17.133364</v>
      </c>
      <c r="F54" s="100" t="s">
        <v>24</v>
      </c>
      <c r="G54" s="100">
        <v>18.367675999999999</v>
      </c>
      <c r="H54" s="100">
        <v>14.18261</v>
      </c>
      <c r="I54" s="100">
        <v>12.911485000000001</v>
      </c>
      <c r="J54" s="100">
        <v>51.428570999999998</v>
      </c>
      <c r="K54" s="100" t="s">
        <v>24</v>
      </c>
      <c r="L54" s="100">
        <v>15.92301</v>
      </c>
      <c r="M54" s="100">
        <v>1.3392529</v>
      </c>
      <c r="N54" s="99">
        <v>13095</v>
      </c>
      <c r="O54" s="99">
        <v>3.5309819999999998</v>
      </c>
      <c r="P54" s="99">
        <v>1.8279405</v>
      </c>
      <c r="R54" s="118">
        <v>1947</v>
      </c>
      <c r="S54" s="99">
        <v>200</v>
      </c>
      <c r="T54" s="100">
        <v>5.2882072999999998</v>
      </c>
      <c r="U54" s="100">
        <v>5.6890428999999996</v>
      </c>
      <c r="V54" s="100" t="s">
        <v>24</v>
      </c>
      <c r="W54" s="100">
        <v>5.9561044000000001</v>
      </c>
      <c r="X54" s="100">
        <v>5.0425307999999998</v>
      </c>
      <c r="Y54" s="100">
        <v>4.7148231000000003</v>
      </c>
      <c r="Z54" s="100">
        <v>47.725000000000001</v>
      </c>
      <c r="AA54" s="100" t="s">
        <v>24</v>
      </c>
      <c r="AB54" s="100">
        <v>14.925373</v>
      </c>
      <c r="AC54" s="100">
        <v>0.6116395</v>
      </c>
      <c r="AD54" s="99">
        <v>5480</v>
      </c>
      <c r="AE54" s="99">
        <v>1.4930253</v>
      </c>
      <c r="AF54" s="99">
        <v>1.0760764</v>
      </c>
      <c r="AH54" s="118">
        <v>1947</v>
      </c>
      <c r="AI54" s="99">
        <v>746</v>
      </c>
      <c r="AJ54" s="100">
        <v>9.8424677000000003</v>
      </c>
      <c r="AK54" s="100">
        <v>11.230727999999999</v>
      </c>
      <c r="AL54" s="100" t="s">
        <v>24</v>
      </c>
      <c r="AM54" s="100">
        <v>11.940993000000001</v>
      </c>
      <c r="AN54" s="100">
        <v>9.5130067</v>
      </c>
      <c r="AO54" s="100">
        <v>8.7416509999999992</v>
      </c>
      <c r="AP54" s="100">
        <v>50.435656999999999</v>
      </c>
      <c r="AQ54" s="100" t="s">
        <v>24</v>
      </c>
      <c r="AR54" s="100">
        <v>15.642692</v>
      </c>
      <c r="AS54" s="100">
        <v>1.0154080999999999</v>
      </c>
      <c r="AT54" s="99">
        <v>18575</v>
      </c>
      <c r="AU54" s="99">
        <v>2.5172788000000001</v>
      </c>
      <c r="AV54" s="99">
        <v>1.5155377999999999</v>
      </c>
      <c r="AW54" s="100">
        <v>3.0116426000000001</v>
      </c>
      <c r="AY54" s="118">
        <v>1947</v>
      </c>
    </row>
    <row r="55" spans="2:51">
      <c r="B55" s="118">
        <v>1948</v>
      </c>
      <c r="C55" s="99">
        <v>578</v>
      </c>
      <c r="D55" s="100">
        <v>14.953948</v>
      </c>
      <c r="E55" s="100">
        <v>17.934263000000001</v>
      </c>
      <c r="F55" s="100" t="s">
        <v>24</v>
      </c>
      <c r="G55" s="100">
        <v>19.265792999999999</v>
      </c>
      <c r="H55" s="100">
        <v>14.977759000000001</v>
      </c>
      <c r="I55" s="100">
        <v>13.73136</v>
      </c>
      <c r="J55" s="100">
        <v>49.605719000000001</v>
      </c>
      <c r="K55" s="100" t="s">
        <v>24</v>
      </c>
      <c r="L55" s="100">
        <v>16.336914</v>
      </c>
      <c r="M55" s="100">
        <v>1.3550580000000001</v>
      </c>
      <c r="N55" s="99">
        <v>14932.5</v>
      </c>
      <c r="O55" s="99">
        <v>3.9546863000000001</v>
      </c>
      <c r="P55" s="99">
        <v>2.0664387999999998</v>
      </c>
      <c r="R55" s="118">
        <v>1948</v>
      </c>
      <c r="S55" s="99">
        <v>159</v>
      </c>
      <c r="T55" s="100">
        <v>4.1368543999999998</v>
      </c>
      <c r="U55" s="100">
        <v>4.6348263000000003</v>
      </c>
      <c r="V55" s="100" t="s">
        <v>24</v>
      </c>
      <c r="W55" s="100">
        <v>4.8705970000000001</v>
      </c>
      <c r="X55" s="100">
        <v>3.9672646</v>
      </c>
      <c r="Y55" s="100">
        <v>3.6345543999999999</v>
      </c>
      <c r="Z55" s="100">
        <v>48.852201000000001</v>
      </c>
      <c r="AA55" s="100" t="s">
        <v>24</v>
      </c>
      <c r="AB55" s="100">
        <v>12.760835</v>
      </c>
      <c r="AC55" s="100">
        <v>0.46512989999999999</v>
      </c>
      <c r="AD55" s="99">
        <v>4220</v>
      </c>
      <c r="AE55" s="99">
        <v>1.1315493000000001</v>
      </c>
      <c r="AF55" s="99">
        <v>0.8486591</v>
      </c>
      <c r="AH55" s="118">
        <v>1948</v>
      </c>
      <c r="AI55" s="99">
        <v>737</v>
      </c>
      <c r="AJ55" s="100">
        <v>9.5606262999999991</v>
      </c>
      <c r="AK55" s="100">
        <v>11.075658000000001</v>
      </c>
      <c r="AL55" s="100" t="s">
        <v>24</v>
      </c>
      <c r="AM55" s="100">
        <v>11.80402</v>
      </c>
      <c r="AN55" s="100">
        <v>9.3655030999999997</v>
      </c>
      <c r="AO55" s="100">
        <v>8.6073900000000005</v>
      </c>
      <c r="AP55" s="100">
        <v>49.442934999999999</v>
      </c>
      <c r="AQ55" s="100" t="s">
        <v>24</v>
      </c>
      <c r="AR55" s="100">
        <v>15.405518000000001</v>
      </c>
      <c r="AS55" s="100">
        <v>0.95914829999999995</v>
      </c>
      <c r="AT55" s="99">
        <v>19152.5</v>
      </c>
      <c r="AU55" s="99">
        <v>2.5518632999999999</v>
      </c>
      <c r="AV55" s="99">
        <v>1.5700379</v>
      </c>
      <c r="AW55" s="100">
        <v>3.8694573999999999</v>
      </c>
      <c r="AY55" s="118">
        <v>1948</v>
      </c>
    </row>
    <row r="56" spans="2:51">
      <c r="B56" s="118">
        <v>1949</v>
      </c>
      <c r="C56" s="99">
        <v>599</v>
      </c>
      <c r="D56" s="100">
        <v>15.078286</v>
      </c>
      <c r="E56" s="100">
        <v>17.775001</v>
      </c>
      <c r="F56" s="100" t="s">
        <v>24</v>
      </c>
      <c r="G56" s="100">
        <v>18.930665999999999</v>
      </c>
      <c r="H56" s="100">
        <v>15.038209999999999</v>
      </c>
      <c r="I56" s="100">
        <v>13.792379</v>
      </c>
      <c r="J56" s="100">
        <v>49.322741999999998</v>
      </c>
      <c r="K56" s="100" t="s">
        <v>24</v>
      </c>
      <c r="L56" s="100">
        <v>16.410958999999998</v>
      </c>
      <c r="M56" s="100">
        <v>1.4195994999999999</v>
      </c>
      <c r="N56" s="99">
        <v>15567.5</v>
      </c>
      <c r="O56" s="99">
        <v>4.0097620000000003</v>
      </c>
      <c r="P56" s="99">
        <v>2.2172610000000001</v>
      </c>
      <c r="R56" s="118">
        <v>1949</v>
      </c>
      <c r="S56" s="99">
        <v>174</v>
      </c>
      <c r="T56" s="100">
        <v>4.4212933999999997</v>
      </c>
      <c r="U56" s="100">
        <v>4.7311626999999996</v>
      </c>
      <c r="V56" s="100" t="s">
        <v>24</v>
      </c>
      <c r="W56" s="100">
        <v>4.9424279000000002</v>
      </c>
      <c r="X56" s="100">
        <v>4.2346082000000003</v>
      </c>
      <c r="Y56" s="100">
        <v>4.0013278999999997</v>
      </c>
      <c r="Z56" s="100">
        <v>47.816091999999998</v>
      </c>
      <c r="AA56" s="100" t="s">
        <v>24</v>
      </c>
      <c r="AB56" s="100">
        <v>14.512093</v>
      </c>
      <c r="AC56" s="100">
        <v>0.52623620000000004</v>
      </c>
      <c r="AD56" s="99">
        <v>4737.5</v>
      </c>
      <c r="AE56" s="99">
        <v>1.2406704</v>
      </c>
      <c r="AF56" s="99">
        <v>0.99802500000000005</v>
      </c>
      <c r="AH56" s="118">
        <v>1949</v>
      </c>
      <c r="AI56" s="99">
        <v>773</v>
      </c>
      <c r="AJ56" s="100">
        <v>9.7747878999999998</v>
      </c>
      <c r="AK56" s="100">
        <v>11.036013000000001</v>
      </c>
      <c r="AL56" s="100" t="s">
        <v>24</v>
      </c>
      <c r="AM56" s="100">
        <v>11.667889000000001</v>
      </c>
      <c r="AN56" s="100">
        <v>9.5200320999999999</v>
      </c>
      <c r="AO56" s="100">
        <v>8.8123780000000007</v>
      </c>
      <c r="AP56" s="100">
        <v>48.983161000000003</v>
      </c>
      <c r="AQ56" s="100" t="s">
        <v>24</v>
      </c>
      <c r="AR56" s="100">
        <v>15.941431</v>
      </c>
      <c r="AS56" s="100">
        <v>1.0271060000000001</v>
      </c>
      <c r="AT56" s="99">
        <v>20305</v>
      </c>
      <c r="AU56" s="99">
        <v>2.6367048</v>
      </c>
      <c r="AV56" s="99">
        <v>1.7254529000000001</v>
      </c>
      <c r="AW56" s="100">
        <v>3.7570047999999998</v>
      </c>
      <c r="AY56" s="118">
        <v>1949</v>
      </c>
    </row>
    <row r="57" spans="2:51">
      <c r="B57" s="119">
        <v>1950</v>
      </c>
      <c r="C57" s="99">
        <v>567</v>
      </c>
      <c r="D57" s="100">
        <v>13.752456</v>
      </c>
      <c r="E57" s="100">
        <v>16.711891000000001</v>
      </c>
      <c r="F57" s="100" t="s">
        <v>24</v>
      </c>
      <c r="G57" s="100">
        <v>17.759598</v>
      </c>
      <c r="H57" s="100">
        <v>13.898839000000001</v>
      </c>
      <c r="I57" s="100">
        <v>12.638000999999999</v>
      </c>
      <c r="J57" s="100">
        <v>50.057319</v>
      </c>
      <c r="K57" s="100" t="s">
        <v>24</v>
      </c>
      <c r="L57" s="100">
        <v>14.438503000000001</v>
      </c>
      <c r="M57" s="100">
        <v>1.2968892999999999</v>
      </c>
      <c r="N57" s="99">
        <v>14360</v>
      </c>
      <c r="O57" s="99">
        <v>3.5622147000000002</v>
      </c>
      <c r="P57" s="99">
        <v>1.9794269</v>
      </c>
      <c r="R57" s="119">
        <v>1950</v>
      </c>
      <c r="S57" s="99">
        <v>193</v>
      </c>
      <c r="T57" s="100">
        <v>4.7586173</v>
      </c>
      <c r="U57" s="100">
        <v>5.1095135000000003</v>
      </c>
      <c r="V57" s="100" t="s">
        <v>24</v>
      </c>
      <c r="W57" s="100">
        <v>5.3442378000000001</v>
      </c>
      <c r="X57" s="100">
        <v>4.5608521</v>
      </c>
      <c r="Y57" s="100">
        <v>4.2396960999999997</v>
      </c>
      <c r="Z57" s="100">
        <v>48.380828999999999</v>
      </c>
      <c r="AA57" s="100" t="s">
        <v>24</v>
      </c>
      <c r="AB57" s="100">
        <v>14.243542</v>
      </c>
      <c r="AC57" s="100">
        <v>0.55995589999999995</v>
      </c>
      <c r="AD57" s="99">
        <v>5147.5</v>
      </c>
      <c r="AE57" s="99">
        <v>1.3079327000000001</v>
      </c>
      <c r="AF57" s="99">
        <v>1.0594615999999999</v>
      </c>
      <c r="AH57" s="119">
        <v>1950</v>
      </c>
      <c r="AI57" s="99">
        <v>760</v>
      </c>
      <c r="AJ57" s="100">
        <v>9.2924302999999995</v>
      </c>
      <c r="AK57" s="100">
        <v>10.691523</v>
      </c>
      <c r="AL57" s="100" t="s">
        <v>24</v>
      </c>
      <c r="AM57" s="100">
        <v>11.281288999999999</v>
      </c>
      <c r="AN57" s="100">
        <v>9.1178732999999994</v>
      </c>
      <c r="AO57" s="100">
        <v>8.3587716000000007</v>
      </c>
      <c r="AP57" s="100">
        <v>49.631579000000002</v>
      </c>
      <c r="AQ57" s="100" t="s">
        <v>24</v>
      </c>
      <c r="AR57" s="100">
        <v>14.388489</v>
      </c>
      <c r="AS57" s="100">
        <v>0.97202860000000002</v>
      </c>
      <c r="AT57" s="99">
        <v>19507.5</v>
      </c>
      <c r="AU57" s="99">
        <v>2.4485991999999999</v>
      </c>
      <c r="AV57" s="99">
        <v>1.6104299</v>
      </c>
      <c r="AW57" s="100">
        <v>3.2707402000000001</v>
      </c>
      <c r="AY57" s="119">
        <v>1950</v>
      </c>
    </row>
    <row r="58" spans="2:51">
      <c r="B58" s="119">
        <v>1951</v>
      </c>
      <c r="C58" s="99">
        <v>608</v>
      </c>
      <c r="D58" s="100">
        <v>14.293438999999999</v>
      </c>
      <c r="E58" s="100">
        <v>16.463229999999999</v>
      </c>
      <c r="F58" s="100" t="s">
        <v>24</v>
      </c>
      <c r="G58" s="100">
        <v>17.425167999999999</v>
      </c>
      <c r="H58" s="100">
        <v>14.323582999999999</v>
      </c>
      <c r="I58" s="100">
        <v>13.363104</v>
      </c>
      <c r="J58" s="100">
        <v>48.083882000000003</v>
      </c>
      <c r="K58" s="100" t="s">
        <v>24</v>
      </c>
      <c r="L58" s="100">
        <v>13.903499</v>
      </c>
      <c r="M58" s="100">
        <v>1.323091</v>
      </c>
      <c r="N58" s="99">
        <v>16497.5</v>
      </c>
      <c r="O58" s="99">
        <v>3.9647920999999999</v>
      </c>
      <c r="P58" s="99">
        <v>2.1436668999999999</v>
      </c>
      <c r="R58" s="119">
        <v>1951</v>
      </c>
      <c r="S58" s="99">
        <v>197</v>
      </c>
      <c r="T58" s="100">
        <v>4.7264875000000002</v>
      </c>
      <c r="U58" s="100">
        <v>5.1762630999999999</v>
      </c>
      <c r="V58" s="100" t="s">
        <v>24</v>
      </c>
      <c r="W58" s="100">
        <v>5.4018139999999999</v>
      </c>
      <c r="X58" s="100">
        <v>4.5756221999999998</v>
      </c>
      <c r="Y58" s="100">
        <v>4.2222913000000002</v>
      </c>
      <c r="Z58" s="100">
        <v>48.185279000000001</v>
      </c>
      <c r="AA58" s="100" t="s">
        <v>24</v>
      </c>
      <c r="AB58" s="100">
        <v>12.693299</v>
      </c>
      <c r="AC58" s="100">
        <v>0.54974190000000001</v>
      </c>
      <c r="AD58" s="99">
        <v>5310</v>
      </c>
      <c r="AE58" s="99">
        <v>1.3129265000000001</v>
      </c>
      <c r="AF58" s="99">
        <v>1.0480349</v>
      </c>
      <c r="AH58" s="119">
        <v>1951</v>
      </c>
      <c r="AI58" s="99">
        <v>805</v>
      </c>
      <c r="AJ58" s="100">
        <v>9.5586401999999993</v>
      </c>
      <c r="AK58" s="100">
        <v>10.729937</v>
      </c>
      <c r="AL58" s="100" t="s">
        <v>24</v>
      </c>
      <c r="AM58" s="100">
        <v>11.288129</v>
      </c>
      <c r="AN58" s="100">
        <v>9.4181605000000008</v>
      </c>
      <c r="AO58" s="100">
        <v>8.7766500000000001</v>
      </c>
      <c r="AP58" s="100">
        <v>48.108696000000002</v>
      </c>
      <c r="AQ58" s="100" t="s">
        <v>24</v>
      </c>
      <c r="AR58" s="100">
        <v>13.586498000000001</v>
      </c>
      <c r="AS58" s="100">
        <v>0.98425200000000002</v>
      </c>
      <c r="AT58" s="99">
        <v>21807.5</v>
      </c>
      <c r="AU58" s="99">
        <v>2.6577009999999999</v>
      </c>
      <c r="AV58" s="99">
        <v>1.7087102000000001</v>
      </c>
      <c r="AW58" s="100">
        <v>3.1805243000000001</v>
      </c>
      <c r="AY58" s="119">
        <v>1951</v>
      </c>
    </row>
    <row r="59" spans="2:51">
      <c r="B59" s="119">
        <v>1952</v>
      </c>
      <c r="C59" s="99">
        <v>694</v>
      </c>
      <c r="D59" s="100">
        <v>15.871563999999999</v>
      </c>
      <c r="E59" s="100">
        <v>18.656603</v>
      </c>
      <c r="F59" s="100" t="s">
        <v>24</v>
      </c>
      <c r="G59" s="100">
        <v>19.716494000000001</v>
      </c>
      <c r="H59" s="100">
        <v>16.001379</v>
      </c>
      <c r="I59" s="100">
        <v>14.821054</v>
      </c>
      <c r="J59" s="100">
        <v>48.587896000000001</v>
      </c>
      <c r="K59" s="100" t="s">
        <v>24</v>
      </c>
      <c r="L59" s="100">
        <v>15.602518</v>
      </c>
      <c r="M59" s="100">
        <v>1.5135984</v>
      </c>
      <c r="N59" s="99">
        <v>18477.5</v>
      </c>
      <c r="O59" s="99">
        <v>4.3179800000000004</v>
      </c>
      <c r="P59" s="99">
        <v>2.4227067999999998</v>
      </c>
      <c r="R59" s="119">
        <v>1952</v>
      </c>
      <c r="S59" s="99">
        <v>225</v>
      </c>
      <c r="T59" s="100">
        <v>5.2768591999999996</v>
      </c>
      <c r="U59" s="100">
        <v>5.9149542999999998</v>
      </c>
      <c r="V59" s="100" t="s">
        <v>24</v>
      </c>
      <c r="W59" s="100">
        <v>6.1162305000000003</v>
      </c>
      <c r="X59" s="100">
        <v>5.1471533000000003</v>
      </c>
      <c r="Y59" s="100">
        <v>4.7066033000000003</v>
      </c>
      <c r="Z59" s="100">
        <v>47.834820999999998</v>
      </c>
      <c r="AA59" s="100" t="s">
        <v>24</v>
      </c>
      <c r="AB59" s="100">
        <v>13.803680999999999</v>
      </c>
      <c r="AC59" s="100">
        <v>0.62944109999999998</v>
      </c>
      <c r="AD59" s="99">
        <v>6142.5</v>
      </c>
      <c r="AE59" s="99">
        <v>1.4845562999999999</v>
      </c>
      <c r="AF59" s="99">
        <v>1.2409592</v>
      </c>
      <c r="AH59" s="119">
        <v>1952</v>
      </c>
      <c r="AI59" s="99">
        <v>919</v>
      </c>
      <c r="AJ59" s="100">
        <v>10.640885000000001</v>
      </c>
      <c r="AK59" s="100">
        <v>12.151944</v>
      </c>
      <c r="AL59" s="100" t="s">
        <v>24</v>
      </c>
      <c r="AM59" s="100">
        <v>12.740116</v>
      </c>
      <c r="AN59" s="100">
        <v>10.52155</v>
      </c>
      <c r="AO59" s="100">
        <v>9.7286272999999994</v>
      </c>
      <c r="AP59" s="100">
        <v>48.404139000000001</v>
      </c>
      <c r="AQ59" s="100" t="s">
        <v>24</v>
      </c>
      <c r="AR59" s="100">
        <v>15.120105000000001</v>
      </c>
      <c r="AS59" s="100">
        <v>1.1262669000000001</v>
      </c>
      <c r="AT59" s="99">
        <v>24620</v>
      </c>
      <c r="AU59" s="99">
        <v>2.9251022</v>
      </c>
      <c r="AV59" s="99">
        <v>1.9576038</v>
      </c>
      <c r="AW59" s="100">
        <v>3.1541415000000002</v>
      </c>
      <c r="AY59" s="119">
        <v>1952</v>
      </c>
    </row>
    <row r="60" spans="2:51">
      <c r="B60" s="119">
        <v>1953</v>
      </c>
      <c r="C60" s="99">
        <v>698</v>
      </c>
      <c r="D60" s="100">
        <v>15.641106000000001</v>
      </c>
      <c r="E60" s="100">
        <v>18.622696999999999</v>
      </c>
      <c r="F60" s="100" t="s">
        <v>24</v>
      </c>
      <c r="G60" s="100">
        <v>19.940742</v>
      </c>
      <c r="H60" s="100">
        <v>15.853615</v>
      </c>
      <c r="I60" s="100">
        <v>14.651725000000001</v>
      </c>
      <c r="J60" s="100">
        <v>49.616211999999997</v>
      </c>
      <c r="K60" s="100" t="s">
        <v>24</v>
      </c>
      <c r="L60" s="100">
        <v>16.053357999999999</v>
      </c>
      <c r="M60" s="100">
        <v>1.5572710000000001</v>
      </c>
      <c r="N60" s="99">
        <v>17905</v>
      </c>
      <c r="O60" s="99">
        <v>4.0995993000000004</v>
      </c>
      <c r="P60" s="99">
        <v>2.4193576000000001</v>
      </c>
      <c r="R60" s="119">
        <v>1953</v>
      </c>
      <c r="S60" s="99">
        <v>261</v>
      </c>
      <c r="T60" s="100">
        <v>5.9962781999999999</v>
      </c>
      <c r="U60" s="100">
        <v>6.8001233000000001</v>
      </c>
      <c r="V60" s="100" t="s">
        <v>24</v>
      </c>
      <c r="W60" s="100">
        <v>7.0412119000000004</v>
      </c>
      <c r="X60" s="100">
        <v>5.8870823999999997</v>
      </c>
      <c r="Y60" s="100">
        <v>5.4683826</v>
      </c>
      <c r="Z60" s="100">
        <v>48.879309999999997</v>
      </c>
      <c r="AA60" s="100" t="s">
        <v>24</v>
      </c>
      <c r="AB60" s="100">
        <v>15.885574999999999</v>
      </c>
      <c r="AC60" s="100">
        <v>0.73799689999999996</v>
      </c>
      <c r="AD60" s="99">
        <v>6865</v>
      </c>
      <c r="AE60" s="99">
        <v>1.6260451</v>
      </c>
      <c r="AF60" s="99">
        <v>1.4202518</v>
      </c>
      <c r="AH60" s="119">
        <v>1953</v>
      </c>
      <c r="AI60" s="99">
        <v>959</v>
      </c>
      <c r="AJ60" s="100">
        <v>10.878812999999999</v>
      </c>
      <c r="AK60" s="100">
        <v>12.509081999999999</v>
      </c>
      <c r="AL60" s="100" t="s">
        <v>24</v>
      </c>
      <c r="AM60" s="100">
        <v>13.229869000000001</v>
      </c>
      <c r="AN60" s="100">
        <v>10.772147</v>
      </c>
      <c r="AO60" s="100">
        <v>9.9882284000000006</v>
      </c>
      <c r="AP60" s="100">
        <v>49.415449000000002</v>
      </c>
      <c r="AQ60" s="100" t="s">
        <v>24</v>
      </c>
      <c r="AR60" s="100">
        <v>16.007344</v>
      </c>
      <c r="AS60" s="100">
        <v>1.1959394999999999</v>
      </c>
      <c r="AT60" s="99">
        <v>24770</v>
      </c>
      <c r="AU60" s="99">
        <v>2.8837869999999999</v>
      </c>
      <c r="AV60" s="99">
        <v>2.0246232000000002</v>
      </c>
      <c r="AW60" s="100">
        <v>2.7385823</v>
      </c>
      <c r="AY60" s="119">
        <v>1953</v>
      </c>
    </row>
    <row r="61" spans="2:51">
      <c r="B61" s="119">
        <v>1954</v>
      </c>
      <c r="C61" s="99">
        <v>724</v>
      </c>
      <c r="D61" s="100">
        <v>15.925739</v>
      </c>
      <c r="E61" s="100">
        <v>18.922246000000001</v>
      </c>
      <c r="F61" s="100" t="s">
        <v>24</v>
      </c>
      <c r="G61" s="100">
        <v>20.154933</v>
      </c>
      <c r="H61" s="100">
        <v>16.218719</v>
      </c>
      <c r="I61" s="100">
        <v>14.94209</v>
      </c>
      <c r="J61" s="100">
        <v>48.959198000000001</v>
      </c>
      <c r="K61" s="100" t="s">
        <v>24</v>
      </c>
      <c r="L61" s="100">
        <v>16.357885</v>
      </c>
      <c r="M61" s="100">
        <v>1.5812348000000001</v>
      </c>
      <c r="N61" s="99">
        <v>19035</v>
      </c>
      <c r="O61" s="99">
        <v>4.2782971999999999</v>
      </c>
      <c r="P61" s="99">
        <v>2.5893644</v>
      </c>
      <c r="R61" s="119">
        <v>1954</v>
      </c>
      <c r="S61" s="99">
        <v>245</v>
      </c>
      <c r="T61" s="100">
        <v>5.5175209000000001</v>
      </c>
      <c r="U61" s="100">
        <v>6.1415848000000004</v>
      </c>
      <c r="V61" s="100" t="s">
        <v>24</v>
      </c>
      <c r="W61" s="100">
        <v>6.4114868999999999</v>
      </c>
      <c r="X61" s="100">
        <v>5.3806925000000003</v>
      </c>
      <c r="Y61" s="100">
        <v>5.0458688</v>
      </c>
      <c r="Z61" s="100">
        <v>49.316327000000001</v>
      </c>
      <c r="AA61" s="100" t="s">
        <v>24</v>
      </c>
      <c r="AB61" s="100">
        <v>15.114127</v>
      </c>
      <c r="AC61" s="100">
        <v>0.68021540000000003</v>
      </c>
      <c r="AD61" s="99">
        <v>6315</v>
      </c>
      <c r="AE61" s="99">
        <v>1.4670011999999999</v>
      </c>
      <c r="AF61" s="99">
        <v>1.3365787</v>
      </c>
      <c r="AH61" s="119">
        <v>1954</v>
      </c>
      <c r="AI61" s="99">
        <v>969</v>
      </c>
      <c r="AJ61" s="100">
        <v>10.782840999999999</v>
      </c>
      <c r="AK61" s="100">
        <v>12.319426999999999</v>
      </c>
      <c r="AL61" s="100" t="s">
        <v>24</v>
      </c>
      <c r="AM61" s="100">
        <v>13.009608999999999</v>
      </c>
      <c r="AN61" s="100">
        <v>10.699014999999999</v>
      </c>
      <c r="AO61" s="100">
        <v>9.9237354</v>
      </c>
      <c r="AP61" s="100">
        <v>49.049587000000002</v>
      </c>
      <c r="AQ61" s="100" t="s">
        <v>24</v>
      </c>
      <c r="AR61" s="100">
        <v>16.024474999999999</v>
      </c>
      <c r="AS61" s="100">
        <v>1.1845242</v>
      </c>
      <c r="AT61" s="99">
        <v>25350</v>
      </c>
      <c r="AU61" s="99">
        <v>2.8958520999999999</v>
      </c>
      <c r="AV61" s="99">
        <v>2.0992093999999999</v>
      </c>
      <c r="AW61" s="100">
        <v>3.0810038</v>
      </c>
      <c r="AY61" s="119">
        <v>1954</v>
      </c>
    </row>
    <row r="62" spans="2:51">
      <c r="B62" s="119">
        <v>1955</v>
      </c>
      <c r="C62" s="99">
        <v>701</v>
      </c>
      <c r="D62" s="100">
        <v>15.054872</v>
      </c>
      <c r="E62" s="100">
        <v>18.073519000000001</v>
      </c>
      <c r="F62" s="100" t="s">
        <v>24</v>
      </c>
      <c r="G62" s="100">
        <v>19.245408000000001</v>
      </c>
      <c r="H62" s="100">
        <v>15.478387</v>
      </c>
      <c r="I62" s="100">
        <v>14.247885999999999</v>
      </c>
      <c r="J62" s="100">
        <v>49.407142999999998</v>
      </c>
      <c r="K62" s="100" t="s">
        <v>24</v>
      </c>
      <c r="L62" s="100">
        <v>15.654310000000001</v>
      </c>
      <c r="M62" s="100">
        <v>1.5177102</v>
      </c>
      <c r="N62" s="99">
        <v>18105</v>
      </c>
      <c r="O62" s="99">
        <v>3.9730957</v>
      </c>
      <c r="P62" s="99">
        <v>2.4578897</v>
      </c>
      <c r="R62" s="119">
        <v>1955</v>
      </c>
      <c r="S62" s="99">
        <v>245</v>
      </c>
      <c r="T62" s="100">
        <v>5.3924374000000004</v>
      </c>
      <c r="U62" s="100">
        <v>6.0971864</v>
      </c>
      <c r="V62" s="100" t="s">
        <v>24</v>
      </c>
      <c r="W62" s="100">
        <v>6.3144125999999998</v>
      </c>
      <c r="X62" s="100">
        <v>5.3203427000000003</v>
      </c>
      <c r="Y62" s="100">
        <v>4.8988465999999997</v>
      </c>
      <c r="Z62" s="100">
        <v>48.602041</v>
      </c>
      <c r="AA62" s="100" t="s">
        <v>24</v>
      </c>
      <c r="AB62" s="100">
        <v>14.437241999999999</v>
      </c>
      <c r="AC62" s="100">
        <v>0.68344119999999997</v>
      </c>
      <c r="AD62" s="99">
        <v>6505</v>
      </c>
      <c r="AE62" s="99">
        <v>1.4777038</v>
      </c>
      <c r="AF62" s="99">
        <v>1.4093051000000001</v>
      </c>
      <c r="AH62" s="119">
        <v>1955</v>
      </c>
      <c r="AI62" s="99">
        <v>946</v>
      </c>
      <c r="AJ62" s="100">
        <v>10.282944000000001</v>
      </c>
      <c r="AK62" s="100">
        <v>11.869764999999999</v>
      </c>
      <c r="AL62" s="100" t="s">
        <v>24</v>
      </c>
      <c r="AM62" s="100">
        <v>12.508341</v>
      </c>
      <c r="AN62" s="100">
        <v>10.292609000000001</v>
      </c>
      <c r="AO62" s="100">
        <v>9.4959471999999998</v>
      </c>
      <c r="AP62" s="100">
        <v>49.198413000000002</v>
      </c>
      <c r="AQ62" s="100" t="s">
        <v>24</v>
      </c>
      <c r="AR62" s="100">
        <v>15.319838000000001</v>
      </c>
      <c r="AS62" s="100">
        <v>1.1531522999999999</v>
      </c>
      <c r="AT62" s="99">
        <v>24610</v>
      </c>
      <c r="AU62" s="99">
        <v>2.7469584</v>
      </c>
      <c r="AV62" s="99">
        <v>2.0539442000000001</v>
      </c>
      <c r="AW62" s="100">
        <v>2.9642393</v>
      </c>
      <c r="AY62" s="119">
        <v>1955</v>
      </c>
    </row>
    <row r="63" spans="2:51">
      <c r="B63" s="119">
        <v>1956</v>
      </c>
      <c r="C63" s="99">
        <v>751</v>
      </c>
      <c r="D63" s="100">
        <v>15.724456</v>
      </c>
      <c r="E63" s="100">
        <v>18.609603</v>
      </c>
      <c r="F63" s="100" t="s">
        <v>24</v>
      </c>
      <c r="G63" s="100">
        <v>19.584529</v>
      </c>
      <c r="H63" s="100">
        <v>16.017686000000001</v>
      </c>
      <c r="I63" s="100">
        <v>14.717259</v>
      </c>
      <c r="J63" s="100">
        <v>48.513333000000003</v>
      </c>
      <c r="K63" s="100" t="s">
        <v>24</v>
      </c>
      <c r="L63" s="100">
        <v>16.759651999999999</v>
      </c>
      <c r="M63" s="100">
        <v>1.5583499000000001</v>
      </c>
      <c r="N63" s="99">
        <v>20027.5</v>
      </c>
      <c r="O63" s="99">
        <v>4.2851488</v>
      </c>
      <c r="P63" s="99">
        <v>2.7141763000000001</v>
      </c>
      <c r="R63" s="119">
        <v>1956</v>
      </c>
      <c r="S63" s="99">
        <v>270</v>
      </c>
      <c r="T63" s="100">
        <v>5.8070760000000003</v>
      </c>
      <c r="U63" s="100">
        <v>6.5881851999999999</v>
      </c>
      <c r="V63" s="100" t="s">
        <v>24</v>
      </c>
      <c r="W63" s="100">
        <v>6.8466506000000003</v>
      </c>
      <c r="X63" s="100">
        <v>5.7313859999999996</v>
      </c>
      <c r="Y63" s="100">
        <v>5.2510342999999997</v>
      </c>
      <c r="Z63" s="100">
        <v>49.185184999999997</v>
      </c>
      <c r="AA63" s="100" t="s">
        <v>24</v>
      </c>
      <c r="AB63" s="100">
        <v>14.634145999999999</v>
      </c>
      <c r="AC63" s="100">
        <v>0.71247629999999995</v>
      </c>
      <c r="AD63" s="99">
        <v>7035</v>
      </c>
      <c r="AE63" s="99">
        <v>1.5624652999999999</v>
      </c>
      <c r="AF63" s="99">
        <v>1.5010482000000001</v>
      </c>
      <c r="AH63" s="119">
        <v>1956</v>
      </c>
      <c r="AI63" s="99">
        <v>1021</v>
      </c>
      <c r="AJ63" s="100">
        <v>10.832317</v>
      </c>
      <c r="AK63" s="100">
        <v>12.477878</v>
      </c>
      <c r="AL63" s="100" t="s">
        <v>24</v>
      </c>
      <c r="AM63" s="100">
        <v>13.048621000000001</v>
      </c>
      <c r="AN63" s="100">
        <v>10.832464999999999</v>
      </c>
      <c r="AO63" s="100">
        <v>9.9594631000000007</v>
      </c>
      <c r="AP63" s="100">
        <v>48.691175999999999</v>
      </c>
      <c r="AQ63" s="100" t="s">
        <v>24</v>
      </c>
      <c r="AR63" s="100">
        <v>16.139741000000001</v>
      </c>
      <c r="AS63" s="100">
        <v>1.1859957000000001</v>
      </c>
      <c r="AT63" s="99">
        <v>27062.5</v>
      </c>
      <c r="AU63" s="99">
        <v>2.9492056</v>
      </c>
      <c r="AV63" s="99">
        <v>2.2429515000000002</v>
      </c>
      <c r="AW63" s="100">
        <v>2.8246932999999999</v>
      </c>
      <c r="AY63" s="119">
        <v>1956</v>
      </c>
    </row>
    <row r="64" spans="2:51">
      <c r="B64" s="119">
        <v>1957</v>
      </c>
      <c r="C64" s="99">
        <v>844</v>
      </c>
      <c r="D64" s="100">
        <v>17.286933999999999</v>
      </c>
      <c r="E64" s="100">
        <v>20.795828</v>
      </c>
      <c r="F64" s="100" t="s">
        <v>24</v>
      </c>
      <c r="G64" s="100">
        <v>21.975473000000001</v>
      </c>
      <c r="H64" s="100">
        <v>17.815317</v>
      </c>
      <c r="I64" s="100">
        <v>16.326264999999999</v>
      </c>
      <c r="J64" s="100">
        <v>48.545130999999998</v>
      </c>
      <c r="K64" s="100" t="s">
        <v>24</v>
      </c>
      <c r="L64" s="100">
        <v>17.572351000000001</v>
      </c>
      <c r="M64" s="100">
        <v>1.7709142</v>
      </c>
      <c r="N64" s="99">
        <v>22512.5</v>
      </c>
      <c r="O64" s="99">
        <v>4.7118966999999996</v>
      </c>
      <c r="P64" s="99">
        <v>2.9621126000000002</v>
      </c>
      <c r="R64" s="119">
        <v>1957</v>
      </c>
      <c r="S64" s="99">
        <v>326</v>
      </c>
      <c r="T64" s="100">
        <v>6.8517622999999999</v>
      </c>
      <c r="U64" s="100">
        <v>7.7236067000000004</v>
      </c>
      <c r="V64" s="100" t="s">
        <v>24</v>
      </c>
      <c r="W64" s="100">
        <v>8.1222586999999997</v>
      </c>
      <c r="X64" s="100">
        <v>6.7593930000000002</v>
      </c>
      <c r="Y64" s="100">
        <v>6.3041295999999996</v>
      </c>
      <c r="Z64" s="100">
        <v>49.938650000000003</v>
      </c>
      <c r="AA64" s="100" t="s">
        <v>24</v>
      </c>
      <c r="AB64" s="100">
        <v>17.621621999999999</v>
      </c>
      <c r="AC64" s="100">
        <v>0.8741352</v>
      </c>
      <c r="AD64" s="99">
        <v>8215</v>
      </c>
      <c r="AE64" s="99">
        <v>1.7833496</v>
      </c>
      <c r="AF64" s="99">
        <v>1.7453379</v>
      </c>
      <c r="AH64" s="119">
        <v>1957</v>
      </c>
      <c r="AI64" s="99">
        <v>1170</v>
      </c>
      <c r="AJ64" s="100">
        <v>12.136678</v>
      </c>
      <c r="AK64" s="100">
        <v>14.095458000000001</v>
      </c>
      <c r="AL64" s="100" t="s">
        <v>24</v>
      </c>
      <c r="AM64" s="100">
        <v>14.820214999999999</v>
      </c>
      <c r="AN64" s="100">
        <v>12.229183000000001</v>
      </c>
      <c r="AO64" s="100">
        <v>11.285622</v>
      </c>
      <c r="AP64" s="100">
        <v>48.934075</v>
      </c>
      <c r="AQ64" s="100" t="s">
        <v>24</v>
      </c>
      <c r="AR64" s="100">
        <v>17.586051000000001</v>
      </c>
      <c r="AS64" s="100">
        <v>1.3772321000000001</v>
      </c>
      <c r="AT64" s="99">
        <v>30727.5</v>
      </c>
      <c r="AU64" s="99">
        <v>3.2743517999999998</v>
      </c>
      <c r="AV64" s="99">
        <v>2.4967549</v>
      </c>
      <c r="AW64" s="100">
        <v>2.6925021999999998</v>
      </c>
      <c r="AY64" s="119">
        <v>1957</v>
      </c>
    </row>
    <row r="65" spans="2:51">
      <c r="B65" s="120">
        <v>1958</v>
      </c>
      <c r="C65" s="99">
        <v>910</v>
      </c>
      <c r="D65" s="100">
        <v>18.285575999999999</v>
      </c>
      <c r="E65" s="100">
        <v>22.028404999999999</v>
      </c>
      <c r="F65" s="100" t="s">
        <v>24</v>
      </c>
      <c r="G65" s="100">
        <v>23.240407000000001</v>
      </c>
      <c r="H65" s="100">
        <v>19.017883000000001</v>
      </c>
      <c r="I65" s="100">
        <v>17.45722</v>
      </c>
      <c r="J65" s="100">
        <v>47.571586000000003</v>
      </c>
      <c r="K65" s="100" t="s">
        <v>24</v>
      </c>
      <c r="L65" s="100">
        <v>19.582526000000001</v>
      </c>
      <c r="M65" s="100">
        <v>1.9341126</v>
      </c>
      <c r="N65" s="99">
        <v>25187.5</v>
      </c>
      <c r="O65" s="99">
        <v>5.1721836999999997</v>
      </c>
      <c r="P65" s="99">
        <v>3.4049356</v>
      </c>
      <c r="R65" s="120">
        <v>1958</v>
      </c>
      <c r="S65" s="99">
        <v>297</v>
      </c>
      <c r="T65" s="100">
        <v>6.1038266999999999</v>
      </c>
      <c r="U65" s="100">
        <v>6.9059945000000003</v>
      </c>
      <c r="V65" s="100" t="s">
        <v>24</v>
      </c>
      <c r="W65" s="100">
        <v>7.1703324999999998</v>
      </c>
      <c r="X65" s="100">
        <v>6.1411644000000001</v>
      </c>
      <c r="Y65" s="100">
        <v>5.7405815000000002</v>
      </c>
      <c r="Z65" s="100">
        <v>47.920875000000002</v>
      </c>
      <c r="AA65" s="100" t="s">
        <v>24</v>
      </c>
      <c r="AB65" s="100">
        <v>16.573661000000001</v>
      </c>
      <c r="AC65" s="100">
        <v>0.80986009999999997</v>
      </c>
      <c r="AD65" s="99">
        <v>8077.5</v>
      </c>
      <c r="AE65" s="99">
        <v>1.7153323</v>
      </c>
      <c r="AF65" s="99">
        <v>1.7685310000000001</v>
      </c>
      <c r="AH65" s="120">
        <v>1958</v>
      </c>
      <c r="AI65" s="99">
        <v>1207</v>
      </c>
      <c r="AJ65" s="100">
        <v>12.263268999999999</v>
      </c>
      <c r="AK65" s="100">
        <v>14.247864</v>
      </c>
      <c r="AL65" s="100" t="s">
        <v>24</v>
      </c>
      <c r="AM65" s="100">
        <v>14.902016</v>
      </c>
      <c r="AN65" s="100">
        <v>12.499222</v>
      </c>
      <c r="AO65" s="100">
        <v>11.554444999999999</v>
      </c>
      <c r="AP65" s="100">
        <v>47.657676000000002</v>
      </c>
      <c r="AQ65" s="100" t="s">
        <v>24</v>
      </c>
      <c r="AR65" s="100">
        <v>18.745146999999999</v>
      </c>
      <c r="AS65" s="100">
        <v>1.4416587999999999</v>
      </c>
      <c r="AT65" s="99">
        <v>33265</v>
      </c>
      <c r="AU65" s="99">
        <v>3.4727731999999998</v>
      </c>
      <c r="AV65" s="99">
        <v>2.7802619000000002</v>
      </c>
      <c r="AW65" s="100">
        <v>3.1897513000000002</v>
      </c>
      <c r="AY65" s="120">
        <v>1958</v>
      </c>
    </row>
    <row r="66" spans="2:51">
      <c r="B66" s="120">
        <v>1959</v>
      </c>
      <c r="C66" s="99">
        <v>827</v>
      </c>
      <c r="D66" s="100">
        <v>16.278887000000001</v>
      </c>
      <c r="E66" s="100">
        <v>19.485665999999998</v>
      </c>
      <c r="F66" s="100" t="s">
        <v>24</v>
      </c>
      <c r="G66" s="100">
        <v>20.564485000000001</v>
      </c>
      <c r="H66" s="100">
        <v>16.886555000000001</v>
      </c>
      <c r="I66" s="100">
        <v>15.485588</v>
      </c>
      <c r="J66" s="100">
        <v>48.118181999999997</v>
      </c>
      <c r="K66" s="100" t="s">
        <v>24</v>
      </c>
      <c r="L66" s="100">
        <v>17.640785000000001</v>
      </c>
      <c r="M66" s="100">
        <v>1.6443639999999999</v>
      </c>
      <c r="N66" s="99">
        <v>22387.5</v>
      </c>
      <c r="O66" s="99">
        <v>4.5039834000000001</v>
      </c>
      <c r="P66" s="99">
        <v>2.8740611999999999</v>
      </c>
      <c r="R66" s="120">
        <v>1959</v>
      </c>
      <c r="S66" s="99">
        <v>288</v>
      </c>
      <c r="T66" s="100">
        <v>5.7875487000000003</v>
      </c>
      <c r="U66" s="100">
        <v>6.6482261999999999</v>
      </c>
      <c r="V66" s="100" t="s">
        <v>24</v>
      </c>
      <c r="W66" s="100">
        <v>6.8525086000000002</v>
      </c>
      <c r="X66" s="100">
        <v>5.8005640999999999</v>
      </c>
      <c r="Y66" s="100">
        <v>5.3571894000000002</v>
      </c>
      <c r="Z66" s="100">
        <v>48.506943999999997</v>
      </c>
      <c r="AA66" s="100" t="s">
        <v>24</v>
      </c>
      <c r="AB66" s="100">
        <v>15.278515000000001</v>
      </c>
      <c r="AC66" s="100">
        <v>0.7399985</v>
      </c>
      <c r="AD66" s="99">
        <v>7677.5</v>
      </c>
      <c r="AE66" s="99">
        <v>1.5947944999999999</v>
      </c>
      <c r="AF66" s="99">
        <v>1.6137931999999999</v>
      </c>
      <c r="AH66" s="120">
        <v>1959</v>
      </c>
      <c r="AI66" s="99">
        <v>1115</v>
      </c>
      <c r="AJ66" s="100">
        <v>11.087467</v>
      </c>
      <c r="AK66" s="100">
        <v>12.866887999999999</v>
      </c>
      <c r="AL66" s="100" t="s">
        <v>24</v>
      </c>
      <c r="AM66" s="100">
        <v>13.442588000000001</v>
      </c>
      <c r="AN66" s="100">
        <v>11.253799000000001</v>
      </c>
      <c r="AO66" s="100">
        <v>10.355421</v>
      </c>
      <c r="AP66" s="100">
        <v>48.218778</v>
      </c>
      <c r="AQ66" s="100" t="s">
        <v>24</v>
      </c>
      <c r="AR66" s="100">
        <v>16.963335000000001</v>
      </c>
      <c r="AS66" s="100">
        <v>1.2498319</v>
      </c>
      <c r="AT66" s="99">
        <v>30065</v>
      </c>
      <c r="AU66" s="99">
        <v>3.0726542000000001</v>
      </c>
      <c r="AV66" s="99">
        <v>2.3962045999999999</v>
      </c>
      <c r="AW66" s="100">
        <v>2.9309571999999999</v>
      </c>
      <c r="AY66" s="120">
        <v>1959</v>
      </c>
    </row>
    <row r="67" spans="2:51">
      <c r="B67" s="120">
        <v>1960</v>
      </c>
      <c r="C67" s="99">
        <v>778</v>
      </c>
      <c r="D67" s="100">
        <v>14.983726000000001</v>
      </c>
      <c r="E67" s="100">
        <v>17.962066</v>
      </c>
      <c r="F67" s="100" t="s">
        <v>24</v>
      </c>
      <c r="G67" s="100">
        <v>18.868832999999999</v>
      </c>
      <c r="H67" s="100">
        <v>15.564107</v>
      </c>
      <c r="I67" s="100">
        <v>14.311297</v>
      </c>
      <c r="J67" s="100">
        <v>47.9</v>
      </c>
      <c r="K67" s="100" t="s">
        <v>24</v>
      </c>
      <c r="L67" s="100">
        <v>16.785329000000001</v>
      </c>
      <c r="M67" s="100">
        <v>1.5676318</v>
      </c>
      <c r="N67" s="99">
        <v>21187.5</v>
      </c>
      <c r="O67" s="99">
        <v>4.1718352999999997</v>
      </c>
      <c r="P67" s="99">
        <v>2.7948067999999999</v>
      </c>
      <c r="R67" s="120">
        <v>1960</v>
      </c>
      <c r="S67" s="99">
        <v>314</v>
      </c>
      <c r="T67" s="100">
        <v>6.1778189000000001</v>
      </c>
      <c r="U67" s="100">
        <v>7.1324817999999999</v>
      </c>
      <c r="V67" s="100" t="s">
        <v>24</v>
      </c>
      <c r="W67" s="100">
        <v>7.5041415999999996</v>
      </c>
      <c r="X67" s="100">
        <v>6.1976326000000004</v>
      </c>
      <c r="Y67" s="100">
        <v>5.7496419999999997</v>
      </c>
      <c r="Z67" s="100">
        <v>50.127389000000001</v>
      </c>
      <c r="AA67" s="100" t="s">
        <v>24</v>
      </c>
      <c r="AB67" s="100">
        <v>15.598609</v>
      </c>
      <c r="AC67" s="100">
        <v>0.80854899999999996</v>
      </c>
      <c r="AD67" s="99">
        <v>7887.5</v>
      </c>
      <c r="AE67" s="99">
        <v>1.6054018999999999</v>
      </c>
      <c r="AF67" s="99">
        <v>1.6633628</v>
      </c>
      <c r="AH67" s="120">
        <v>1960</v>
      </c>
      <c r="AI67" s="99">
        <v>1092</v>
      </c>
      <c r="AJ67" s="100">
        <v>10.627737</v>
      </c>
      <c r="AK67" s="100">
        <v>12.404555</v>
      </c>
      <c r="AL67" s="100" t="s">
        <v>24</v>
      </c>
      <c r="AM67" s="100">
        <v>12.990762999999999</v>
      </c>
      <c r="AN67" s="100">
        <v>10.824104</v>
      </c>
      <c r="AO67" s="100">
        <v>9.9874740000000006</v>
      </c>
      <c r="AP67" s="100">
        <v>48.542240999999997</v>
      </c>
      <c r="AQ67" s="100" t="s">
        <v>24</v>
      </c>
      <c r="AR67" s="100">
        <v>16.425992999999998</v>
      </c>
      <c r="AS67" s="100">
        <v>1.2344004</v>
      </c>
      <c r="AT67" s="99">
        <v>29075</v>
      </c>
      <c r="AU67" s="99">
        <v>2.9098861</v>
      </c>
      <c r="AV67" s="99">
        <v>2.3594236</v>
      </c>
      <c r="AW67" s="100">
        <v>2.5183472</v>
      </c>
      <c r="AY67" s="120">
        <v>1960</v>
      </c>
    </row>
    <row r="68" spans="2:51">
      <c r="B68" s="120">
        <v>1961</v>
      </c>
      <c r="C68" s="99">
        <v>901</v>
      </c>
      <c r="D68" s="100">
        <v>16.960639</v>
      </c>
      <c r="E68" s="100">
        <v>20.151751000000001</v>
      </c>
      <c r="F68" s="100" t="s">
        <v>24</v>
      </c>
      <c r="G68" s="100">
        <v>21.042733999999999</v>
      </c>
      <c r="H68" s="100">
        <v>17.585061</v>
      </c>
      <c r="I68" s="100">
        <v>16.296113999999999</v>
      </c>
      <c r="J68" s="100">
        <v>47.917594999999999</v>
      </c>
      <c r="K68" s="100" t="s">
        <v>24</v>
      </c>
      <c r="L68" s="100">
        <v>18.569662000000001</v>
      </c>
      <c r="M68" s="100">
        <v>1.7931062</v>
      </c>
      <c r="N68" s="99">
        <v>24455</v>
      </c>
      <c r="O68" s="99">
        <v>4.7081359999999997</v>
      </c>
      <c r="P68" s="99">
        <v>3.1775937999999999</v>
      </c>
      <c r="R68" s="120">
        <v>1961</v>
      </c>
      <c r="S68" s="99">
        <v>348</v>
      </c>
      <c r="T68" s="100">
        <v>6.6975885000000002</v>
      </c>
      <c r="U68" s="100">
        <v>7.6333047000000001</v>
      </c>
      <c r="V68" s="100" t="s">
        <v>24</v>
      </c>
      <c r="W68" s="100">
        <v>7.9898389999999999</v>
      </c>
      <c r="X68" s="100">
        <v>6.8236621</v>
      </c>
      <c r="Y68" s="100">
        <v>6.3408673000000002</v>
      </c>
      <c r="Z68" s="100">
        <v>48.249279999999999</v>
      </c>
      <c r="AA68" s="100" t="s">
        <v>24</v>
      </c>
      <c r="AB68" s="100">
        <v>17.487437</v>
      </c>
      <c r="AC68" s="100">
        <v>0.89892280000000002</v>
      </c>
      <c r="AD68" s="99">
        <v>9337.5</v>
      </c>
      <c r="AE68" s="99">
        <v>1.8605045</v>
      </c>
      <c r="AF68" s="99">
        <v>2.0311829000000001</v>
      </c>
      <c r="AH68" s="120">
        <v>1961</v>
      </c>
      <c r="AI68" s="99">
        <v>1249</v>
      </c>
      <c r="AJ68" s="100">
        <v>11.885956</v>
      </c>
      <c r="AK68" s="100">
        <v>13.795942</v>
      </c>
      <c r="AL68" s="100" t="s">
        <v>24</v>
      </c>
      <c r="AM68" s="100">
        <v>14.380913</v>
      </c>
      <c r="AN68" s="100">
        <v>12.176486000000001</v>
      </c>
      <c r="AO68" s="100">
        <v>11.301479</v>
      </c>
      <c r="AP68" s="100">
        <v>48.010039999999996</v>
      </c>
      <c r="AQ68" s="100" t="s">
        <v>24</v>
      </c>
      <c r="AR68" s="100">
        <v>18.254895999999999</v>
      </c>
      <c r="AS68" s="100">
        <v>1.403986</v>
      </c>
      <c r="AT68" s="99">
        <v>33792.5</v>
      </c>
      <c r="AU68" s="99">
        <v>3.3087730999999998</v>
      </c>
      <c r="AV68" s="99">
        <v>2.7488885999999999</v>
      </c>
      <c r="AW68" s="100">
        <v>2.6399773</v>
      </c>
      <c r="AY68" s="120">
        <v>1961</v>
      </c>
    </row>
    <row r="69" spans="2:51">
      <c r="B69" s="120">
        <v>1962</v>
      </c>
      <c r="C69" s="99">
        <v>1011</v>
      </c>
      <c r="D69" s="100">
        <v>18.724996000000001</v>
      </c>
      <c r="E69" s="100">
        <v>22.510273999999999</v>
      </c>
      <c r="F69" s="100" t="s">
        <v>24</v>
      </c>
      <c r="G69" s="100">
        <v>23.551712999999999</v>
      </c>
      <c r="H69" s="100">
        <v>19.628672999999999</v>
      </c>
      <c r="I69" s="100">
        <v>18.019891000000001</v>
      </c>
      <c r="J69" s="100">
        <v>47.301389999999998</v>
      </c>
      <c r="K69" s="100" t="s">
        <v>24</v>
      </c>
      <c r="L69" s="100">
        <v>20.264582000000001</v>
      </c>
      <c r="M69" s="100">
        <v>1.9301997</v>
      </c>
      <c r="N69" s="99">
        <v>28140</v>
      </c>
      <c r="O69" s="99">
        <v>5.3321711000000001</v>
      </c>
      <c r="P69" s="99">
        <v>3.5549267000000002</v>
      </c>
      <c r="R69" s="120">
        <v>1962</v>
      </c>
      <c r="S69" s="99">
        <v>458</v>
      </c>
      <c r="T69" s="100">
        <v>8.6393903000000005</v>
      </c>
      <c r="U69" s="100">
        <v>9.9760138000000005</v>
      </c>
      <c r="V69" s="100" t="s">
        <v>24</v>
      </c>
      <c r="W69" s="100">
        <v>10.321365</v>
      </c>
      <c r="X69" s="100">
        <v>8.8065511000000001</v>
      </c>
      <c r="Y69" s="100">
        <v>8.1153761000000006</v>
      </c>
      <c r="Z69" s="100">
        <v>48.133187999999997</v>
      </c>
      <c r="AA69" s="100" t="s">
        <v>24</v>
      </c>
      <c r="AB69" s="100">
        <v>20.096533999999998</v>
      </c>
      <c r="AC69" s="100">
        <v>1.1229619</v>
      </c>
      <c r="AD69" s="99">
        <v>12397.5</v>
      </c>
      <c r="AE69" s="99">
        <v>2.4231378000000001</v>
      </c>
      <c r="AF69" s="99">
        <v>2.6221030999999999</v>
      </c>
      <c r="AH69" s="120">
        <v>1962</v>
      </c>
      <c r="AI69" s="99">
        <v>1469</v>
      </c>
      <c r="AJ69" s="100">
        <v>13.72833</v>
      </c>
      <c r="AK69" s="100">
        <v>16.081199000000002</v>
      </c>
      <c r="AL69" s="100" t="s">
        <v>24</v>
      </c>
      <c r="AM69" s="100">
        <v>16.713424</v>
      </c>
      <c r="AN69" s="100">
        <v>14.159217</v>
      </c>
      <c r="AO69" s="100">
        <v>13.030431999999999</v>
      </c>
      <c r="AP69" s="100">
        <v>47.561433000000001</v>
      </c>
      <c r="AQ69" s="100" t="s">
        <v>24</v>
      </c>
      <c r="AR69" s="100">
        <v>20.211887999999998</v>
      </c>
      <c r="AS69" s="100">
        <v>1.5768062</v>
      </c>
      <c r="AT69" s="99">
        <v>40537.5</v>
      </c>
      <c r="AU69" s="99">
        <v>3.9001991999999999</v>
      </c>
      <c r="AV69" s="99">
        <v>3.2061042</v>
      </c>
      <c r="AW69" s="100">
        <v>2.2564397999999999</v>
      </c>
      <c r="AY69" s="120">
        <v>1962</v>
      </c>
    </row>
    <row r="70" spans="2:51">
      <c r="B70" s="120">
        <v>1963</v>
      </c>
      <c r="C70" s="99">
        <v>1143</v>
      </c>
      <c r="D70" s="100">
        <v>20.782195999999999</v>
      </c>
      <c r="E70" s="100">
        <v>24.964694000000001</v>
      </c>
      <c r="F70" s="100" t="s">
        <v>24</v>
      </c>
      <c r="G70" s="100">
        <v>26.069417000000001</v>
      </c>
      <c r="H70" s="100">
        <v>21.973890999999998</v>
      </c>
      <c r="I70" s="100">
        <v>20.228414000000001</v>
      </c>
      <c r="J70" s="100">
        <v>46.391323</v>
      </c>
      <c r="K70" s="100" t="s">
        <v>24</v>
      </c>
      <c r="L70" s="100">
        <v>22.746269000000002</v>
      </c>
      <c r="M70" s="100">
        <v>2.1480117000000001</v>
      </c>
      <c r="N70" s="99">
        <v>32930</v>
      </c>
      <c r="O70" s="99">
        <v>6.1269676000000004</v>
      </c>
      <c r="P70" s="99">
        <v>4.1703076000000001</v>
      </c>
      <c r="R70" s="120">
        <v>1963</v>
      </c>
      <c r="S70" s="99">
        <v>575</v>
      </c>
      <c r="T70" s="100">
        <v>10.634363</v>
      </c>
      <c r="U70" s="100">
        <v>12.312248</v>
      </c>
      <c r="V70" s="100" t="s">
        <v>24</v>
      </c>
      <c r="W70" s="100">
        <v>12.746065</v>
      </c>
      <c r="X70" s="100">
        <v>10.863128</v>
      </c>
      <c r="Y70" s="100">
        <v>10.021379</v>
      </c>
      <c r="Z70" s="100">
        <v>48.449477000000002</v>
      </c>
      <c r="AA70" s="100" t="s">
        <v>24</v>
      </c>
      <c r="AB70" s="100">
        <v>26.053466</v>
      </c>
      <c r="AC70" s="100">
        <v>1.3794922999999999</v>
      </c>
      <c r="AD70" s="99">
        <v>15337.5</v>
      </c>
      <c r="AE70" s="99">
        <v>2.9419944999999998</v>
      </c>
      <c r="AF70" s="99">
        <v>3.2022339999999998</v>
      </c>
      <c r="AH70" s="120">
        <v>1963</v>
      </c>
      <c r="AI70" s="99">
        <v>1718</v>
      </c>
      <c r="AJ70" s="100">
        <v>15.751497000000001</v>
      </c>
      <c r="AK70" s="100">
        <v>18.426935</v>
      </c>
      <c r="AL70" s="100" t="s">
        <v>24</v>
      </c>
      <c r="AM70" s="100">
        <v>19.127853000000002</v>
      </c>
      <c r="AN70" s="100">
        <v>16.332854000000001</v>
      </c>
      <c r="AO70" s="100">
        <v>15.071083</v>
      </c>
      <c r="AP70" s="100">
        <v>47.080174999999997</v>
      </c>
      <c r="AQ70" s="100" t="s">
        <v>24</v>
      </c>
      <c r="AR70" s="100">
        <v>23.755531000000001</v>
      </c>
      <c r="AS70" s="100">
        <v>1.8104411</v>
      </c>
      <c r="AT70" s="99">
        <v>48267.5</v>
      </c>
      <c r="AU70" s="99">
        <v>4.5587416000000003</v>
      </c>
      <c r="AV70" s="99">
        <v>3.8048072999999998</v>
      </c>
      <c r="AW70" s="100">
        <v>2.0276307999999998</v>
      </c>
      <c r="AY70" s="120">
        <v>1963</v>
      </c>
    </row>
    <row r="71" spans="2:51">
      <c r="B71" s="120">
        <v>1964</v>
      </c>
      <c r="C71" s="99">
        <v>1071</v>
      </c>
      <c r="D71" s="100">
        <v>19.107258000000002</v>
      </c>
      <c r="E71" s="100">
        <v>23.276662999999999</v>
      </c>
      <c r="F71" s="100" t="s">
        <v>24</v>
      </c>
      <c r="G71" s="100">
        <v>24.326750000000001</v>
      </c>
      <c r="H71" s="100">
        <v>20.237041000000001</v>
      </c>
      <c r="I71" s="100">
        <v>18.542508000000002</v>
      </c>
      <c r="J71" s="100">
        <v>46.514952999999998</v>
      </c>
      <c r="K71" s="100">
        <v>46</v>
      </c>
      <c r="L71" s="100">
        <v>20.287932999999999</v>
      </c>
      <c r="M71" s="100">
        <v>1.9041353999999999</v>
      </c>
      <c r="N71" s="99">
        <v>30725</v>
      </c>
      <c r="O71" s="99">
        <v>5.6109498000000002</v>
      </c>
      <c r="P71" s="99">
        <v>3.6839246999999999</v>
      </c>
      <c r="R71" s="120">
        <v>1964</v>
      </c>
      <c r="S71" s="99">
        <v>549</v>
      </c>
      <c r="T71" s="100">
        <v>9.9521426999999996</v>
      </c>
      <c r="U71" s="100">
        <v>11.473692</v>
      </c>
      <c r="V71" s="100" t="s">
        <v>24</v>
      </c>
      <c r="W71" s="100">
        <v>11.858297</v>
      </c>
      <c r="X71" s="100">
        <v>10.174343</v>
      </c>
      <c r="Y71" s="100">
        <v>9.4659706999999997</v>
      </c>
      <c r="Z71" s="100">
        <v>47.151184000000001</v>
      </c>
      <c r="AA71" s="100">
        <v>47</v>
      </c>
      <c r="AB71" s="100">
        <v>22.048193000000001</v>
      </c>
      <c r="AC71" s="100">
        <v>1.2379363000000001</v>
      </c>
      <c r="AD71" s="99">
        <v>15380</v>
      </c>
      <c r="AE71" s="99">
        <v>2.8937515</v>
      </c>
      <c r="AF71" s="99">
        <v>3.0789989000000002</v>
      </c>
      <c r="AH71" s="120">
        <v>1964</v>
      </c>
      <c r="AI71" s="99">
        <v>1620</v>
      </c>
      <c r="AJ71" s="100">
        <v>14.566248999999999</v>
      </c>
      <c r="AK71" s="100">
        <v>17.158906999999999</v>
      </c>
      <c r="AL71" s="100" t="s">
        <v>24</v>
      </c>
      <c r="AM71" s="100">
        <v>17.806944000000001</v>
      </c>
      <c r="AN71" s="100">
        <v>15.119006000000001</v>
      </c>
      <c r="AO71" s="100">
        <v>13.94614</v>
      </c>
      <c r="AP71" s="100">
        <v>46.730697999999997</v>
      </c>
      <c r="AQ71" s="100">
        <v>46</v>
      </c>
      <c r="AR71" s="100">
        <v>20.852105000000002</v>
      </c>
      <c r="AS71" s="100">
        <v>1.6104339999999999</v>
      </c>
      <c r="AT71" s="99">
        <v>46105</v>
      </c>
      <c r="AU71" s="99">
        <v>4.2726211000000003</v>
      </c>
      <c r="AV71" s="99">
        <v>3.4573339000000001</v>
      </c>
      <c r="AW71" s="100">
        <v>2.0286985999999998</v>
      </c>
      <c r="AY71" s="120">
        <v>1964</v>
      </c>
    </row>
    <row r="72" spans="2:51">
      <c r="B72" s="120">
        <v>1965</v>
      </c>
      <c r="C72" s="99">
        <v>1075</v>
      </c>
      <c r="D72" s="100">
        <v>18.811795</v>
      </c>
      <c r="E72" s="100">
        <v>22.334844</v>
      </c>
      <c r="F72" s="100" t="s">
        <v>24</v>
      </c>
      <c r="G72" s="100">
        <v>23.109197000000002</v>
      </c>
      <c r="H72" s="100">
        <v>19.727186</v>
      </c>
      <c r="I72" s="100">
        <v>18.172775999999999</v>
      </c>
      <c r="J72" s="100">
        <v>46.021475000000002</v>
      </c>
      <c r="K72" s="100">
        <v>45</v>
      </c>
      <c r="L72" s="100">
        <v>19.870609999999999</v>
      </c>
      <c r="M72" s="100">
        <v>1.9275595999999999</v>
      </c>
      <c r="N72" s="99">
        <v>31169</v>
      </c>
      <c r="O72" s="99">
        <v>5.5839410000000003</v>
      </c>
      <c r="P72" s="99">
        <v>3.7681993</v>
      </c>
      <c r="R72" s="120">
        <v>1965</v>
      </c>
      <c r="S72" s="99">
        <v>610</v>
      </c>
      <c r="T72" s="100">
        <v>10.841746000000001</v>
      </c>
      <c r="U72" s="100">
        <v>12.456308</v>
      </c>
      <c r="V72" s="100" t="s">
        <v>24</v>
      </c>
      <c r="W72" s="100">
        <v>12.896326999999999</v>
      </c>
      <c r="X72" s="100">
        <v>11.177676999999999</v>
      </c>
      <c r="Y72" s="100">
        <v>10.379837999999999</v>
      </c>
      <c r="Z72" s="100">
        <v>46.876846999999998</v>
      </c>
      <c r="AA72" s="100">
        <v>47</v>
      </c>
      <c r="AB72" s="100">
        <v>23.781676000000001</v>
      </c>
      <c r="AC72" s="100">
        <v>1.3880988000000001</v>
      </c>
      <c r="AD72" s="99">
        <v>17204</v>
      </c>
      <c r="AE72" s="99">
        <v>3.1757518</v>
      </c>
      <c r="AF72" s="99">
        <v>3.5052903</v>
      </c>
      <c r="AH72" s="120">
        <v>1965</v>
      </c>
      <c r="AI72" s="99">
        <v>1685</v>
      </c>
      <c r="AJ72" s="100">
        <v>14.857727000000001</v>
      </c>
      <c r="AK72" s="100">
        <v>17.263176000000001</v>
      </c>
      <c r="AL72" s="100" t="s">
        <v>24</v>
      </c>
      <c r="AM72" s="100">
        <v>17.836037000000001</v>
      </c>
      <c r="AN72" s="100">
        <v>15.393015999999999</v>
      </c>
      <c r="AO72" s="100">
        <v>14.235417999999999</v>
      </c>
      <c r="AP72" s="100">
        <v>46.331547999999998</v>
      </c>
      <c r="AQ72" s="100">
        <v>46</v>
      </c>
      <c r="AR72" s="100">
        <v>21.128526999999998</v>
      </c>
      <c r="AS72" s="100">
        <v>1.689816</v>
      </c>
      <c r="AT72" s="99">
        <v>48373</v>
      </c>
      <c r="AU72" s="99">
        <v>4.3978653000000003</v>
      </c>
      <c r="AV72" s="99">
        <v>3.6702935000000001</v>
      </c>
      <c r="AW72" s="100">
        <v>1.7930549</v>
      </c>
      <c r="AY72" s="120">
        <v>1965</v>
      </c>
    </row>
    <row r="73" spans="2:51">
      <c r="B73" s="120">
        <v>1966</v>
      </c>
      <c r="C73" s="99">
        <v>1017</v>
      </c>
      <c r="D73" s="100">
        <v>17.409649999999999</v>
      </c>
      <c r="E73" s="100">
        <v>21.257442999999999</v>
      </c>
      <c r="F73" s="100" t="s">
        <v>24</v>
      </c>
      <c r="G73" s="100">
        <v>22.283543000000002</v>
      </c>
      <c r="H73" s="100">
        <v>18.318617</v>
      </c>
      <c r="I73" s="100">
        <v>16.763833999999999</v>
      </c>
      <c r="J73" s="100">
        <v>47.396245</v>
      </c>
      <c r="K73" s="100">
        <v>47</v>
      </c>
      <c r="L73" s="100">
        <v>18.861276</v>
      </c>
      <c r="M73" s="100">
        <v>1.7596677999999999</v>
      </c>
      <c r="N73" s="99">
        <v>28197</v>
      </c>
      <c r="O73" s="99">
        <v>4.9417191999999996</v>
      </c>
      <c r="P73" s="99">
        <v>3.3582049999999999</v>
      </c>
      <c r="R73" s="120">
        <v>1966</v>
      </c>
      <c r="S73" s="99">
        <v>607</v>
      </c>
      <c r="T73" s="100">
        <v>10.542020000000001</v>
      </c>
      <c r="U73" s="100">
        <v>12.245685</v>
      </c>
      <c r="V73" s="100" t="s">
        <v>24</v>
      </c>
      <c r="W73" s="100">
        <v>12.609776</v>
      </c>
      <c r="X73" s="100">
        <v>10.934008</v>
      </c>
      <c r="Y73" s="100">
        <v>10.102715999999999</v>
      </c>
      <c r="Z73" s="100">
        <v>46.224052999999998</v>
      </c>
      <c r="AA73" s="100">
        <v>46</v>
      </c>
      <c r="AB73" s="100">
        <v>23.009855999999999</v>
      </c>
      <c r="AC73" s="100">
        <v>1.3157323999999999</v>
      </c>
      <c r="AD73" s="99">
        <v>17610</v>
      </c>
      <c r="AE73" s="99">
        <v>3.1783481</v>
      </c>
      <c r="AF73" s="99">
        <v>3.5636448000000001</v>
      </c>
      <c r="AH73" s="120">
        <v>1966</v>
      </c>
      <c r="AI73" s="99">
        <v>1624</v>
      </c>
      <c r="AJ73" s="100">
        <v>14.000605999999999</v>
      </c>
      <c r="AK73" s="100">
        <v>16.507830999999999</v>
      </c>
      <c r="AL73" s="100" t="s">
        <v>24</v>
      </c>
      <c r="AM73" s="100">
        <v>17.145759000000002</v>
      </c>
      <c r="AN73" s="100">
        <v>14.499768</v>
      </c>
      <c r="AO73" s="100">
        <v>13.342174999999999</v>
      </c>
      <c r="AP73" s="100">
        <v>46.956763000000002</v>
      </c>
      <c r="AQ73" s="100">
        <v>46</v>
      </c>
      <c r="AR73" s="100">
        <v>20.224159</v>
      </c>
      <c r="AS73" s="100">
        <v>1.5626051999999999</v>
      </c>
      <c r="AT73" s="99">
        <v>45807</v>
      </c>
      <c r="AU73" s="99">
        <v>4.0729921999999998</v>
      </c>
      <c r="AV73" s="99">
        <v>3.4343178000000001</v>
      </c>
      <c r="AW73" s="100">
        <v>1.7359129</v>
      </c>
      <c r="AY73" s="120">
        <v>1966</v>
      </c>
    </row>
    <row r="74" spans="2:51">
      <c r="B74" s="120">
        <v>1967</v>
      </c>
      <c r="C74" s="99">
        <v>1125</v>
      </c>
      <c r="D74" s="100">
        <v>18.941559000000002</v>
      </c>
      <c r="E74" s="100">
        <v>23.020759000000002</v>
      </c>
      <c r="F74" s="100" t="s">
        <v>24</v>
      </c>
      <c r="G74" s="100">
        <v>24.046161000000001</v>
      </c>
      <c r="H74" s="100">
        <v>20.108184000000001</v>
      </c>
      <c r="I74" s="100">
        <v>18.464898000000002</v>
      </c>
      <c r="J74" s="100">
        <v>46.285333000000001</v>
      </c>
      <c r="K74" s="100">
        <v>45</v>
      </c>
      <c r="L74" s="100">
        <v>19.406590000000001</v>
      </c>
      <c r="M74" s="100">
        <v>1.9562496</v>
      </c>
      <c r="N74" s="99">
        <v>32564</v>
      </c>
      <c r="O74" s="99">
        <v>5.6128212</v>
      </c>
      <c r="P74" s="99">
        <v>3.8164665000000002</v>
      </c>
      <c r="R74" s="120">
        <v>1967</v>
      </c>
      <c r="S74" s="99">
        <v>653</v>
      </c>
      <c r="T74" s="100">
        <v>11.143807000000001</v>
      </c>
      <c r="U74" s="100">
        <v>12.87561</v>
      </c>
      <c r="V74" s="100" t="s">
        <v>24</v>
      </c>
      <c r="W74" s="100">
        <v>13.392739000000001</v>
      </c>
      <c r="X74" s="100">
        <v>11.424992</v>
      </c>
      <c r="Y74" s="100">
        <v>10.649630999999999</v>
      </c>
      <c r="Z74" s="100">
        <v>47.814700999999999</v>
      </c>
      <c r="AA74" s="100">
        <v>47</v>
      </c>
      <c r="AB74" s="100">
        <v>23.633731000000001</v>
      </c>
      <c r="AC74" s="100">
        <v>1.4448501</v>
      </c>
      <c r="AD74" s="99">
        <v>17854</v>
      </c>
      <c r="AE74" s="99">
        <v>3.1682155000000001</v>
      </c>
      <c r="AF74" s="99">
        <v>3.5984215000000002</v>
      </c>
      <c r="AH74" s="120">
        <v>1967</v>
      </c>
      <c r="AI74" s="99">
        <v>1778</v>
      </c>
      <c r="AJ74" s="100">
        <v>15.068974000000001</v>
      </c>
      <c r="AK74" s="100">
        <v>17.713757000000001</v>
      </c>
      <c r="AL74" s="100" t="s">
        <v>24</v>
      </c>
      <c r="AM74" s="100">
        <v>18.421009999999999</v>
      </c>
      <c r="AN74" s="100">
        <v>15.66437</v>
      </c>
      <c r="AO74" s="100">
        <v>14.489234</v>
      </c>
      <c r="AP74" s="100">
        <v>46.847019000000003</v>
      </c>
      <c r="AQ74" s="100">
        <v>46</v>
      </c>
      <c r="AR74" s="100">
        <v>20.771028000000001</v>
      </c>
      <c r="AS74" s="100">
        <v>1.7312055</v>
      </c>
      <c r="AT74" s="99">
        <v>50418</v>
      </c>
      <c r="AU74" s="99">
        <v>4.4082983999999996</v>
      </c>
      <c r="AV74" s="99">
        <v>3.736294</v>
      </c>
      <c r="AW74" s="100">
        <v>1.7879354999999999</v>
      </c>
      <c r="AY74" s="120">
        <v>1967</v>
      </c>
    </row>
    <row r="75" spans="2:51">
      <c r="B75" s="121">
        <v>1968</v>
      </c>
      <c r="C75" s="99">
        <v>1022</v>
      </c>
      <c r="D75" s="100">
        <v>16.911472</v>
      </c>
      <c r="E75" s="100">
        <v>20.428644999999999</v>
      </c>
      <c r="F75" s="100" t="s">
        <v>24</v>
      </c>
      <c r="G75" s="100">
        <v>21.341868999999999</v>
      </c>
      <c r="H75" s="100">
        <v>17.787189000000001</v>
      </c>
      <c r="I75" s="100">
        <v>16.260591000000002</v>
      </c>
      <c r="J75" s="100">
        <v>46.338234999999997</v>
      </c>
      <c r="K75" s="100">
        <v>46</v>
      </c>
      <c r="L75" s="100">
        <v>17.739975999999999</v>
      </c>
      <c r="M75" s="100">
        <v>1.6737360999999999</v>
      </c>
      <c r="N75" s="99">
        <v>29452</v>
      </c>
      <c r="O75" s="99">
        <v>4.9881580000000003</v>
      </c>
      <c r="P75" s="99">
        <v>3.3347297999999999</v>
      </c>
      <c r="R75" s="121">
        <v>1968</v>
      </c>
      <c r="S75" s="99">
        <v>505</v>
      </c>
      <c r="T75" s="100">
        <v>8.4654843</v>
      </c>
      <c r="U75" s="100">
        <v>9.8679962999999997</v>
      </c>
      <c r="V75" s="100" t="s">
        <v>24</v>
      </c>
      <c r="W75" s="100">
        <v>10.218693</v>
      </c>
      <c r="X75" s="100">
        <v>8.7920654999999996</v>
      </c>
      <c r="Y75" s="100">
        <v>8.1626832</v>
      </c>
      <c r="Z75" s="100">
        <v>46.809901000000004</v>
      </c>
      <c r="AA75" s="100">
        <v>47</v>
      </c>
      <c r="AB75" s="100">
        <v>18.906776000000001</v>
      </c>
      <c r="AC75" s="100">
        <v>1.0415378</v>
      </c>
      <c r="AD75" s="99">
        <v>14335</v>
      </c>
      <c r="AE75" s="99">
        <v>2.4997641000000002</v>
      </c>
      <c r="AF75" s="99">
        <v>2.7980996</v>
      </c>
      <c r="AH75" s="121">
        <v>1968</v>
      </c>
      <c r="AI75" s="99">
        <v>1527</v>
      </c>
      <c r="AJ75" s="100">
        <v>12.71585</v>
      </c>
      <c r="AK75" s="100">
        <v>14.912091</v>
      </c>
      <c r="AL75" s="100" t="s">
        <v>24</v>
      </c>
      <c r="AM75" s="100">
        <v>15.489485999999999</v>
      </c>
      <c r="AN75" s="100">
        <v>13.17972</v>
      </c>
      <c r="AO75" s="100">
        <v>12.139301</v>
      </c>
      <c r="AP75" s="100">
        <v>46.494425999999997</v>
      </c>
      <c r="AQ75" s="100">
        <v>46</v>
      </c>
      <c r="AR75" s="100">
        <v>18.109583000000001</v>
      </c>
      <c r="AS75" s="100">
        <v>1.3939222</v>
      </c>
      <c r="AT75" s="99">
        <v>43787</v>
      </c>
      <c r="AU75" s="99">
        <v>3.7621172000000001</v>
      </c>
      <c r="AV75" s="99">
        <v>3.1377239000000001</v>
      </c>
      <c r="AW75" s="100">
        <v>2.0701917999999999</v>
      </c>
      <c r="AY75" s="121">
        <v>1968</v>
      </c>
    </row>
    <row r="76" spans="2:51">
      <c r="B76" s="121">
        <v>1969</v>
      </c>
      <c r="C76" s="99">
        <v>1025</v>
      </c>
      <c r="D76" s="100">
        <v>16.612127999999998</v>
      </c>
      <c r="E76" s="100">
        <v>20.329184000000001</v>
      </c>
      <c r="F76" s="100" t="s">
        <v>24</v>
      </c>
      <c r="G76" s="100">
        <v>21.233497</v>
      </c>
      <c r="H76" s="100">
        <v>17.703230999999999</v>
      </c>
      <c r="I76" s="100">
        <v>16.276477</v>
      </c>
      <c r="J76" s="100">
        <v>45.298537000000003</v>
      </c>
      <c r="K76" s="100">
        <v>44</v>
      </c>
      <c r="L76" s="100">
        <v>17.991925999999999</v>
      </c>
      <c r="M76" s="100">
        <v>1.7173206000000001</v>
      </c>
      <c r="N76" s="99">
        <v>30752</v>
      </c>
      <c r="O76" s="99">
        <v>5.0985117999999998</v>
      </c>
      <c r="P76" s="99">
        <v>3.4363693</v>
      </c>
      <c r="R76" s="121">
        <v>1969</v>
      </c>
      <c r="S76" s="99">
        <v>477</v>
      </c>
      <c r="T76" s="100">
        <v>7.8288833000000002</v>
      </c>
      <c r="U76" s="100">
        <v>9.1154495999999998</v>
      </c>
      <c r="V76" s="100" t="s">
        <v>24</v>
      </c>
      <c r="W76" s="100">
        <v>9.3836963000000004</v>
      </c>
      <c r="X76" s="100">
        <v>8.0832729000000008</v>
      </c>
      <c r="Y76" s="100">
        <v>7.4952800999999996</v>
      </c>
      <c r="Z76" s="100">
        <v>46.821803000000003</v>
      </c>
      <c r="AA76" s="100">
        <v>47</v>
      </c>
      <c r="AB76" s="100">
        <v>18.047673</v>
      </c>
      <c r="AC76" s="100">
        <v>1.0190129999999999</v>
      </c>
      <c r="AD76" s="99">
        <v>13517</v>
      </c>
      <c r="AE76" s="99">
        <v>2.3078126999999999</v>
      </c>
      <c r="AF76" s="99">
        <v>2.6364757000000001</v>
      </c>
      <c r="AH76" s="121">
        <v>1969</v>
      </c>
      <c r="AI76" s="99">
        <v>1502</v>
      </c>
      <c r="AJ76" s="100">
        <v>12.248212000000001</v>
      </c>
      <c r="AK76" s="100">
        <v>14.437913</v>
      </c>
      <c r="AL76" s="100" t="s">
        <v>24</v>
      </c>
      <c r="AM76" s="100">
        <v>14.936771999999999</v>
      </c>
      <c r="AN76" s="100">
        <v>12.772804000000001</v>
      </c>
      <c r="AO76" s="100">
        <v>11.803958</v>
      </c>
      <c r="AP76" s="100">
        <v>45.782290000000003</v>
      </c>
      <c r="AQ76" s="100">
        <v>45</v>
      </c>
      <c r="AR76" s="100">
        <v>18.009592000000001</v>
      </c>
      <c r="AS76" s="100">
        <v>1.4103816</v>
      </c>
      <c r="AT76" s="99">
        <v>44269</v>
      </c>
      <c r="AU76" s="99">
        <v>3.7236433999999998</v>
      </c>
      <c r="AV76" s="99">
        <v>3.1450209</v>
      </c>
      <c r="AW76" s="100">
        <v>2.2301899000000001</v>
      </c>
      <c r="AY76" s="121">
        <v>1969</v>
      </c>
    </row>
    <row r="77" spans="2:51">
      <c r="B77" s="121">
        <v>1970</v>
      </c>
      <c r="C77" s="99">
        <v>1076</v>
      </c>
      <c r="D77" s="100">
        <v>17.101143</v>
      </c>
      <c r="E77" s="100">
        <v>20.642158999999999</v>
      </c>
      <c r="F77" s="100" t="s">
        <v>24</v>
      </c>
      <c r="G77" s="100">
        <v>21.436202000000002</v>
      </c>
      <c r="H77" s="100">
        <v>18.068425999999999</v>
      </c>
      <c r="I77" s="100">
        <v>16.615842000000001</v>
      </c>
      <c r="J77" s="100">
        <v>45.118029999999997</v>
      </c>
      <c r="K77" s="100">
        <v>45</v>
      </c>
      <c r="L77" s="100">
        <v>17.709019000000001</v>
      </c>
      <c r="M77" s="100">
        <v>1.7126121999999999</v>
      </c>
      <c r="N77" s="99">
        <v>32372</v>
      </c>
      <c r="O77" s="99">
        <v>5.2613691999999999</v>
      </c>
      <c r="P77" s="99">
        <v>3.4632312999999999</v>
      </c>
      <c r="R77" s="121">
        <v>1970</v>
      </c>
      <c r="S77" s="99">
        <v>475</v>
      </c>
      <c r="T77" s="100">
        <v>7.6423421999999999</v>
      </c>
      <c r="U77" s="100">
        <v>8.7525472000000004</v>
      </c>
      <c r="V77" s="100" t="s">
        <v>24</v>
      </c>
      <c r="W77" s="100">
        <v>9.1285407000000003</v>
      </c>
      <c r="X77" s="100">
        <v>7.7723072999999996</v>
      </c>
      <c r="Y77" s="100">
        <v>7.2502152999999998</v>
      </c>
      <c r="Z77" s="100">
        <v>47.290526</v>
      </c>
      <c r="AA77" s="100">
        <v>47</v>
      </c>
      <c r="AB77" s="100">
        <v>16.964286000000001</v>
      </c>
      <c r="AC77" s="100">
        <v>0.94583830000000002</v>
      </c>
      <c r="AD77" s="99">
        <v>13260</v>
      </c>
      <c r="AE77" s="99">
        <v>2.2194772</v>
      </c>
      <c r="AF77" s="99">
        <v>2.4808789</v>
      </c>
      <c r="AH77" s="121">
        <v>1970</v>
      </c>
      <c r="AI77" s="99">
        <v>1551</v>
      </c>
      <c r="AJ77" s="100">
        <v>12.400709000000001</v>
      </c>
      <c r="AK77" s="100">
        <v>14.494540000000001</v>
      </c>
      <c r="AL77" s="100" t="s">
        <v>24</v>
      </c>
      <c r="AM77" s="100">
        <v>15.022425</v>
      </c>
      <c r="AN77" s="100">
        <v>12.840246</v>
      </c>
      <c r="AO77" s="100">
        <v>11.886153</v>
      </c>
      <c r="AP77" s="100">
        <v>45.783366000000001</v>
      </c>
      <c r="AQ77" s="100">
        <v>46</v>
      </c>
      <c r="AR77" s="100">
        <v>17.474087000000001</v>
      </c>
      <c r="AS77" s="100">
        <v>1.3719836000000001</v>
      </c>
      <c r="AT77" s="99">
        <v>45632</v>
      </c>
      <c r="AU77" s="99">
        <v>3.7627964</v>
      </c>
      <c r="AV77" s="99">
        <v>3.1058615000000001</v>
      </c>
      <c r="AW77" s="100">
        <v>2.3584173000000002</v>
      </c>
      <c r="AY77" s="121">
        <v>1970</v>
      </c>
    </row>
    <row r="78" spans="2:51">
      <c r="B78" s="121">
        <v>1971</v>
      </c>
      <c r="C78" s="99">
        <v>1150</v>
      </c>
      <c r="D78" s="100">
        <v>17.509305999999999</v>
      </c>
      <c r="E78" s="100">
        <v>20.943251</v>
      </c>
      <c r="F78" s="100" t="s">
        <v>24</v>
      </c>
      <c r="G78" s="100">
        <v>21.768896000000002</v>
      </c>
      <c r="H78" s="100">
        <v>18.461963999999998</v>
      </c>
      <c r="I78" s="100">
        <v>17.042956</v>
      </c>
      <c r="J78" s="100">
        <v>44.186957</v>
      </c>
      <c r="K78" s="100">
        <v>44</v>
      </c>
      <c r="L78" s="100">
        <v>18.662772</v>
      </c>
      <c r="M78" s="100">
        <v>1.8829617000000001</v>
      </c>
      <c r="N78" s="99">
        <v>35710</v>
      </c>
      <c r="O78" s="99">
        <v>5.5577734000000003</v>
      </c>
      <c r="P78" s="99">
        <v>3.8614421999999999</v>
      </c>
      <c r="R78" s="121">
        <v>1971</v>
      </c>
      <c r="S78" s="99">
        <v>588</v>
      </c>
      <c r="T78" s="100">
        <v>9.0470877999999999</v>
      </c>
      <c r="U78" s="100">
        <v>10.372477999999999</v>
      </c>
      <c r="V78" s="100" t="s">
        <v>24</v>
      </c>
      <c r="W78" s="100">
        <v>10.626276000000001</v>
      </c>
      <c r="X78" s="100">
        <v>9.3721987999999996</v>
      </c>
      <c r="Y78" s="100">
        <v>8.7195023000000003</v>
      </c>
      <c r="Z78" s="100">
        <v>44.899659999999997</v>
      </c>
      <c r="AA78" s="100">
        <v>45</v>
      </c>
      <c r="AB78" s="100">
        <v>21.135873</v>
      </c>
      <c r="AC78" s="100">
        <v>1.1860577999999999</v>
      </c>
      <c r="AD78" s="99">
        <v>17776</v>
      </c>
      <c r="AE78" s="99">
        <v>2.8443084000000001</v>
      </c>
      <c r="AF78" s="99">
        <v>3.2603412999999999</v>
      </c>
      <c r="AH78" s="121">
        <v>1971</v>
      </c>
      <c r="AI78" s="99">
        <v>1738</v>
      </c>
      <c r="AJ78" s="100">
        <v>13.300411</v>
      </c>
      <c r="AK78" s="100">
        <v>15.389407</v>
      </c>
      <c r="AL78" s="100" t="s">
        <v>24</v>
      </c>
      <c r="AM78" s="100">
        <v>15.859216999999999</v>
      </c>
      <c r="AN78" s="100">
        <v>13.794651</v>
      </c>
      <c r="AO78" s="100">
        <v>12.801484</v>
      </c>
      <c r="AP78" s="100">
        <v>44.428077999999999</v>
      </c>
      <c r="AQ78" s="100">
        <v>45</v>
      </c>
      <c r="AR78" s="100">
        <v>19.432020999999999</v>
      </c>
      <c r="AS78" s="100">
        <v>1.5707184999999999</v>
      </c>
      <c r="AT78" s="99">
        <v>53486</v>
      </c>
      <c r="AU78" s="99">
        <v>4.2198330999999998</v>
      </c>
      <c r="AV78" s="99">
        <v>3.638496</v>
      </c>
      <c r="AW78" s="100">
        <v>2.0191175000000001</v>
      </c>
      <c r="AY78" s="121">
        <v>1971</v>
      </c>
    </row>
    <row r="79" spans="2:51">
      <c r="B79" s="121">
        <v>1972</v>
      </c>
      <c r="C79" s="99">
        <v>1085</v>
      </c>
      <c r="D79" s="100">
        <v>16.229994999999999</v>
      </c>
      <c r="E79" s="100">
        <v>19.289950999999999</v>
      </c>
      <c r="F79" s="100" t="s">
        <v>24</v>
      </c>
      <c r="G79" s="100">
        <v>19.949566000000001</v>
      </c>
      <c r="H79" s="100">
        <v>17.061845000000002</v>
      </c>
      <c r="I79" s="100">
        <v>15.661724</v>
      </c>
      <c r="J79" s="100">
        <v>44.067343000000001</v>
      </c>
      <c r="K79" s="100">
        <v>44</v>
      </c>
      <c r="L79" s="100">
        <v>18.278302</v>
      </c>
      <c r="M79" s="100">
        <v>1.7753125000000001</v>
      </c>
      <c r="N79" s="99">
        <v>33723</v>
      </c>
      <c r="O79" s="99">
        <v>5.1552775000000004</v>
      </c>
      <c r="P79" s="99">
        <v>3.7244134999999998</v>
      </c>
      <c r="R79" s="121">
        <v>1972</v>
      </c>
      <c r="S79" s="99">
        <v>540</v>
      </c>
      <c r="T79" s="100">
        <v>8.1589348000000008</v>
      </c>
      <c r="U79" s="100">
        <v>9.3999766000000005</v>
      </c>
      <c r="V79" s="100" t="s">
        <v>24</v>
      </c>
      <c r="W79" s="100">
        <v>9.6104622000000006</v>
      </c>
      <c r="X79" s="100">
        <v>8.4118095999999998</v>
      </c>
      <c r="Y79" s="100">
        <v>7.7898237999999997</v>
      </c>
      <c r="Z79" s="100">
        <v>45.272727000000003</v>
      </c>
      <c r="AA79" s="100">
        <v>45</v>
      </c>
      <c r="AB79" s="100">
        <v>19.758507000000002</v>
      </c>
      <c r="AC79" s="100">
        <v>1.1101061000000001</v>
      </c>
      <c r="AD79" s="99">
        <v>16112</v>
      </c>
      <c r="AE79" s="99">
        <v>2.5323856999999999</v>
      </c>
      <c r="AF79" s="99">
        <v>3.1173696</v>
      </c>
      <c r="AH79" s="121">
        <v>1972</v>
      </c>
      <c r="AI79" s="99">
        <v>1625</v>
      </c>
      <c r="AJ79" s="100">
        <v>12.21468</v>
      </c>
      <c r="AK79" s="100">
        <v>14.137003</v>
      </c>
      <c r="AL79" s="100" t="s">
        <v>24</v>
      </c>
      <c r="AM79" s="100">
        <v>14.521853999999999</v>
      </c>
      <c r="AN79" s="100">
        <v>12.645458</v>
      </c>
      <c r="AO79" s="100">
        <v>11.6684</v>
      </c>
      <c r="AP79" s="100">
        <v>44.467652000000001</v>
      </c>
      <c r="AQ79" s="100">
        <v>44</v>
      </c>
      <c r="AR79" s="100">
        <v>18.744952999999999</v>
      </c>
      <c r="AS79" s="100">
        <v>1.4805029000000001</v>
      </c>
      <c r="AT79" s="99">
        <v>49835</v>
      </c>
      <c r="AU79" s="99">
        <v>3.8620310999999998</v>
      </c>
      <c r="AV79" s="99">
        <v>3.503822</v>
      </c>
      <c r="AW79" s="100">
        <v>2.0521275999999999</v>
      </c>
      <c r="AY79" s="121">
        <v>1972</v>
      </c>
    </row>
    <row r="80" spans="2:51">
      <c r="B80" s="121">
        <v>1973</v>
      </c>
      <c r="C80" s="99">
        <v>1036</v>
      </c>
      <c r="D80" s="100">
        <v>15.273820000000001</v>
      </c>
      <c r="E80" s="100">
        <v>17.952658</v>
      </c>
      <c r="F80" s="100" t="s">
        <v>24</v>
      </c>
      <c r="G80" s="100">
        <v>18.628377</v>
      </c>
      <c r="H80" s="100">
        <v>15.964138999999999</v>
      </c>
      <c r="I80" s="100">
        <v>14.774635</v>
      </c>
      <c r="J80" s="100">
        <v>44.226087</v>
      </c>
      <c r="K80" s="100">
        <v>44</v>
      </c>
      <c r="L80" s="100">
        <v>17.365068999999998</v>
      </c>
      <c r="M80" s="100">
        <v>1.6821459000000001</v>
      </c>
      <c r="N80" s="99">
        <v>32023</v>
      </c>
      <c r="O80" s="99">
        <v>4.8242558000000004</v>
      </c>
      <c r="P80" s="99">
        <v>3.5568108999999999</v>
      </c>
      <c r="R80" s="121">
        <v>1973</v>
      </c>
      <c r="S80" s="99">
        <v>492</v>
      </c>
      <c r="T80" s="100">
        <v>7.3195877999999999</v>
      </c>
      <c r="U80" s="100">
        <v>8.3078944000000003</v>
      </c>
      <c r="V80" s="100" t="s">
        <v>24</v>
      </c>
      <c r="W80" s="100">
        <v>8.5448419999999992</v>
      </c>
      <c r="X80" s="100">
        <v>7.5022355999999997</v>
      </c>
      <c r="Y80" s="100">
        <v>6.9727703999999999</v>
      </c>
      <c r="Z80" s="100">
        <v>45.109755999999997</v>
      </c>
      <c r="AA80" s="100">
        <v>47</v>
      </c>
      <c r="AB80" s="100">
        <v>17.508897000000001</v>
      </c>
      <c r="AC80" s="100">
        <v>0.99930940000000001</v>
      </c>
      <c r="AD80" s="99">
        <v>14789</v>
      </c>
      <c r="AE80" s="99">
        <v>2.2894581999999999</v>
      </c>
      <c r="AF80" s="99">
        <v>2.9364520000000001</v>
      </c>
      <c r="AH80" s="121">
        <v>1973</v>
      </c>
      <c r="AI80" s="99">
        <v>1528</v>
      </c>
      <c r="AJ80" s="100">
        <v>11.314715</v>
      </c>
      <c r="AK80" s="100">
        <v>12.955598</v>
      </c>
      <c r="AL80" s="100" t="s">
        <v>24</v>
      </c>
      <c r="AM80" s="100">
        <v>13.364509999999999</v>
      </c>
      <c r="AN80" s="100">
        <v>11.657595000000001</v>
      </c>
      <c r="AO80" s="100">
        <v>10.827264</v>
      </c>
      <c r="AP80" s="100">
        <v>44.510806000000002</v>
      </c>
      <c r="AQ80" s="100">
        <v>45</v>
      </c>
      <c r="AR80" s="100">
        <v>17.411121000000001</v>
      </c>
      <c r="AS80" s="100">
        <v>1.3787875999999999</v>
      </c>
      <c r="AT80" s="99">
        <v>46812</v>
      </c>
      <c r="AU80" s="99">
        <v>3.5741111999999999</v>
      </c>
      <c r="AV80" s="99">
        <v>3.3342735000000001</v>
      </c>
      <c r="AW80" s="100">
        <v>2.1609156</v>
      </c>
      <c r="AY80" s="121">
        <v>1973</v>
      </c>
    </row>
    <row r="81" spans="2:51">
      <c r="B81" s="121">
        <v>1974</v>
      </c>
      <c r="C81" s="99">
        <v>1073</v>
      </c>
      <c r="D81" s="100">
        <v>15.574045</v>
      </c>
      <c r="E81" s="100">
        <v>18.241194</v>
      </c>
      <c r="F81" s="100" t="s">
        <v>24</v>
      </c>
      <c r="G81" s="100">
        <v>18.985403000000002</v>
      </c>
      <c r="H81" s="100">
        <v>16.152512000000002</v>
      </c>
      <c r="I81" s="100">
        <v>14.949816</v>
      </c>
      <c r="J81" s="100">
        <v>44.088867999999998</v>
      </c>
      <c r="K81" s="100">
        <v>44</v>
      </c>
      <c r="L81" s="100">
        <v>17.541277999999998</v>
      </c>
      <c r="M81" s="100">
        <v>1.6687662000000001</v>
      </c>
      <c r="N81" s="99">
        <v>33299</v>
      </c>
      <c r="O81" s="99">
        <v>4.9384521000000001</v>
      </c>
      <c r="P81" s="99">
        <v>3.6053446999999998</v>
      </c>
      <c r="R81" s="121">
        <v>1974</v>
      </c>
      <c r="S81" s="99">
        <v>494</v>
      </c>
      <c r="T81" s="100">
        <v>7.2297235999999998</v>
      </c>
      <c r="U81" s="100">
        <v>8.2511341999999992</v>
      </c>
      <c r="V81" s="100" t="s">
        <v>24</v>
      </c>
      <c r="W81" s="100">
        <v>8.5282187999999994</v>
      </c>
      <c r="X81" s="100">
        <v>7.3528909999999996</v>
      </c>
      <c r="Y81" s="100">
        <v>6.8309768999999996</v>
      </c>
      <c r="Z81" s="100">
        <v>46.411765000000003</v>
      </c>
      <c r="AA81" s="100">
        <v>47</v>
      </c>
      <c r="AB81" s="100">
        <v>17.827499</v>
      </c>
      <c r="AC81" s="100">
        <v>0.95859039999999995</v>
      </c>
      <c r="AD81" s="99">
        <v>14197</v>
      </c>
      <c r="AE81" s="99">
        <v>2.1625740000000002</v>
      </c>
      <c r="AF81" s="99">
        <v>2.7875187000000001</v>
      </c>
      <c r="AH81" s="121">
        <v>1974</v>
      </c>
      <c r="AI81" s="99">
        <v>1567</v>
      </c>
      <c r="AJ81" s="100">
        <v>11.419143</v>
      </c>
      <c r="AK81" s="100">
        <v>13.034838000000001</v>
      </c>
      <c r="AL81" s="100" t="s">
        <v>24</v>
      </c>
      <c r="AM81" s="100">
        <v>13.488286</v>
      </c>
      <c r="AN81" s="100">
        <v>11.658856</v>
      </c>
      <c r="AO81" s="100">
        <v>10.833663</v>
      </c>
      <c r="AP81" s="100">
        <v>44.822023000000002</v>
      </c>
      <c r="AQ81" s="100">
        <v>45</v>
      </c>
      <c r="AR81" s="100">
        <v>17.630513000000001</v>
      </c>
      <c r="AS81" s="100">
        <v>1.3528096000000001</v>
      </c>
      <c r="AT81" s="99">
        <v>47496</v>
      </c>
      <c r="AU81" s="99">
        <v>3.5690713999999999</v>
      </c>
      <c r="AV81" s="99">
        <v>3.3146602999999999</v>
      </c>
      <c r="AW81" s="100">
        <v>2.2107499000000002</v>
      </c>
      <c r="AY81" s="121">
        <v>1974</v>
      </c>
    </row>
    <row r="82" spans="2:51">
      <c r="B82" s="121">
        <v>1975</v>
      </c>
      <c r="C82" s="99">
        <v>1050</v>
      </c>
      <c r="D82" s="100">
        <v>15.066333</v>
      </c>
      <c r="E82" s="100">
        <v>17.633651</v>
      </c>
      <c r="F82" s="100" t="s">
        <v>24</v>
      </c>
      <c r="G82" s="100">
        <v>18.296416000000001</v>
      </c>
      <c r="H82" s="100">
        <v>15.681305</v>
      </c>
      <c r="I82" s="100">
        <v>14.444907000000001</v>
      </c>
      <c r="J82" s="100">
        <v>43.361905</v>
      </c>
      <c r="K82" s="100">
        <v>43</v>
      </c>
      <c r="L82" s="100">
        <v>17.343904999999999</v>
      </c>
      <c r="M82" s="100">
        <v>1.7287364999999999</v>
      </c>
      <c r="N82" s="99">
        <v>33462</v>
      </c>
      <c r="O82" s="99">
        <v>4.9082926000000002</v>
      </c>
      <c r="P82" s="99">
        <v>3.8448502000000002</v>
      </c>
      <c r="R82" s="121">
        <v>1975</v>
      </c>
      <c r="S82" s="99">
        <v>478</v>
      </c>
      <c r="T82" s="100">
        <v>6.9037094000000003</v>
      </c>
      <c r="U82" s="100">
        <v>7.9707631000000001</v>
      </c>
      <c r="V82" s="100" t="s">
        <v>24</v>
      </c>
      <c r="W82" s="100">
        <v>8.1586187999999993</v>
      </c>
      <c r="X82" s="100">
        <v>7.1172010999999999</v>
      </c>
      <c r="Y82" s="100">
        <v>6.5707133999999998</v>
      </c>
      <c r="Z82" s="100">
        <v>45.901674</v>
      </c>
      <c r="AA82" s="100">
        <v>46.5</v>
      </c>
      <c r="AB82" s="100">
        <v>17.976683000000001</v>
      </c>
      <c r="AC82" s="100">
        <v>0.98999649999999995</v>
      </c>
      <c r="AD82" s="99">
        <v>13983</v>
      </c>
      <c r="AE82" s="99">
        <v>2.1041468000000001</v>
      </c>
      <c r="AF82" s="99">
        <v>2.9744291999999999</v>
      </c>
      <c r="AH82" s="121">
        <v>1975</v>
      </c>
      <c r="AI82" s="99">
        <v>1528</v>
      </c>
      <c r="AJ82" s="100">
        <v>10.998348</v>
      </c>
      <c r="AK82" s="100">
        <v>12.562975</v>
      </c>
      <c r="AL82" s="100" t="s">
        <v>24</v>
      </c>
      <c r="AM82" s="100">
        <v>12.920318999999999</v>
      </c>
      <c r="AN82" s="100">
        <v>11.290482000000001</v>
      </c>
      <c r="AO82" s="100">
        <v>10.436885</v>
      </c>
      <c r="AP82" s="100">
        <v>44.156413999999998</v>
      </c>
      <c r="AQ82" s="100">
        <v>44</v>
      </c>
      <c r="AR82" s="100">
        <v>17.537013999999999</v>
      </c>
      <c r="AS82" s="100">
        <v>1.4015648000000001</v>
      </c>
      <c r="AT82" s="99">
        <v>47445</v>
      </c>
      <c r="AU82" s="99">
        <v>3.5241316</v>
      </c>
      <c r="AV82" s="99">
        <v>3.5395780999999999</v>
      </c>
      <c r="AW82" s="100">
        <v>2.2122915000000001</v>
      </c>
      <c r="AY82" s="121">
        <v>1975</v>
      </c>
    </row>
    <row r="83" spans="2:51">
      <c r="B83" s="121">
        <v>1976</v>
      </c>
      <c r="C83" s="99">
        <v>1098</v>
      </c>
      <c r="D83" s="100">
        <v>15.614259000000001</v>
      </c>
      <c r="E83" s="100">
        <v>17.966023</v>
      </c>
      <c r="F83" s="100" t="s">
        <v>24</v>
      </c>
      <c r="G83" s="100">
        <v>18.542653000000001</v>
      </c>
      <c r="H83" s="100">
        <v>16.097505999999999</v>
      </c>
      <c r="I83" s="100">
        <v>14.853099</v>
      </c>
      <c r="J83" s="100">
        <v>42.939781000000004</v>
      </c>
      <c r="K83" s="100">
        <v>41.5</v>
      </c>
      <c r="L83" s="100">
        <v>18.743597999999999</v>
      </c>
      <c r="M83" s="100">
        <v>1.7560414</v>
      </c>
      <c r="N83" s="99">
        <v>35362</v>
      </c>
      <c r="O83" s="99">
        <v>5.1440394999999999</v>
      </c>
      <c r="P83" s="99">
        <v>4.1676881000000003</v>
      </c>
      <c r="R83" s="121">
        <v>1976</v>
      </c>
      <c r="S83" s="99">
        <v>406</v>
      </c>
      <c r="T83" s="100">
        <v>5.799131</v>
      </c>
      <c r="U83" s="100">
        <v>6.5756490000000003</v>
      </c>
      <c r="V83" s="100" t="s">
        <v>24</v>
      </c>
      <c r="W83" s="100">
        <v>6.7946084999999998</v>
      </c>
      <c r="X83" s="100">
        <v>5.8586773000000001</v>
      </c>
      <c r="Y83" s="100">
        <v>5.4335896000000004</v>
      </c>
      <c r="Z83" s="100">
        <v>46.482759000000001</v>
      </c>
      <c r="AA83" s="100">
        <v>48</v>
      </c>
      <c r="AB83" s="100">
        <v>15.460777</v>
      </c>
      <c r="AC83" s="100">
        <v>0.80981349999999996</v>
      </c>
      <c r="AD83" s="99">
        <v>11666</v>
      </c>
      <c r="AE83" s="99">
        <v>1.7384759999999999</v>
      </c>
      <c r="AF83" s="99">
        <v>2.5206615999999999</v>
      </c>
      <c r="AH83" s="121">
        <v>1976</v>
      </c>
      <c r="AI83" s="99">
        <v>1504</v>
      </c>
      <c r="AJ83" s="100">
        <v>10.717530999999999</v>
      </c>
      <c r="AK83" s="100">
        <v>12.080079</v>
      </c>
      <c r="AL83" s="100" t="s">
        <v>24</v>
      </c>
      <c r="AM83" s="100">
        <v>12.415158999999999</v>
      </c>
      <c r="AN83" s="100">
        <v>10.901638999999999</v>
      </c>
      <c r="AO83" s="100">
        <v>10.093427</v>
      </c>
      <c r="AP83" s="100">
        <v>43.897469999999998</v>
      </c>
      <c r="AQ83" s="100">
        <v>44</v>
      </c>
      <c r="AR83" s="100">
        <v>17.727487</v>
      </c>
      <c r="AS83" s="100">
        <v>1.3349664999999999</v>
      </c>
      <c r="AT83" s="99">
        <v>47028</v>
      </c>
      <c r="AU83" s="99">
        <v>3.4618003000000002</v>
      </c>
      <c r="AV83" s="99">
        <v>3.5863784000000001</v>
      </c>
      <c r="AW83" s="100">
        <v>2.7322052999999999</v>
      </c>
      <c r="AY83" s="121">
        <v>1976</v>
      </c>
    </row>
    <row r="84" spans="2:51">
      <c r="B84" s="121">
        <v>1977</v>
      </c>
      <c r="C84" s="99">
        <v>1128</v>
      </c>
      <c r="D84" s="100">
        <v>15.876809</v>
      </c>
      <c r="E84" s="100">
        <v>18.137791</v>
      </c>
      <c r="F84" s="100" t="s">
        <v>24</v>
      </c>
      <c r="G84" s="100">
        <v>18.731888999999999</v>
      </c>
      <c r="H84" s="100">
        <v>16.260881000000001</v>
      </c>
      <c r="I84" s="100">
        <v>15.139106999999999</v>
      </c>
      <c r="J84" s="100">
        <v>42.859805000000001</v>
      </c>
      <c r="K84" s="100">
        <v>42</v>
      </c>
      <c r="L84" s="100">
        <v>18.778092000000001</v>
      </c>
      <c r="M84" s="100">
        <v>1.8700265</v>
      </c>
      <c r="N84" s="99">
        <v>36448</v>
      </c>
      <c r="O84" s="99">
        <v>5.2492773000000001</v>
      </c>
      <c r="P84" s="99">
        <v>4.3708926999999997</v>
      </c>
      <c r="R84" s="121">
        <v>1977</v>
      </c>
      <c r="S84" s="99">
        <v>438</v>
      </c>
      <c r="T84" s="100">
        <v>6.1798662999999996</v>
      </c>
      <c r="U84" s="100">
        <v>6.9746499999999996</v>
      </c>
      <c r="V84" s="100" t="s">
        <v>24</v>
      </c>
      <c r="W84" s="100">
        <v>7.2203105000000001</v>
      </c>
      <c r="X84" s="100">
        <v>6.2582950999999998</v>
      </c>
      <c r="Y84" s="100">
        <v>5.8211896000000003</v>
      </c>
      <c r="Z84" s="100">
        <v>45.751142000000002</v>
      </c>
      <c r="AA84" s="100">
        <v>46</v>
      </c>
      <c r="AB84" s="100">
        <v>16.186253000000001</v>
      </c>
      <c r="AC84" s="100">
        <v>0.90365169999999995</v>
      </c>
      <c r="AD84" s="99">
        <v>12932</v>
      </c>
      <c r="AE84" s="99">
        <v>1.9041844000000001</v>
      </c>
      <c r="AF84" s="99">
        <v>2.8834662</v>
      </c>
      <c r="AH84" s="121">
        <v>1977</v>
      </c>
      <c r="AI84" s="99">
        <v>1566</v>
      </c>
      <c r="AJ84" s="100">
        <v>11.034204000000001</v>
      </c>
      <c r="AK84" s="100">
        <v>12.378062</v>
      </c>
      <c r="AL84" s="100" t="s">
        <v>24</v>
      </c>
      <c r="AM84" s="100">
        <v>12.736172</v>
      </c>
      <c r="AN84" s="100">
        <v>11.188787</v>
      </c>
      <c r="AO84" s="100">
        <v>10.434986</v>
      </c>
      <c r="AP84" s="100">
        <v>43.66901</v>
      </c>
      <c r="AQ84" s="100">
        <v>43</v>
      </c>
      <c r="AR84" s="100">
        <v>17.973144000000001</v>
      </c>
      <c r="AS84" s="100">
        <v>1.4394705000000001</v>
      </c>
      <c r="AT84" s="99">
        <v>49380</v>
      </c>
      <c r="AU84" s="99">
        <v>3.5952495</v>
      </c>
      <c r="AV84" s="99">
        <v>3.8506887000000001</v>
      </c>
      <c r="AW84" s="100">
        <v>2.6005305999999999</v>
      </c>
      <c r="AY84" s="121">
        <v>1977</v>
      </c>
    </row>
    <row r="85" spans="2:51">
      <c r="B85" s="121">
        <v>1978</v>
      </c>
      <c r="C85" s="99">
        <v>1126</v>
      </c>
      <c r="D85" s="100">
        <v>15.679627999999999</v>
      </c>
      <c r="E85" s="100">
        <v>17.462612</v>
      </c>
      <c r="F85" s="100" t="s">
        <v>24</v>
      </c>
      <c r="G85" s="100">
        <v>17.990182000000001</v>
      </c>
      <c r="H85" s="100">
        <v>15.91816</v>
      </c>
      <c r="I85" s="100">
        <v>14.759791999999999</v>
      </c>
      <c r="J85" s="100">
        <v>41.449778000000002</v>
      </c>
      <c r="K85" s="100">
        <v>39</v>
      </c>
      <c r="L85" s="100">
        <v>19.097693</v>
      </c>
      <c r="M85" s="100">
        <v>1.8679186000000001</v>
      </c>
      <c r="N85" s="99">
        <v>37987</v>
      </c>
      <c r="O85" s="99">
        <v>5.4152316999999996</v>
      </c>
      <c r="P85" s="99">
        <v>4.6686749000000001</v>
      </c>
      <c r="R85" s="121">
        <v>1978</v>
      </c>
      <c r="S85" s="99">
        <v>469</v>
      </c>
      <c r="T85" s="100">
        <v>6.5338880000000001</v>
      </c>
      <c r="U85" s="100">
        <v>7.2636636000000001</v>
      </c>
      <c r="V85" s="100" t="s">
        <v>24</v>
      </c>
      <c r="W85" s="100">
        <v>7.4927798000000001</v>
      </c>
      <c r="X85" s="100">
        <v>6.5530628999999996</v>
      </c>
      <c r="Y85" s="100">
        <v>6.1073741999999998</v>
      </c>
      <c r="Z85" s="100">
        <v>45.209401999999997</v>
      </c>
      <c r="AA85" s="100">
        <v>46</v>
      </c>
      <c r="AB85" s="100">
        <v>17.376805999999998</v>
      </c>
      <c r="AC85" s="100">
        <v>0.9741609</v>
      </c>
      <c r="AD85" s="99">
        <v>14043</v>
      </c>
      <c r="AE85" s="99">
        <v>2.0426571</v>
      </c>
      <c r="AF85" s="99">
        <v>3.2282907000000001</v>
      </c>
      <c r="AH85" s="121">
        <v>1978</v>
      </c>
      <c r="AI85" s="99">
        <v>1595</v>
      </c>
      <c r="AJ85" s="100">
        <v>11.107818999999999</v>
      </c>
      <c r="AK85" s="100">
        <v>12.196159</v>
      </c>
      <c r="AL85" s="100" t="s">
        <v>24</v>
      </c>
      <c r="AM85" s="100">
        <v>12.521902000000001</v>
      </c>
      <c r="AN85" s="100">
        <v>11.169760999999999</v>
      </c>
      <c r="AO85" s="100">
        <v>10.394092000000001</v>
      </c>
      <c r="AP85" s="100">
        <v>42.554299999999998</v>
      </c>
      <c r="AQ85" s="100">
        <v>42</v>
      </c>
      <c r="AR85" s="100">
        <v>18.557300999999999</v>
      </c>
      <c r="AS85" s="100">
        <v>1.4710629</v>
      </c>
      <c r="AT85" s="99">
        <v>52030</v>
      </c>
      <c r="AU85" s="99">
        <v>3.7459380000000002</v>
      </c>
      <c r="AV85" s="99">
        <v>4.1668836000000002</v>
      </c>
      <c r="AW85" s="100">
        <v>2.4041052999999999</v>
      </c>
      <c r="AY85" s="121">
        <v>1978</v>
      </c>
    </row>
    <row r="86" spans="2:51">
      <c r="B86" s="122">
        <v>1979</v>
      </c>
      <c r="C86" s="99">
        <v>1198</v>
      </c>
      <c r="D86" s="100">
        <v>16.515567999999998</v>
      </c>
      <c r="E86" s="100">
        <v>18.174717000000001</v>
      </c>
      <c r="F86" s="100">
        <v>17.629474999999999</v>
      </c>
      <c r="G86" s="100">
        <v>18.655058</v>
      </c>
      <c r="H86" s="100">
        <v>16.656953999999999</v>
      </c>
      <c r="I86" s="100">
        <v>15.492345</v>
      </c>
      <c r="J86" s="100">
        <v>41.102007</v>
      </c>
      <c r="K86" s="100">
        <v>39</v>
      </c>
      <c r="L86" s="100">
        <v>20.381081999999999</v>
      </c>
      <c r="M86" s="100">
        <v>2.0217021000000002</v>
      </c>
      <c r="N86" s="99">
        <v>40749</v>
      </c>
      <c r="O86" s="99">
        <v>5.7541162999999997</v>
      </c>
      <c r="P86" s="99">
        <v>5.1930128</v>
      </c>
      <c r="R86" s="122">
        <v>1979</v>
      </c>
      <c r="S86" s="99">
        <v>479</v>
      </c>
      <c r="T86" s="100">
        <v>6.5960089999999996</v>
      </c>
      <c r="U86" s="100">
        <v>7.216113</v>
      </c>
      <c r="V86" s="100">
        <v>6.9996295999999996</v>
      </c>
      <c r="W86" s="100">
        <v>7.443549</v>
      </c>
      <c r="X86" s="100">
        <v>6.5540390000000004</v>
      </c>
      <c r="Y86" s="100">
        <v>6.1310703999999996</v>
      </c>
      <c r="Z86" s="100">
        <v>44.803758000000002</v>
      </c>
      <c r="AA86" s="100">
        <v>45</v>
      </c>
      <c r="AB86" s="100">
        <v>18.465689999999999</v>
      </c>
      <c r="AC86" s="100">
        <v>1.0124495</v>
      </c>
      <c r="AD86" s="99">
        <v>14534</v>
      </c>
      <c r="AE86" s="99">
        <v>2.0909279000000001</v>
      </c>
      <c r="AF86" s="99">
        <v>3.4912909999999999</v>
      </c>
      <c r="AH86" s="122">
        <v>1979</v>
      </c>
      <c r="AI86" s="99">
        <v>1677</v>
      </c>
      <c r="AJ86" s="100">
        <v>11.552985</v>
      </c>
      <c r="AK86" s="100">
        <v>12.56176</v>
      </c>
      <c r="AL86" s="100">
        <v>12.184907000000001</v>
      </c>
      <c r="AM86" s="100">
        <v>12.859781</v>
      </c>
      <c r="AN86" s="100">
        <v>11.564228</v>
      </c>
      <c r="AO86" s="100">
        <v>10.790614</v>
      </c>
      <c r="AP86" s="100">
        <v>42.160597000000003</v>
      </c>
      <c r="AQ86" s="100">
        <v>41</v>
      </c>
      <c r="AR86" s="100">
        <v>19.794618</v>
      </c>
      <c r="AS86" s="100">
        <v>1.5736431</v>
      </c>
      <c r="AT86" s="99">
        <v>55283</v>
      </c>
      <c r="AU86" s="99">
        <v>3.9395856999999999</v>
      </c>
      <c r="AV86" s="99">
        <v>4.6031497999999997</v>
      </c>
      <c r="AW86" s="100">
        <v>2.5186297</v>
      </c>
      <c r="AY86" s="122">
        <v>1979</v>
      </c>
    </row>
    <row r="87" spans="2:51">
      <c r="B87" s="122">
        <v>1980</v>
      </c>
      <c r="C87" s="99">
        <v>1199</v>
      </c>
      <c r="D87" s="100">
        <v>16.339468</v>
      </c>
      <c r="E87" s="100">
        <v>18.118687999999999</v>
      </c>
      <c r="F87" s="100">
        <v>17.575126999999998</v>
      </c>
      <c r="G87" s="100">
        <v>18.710296</v>
      </c>
      <c r="H87" s="100">
        <v>16.429141999999999</v>
      </c>
      <c r="I87" s="100">
        <v>15.143864000000001</v>
      </c>
      <c r="J87" s="100">
        <v>41.642738000000001</v>
      </c>
      <c r="K87" s="100">
        <v>39</v>
      </c>
      <c r="L87" s="100">
        <v>20.754716999999999</v>
      </c>
      <c r="M87" s="100">
        <v>1.9812287</v>
      </c>
      <c r="N87" s="99">
        <v>40248</v>
      </c>
      <c r="O87" s="99">
        <v>5.6218588</v>
      </c>
      <c r="P87" s="99">
        <v>5.1688931</v>
      </c>
      <c r="R87" s="122">
        <v>1980</v>
      </c>
      <c r="S87" s="99">
        <v>408</v>
      </c>
      <c r="T87" s="100">
        <v>5.5455155999999999</v>
      </c>
      <c r="U87" s="100">
        <v>6.1273033999999997</v>
      </c>
      <c r="V87" s="100">
        <v>5.9434842999999997</v>
      </c>
      <c r="W87" s="100">
        <v>6.2743405000000001</v>
      </c>
      <c r="X87" s="100">
        <v>5.5160517999999996</v>
      </c>
      <c r="Y87" s="100">
        <v>5.0615455999999996</v>
      </c>
      <c r="Z87" s="100">
        <v>44.375</v>
      </c>
      <c r="AA87" s="100">
        <v>41.5</v>
      </c>
      <c r="AB87" s="100">
        <v>16.484848</v>
      </c>
      <c r="AC87" s="100">
        <v>0.84687710000000005</v>
      </c>
      <c r="AD87" s="99">
        <v>12658</v>
      </c>
      <c r="AE87" s="99">
        <v>1.7988881000000001</v>
      </c>
      <c r="AF87" s="99">
        <v>3.1253009</v>
      </c>
      <c r="AH87" s="122">
        <v>1980</v>
      </c>
      <c r="AI87" s="99">
        <v>1607</v>
      </c>
      <c r="AJ87" s="100">
        <v>10.935427000000001</v>
      </c>
      <c r="AK87" s="100">
        <v>11.927211</v>
      </c>
      <c r="AL87" s="100">
        <v>11.569395</v>
      </c>
      <c r="AM87" s="100">
        <v>12.233401000000001</v>
      </c>
      <c r="AN87" s="100">
        <v>10.890029999999999</v>
      </c>
      <c r="AO87" s="100">
        <v>10.049108</v>
      </c>
      <c r="AP87" s="100">
        <v>42.336862000000004</v>
      </c>
      <c r="AQ87" s="100">
        <v>40</v>
      </c>
      <c r="AR87" s="100">
        <v>19.474067000000002</v>
      </c>
      <c r="AS87" s="100">
        <v>1.4784489000000001</v>
      </c>
      <c r="AT87" s="99">
        <v>52906</v>
      </c>
      <c r="AU87" s="99">
        <v>3.7268856000000001</v>
      </c>
      <c r="AV87" s="99">
        <v>4.4696389999999999</v>
      </c>
      <c r="AW87" s="100">
        <v>2.9570411000000001</v>
      </c>
      <c r="AY87" s="122">
        <v>1980</v>
      </c>
    </row>
    <row r="88" spans="2:51">
      <c r="B88" s="122">
        <v>1981</v>
      </c>
      <c r="C88" s="99">
        <v>1259</v>
      </c>
      <c r="D88" s="100">
        <v>16.903261000000001</v>
      </c>
      <c r="E88" s="100">
        <v>18.726711000000002</v>
      </c>
      <c r="F88" s="100">
        <v>18.164909999999999</v>
      </c>
      <c r="G88" s="100">
        <v>19.408311999999999</v>
      </c>
      <c r="H88" s="100">
        <v>16.888646000000001</v>
      </c>
      <c r="I88" s="100">
        <v>15.603693</v>
      </c>
      <c r="J88" s="100">
        <v>42.319555000000001</v>
      </c>
      <c r="K88" s="100">
        <v>40</v>
      </c>
      <c r="L88" s="100">
        <v>22.466096</v>
      </c>
      <c r="M88" s="100">
        <v>2.0742718</v>
      </c>
      <c r="N88" s="99">
        <v>41436</v>
      </c>
      <c r="O88" s="99">
        <v>5.7056807000000003</v>
      </c>
      <c r="P88" s="99">
        <v>5.4401655</v>
      </c>
      <c r="R88" s="122">
        <v>1981</v>
      </c>
      <c r="S88" s="99">
        <v>413</v>
      </c>
      <c r="T88" s="100">
        <v>5.5250887999999998</v>
      </c>
      <c r="U88" s="100">
        <v>6.1124578999999999</v>
      </c>
      <c r="V88" s="100">
        <v>5.9290842000000001</v>
      </c>
      <c r="W88" s="100">
        <v>6.2719345000000004</v>
      </c>
      <c r="X88" s="100">
        <v>5.4956104000000003</v>
      </c>
      <c r="Y88" s="100">
        <v>5.0898623000000001</v>
      </c>
      <c r="Z88" s="100">
        <v>45.307505999999997</v>
      </c>
      <c r="AA88" s="100">
        <v>45</v>
      </c>
      <c r="AB88" s="100">
        <v>18.090232</v>
      </c>
      <c r="AC88" s="100">
        <v>0.85494859999999995</v>
      </c>
      <c r="AD88" s="99">
        <v>12351</v>
      </c>
      <c r="AE88" s="99">
        <v>1.7289357000000001</v>
      </c>
      <c r="AF88" s="99">
        <v>3.1301320000000001</v>
      </c>
      <c r="AH88" s="122">
        <v>1981</v>
      </c>
      <c r="AI88" s="99">
        <v>1672</v>
      </c>
      <c r="AJ88" s="100">
        <v>11.203986</v>
      </c>
      <c r="AK88" s="100">
        <v>12.175013999999999</v>
      </c>
      <c r="AL88" s="100">
        <v>11.809763</v>
      </c>
      <c r="AM88" s="100">
        <v>12.517094</v>
      </c>
      <c r="AN88" s="100">
        <v>11.083377</v>
      </c>
      <c r="AO88" s="100">
        <v>10.276354</v>
      </c>
      <c r="AP88" s="100">
        <v>43.058048999999997</v>
      </c>
      <c r="AQ88" s="100">
        <v>41</v>
      </c>
      <c r="AR88" s="100">
        <v>21.199442000000001</v>
      </c>
      <c r="AS88" s="100">
        <v>1.5339027000000001</v>
      </c>
      <c r="AT88" s="99">
        <v>53787</v>
      </c>
      <c r="AU88" s="99">
        <v>3.7336689999999999</v>
      </c>
      <c r="AV88" s="99">
        <v>4.6518405999999999</v>
      </c>
      <c r="AW88" s="100">
        <v>3.0636956999999998</v>
      </c>
      <c r="AY88" s="122">
        <v>1981</v>
      </c>
    </row>
    <row r="89" spans="2:51">
      <c r="B89" s="122">
        <v>1982</v>
      </c>
      <c r="C89" s="99">
        <v>1318</v>
      </c>
      <c r="D89" s="100">
        <v>17.385766</v>
      </c>
      <c r="E89" s="100">
        <v>18.950561</v>
      </c>
      <c r="F89" s="100">
        <v>18.382044</v>
      </c>
      <c r="G89" s="100">
        <v>19.713106</v>
      </c>
      <c r="H89" s="100">
        <v>17.166481000000001</v>
      </c>
      <c r="I89" s="100">
        <v>15.912395</v>
      </c>
      <c r="J89" s="100">
        <v>41.996960000000001</v>
      </c>
      <c r="K89" s="100">
        <v>38</v>
      </c>
      <c r="L89" s="100">
        <v>22.29364</v>
      </c>
      <c r="M89" s="100">
        <v>2.0823130000000001</v>
      </c>
      <c r="N89" s="99">
        <v>43799</v>
      </c>
      <c r="O89" s="99">
        <v>5.9293822</v>
      </c>
      <c r="P89" s="99">
        <v>5.5829183999999996</v>
      </c>
      <c r="R89" s="122">
        <v>1982</v>
      </c>
      <c r="S89" s="99">
        <v>459</v>
      </c>
      <c r="T89" s="100">
        <v>6.0368262000000001</v>
      </c>
      <c r="U89" s="100">
        <v>6.6564651000000001</v>
      </c>
      <c r="V89" s="100">
        <v>6.4567711000000001</v>
      </c>
      <c r="W89" s="100">
        <v>6.8906438999999997</v>
      </c>
      <c r="X89" s="100">
        <v>5.8885877999999998</v>
      </c>
      <c r="Y89" s="100">
        <v>5.4849842000000004</v>
      </c>
      <c r="Z89" s="100">
        <v>47.039216000000003</v>
      </c>
      <c r="AA89" s="100">
        <v>47</v>
      </c>
      <c r="AB89" s="100">
        <v>19.269521000000001</v>
      </c>
      <c r="AC89" s="100">
        <v>0.89167770000000002</v>
      </c>
      <c r="AD89" s="99">
        <v>12943</v>
      </c>
      <c r="AE89" s="99">
        <v>1.7828828000000001</v>
      </c>
      <c r="AF89" s="99">
        <v>3.1615329999999999</v>
      </c>
      <c r="AH89" s="122">
        <v>1982</v>
      </c>
      <c r="AI89" s="99">
        <v>1777</v>
      </c>
      <c r="AJ89" s="100">
        <v>11.702918</v>
      </c>
      <c r="AK89" s="100">
        <v>12.531694999999999</v>
      </c>
      <c r="AL89" s="100">
        <v>12.155744</v>
      </c>
      <c r="AM89" s="100">
        <v>12.949951</v>
      </c>
      <c r="AN89" s="100">
        <v>11.406097000000001</v>
      </c>
      <c r="AO89" s="100">
        <v>10.619980999999999</v>
      </c>
      <c r="AP89" s="100">
        <v>43.300845000000002</v>
      </c>
      <c r="AQ89" s="100">
        <v>41</v>
      </c>
      <c r="AR89" s="100">
        <v>21.425127</v>
      </c>
      <c r="AS89" s="100">
        <v>1.5483005000000001</v>
      </c>
      <c r="AT89" s="99">
        <v>56742</v>
      </c>
      <c r="AU89" s="99">
        <v>3.8741355999999998</v>
      </c>
      <c r="AV89" s="99">
        <v>4.7526275</v>
      </c>
      <c r="AW89" s="100">
        <v>2.8469405999999999</v>
      </c>
      <c r="AY89" s="122">
        <v>1982</v>
      </c>
    </row>
    <row r="90" spans="2:51">
      <c r="B90" s="122">
        <v>1983</v>
      </c>
      <c r="C90" s="99">
        <v>1308</v>
      </c>
      <c r="D90" s="100">
        <v>17.017188999999998</v>
      </c>
      <c r="E90" s="100">
        <v>18.594096</v>
      </c>
      <c r="F90" s="100">
        <v>18.036273000000001</v>
      </c>
      <c r="G90" s="100">
        <v>19.394220000000001</v>
      </c>
      <c r="H90" s="100">
        <v>16.699351</v>
      </c>
      <c r="I90" s="100">
        <v>15.399461000000001</v>
      </c>
      <c r="J90" s="100">
        <v>42.662585999999997</v>
      </c>
      <c r="K90" s="100">
        <v>38</v>
      </c>
      <c r="L90" s="100">
        <v>24.339411999999999</v>
      </c>
      <c r="M90" s="100">
        <v>2.1637716999999999</v>
      </c>
      <c r="N90" s="99">
        <v>42703</v>
      </c>
      <c r="O90" s="99">
        <v>5.7058274000000004</v>
      </c>
      <c r="P90" s="99">
        <v>5.8091100000000004</v>
      </c>
      <c r="R90" s="122">
        <v>1983</v>
      </c>
      <c r="S90" s="99">
        <v>418</v>
      </c>
      <c r="T90" s="100">
        <v>5.4235521999999996</v>
      </c>
      <c r="U90" s="100">
        <v>5.855702</v>
      </c>
      <c r="V90" s="100">
        <v>5.6800309000000002</v>
      </c>
      <c r="W90" s="100">
        <v>6.0881540999999997</v>
      </c>
      <c r="X90" s="100">
        <v>5.2138746999999999</v>
      </c>
      <c r="Y90" s="100">
        <v>4.8172544999999998</v>
      </c>
      <c r="Z90" s="100">
        <v>46.741627000000001</v>
      </c>
      <c r="AA90" s="100">
        <v>47</v>
      </c>
      <c r="AB90" s="100">
        <v>18.862815999999999</v>
      </c>
      <c r="AC90" s="100">
        <v>0.84216460000000004</v>
      </c>
      <c r="AD90" s="99">
        <v>11946</v>
      </c>
      <c r="AE90" s="99">
        <v>1.6253915000000001</v>
      </c>
      <c r="AF90" s="99">
        <v>3.0033337000000002</v>
      </c>
      <c r="AH90" s="122">
        <v>1983</v>
      </c>
      <c r="AI90" s="99">
        <v>1726</v>
      </c>
      <c r="AJ90" s="100">
        <v>11.212545</v>
      </c>
      <c r="AK90" s="100">
        <v>11.930234</v>
      </c>
      <c r="AL90" s="100">
        <v>11.572327</v>
      </c>
      <c r="AM90" s="100">
        <v>12.361198999999999</v>
      </c>
      <c r="AN90" s="100">
        <v>10.822027</v>
      </c>
      <c r="AO90" s="100">
        <v>10.016940999999999</v>
      </c>
      <c r="AP90" s="100">
        <v>43.651014000000004</v>
      </c>
      <c r="AQ90" s="100">
        <v>40</v>
      </c>
      <c r="AR90" s="100">
        <v>22.740448000000001</v>
      </c>
      <c r="AS90" s="100">
        <v>1.5678936000000001</v>
      </c>
      <c r="AT90" s="99">
        <v>54649</v>
      </c>
      <c r="AU90" s="99">
        <v>3.684107</v>
      </c>
      <c r="AV90" s="99">
        <v>4.8239767999999996</v>
      </c>
      <c r="AW90" s="100">
        <v>3.1753828999999998</v>
      </c>
      <c r="AY90" s="122">
        <v>1983</v>
      </c>
    </row>
    <row r="91" spans="2:51">
      <c r="B91" s="122">
        <v>1984</v>
      </c>
      <c r="C91" s="99">
        <v>1309</v>
      </c>
      <c r="D91" s="100">
        <v>16.829059999999998</v>
      </c>
      <c r="E91" s="100">
        <v>18.062709999999999</v>
      </c>
      <c r="F91" s="100">
        <v>17.520828000000002</v>
      </c>
      <c r="G91" s="100">
        <v>18.671793999999998</v>
      </c>
      <c r="H91" s="100">
        <v>16.451195999999999</v>
      </c>
      <c r="I91" s="100">
        <v>15.191128000000001</v>
      </c>
      <c r="J91" s="100">
        <v>41.844037</v>
      </c>
      <c r="K91" s="100">
        <v>38.5</v>
      </c>
      <c r="L91" s="100">
        <v>25.890032000000001</v>
      </c>
      <c r="M91" s="100">
        <v>2.1821394999999999</v>
      </c>
      <c r="N91" s="99">
        <v>43699</v>
      </c>
      <c r="O91" s="99">
        <v>5.7754323000000003</v>
      </c>
      <c r="P91" s="99">
        <v>6.1889588</v>
      </c>
      <c r="R91" s="122">
        <v>1984</v>
      </c>
      <c r="S91" s="99">
        <v>403</v>
      </c>
      <c r="T91" s="100">
        <v>5.1658857999999999</v>
      </c>
      <c r="U91" s="100">
        <v>5.5553882000000003</v>
      </c>
      <c r="V91" s="100">
        <v>5.3887264999999998</v>
      </c>
      <c r="W91" s="100">
        <v>5.7056715000000002</v>
      </c>
      <c r="X91" s="100">
        <v>5.0511096999999996</v>
      </c>
      <c r="Y91" s="100">
        <v>4.6945458000000002</v>
      </c>
      <c r="Z91" s="100">
        <v>44.243175999999998</v>
      </c>
      <c r="AA91" s="100">
        <v>43</v>
      </c>
      <c r="AB91" s="100">
        <v>18.359908999999998</v>
      </c>
      <c r="AC91" s="100">
        <v>0.80717850000000002</v>
      </c>
      <c r="AD91" s="99">
        <v>12489</v>
      </c>
      <c r="AE91" s="99">
        <v>1.6811575000000001</v>
      </c>
      <c r="AF91" s="99">
        <v>3.2746867000000002</v>
      </c>
      <c r="AH91" s="122">
        <v>1984</v>
      </c>
      <c r="AI91" s="99">
        <v>1712</v>
      </c>
      <c r="AJ91" s="100">
        <v>10.988875999999999</v>
      </c>
      <c r="AK91" s="100">
        <v>11.593733</v>
      </c>
      <c r="AL91" s="100">
        <v>11.245920999999999</v>
      </c>
      <c r="AM91" s="100">
        <v>11.906223000000001</v>
      </c>
      <c r="AN91" s="100">
        <v>10.659869</v>
      </c>
      <c r="AO91" s="100">
        <v>9.8831983000000001</v>
      </c>
      <c r="AP91" s="100">
        <v>42.409117000000002</v>
      </c>
      <c r="AQ91" s="100">
        <v>39</v>
      </c>
      <c r="AR91" s="100">
        <v>23.610536</v>
      </c>
      <c r="AS91" s="100">
        <v>1.5575813999999999</v>
      </c>
      <c r="AT91" s="99">
        <v>56188</v>
      </c>
      <c r="AU91" s="99">
        <v>3.7470732</v>
      </c>
      <c r="AV91" s="99">
        <v>5.1669026999999996</v>
      </c>
      <c r="AW91" s="100">
        <v>3.2513857000000002</v>
      </c>
      <c r="AY91" s="122">
        <v>1984</v>
      </c>
    </row>
    <row r="92" spans="2:51">
      <c r="B92" s="122">
        <v>1985</v>
      </c>
      <c r="C92" s="99">
        <v>1428</v>
      </c>
      <c r="D92" s="100">
        <v>18.115556000000002</v>
      </c>
      <c r="E92" s="100">
        <v>19.067239000000001</v>
      </c>
      <c r="F92" s="100">
        <v>18.495221999999998</v>
      </c>
      <c r="G92" s="100">
        <v>19.617324</v>
      </c>
      <c r="H92" s="100">
        <v>17.655151</v>
      </c>
      <c r="I92" s="100">
        <v>16.470071000000001</v>
      </c>
      <c r="J92" s="100">
        <v>40.056061999999997</v>
      </c>
      <c r="K92" s="100">
        <v>36</v>
      </c>
      <c r="L92" s="100">
        <v>26.010929000000001</v>
      </c>
      <c r="M92" s="100">
        <v>2.2258246000000002</v>
      </c>
      <c r="N92" s="99">
        <v>50223</v>
      </c>
      <c r="O92" s="99">
        <v>6.5560343999999997</v>
      </c>
      <c r="P92" s="99">
        <v>6.6857563000000004</v>
      </c>
      <c r="R92" s="122">
        <v>1985</v>
      </c>
      <c r="S92" s="99">
        <v>399</v>
      </c>
      <c r="T92" s="100">
        <v>5.0470655000000004</v>
      </c>
      <c r="U92" s="100">
        <v>5.3392603999999997</v>
      </c>
      <c r="V92" s="100">
        <v>5.1790826000000001</v>
      </c>
      <c r="W92" s="100">
        <v>5.5586517000000004</v>
      </c>
      <c r="X92" s="100">
        <v>4.7817071999999996</v>
      </c>
      <c r="Y92" s="100">
        <v>4.4567259000000004</v>
      </c>
      <c r="Z92" s="100">
        <v>46.040100000000002</v>
      </c>
      <c r="AA92" s="100">
        <v>45</v>
      </c>
      <c r="AB92" s="100">
        <v>17.131816000000001</v>
      </c>
      <c r="AC92" s="100">
        <v>0.73007390000000005</v>
      </c>
      <c r="AD92" s="99">
        <v>11731</v>
      </c>
      <c r="AE92" s="99">
        <v>1.5605161000000001</v>
      </c>
      <c r="AF92" s="99">
        <v>2.8802997000000001</v>
      </c>
      <c r="AH92" s="122">
        <v>1985</v>
      </c>
      <c r="AI92" s="99">
        <v>1827</v>
      </c>
      <c r="AJ92" s="100">
        <v>11.571851000000001</v>
      </c>
      <c r="AK92" s="100">
        <v>12.024086</v>
      </c>
      <c r="AL92" s="100">
        <v>11.663363</v>
      </c>
      <c r="AM92" s="100">
        <v>12.339867</v>
      </c>
      <c r="AN92" s="100">
        <v>11.159465000000001</v>
      </c>
      <c r="AO92" s="100">
        <v>10.430934000000001</v>
      </c>
      <c r="AP92" s="100">
        <v>41.363636</v>
      </c>
      <c r="AQ92" s="100">
        <v>38</v>
      </c>
      <c r="AR92" s="100">
        <v>23.366159</v>
      </c>
      <c r="AS92" s="100">
        <v>1.5377752</v>
      </c>
      <c r="AT92" s="99">
        <v>61954</v>
      </c>
      <c r="AU92" s="99">
        <v>4.0818395000000001</v>
      </c>
      <c r="AV92" s="99">
        <v>5.3478789000000004</v>
      </c>
      <c r="AW92" s="100">
        <v>3.5711385999999998</v>
      </c>
      <c r="AY92" s="122">
        <v>1985</v>
      </c>
    </row>
    <row r="93" spans="2:51">
      <c r="B93" s="122">
        <v>1986</v>
      </c>
      <c r="C93" s="99">
        <v>1531</v>
      </c>
      <c r="D93" s="100">
        <v>19.137053000000002</v>
      </c>
      <c r="E93" s="100">
        <v>20.245839</v>
      </c>
      <c r="F93" s="100">
        <v>19.638463999999999</v>
      </c>
      <c r="G93" s="100">
        <v>20.821375</v>
      </c>
      <c r="H93" s="100">
        <v>18.499067</v>
      </c>
      <c r="I93" s="100">
        <v>17.060034000000002</v>
      </c>
      <c r="J93" s="100">
        <v>41.596995</v>
      </c>
      <c r="K93" s="100">
        <v>38</v>
      </c>
      <c r="L93" s="100">
        <v>27.983915</v>
      </c>
      <c r="M93" s="100">
        <v>2.4610191000000001</v>
      </c>
      <c r="N93" s="99">
        <v>51531</v>
      </c>
      <c r="O93" s="99">
        <v>6.6351231000000004</v>
      </c>
      <c r="P93" s="99">
        <v>7.1209543999999996</v>
      </c>
      <c r="R93" s="122">
        <v>1986</v>
      </c>
      <c r="S93" s="99">
        <v>451</v>
      </c>
      <c r="T93" s="100">
        <v>5.6247297999999999</v>
      </c>
      <c r="U93" s="100">
        <v>5.9597151000000004</v>
      </c>
      <c r="V93" s="100">
        <v>5.7809236999999998</v>
      </c>
      <c r="W93" s="100">
        <v>6.1152777</v>
      </c>
      <c r="X93" s="100">
        <v>5.4332513999999996</v>
      </c>
      <c r="Y93" s="100">
        <v>5.0649737999999997</v>
      </c>
      <c r="Z93" s="100">
        <v>44.117516999999999</v>
      </c>
      <c r="AA93" s="100">
        <v>43</v>
      </c>
      <c r="AB93" s="100">
        <v>19.134492999999999</v>
      </c>
      <c r="AC93" s="100">
        <v>0.85463610000000001</v>
      </c>
      <c r="AD93" s="99">
        <v>14052</v>
      </c>
      <c r="AE93" s="99">
        <v>1.8457440000000001</v>
      </c>
      <c r="AF93" s="99">
        <v>3.6020333</v>
      </c>
      <c r="AH93" s="122">
        <v>1986</v>
      </c>
      <c r="AI93" s="99">
        <v>1982</v>
      </c>
      <c r="AJ93" s="100">
        <v>12.373309000000001</v>
      </c>
      <c r="AK93" s="100">
        <v>12.888479999999999</v>
      </c>
      <c r="AL93" s="100">
        <v>12.501825999999999</v>
      </c>
      <c r="AM93" s="100">
        <v>13.192136</v>
      </c>
      <c r="AN93" s="100">
        <v>11.878731999999999</v>
      </c>
      <c r="AO93" s="100">
        <v>11.014340000000001</v>
      </c>
      <c r="AP93" s="100">
        <v>42.170535000000001</v>
      </c>
      <c r="AQ93" s="100">
        <v>39</v>
      </c>
      <c r="AR93" s="100">
        <v>25.319365999999999</v>
      </c>
      <c r="AS93" s="100">
        <v>1.7237631</v>
      </c>
      <c r="AT93" s="99">
        <v>65583</v>
      </c>
      <c r="AU93" s="99">
        <v>4.2642888000000001</v>
      </c>
      <c r="AV93" s="99">
        <v>5.8884002999999998</v>
      </c>
      <c r="AW93" s="100">
        <v>3.3971152999999998</v>
      </c>
      <c r="AY93" s="122">
        <v>1986</v>
      </c>
    </row>
    <row r="94" spans="2:51">
      <c r="B94" s="122">
        <v>1987</v>
      </c>
      <c r="C94" s="99">
        <v>1773</v>
      </c>
      <c r="D94" s="100">
        <v>21.839669000000001</v>
      </c>
      <c r="E94" s="100">
        <v>23.301220000000001</v>
      </c>
      <c r="F94" s="100">
        <v>22.602183</v>
      </c>
      <c r="G94" s="100">
        <v>24.074580000000001</v>
      </c>
      <c r="H94" s="100">
        <v>21.091687</v>
      </c>
      <c r="I94" s="100">
        <v>19.423746999999999</v>
      </c>
      <c r="J94" s="100">
        <v>42.118510000000001</v>
      </c>
      <c r="K94" s="100">
        <v>39</v>
      </c>
      <c r="L94" s="100">
        <v>30.953212000000001</v>
      </c>
      <c r="M94" s="100">
        <v>2.7873413999999999</v>
      </c>
      <c r="N94" s="99">
        <v>58882</v>
      </c>
      <c r="O94" s="99">
        <v>7.4780631</v>
      </c>
      <c r="P94" s="99">
        <v>8.1739686000000003</v>
      </c>
      <c r="R94" s="122">
        <v>1987</v>
      </c>
      <c r="S94" s="99">
        <v>467</v>
      </c>
      <c r="T94" s="100">
        <v>5.7331431999999998</v>
      </c>
      <c r="U94" s="100">
        <v>5.9579705000000001</v>
      </c>
      <c r="V94" s="100">
        <v>5.7792313999999996</v>
      </c>
      <c r="W94" s="100">
        <v>6.1372486000000004</v>
      </c>
      <c r="X94" s="100">
        <v>5.4275522</v>
      </c>
      <c r="Y94" s="100">
        <v>5.0610662</v>
      </c>
      <c r="Z94" s="100">
        <v>44.473233</v>
      </c>
      <c r="AA94" s="100">
        <v>42</v>
      </c>
      <c r="AB94" s="100">
        <v>19.957265</v>
      </c>
      <c r="AC94" s="100">
        <v>0.86948429999999999</v>
      </c>
      <c r="AD94" s="99">
        <v>14408</v>
      </c>
      <c r="AE94" s="99">
        <v>1.8649268999999999</v>
      </c>
      <c r="AF94" s="99">
        <v>3.7998886999999999</v>
      </c>
      <c r="AH94" s="122">
        <v>1987</v>
      </c>
      <c r="AI94" s="99">
        <v>2240</v>
      </c>
      <c r="AJ94" s="100">
        <v>13.772856000000001</v>
      </c>
      <c r="AK94" s="100">
        <v>14.338835</v>
      </c>
      <c r="AL94" s="100">
        <v>13.908670000000001</v>
      </c>
      <c r="AM94" s="100">
        <v>14.725337</v>
      </c>
      <c r="AN94" s="100">
        <v>13.142761</v>
      </c>
      <c r="AO94" s="100">
        <v>12.178217</v>
      </c>
      <c r="AP94" s="100">
        <v>42.609647000000002</v>
      </c>
      <c r="AQ94" s="100">
        <v>40</v>
      </c>
      <c r="AR94" s="100">
        <v>27.764005999999998</v>
      </c>
      <c r="AS94" s="100">
        <v>1.9093241999999999</v>
      </c>
      <c r="AT94" s="99">
        <v>73290</v>
      </c>
      <c r="AU94" s="99">
        <v>4.6981564000000002</v>
      </c>
      <c r="AV94" s="99">
        <v>6.6655813999999998</v>
      </c>
      <c r="AW94" s="100">
        <v>3.9109324000000001</v>
      </c>
      <c r="AY94" s="122">
        <v>1987</v>
      </c>
    </row>
    <row r="95" spans="2:51">
      <c r="B95" s="122">
        <v>1988</v>
      </c>
      <c r="C95" s="99">
        <v>1730</v>
      </c>
      <c r="D95" s="100">
        <v>20.972379</v>
      </c>
      <c r="E95" s="100">
        <v>21.905895000000001</v>
      </c>
      <c r="F95" s="100">
        <v>21.248718</v>
      </c>
      <c r="G95" s="100">
        <v>22.536252000000001</v>
      </c>
      <c r="H95" s="100">
        <v>20.142516000000001</v>
      </c>
      <c r="I95" s="100">
        <v>18.711684000000002</v>
      </c>
      <c r="J95" s="100">
        <v>40.745086999999998</v>
      </c>
      <c r="K95" s="100">
        <v>37</v>
      </c>
      <c r="L95" s="100">
        <v>28.929766000000001</v>
      </c>
      <c r="M95" s="100">
        <v>2.6582667</v>
      </c>
      <c r="N95" s="99">
        <v>59760</v>
      </c>
      <c r="O95" s="99">
        <v>7.4755178999999998</v>
      </c>
      <c r="P95" s="99">
        <v>8.0763304999999992</v>
      </c>
      <c r="R95" s="122">
        <v>1988</v>
      </c>
      <c r="S95" s="99">
        <v>467</v>
      </c>
      <c r="T95" s="100">
        <v>5.6379048000000003</v>
      </c>
      <c r="U95" s="100">
        <v>5.8507863999999996</v>
      </c>
      <c r="V95" s="100">
        <v>5.6752627999999996</v>
      </c>
      <c r="W95" s="100">
        <v>6.0696570999999997</v>
      </c>
      <c r="X95" s="100">
        <v>5.2355944000000001</v>
      </c>
      <c r="Y95" s="100">
        <v>4.8162573000000002</v>
      </c>
      <c r="Z95" s="100">
        <v>45.820127999999997</v>
      </c>
      <c r="AA95" s="100">
        <v>43</v>
      </c>
      <c r="AB95" s="100">
        <v>18.709935999999999</v>
      </c>
      <c r="AC95" s="100">
        <v>0.85243869999999999</v>
      </c>
      <c r="AD95" s="99">
        <v>13893</v>
      </c>
      <c r="AE95" s="99">
        <v>1.7701503000000001</v>
      </c>
      <c r="AF95" s="99">
        <v>3.5476350000000001</v>
      </c>
      <c r="AH95" s="122">
        <v>1988</v>
      </c>
      <c r="AI95" s="99">
        <v>2197</v>
      </c>
      <c r="AJ95" s="100">
        <v>13.289246</v>
      </c>
      <c r="AK95" s="100">
        <v>13.652583</v>
      </c>
      <c r="AL95" s="100">
        <v>13.243005</v>
      </c>
      <c r="AM95" s="100">
        <v>14.007944</v>
      </c>
      <c r="AN95" s="100">
        <v>12.604571999999999</v>
      </c>
      <c r="AO95" s="100">
        <v>11.716483999999999</v>
      </c>
      <c r="AP95" s="100">
        <v>41.823850999999998</v>
      </c>
      <c r="AQ95" s="100">
        <v>38</v>
      </c>
      <c r="AR95" s="100">
        <v>25.920245000000001</v>
      </c>
      <c r="AS95" s="100">
        <v>1.8329105999999999</v>
      </c>
      <c r="AT95" s="99">
        <v>73653</v>
      </c>
      <c r="AU95" s="99">
        <v>4.6490530999999997</v>
      </c>
      <c r="AV95" s="99">
        <v>6.5090190000000003</v>
      </c>
      <c r="AW95" s="100">
        <v>3.7440940999999999</v>
      </c>
      <c r="AY95" s="122">
        <v>1988</v>
      </c>
    </row>
    <row r="96" spans="2:51">
      <c r="B96" s="122">
        <v>1989</v>
      </c>
      <c r="C96" s="99">
        <v>1658</v>
      </c>
      <c r="D96" s="100">
        <v>19.767301</v>
      </c>
      <c r="E96" s="100">
        <v>20.554625000000001</v>
      </c>
      <c r="F96" s="100">
        <v>19.937985999999999</v>
      </c>
      <c r="G96" s="100">
        <v>21.105060999999999</v>
      </c>
      <c r="H96" s="100">
        <v>18.955905000000001</v>
      </c>
      <c r="I96" s="100">
        <v>17.569576000000001</v>
      </c>
      <c r="J96" s="100">
        <v>40.872737999999998</v>
      </c>
      <c r="K96" s="100">
        <v>36</v>
      </c>
      <c r="L96" s="100">
        <v>29.072417999999999</v>
      </c>
      <c r="M96" s="100">
        <v>2.4773630999999998</v>
      </c>
      <c r="N96" s="99">
        <v>57052</v>
      </c>
      <c r="O96" s="99">
        <v>7.0254629</v>
      </c>
      <c r="P96" s="99">
        <v>7.9143147999999997</v>
      </c>
      <c r="R96" s="122">
        <v>1989</v>
      </c>
      <c r="S96" s="99">
        <v>438</v>
      </c>
      <c r="T96" s="100">
        <v>5.1976858999999997</v>
      </c>
      <c r="U96" s="100">
        <v>5.3618237000000004</v>
      </c>
      <c r="V96" s="100">
        <v>5.2009689999999997</v>
      </c>
      <c r="W96" s="100">
        <v>5.5740119999999997</v>
      </c>
      <c r="X96" s="100">
        <v>4.7958996000000003</v>
      </c>
      <c r="Y96" s="100">
        <v>4.4406347999999998</v>
      </c>
      <c r="Z96" s="100">
        <v>46.634703000000002</v>
      </c>
      <c r="AA96" s="100">
        <v>44</v>
      </c>
      <c r="AB96" s="100">
        <v>17.747164000000001</v>
      </c>
      <c r="AC96" s="100">
        <v>0.76431789999999999</v>
      </c>
      <c r="AD96" s="99">
        <v>12616</v>
      </c>
      <c r="AE96" s="99">
        <v>1.5819377999999999</v>
      </c>
      <c r="AF96" s="99">
        <v>3.2783988000000002</v>
      </c>
      <c r="AH96" s="122">
        <v>1989</v>
      </c>
      <c r="AI96" s="99">
        <v>2096</v>
      </c>
      <c r="AJ96" s="100">
        <v>12.465494</v>
      </c>
      <c r="AK96" s="100">
        <v>12.759001</v>
      </c>
      <c r="AL96" s="100">
        <v>12.376231000000001</v>
      </c>
      <c r="AM96" s="100">
        <v>13.080596</v>
      </c>
      <c r="AN96" s="100">
        <v>11.801125000000001</v>
      </c>
      <c r="AO96" s="100">
        <v>10.966115</v>
      </c>
      <c r="AP96" s="100">
        <v>42.076813000000001</v>
      </c>
      <c r="AQ96" s="100">
        <v>38</v>
      </c>
      <c r="AR96" s="100">
        <v>25.651695</v>
      </c>
      <c r="AS96" s="100">
        <v>1.6871659000000001</v>
      </c>
      <c r="AT96" s="99">
        <v>69668</v>
      </c>
      <c r="AU96" s="99">
        <v>4.3283408000000003</v>
      </c>
      <c r="AV96" s="99">
        <v>6.3008448000000001</v>
      </c>
      <c r="AW96" s="100">
        <v>3.8335138</v>
      </c>
      <c r="AY96" s="122">
        <v>1989</v>
      </c>
    </row>
    <row r="97" spans="2:51">
      <c r="B97" s="122">
        <v>1990</v>
      </c>
      <c r="C97" s="99">
        <v>1735</v>
      </c>
      <c r="D97" s="100">
        <v>20.384739</v>
      </c>
      <c r="E97" s="100">
        <v>21.004964999999999</v>
      </c>
      <c r="F97" s="100">
        <v>20.374815999999999</v>
      </c>
      <c r="G97" s="100">
        <v>21.627237000000001</v>
      </c>
      <c r="H97" s="100">
        <v>19.513188</v>
      </c>
      <c r="I97" s="100">
        <v>18.135576</v>
      </c>
      <c r="J97" s="100">
        <v>40.489913999999999</v>
      </c>
      <c r="K97" s="100">
        <v>36</v>
      </c>
      <c r="L97" s="100">
        <v>31.048676</v>
      </c>
      <c r="M97" s="100">
        <v>2.6833493000000002</v>
      </c>
      <c r="N97" s="99">
        <v>60447</v>
      </c>
      <c r="O97" s="99">
        <v>7.3407988</v>
      </c>
      <c r="P97" s="99">
        <v>8.4704744999999999</v>
      </c>
      <c r="R97" s="122">
        <v>1990</v>
      </c>
      <c r="S97" s="99">
        <v>426</v>
      </c>
      <c r="T97" s="100">
        <v>4.9802083000000001</v>
      </c>
      <c r="U97" s="100">
        <v>5.0875138</v>
      </c>
      <c r="V97" s="100">
        <v>4.9348884000000002</v>
      </c>
      <c r="W97" s="100">
        <v>5.2385865999999996</v>
      </c>
      <c r="X97" s="100">
        <v>4.5889499000000002</v>
      </c>
      <c r="Y97" s="100">
        <v>4.2287908999999999</v>
      </c>
      <c r="Z97" s="100">
        <v>45.053991000000003</v>
      </c>
      <c r="AA97" s="100">
        <v>43</v>
      </c>
      <c r="AB97" s="100">
        <v>18.150831</v>
      </c>
      <c r="AC97" s="100">
        <v>0.76892530000000003</v>
      </c>
      <c r="AD97" s="99">
        <v>12971</v>
      </c>
      <c r="AE97" s="99">
        <v>1.6036874999999999</v>
      </c>
      <c r="AF97" s="99">
        <v>3.4354987000000001</v>
      </c>
      <c r="AH97" s="122">
        <v>1990</v>
      </c>
      <c r="AI97" s="99">
        <v>2161</v>
      </c>
      <c r="AJ97" s="100">
        <v>12.663251000000001</v>
      </c>
      <c r="AK97" s="100">
        <v>12.8436</v>
      </c>
      <c r="AL97" s="100">
        <v>12.458292</v>
      </c>
      <c r="AM97" s="100">
        <v>13.162703</v>
      </c>
      <c r="AN97" s="100">
        <v>11.976255999999999</v>
      </c>
      <c r="AO97" s="100">
        <v>11.141257</v>
      </c>
      <c r="AP97" s="100">
        <v>41.389634000000001</v>
      </c>
      <c r="AQ97" s="100">
        <v>37</v>
      </c>
      <c r="AR97" s="100">
        <v>27.233774</v>
      </c>
      <c r="AS97" s="100">
        <v>1.7999334</v>
      </c>
      <c r="AT97" s="99">
        <v>73418</v>
      </c>
      <c r="AU97" s="99">
        <v>4.4979288000000004</v>
      </c>
      <c r="AV97" s="99">
        <v>6.7283248000000002</v>
      </c>
      <c r="AW97" s="100">
        <v>4.1287288000000002</v>
      </c>
      <c r="AY97" s="122">
        <v>1990</v>
      </c>
    </row>
    <row r="98" spans="2:51">
      <c r="B98" s="122">
        <v>1991</v>
      </c>
      <c r="C98" s="99">
        <v>1847</v>
      </c>
      <c r="D98" s="100">
        <v>21.438331999999999</v>
      </c>
      <c r="E98" s="100">
        <v>22.152448</v>
      </c>
      <c r="F98" s="100">
        <v>21.487874999999999</v>
      </c>
      <c r="G98" s="100">
        <v>22.603988999999999</v>
      </c>
      <c r="H98" s="100">
        <v>20.455836000000001</v>
      </c>
      <c r="I98" s="100">
        <v>18.819769000000001</v>
      </c>
      <c r="J98" s="100">
        <v>40.612344</v>
      </c>
      <c r="K98" s="100">
        <v>37</v>
      </c>
      <c r="L98" s="100">
        <v>34.203704000000002</v>
      </c>
      <c r="M98" s="100">
        <v>2.8829194</v>
      </c>
      <c r="N98" s="99">
        <v>64086</v>
      </c>
      <c r="O98" s="99">
        <v>7.6954454999999999</v>
      </c>
      <c r="P98" s="99">
        <v>9.4540808999999992</v>
      </c>
      <c r="R98" s="122">
        <v>1991</v>
      </c>
      <c r="S98" s="99">
        <v>513</v>
      </c>
      <c r="T98" s="100">
        <v>5.9178921999999998</v>
      </c>
      <c r="U98" s="100">
        <v>6.0340796000000001</v>
      </c>
      <c r="V98" s="100">
        <v>5.8530572000000003</v>
      </c>
      <c r="W98" s="100">
        <v>6.2320598</v>
      </c>
      <c r="X98" s="100">
        <v>5.5431849</v>
      </c>
      <c r="Y98" s="100">
        <v>5.1435630000000003</v>
      </c>
      <c r="Z98" s="100">
        <v>43.916179</v>
      </c>
      <c r="AA98" s="100">
        <v>42</v>
      </c>
      <c r="AB98" s="100">
        <v>22.275293000000001</v>
      </c>
      <c r="AC98" s="100">
        <v>0.93138949999999998</v>
      </c>
      <c r="AD98" s="99">
        <v>16171</v>
      </c>
      <c r="AE98" s="99">
        <v>1.9750398</v>
      </c>
      <c r="AF98" s="99">
        <v>4.4048268000000004</v>
      </c>
      <c r="AH98" s="122">
        <v>1991</v>
      </c>
      <c r="AI98" s="99">
        <v>2360</v>
      </c>
      <c r="AJ98" s="100">
        <v>13.654218</v>
      </c>
      <c r="AK98" s="100">
        <v>13.887798999999999</v>
      </c>
      <c r="AL98" s="100">
        <v>13.471164999999999</v>
      </c>
      <c r="AM98" s="100">
        <v>14.150598</v>
      </c>
      <c r="AN98" s="100">
        <v>12.917795999999999</v>
      </c>
      <c r="AO98" s="100">
        <v>11.941451000000001</v>
      </c>
      <c r="AP98" s="100">
        <v>41.330508000000002</v>
      </c>
      <c r="AQ98" s="100">
        <v>38</v>
      </c>
      <c r="AR98" s="100">
        <v>30.637414</v>
      </c>
      <c r="AS98" s="100">
        <v>1.9807631000000001</v>
      </c>
      <c r="AT98" s="99">
        <v>80257</v>
      </c>
      <c r="AU98" s="99">
        <v>4.8595056000000003</v>
      </c>
      <c r="AV98" s="99">
        <v>7.6801985999999998</v>
      </c>
      <c r="AW98" s="100">
        <v>3.6712224999999998</v>
      </c>
      <c r="AY98" s="122">
        <v>1991</v>
      </c>
    </row>
    <row r="99" spans="2:51">
      <c r="B99" s="122">
        <v>1992</v>
      </c>
      <c r="C99" s="99">
        <v>1820</v>
      </c>
      <c r="D99" s="100">
        <v>20.899706999999999</v>
      </c>
      <c r="E99" s="100">
        <v>21.349795</v>
      </c>
      <c r="F99" s="100">
        <v>20.709301</v>
      </c>
      <c r="G99" s="100">
        <v>21.8841</v>
      </c>
      <c r="H99" s="100">
        <v>19.865638000000001</v>
      </c>
      <c r="I99" s="100">
        <v>18.496815000000002</v>
      </c>
      <c r="J99" s="100">
        <v>40.834066</v>
      </c>
      <c r="K99" s="100">
        <v>37</v>
      </c>
      <c r="L99" s="100">
        <v>34.799235000000003</v>
      </c>
      <c r="M99" s="100">
        <v>2.7527792</v>
      </c>
      <c r="N99" s="99">
        <v>62687</v>
      </c>
      <c r="O99" s="99">
        <v>7.4532432000000002</v>
      </c>
      <c r="P99" s="99">
        <v>9.2767105000000001</v>
      </c>
      <c r="R99" s="122">
        <v>1992</v>
      </c>
      <c r="S99" s="99">
        <v>474</v>
      </c>
      <c r="T99" s="100">
        <v>5.4045554999999998</v>
      </c>
      <c r="U99" s="100">
        <v>5.4525793</v>
      </c>
      <c r="V99" s="100">
        <v>5.2890018999999997</v>
      </c>
      <c r="W99" s="100">
        <v>5.5819650000000003</v>
      </c>
      <c r="X99" s="100">
        <v>4.9952180999999998</v>
      </c>
      <c r="Y99" s="100">
        <v>4.6127376</v>
      </c>
      <c r="Z99" s="100">
        <v>43.873150000000003</v>
      </c>
      <c r="AA99" s="100">
        <v>41</v>
      </c>
      <c r="AB99" s="100">
        <v>20.982735999999999</v>
      </c>
      <c r="AC99" s="100">
        <v>0.82370319999999997</v>
      </c>
      <c r="AD99" s="99">
        <v>14940</v>
      </c>
      <c r="AE99" s="99">
        <v>1.8054984999999999</v>
      </c>
      <c r="AF99" s="99">
        <v>4.0955294999999996</v>
      </c>
      <c r="AH99" s="122">
        <v>1992</v>
      </c>
      <c r="AI99" s="99">
        <v>2294</v>
      </c>
      <c r="AJ99" s="100">
        <v>13.124594999999999</v>
      </c>
      <c r="AK99" s="100">
        <v>13.227907</v>
      </c>
      <c r="AL99" s="100">
        <v>12.83107</v>
      </c>
      <c r="AM99" s="100">
        <v>13.506106000000001</v>
      </c>
      <c r="AN99" s="100">
        <v>12.363927</v>
      </c>
      <c r="AO99" s="100">
        <v>11.518974999999999</v>
      </c>
      <c r="AP99" s="100">
        <v>41.460968000000001</v>
      </c>
      <c r="AQ99" s="100">
        <v>38</v>
      </c>
      <c r="AR99" s="100">
        <v>30.631592999999999</v>
      </c>
      <c r="AS99" s="100">
        <v>1.8550865000000001</v>
      </c>
      <c r="AT99" s="99">
        <v>77627</v>
      </c>
      <c r="AU99" s="99">
        <v>4.6523839999999996</v>
      </c>
      <c r="AV99" s="99">
        <v>7.4603039999999998</v>
      </c>
      <c r="AW99" s="100">
        <v>3.9155403999999998</v>
      </c>
      <c r="AY99" s="122">
        <v>1992</v>
      </c>
    </row>
    <row r="100" spans="2:51">
      <c r="B100" s="122">
        <v>1993</v>
      </c>
      <c r="C100" s="99">
        <v>1687</v>
      </c>
      <c r="D100" s="100">
        <v>19.209790999999999</v>
      </c>
      <c r="E100" s="100">
        <v>19.665192999999999</v>
      </c>
      <c r="F100" s="100">
        <v>19.075237999999999</v>
      </c>
      <c r="G100" s="100">
        <v>20.248773</v>
      </c>
      <c r="H100" s="100">
        <v>18.242650999999999</v>
      </c>
      <c r="I100" s="100">
        <v>16.943593</v>
      </c>
      <c r="J100" s="100">
        <v>41.263188999999997</v>
      </c>
      <c r="K100" s="100">
        <v>37</v>
      </c>
      <c r="L100" s="100">
        <v>33.405940999999999</v>
      </c>
      <c r="M100" s="100">
        <v>2.5918358000000001</v>
      </c>
      <c r="N100" s="99">
        <v>57532</v>
      </c>
      <c r="O100" s="99">
        <v>6.7879551999999999</v>
      </c>
      <c r="P100" s="99">
        <v>8.8114255000000004</v>
      </c>
      <c r="R100" s="122">
        <v>1993</v>
      </c>
      <c r="S100" s="99">
        <v>394</v>
      </c>
      <c r="T100" s="100">
        <v>4.4505552000000002</v>
      </c>
      <c r="U100" s="100">
        <v>4.5033010999999998</v>
      </c>
      <c r="V100" s="100">
        <v>4.3682020000000001</v>
      </c>
      <c r="W100" s="100">
        <v>4.6073637999999999</v>
      </c>
      <c r="X100" s="100">
        <v>4.1004678999999999</v>
      </c>
      <c r="Y100" s="100">
        <v>3.7808155000000001</v>
      </c>
      <c r="Z100" s="100">
        <v>44.487310000000001</v>
      </c>
      <c r="AA100" s="100">
        <v>41.5</v>
      </c>
      <c r="AB100" s="100">
        <v>19.989853</v>
      </c>
      <c r="AC100" s="100">
        <v>0.69722170000000006</v>
      </c>
      <c r="AD100" s="99">
        <v>12186</v>
      </c>
      <c r="AE100" s="99">
        <v>1.4605166000000001</v>
      </c>
      <c r="AF100" s="99">
        <v>3.4931619</v>
      </c>
      <c r="AH100" s="122">
        <v>1993</v>
      </c>
      <c r="AI100" s="99">
        <v>2081</v>
      </c>
      <c r="AJ100" s="100">
        <v>11.800525</v>
      </c>
      <c r="AK100" s="100">
        <v>11.887204000000001</v>
      </c>
      <c r="AL100" s="100">
        <v>11.530588</v>
      </c>
      <c r="AM100" s="100">
        <v>12.169119</v>
      </c>
      <c r="AN100" s="100">
        <v>11.093876</v>
      </c>
      <c r="AO100" s="100">
        <v>10.318434</v>
      </c>
      <c r="AP100" s="100">
        <v>41.873618</v>
      </c>
      <c r="AQ100" s="100">
        <v>38</v>
      </c>
      <c r="AR100" s="100">
        <v>29.639652000000002</v>
      </c>
      <c r="AS100" s="100">
        <v>1.7113628000000001</v>
      </c>
      <c r="AT100" s="99">
        <v>69718</v>
      </c>
      <c r="AU100" s="99">
        <v>4.1451377000000003</v>
      </c>
      <c r="AV100" s="99">
        <v>6.9594260999999999</v>
      </c>
      <c r="AW100" s="100">
        <v>4.3668395999999996</v>
      </c>
      <c r="AY100" s="122">
        <v>1993</v>
      </c>
    </row>
    <row r="101" spans="2:51">
      <c r="B101" s="122">
        <v>1994</v>
      </c>
      <c r="C101" s="99">
        <v>1830</v>
      </c>
      <c r="D101" s="100">
        <v>20.646059000000001</v>
      </c>
      <c r="E101" s="100">
        <v>21.093426999999998</v>
      </c>
      <c r="F101" s="100">
        <v>20.460623999999999</v>
      </c>
      <c r="G101" s="100">
        <v>21.600193999999998</v>
      </c>
      <c r="H101" s="100">
        <v>19.586933999999999</v>
      </c>
      <c r="I101" s="100">
        <v>18.179807</v>
      </c>
      <c r="J101" s="100">
        <v>41.150354999999998</v>
      </c>
      <c r="K101" s="100">
        <v>38</v>
      </c>
      <c r="L101" s="100">
        <v>35.959913999999998</v>
      </c>
      <c r="M101" s="100">
        <v>2.7125577999999999</v>
      </c>
      <c r="N101" s="99">
        <v>62500</v>
      </c>
      <c r="O101" s="99">
        <v>7.310511</v>
      </c>
      <c r="P101" s="99">
        <v>9.6565214000000008</v>
      </c>
      <c r="R101" s="122">
        <v>1994</v>
      </c>
      <c r="S101" s="99">
        <v>428</v>
      </c>
      <c r="T101" s="100">
        <v>4.7865130999999996</v>
      </c>
      <c r="U101" s="100">
        <v>4.8390468000000002</v>
      </c>
      <c r="V101" s="100">
        <v>4.6938753999999996</v>
      </c>
      <c r="W101" s="100">
        <v>4.9507572</v>
      </c>
      <c r="X101" s="100">
        <v>4.4118577999999999</v>
      </c>
      <c r="Y101" s="100">
        <v>4.0707361000000004</v>
      </c>
      <c r="Z101" s="100">
        <v>44.207943999999998</v>
      </c>
      <c r="AA101" s="100">
        <v>41</v>
      </c>
      <c r="AB101" s="100">
        <v>20.380952000000001</v>
      </c>
      <c r="AC101" s="100">
        <v>0.72263120000000003</v>
      </c>
      <c r="AD101" s="99">
        <v>13397</v>
      </c>
      <c r="AE101" s="99">
        <v>1.5909466000000001</v>
      </c>
      <c r="AF101" s="99">
        <v>3.8743056</v>
      </c>
      <c r="AH101" s="122">
        <v>1994</v>
      </c>
      <c r="AI101" s="99">
        <v>2258</v>
      </c>
      <c r="AJ101" s="100">
        <v>12.681497999999999</v>
      </c>
      <c r="AK101" s="100">
        <v>12.787267999999999</v>
      </c>
      <c r="AL101" s="100">
        <v>12.403650000000001</v>
      </c>
      <c r="AM101" s="100">
        <v>13.04176</v>
      </c>
      <c r="AN101" s="100">
        <v>11.931304000000001</v>
      </c>
      <c r="AO101" s="100">
        <v>11.090076</v>
      </c>
      <c r="AP101" s="100">
        <v>41.730173000000001</v>
      </c>
      <c r="AQ101" s="100">
        <v>38</v>
      </c>
      <c r="AR101" s="100">
        <v>31.409096999999999</v>
      </c>
      <c r="AS101" s="100">
        <v>1.7822750999999999</v>
      </c>
      <c r="AT101" s="99">
        <v>75897</v>
      </c>
      <c r="AU101" s="99">
        <v>4.4723936999999996</v>
      </c>
      <c r="AV101" s="99">
        <v>7.6430331000000002</v>
      </c>
      <c r="AW101" s="100">
        <v>4.3590045000000002</v>
      </c>
      <c r="AY101" s="122">
        <v>1994</v>
      </c>
    </row>
    <row r="102" spans="2:51">
      <c r="B102" s="122">
        <v>1995</v>
      </c>
      <c r="C102" s="99">
        <v>1873</v>
      </c>
      <c r="D102" s="100">
        <v>20.903015</v>
      </c>
      <c r="E102" s="100">
        <v>21.212260000000001</v>
      </c>
      <c r="F102" s="100">
        <v>20.575892</v>
      </c>
      <c r="G102" s="100">
        <v>21.609424000000001</v>
      </c>
      <c r="H102" s="100">
        <v>19.844771000000001</v>
      </c>
      <c r="I102" s="100">
        <v>18.313417999999999</v>
      </c>
      <c r="J102" s="100">
        <v>40.557692000000003</v>
      </c>
      <c r="K102" s="100">
        <v>37</v>
      </c>
      <c r="L102" s="100">
        <v>36.340705999999997</v>
      </c>
      <c r="M102" s="100">
        <v>2.8271270999999998</v>
      </c>
      <c r="N102" s="99">
        <v>65078</v>
      </c>
      <c r="O102" s="99">
        <v>7.5385347999999999</v>
      </c>
      <c r="P102" s="99">
        <v>10.134376</v>
      </c>
      <c r="R102" s="122">
        <v>1995</v>
      </c>
      <c r="S102" s="99">
        <v>495</v>
      </c>
      <c r="T102" s="100">
        <v>5.4729684000000001</v>
      </c>
      <c r="U102" s="100">
        <v>5.5240062999999999</v>
      </c>
      <c r="V102" s="100">
        <v>5.3582860999999999</v>
      </c>
      <c r="W102" s="100">
        <v>5.6192982999999996</v>
      </c>
      <c r="X102" s="100">
        <v>5.1375812999999999</v>
      </c>
      <c r="Y102" s="100">
        <v>4.7722734000000004</v>
      </c>
      <c r="Z102" s="100">
        <v>42.773736999999997</v>
      </c>
      <c r="AA102" s="100">
        <v>41</v>
      </c>
      <c r="AB102" s="100">
        <v>21.902654999999999</v>
      </c>
      <c r="AC102" s="100">
        <v>0.84066439999999998</v>
      </c>
      <c r="AD102" s="99">
        <v>16140</v>
      </c>
      <c r="AE102" s="99">
        <v>1.8974086999999999</v>
      </c>
      <c r="AF102" s="99">
        <v>4.6310776000000002</v>
      </c>
      <c r="AH102" s="122">
        <v>1995</v>
      </c>
      <c r="AI102" s="99">
        <v>2368</v>
      </c>
      <c r="AJ102" s="100">
        <v>13.151987999999999</v>
      </c>
      <c r="AK102" s="100">
        <v>13.192907</v>
      </c>
      <c r="AL102" s="100">
        <v>12.79712</v>
      </c>
      <c r="AM102" s="100">
        <v>13.385496</v>
      </c>
      <c r="AN102" s="100">
        <v>12.422961000000001</v>
      </c>
      <c r="AO102" s="100">
        <v>11.505141999999999</v>
      </c>
      <c r="AP102" s="100">
        <v>41.021124</v>
      </c>
      <c r="AQ102" s="100">
        <v>37</v>
      </c>
      <c r="AR102" s="100">
        <v>31.939574</v>
      </c>
      <c r="AS102" s="100">
        <v>1.8923865</v>
      </c>
      <c r="AT102" s="99">
        <v>81218</v>
      </c>
      <c r="AU102" s="99">
        <v>4.7387690999999998</v>
      </c>
      <c r="AV102" s="99">
        <v>8.1983230999999996</v>
      </c>
      <c r="AW102" s="100">
        <v>3.8400137999999999</v>
      </c>
      <c r="AY102" s="122">
        <v>1995</v>
      </c>
    </row>
    <row r="103" spans="2:51">
      <c r="B103" s="122">
        <v>1996</v>
      </c>
      <c r="C103" s="99">
        <v>1931</v>
      </c>
      <c r="D103" s="100">
        <v>21.300948999999999</v>
      </c>
      <c r="E103" s="100">
        <v>21.615501999999999</v>
      </c>
      <c r="F103" s="100">
        <v>20.967037000000001</v>
      </c>
      <c r="G103" s="100">
        <v>22.036293000000001</v>
      </c>
      <c r="H103" s="100">
        <v>20.158707</v>
      </c>
      <c r="I103" s="100">
        <v>18.620826999999998</v>
      </c>
      <c r="J103" s="100">
        <v>41.104090999999997</v>
      </c>
      <c r="K103" s="100">
        <v>38</v>
      </c>
      <c r="L103" s="100">
        <v>35.535516999999999</v>
      </c>
      <c r="M103" s="100">
        <v>2.8311291999999999</v>
      </c>
      <c r="N103" s="99">
        <v>66021</v>
      </c>
      <c r="O103" s="99">
        <v>7.5701096000000003</v>
      </c>
      <c r="P103" s="99">
        <v>10.219874000000001</v>
      </c>
      <c r="R103" s="122">
        <v>1996</v>
      </c>
      <c r="S103" s="99">
        <v>462</v>
      </c>
      <c r="T103" s="100">
        <v>5.0439748</v>
      </c>
      <c r="U103" s="100">
        <v>5.0769007999999998</v>
      </c>
      <c r="V103" s="100">
        <v>4.9245938000000002</v>
      </c>
      <c r="W103" s="100">
        <v>5.1208128999999998</v>
      </c>
      <c r="X103" s="100">
        <v>4.6917220000000004</v>
      </c>
      <c r="Y103" s="100">
        <v>4.3549857999999997</v>
      </c>
      <c r="Z103" s="100">
        <v>43.010823000000002</v>
      </c>
      <c r="AA103" s="100">
        <v>40</v>
      </c>
      <c r="AB103" s="100">
        <v>21.761658000000001</v>
      </c>
      <c r="AC103" s="100">
        <v>0.76347229999999999</v>
      </c>
      <c r="AD103" s="99">
        <v>14938</v>
      </c>
      <c r="AE103" s="99">
        <v>1.7369359</v>
      </c>
      <c r="AF103" s="99">
        <v>4.3783469000000004</v>
      </c>
      <c r="AH103" s="122">
        <v>1996</v>
      </c>
      <c r="AI103" s="99">
        <v>2393</v>
      </c>
      <c r="AJ103" s="100">
        <v>13.130483</v>
      </c>
      <c r="AK103" s="100">
        <v>13.162858</v>
      </c>
      <c r="AL103" s="100">
        <v>12.767972</v>
      </c>
      <c r="AM103" s="100">
        <v>13.345245999999999</v>
      </c>
      <c r="AN103" s="100">
        <v>12.348509</v>
      </c>
      <c r="AO103" s="100">
        <v>11.446770000000001</v>
      </c>
      <c r="AP103" s="100">
        <v>41.472211000000001</v>
      </c>
      <c r="AQ103" s="100">
        <v>38</v>
      </c>
      <c r="AR103" s="100">
        <v>31.666004999999998</v>
      </c>
      <c r="AS103" s="100">
        <v>1.8590884000000001</v>
      </c>
      <c r="AT103" s="99">
        <v>80959</v>
      </c>
      <c r="AU103" s="99">
        <v>4.6739088999999998</v>
      </c>
      <c r="AV103" s="99">
        <v>8.2009957999999994</v>
      </c>
      <c r="AW103" s="100">
        <v>4.2576175000000003</v>
      </c>
      <c r="AY103" s="122">
        <v>1996</v>
      </c>
    </row>
    <row r="104" spans="2:51">
      <c r="B104" s="123">
        <v>1997</v>
      </c>
      <c r="C104" s="99">
        <v>2143</v>
      </c>
      <c r="D104" s="100">
        <v>23.404965000000001</v>
      </c>
      <c r="E104" s="100">
        <v>23.693269000000001</v>
      </c>
      <c r="F104" s="100">
        <v>23.693269000000001</v>
      </c>
      <c r="G104" s="100">
        <v>24.092504999999999</v>
      </c>
      <c r="H104" s="100">
        <v>22.254802999999999</v>
      </c>
      <c r="I104" s="100">
        <v>20.621175000000001</v>
      </c>
      <c r="J104" s="100">
        <v>40.675688000000001</v>
      </c>
      <c r="K104" s="100">
        <v>37</v>
      </c>
      <c r="L104" s="100">
        <v>39.495024000000001</v>
      </c>
      <c r="M104" s="100">
        <v>3.1630063000000002</v>
      </c>
      <c r="N104" s="99">
        <v>74253</v>
      </c>
      <c r="O104" s="99">
        <v>8.4422683000000003</v>
      </c>
      <c r="P104" s="99">
        <v>11.691784</v>
      </c>
      <c r="R104" s="123">
        <v>1997</v>
      </c>
      <c r="S104" s="99">
        <v>577</v>
      </c>
      <c r="T104" s="100">
        <v>6.2264888000000003</v>
      </c>
      <c r="U104" s="100">
        <v>6.2353565</v>
      </c>
      <c r="V104" s="100">
        <v>6.2353565</v>
      </c>
      <c r="W104" s="100">
        <v>6.3329652000000003</v>
      </c>
      <c r="X104" s="100">
        <v>5.8181636000000001</v>
      </c>
      <c r="Y104" s="100">
        <v>5.4122234000000002</v>
      </c>
      <c r="Z104" s="100">
        <v>42.980936</v>
      </c>
      <c r="AA104" s="100">
        <v>41</v>
      </c>
      <c r="AB104" s="100">
        <v>23.66694</v>
      </c>
      <c r="AC104" s="100">
        <v>0.93671870000000002</v>
      </c>
      <c r="AD104" s="99">
        <v>18700</v>
      </c>
      <c r="AE104" s="99">
        <v>2.1533429000000002</v>
      </c>
      <c r="AF104" s="99">
        <v>5.3653148000000002</v>
      </c>
      <c r="AH104" s="123">
        <v>1997</v>
      </c>
      <c r="AI104" s="99">
        <v>2720</v>
      </c>
      <c r="AJ104" s="100">
        <v>14.764124000000001</v>
      </c>
      <c r="AK104" s="100">
        <v>14.762741999999999</v>
      </c>
      <c r="AL104" s="100">
        <v>14.762741999999999</v>
      </c>
      <c r="AM104" s="100">
        <v>14.958235999999999</v>
      </c>
      <c r="AN104" s="100">
        <v>13.949325999999999</v>
      </c>
      <c r="AO104" s="100">
        <v>12.965443</v>
      </c>
      <c r="AP104" s="100">
        <v>41.164706000000002</v>
      </c>
      <c r="AQ104" s="100">
        <v>38</v>
      </c>
      <c r="AR104" s="100">
        <v>34.587995999999997</v>
      </c>
      <c r="AS104" s="100">
        <v>2.1028218000000001</v>
      </c>
      <c r="AT104" s="99">
        <v>92953</v>
      </c>
      <c r="AU104" s="99">
        <v>5.3178121000000003</v>
      </c>
      <c r="AV104" s="99">
        <v>9.4500732999999997</v>
      </c>
      <c r="AW104" s="100">
        <v>3.7998259000000001</v>
      </c>
      <c r="AY104" s="123">
        <v>1997</v>
      </c>
    </row>
    <row r="105" spans="2:51">
      <c r="B105" s="123">
        <v>1998</v>
      </c>
      <c r="C105" s="99">
        <v>2150</v>
      </c>
      <c r="D105" s="100">
        <v>23.260486</v>
      </c>
      <c r="E105" s="100">
        <v>23.35793</v>
      </c>
      <c r="F105" s="100">
        <v>23.35793</v>
      </c>
      <c r="G105" s="100">
        <v>23.565090000000001</v>
      </c>
      <c r="H105" s="100">
        <v>22.156161000000001</v>
      </c>
      <c r="I105" s="100">
        <v>20.511358000000001</v>
      </c>
      <c r="J105" s="100">
        <v>39.960464999999999</v>
      </c>
      <c r="K105" s="100">
        <v>36</v>
      </c>
      <c r="L105" s="100">
        <v>37.410823000000001</v>
      </c>
      <c r="M105" s="100">
        <v>3.2054627</v>
      </c>
      <c r="N105" s="99">
        <v>75938</v>
      </c>
      <c r="O105" s="99">
        <v>8.5655400000000004</v>
      </c>
      <c r="P105" s="99">
        <v>12.112386000000001</v>
      </c>
      <c r="R105" s="123">
        <v>1998</v>
      </c>
      <c r="S105" s="99">
        <v>533</v>
      </c>
      <c r="T105" s="100">
        <v>5.6917438999999996</v>
      </c>
      <c r="U105" s="100">
        <v>5.6590783</v>
      </c>
      <c r="V105" s="100">
        <v>5.6590783</v>
      </c>
      <c r="W105" s="100">
        <v>5.7355874</v>
      </c>
      <c r="X105" s="100">
        <v>5.2820330000000002</v>
      </c>
      <c r="Y105" s="100">
        <v>4.8814926999999999</v>
      </c>
      <c r="Z105" s="100">
        <v>42.890976999999999</v>
      </c>
      <c r="AA105" s="100">
        <v>39</v>
      </c>
      <c r="AB105" s="100">
        <v>21.596433999999999</v>
      </c>
      <c r="AC105" s="100">
        <v>0.88642750000000003</v>
      </c>
      <c r="AD105" s="99">
        <v>17311</v>
      </c>
      <c r="AE105" s="99">
        <v>1.9761067999999999</v>
      </c>
      <c r="AF105" s="99">
        <v>5.1285166000000002</v>
      </c>
      <c r="AH105" s="123">
        <v>1998</v>
      </c>
      <c r="AI105" s="99">
        <v>2683</v>
      </c>
      <c r="AJ105" s="100">
        <v>14.418851999999999</v>
      </c>
      <c r="AK105" s="100">
        <v>14.366160000000001</v>
      </c>
      <c r="AL105" s="100">
        <v>14.366160000000001</v>
      </c>
      <c r="AM105" s="100">
        <v>14.468551</v>
      </c>
      <c r="AN105" s="100">
        <v>13.658937</v>
      </c>
      <c r="AO105" s="100">
        <v>12.661833</v>
      </c>
      <c r="AP105" s="100">
        <v>40.541759999999996</v>
      </c>
      <c r="AQ105" s="100">
        <v>37</v>
      </c>
      <c r="AR105" s="100">
        <v>32.659768999999997</v>
      </c>
      <c r="AS105" s="100">
        <v>2.1092436000000001</v>
      </c>
      <c r="AT105" s="99">
        <v>93249</v>
      </c>
      <c r="AU105" s="99">
        <v>5.2905198999999996</v>
      </c>
      <c r="AV105" s="99">
        <v>9.6682284999999997</v>
      </c>
      <c r="AW105" s="100">
        <v>4.1275148000000002</v>
      </c>
      <c r="AY105" s="123">
        <v>1998</v>
      </c>
    </row>
    <row r="106" spans="2:51">
      <c r="B106" s="123">
        <v>1999</v>
      </c>
      <c r="C106" s="99">
        <v>2002</v>
      </c>
      <c r="D106" s="100">
        <v>21.434439000000001</v>
      </c>
      <c r="E106" s="100">
        <v>21.734338000000001</v>
      </c>
      <c r="F106" s="100">
        <v>21.734338000000001</v>
      </c>
      <c r="G106" s="100">
        <v>22.079616000000001</v>
      </c>
      <c r="H106" s="100">
        <v>20.234767999999999</v>
      </c>
      <c r="I106" s="100">
        <v>18.678397</v>
      </c>
      <c r="J106" s="100">
        <v>41.686314000000003</v>
      </c>
      <c r="K106" s="100">
        <v>38</v>
      </c>
      <c r="L106" s="100">
        <v>34.117246000000002</v>
      </c>
      <c r="M106" s="100">
        <v>2.9779702000000001</v>
      </c>
      <c r="N106" s="99">
        <v>67453</v>
      </c>
      <c r="O106" s="99">
        <v>7.5409788000000004</v>
      </c>
      <c r="P106" s="99">
        <v>10.811699000000001</v>
      </c>
      <c r="R106" s="123">
        <v>1999</v>
      </c>
      <c r="S106" s="99">
        <v>490</v>
      </c>
      <c r="T106" s="100">
        <v>5.1730571999999997</v>
      </c>
      <c r="U106" s="100">
        <v>5.1608141999999999</v>
      </c>
      <c r="V106" s="100">
        <v>5.1608141999999999</v>
      </c>
      <c r="W106" s="100">
        <v>5.1867124999999996</v>
      </c>
      <c r="X106" s="100">
        <v>4.8929865000000001</v>
      </c>
      <c r="Y106" s="100">
        <v>4.5685982000000003</v>
      </c>
      <c r="Z106" s="100">
        <v>41.269939000000001</v>
      </c>
      <c r="AA106" s="100">
        <v>40</v>
      </c>
      <c r="AB106" s="100">
        <v>19.655034000000001</v>
      </c>
      <c r="AC106" s="100">
        <v>0.80492810000000004</v>
      </c>
      <c r="AD106" s="99">
        <v>16621</v>
      </c>
      <c r="AE106" s="99">
        <v>1.8789723</v>
      </c>
      <c r="AF106" s="99">
        <v>4.9404624000000004</v>
      </c>
      <c r="AH106" s="123">
        <v>1999</v>
      </c>
      <c r="AI106" s="99">
        <v>2492</v>
      </c>
      <c r="AJ106" s="100">
        <v>13.246677999999999</v>
      </c>
      <c r="AK106" s="100">
        <v>13.238778</v>
      </c>
      <c r="AL106" s="100">
        <v>13.238778</v>
      </c>
      <c r="AM106" s="100">
        <v>13.372479</v>
      </c>
      <c r="AN106" s="100">
        <v>12.465104</v>
      </c>
      <c r="AO106" s="100">
        <v>11.559296</v>
      </c>
      <c r="AP106" s="100">
        <v>41.604576000000002</v>
      </c>
      <c r="AQ106" s="100">
        <v>38</v>
      </c>
      <c r="AR106" s="100">
        <v>29.805046999999998</v>
      </c>
      <c r="AS106" s="100">
        <v>1.9453248000000001</v>
      </c>
      <c r="AT106" s="99">
        <v>84074</v>
      </c>
      <c r="AU106" s="99">
        <v>4.7257400000000001</v>
      </c>
      <c r="AV106" s="99">
        <v>8.7548356999999992</v>
      </c>
      <c r="AW106" s="100">
        <v>4.2114165999999997</v>
      </c>
      <c r="AY106" s="123">
        <v>1999</v>
      </c>
    </row>
    <row r="107" spans="2:51" s="91" customFormat="1">
      <c r="B107" s="124">
        <v>2000</v>
      </c>
      <c r="C107" s="99">
        <v>1860</v>
      </c>
      <c r="D107" s="100">
        <v>19.696159999999999</v>
      </c>
      <c r="E107" s="100">
        <v>19.977114</v>
      </c>
      <c r="F107" s="100">
        <v>19.977114</v>
      </c>
      <c r="G107" s="100">
        <v>20.199158000000001</v>
      </c>
      <c r="H107" s="100">
        <v>18.549607999999999</v>
      </c>
      <c r="I107" s="100">
        <v>17.059213</v>
      </c>
      <c r="J107" s="100">
        <v>41.708444999999998</v>
      </c>
      <c r="K107" s="100">
        <v>39</v>
      </c>
      <c r="L107" s="100">
        <v>33.713974999999998</v>
      </c>
      <c r="M107" s="100">
        <v>2.7837227000000002</v>
      </c>
      <c r="N107" s="99">
        <v>62632</v>
      </c>
      <c r="O107" s="99">
        <v>6.9359719000000002</v>
      </c>
      <c r="P107" s="99">
        <v>10.490472</v>
      </c>
      <c r="R107" s="124">
        <v>2000</v>
      </c>
      <c r="S107" s="99">
        <v>503</v>
      </c>
      <c r="T107" s="100">
        <v>5.2475984999999996</v>
      </c>
      <c r="U107" s="100">
        <v>5.2257249000000003</v>
      </c>
      <c r="V107" s="100">
        <v>5.2257249000000003</v>
      </c>
      <c r="W107" s="100">
        <v>5.2748280000000003</v>
      </c>
      <c r="X107" s="100">
        <v>4.9102142999999998</v>
      </c>
      <c r="Y107" s="100">
        <v>4.5693906999999996</v>
      </c>
      <c r="Z107" s="100">
        <v>42.530814999999997</v>
      </c>
      <c r="AA107" s="100">
        <v>40</v>
      </c>
      <c r="AB107" s="100">
        <v>19.488569999999999</v>
      </c>
      <c r="AC107" s="100">
        <v>0.81823210000000002</v>
      </c>
      <c r="AD107" s="99">
        <v>16505</v>
      </c>
      <c r="AE107" s="99">
        <v>1.8469152</v>
      </c>
      <c r="AF107" s="99">
        <v>4.9595244999999997</v>
      </c>
      <c r="AH107" s="124">
        <v>2000</v>
      </c>
      <c r="AI107" s="99">
        <v>2363</v>
      </c>
      <c r="AJ107" s="100">
        <v>12.418018</v>
      </c>
      <c r="AK107" s="100">
        <v>12.408306</v>
      </c>
      <c r="AL107" s="100">
        <v>12.408306</v>
      </c>
      <c r="AM107" s="100">
        <v>12.495289</v>
      </c>
      <c r="AN107" s="100">
        <v>11.636168</v>
      </c>
      <c r="AO107" s="100">
        <v>10.748661</v>
      </c>
      <c r="AP107" s="100">
        <v>41.883572999999998</v>
      </c>
      <c r="AQ107" s="100">
        <v>39</v>
      </c>
      <c r="AR107" s="100">
        <v>29.180043999999999</v>
      </c>
      <c r="AS107" s="100">
        <v>1.8419063</v>
      </c>
      <c r="AT107" s="99">
        <v>79137</v>
      </c>
      <c r="AU107" s="99">
        <v>4.4046858999999996</v>
      </c>
      <c r="AV107" s="99">
        <v>8.5109013999999998</v>
      </c>
      <c r="AW107" s="100">
        <v>3.8228407999999998</v>
      </c>
      <c r="AY107" s="124">
        <v>2000</v>
      </c>
    </row>
    <row r="108" spans="2:51">
      <c r="B108" s="123">
        <v>2001</v>
      </c>
      <c r="C108" s="99">
        <v>1935</v>
      </c>
      <c r="D108" s="100">
        <v>20.236719999999998</v>
      </c>
      <c r="E108" s="100">
        <v>20.460646000000001</v>
      </c>
      <c r="F108" s="100">
        <v>20.460646000000001</v>
      </c>
      <c r="G108" s="100">
        <v>20.678028999999999</v>
      </c>
      <c r="H108" s="100">
        <v>19.102336000000001</v>
      </c>
      <c r="I108" s="100">
        <v>17.574171</v>
      </c>
      <c r="J108" s="100">
        <v>41.782429</v>
      </c>
      <c r="K108" s="100">
        <v>39</v>
      </c>
      <c r="L108" s="100">
        <v>35.530664999999999</v>
      </c>
      <c r="M108" s="100">
        <v>2.8951896000000001</v>
      </c>
      <c r="N108" s="99">
        <v>64894</v>
      </c>
      <c r="O108" s="99">
        <v>7.1099142000000004</v>
      </c>
      <c r="P108" s="99">
        <v>11.166767999999999</v>
      </c>
      <c r="R108" s="123">
        <v>2001</v>
      </c>
      <c r="S108" s="99">
        <v>519</v>
      </c>
      <c r="T108" s="100">
        <v>5.3434229999999996</v>
      </c>
      <c r="U108" s="100">
        <v>5.2933912000000003</v>
      </c>
      <c r="V108" s="100">
        <v>5.2933912000000003</v>
      </c>
      <c r="W108" s="100">
        <v>5.3429273000000004</v>
      </c>
      <c r="X108" s="100">
        <v>4.9015712000000002</v>
      </c>
      <c r="Y108" s="100">
        <v>4.5358989999999997</v>
      </c>
      <c r="Z108" s="100">
        <v>43.648648999999999</v>
      </c>
      <c r="AA108" s="100">
        <v>41</v>
      </c>
      <c r="AB108" s="100">
        <v>21.358025000000001</v>
      </c>
      <c r="AC108" s="100">
        <v>0.84104429999999997</v>
      </c>
      <c r="AD108" s="99">
        <v>16523</v>
      </c>
      <c r="AE108" s="99">
        <v>1.8276973999999999</v>
      </c>
      <c r="AF108" s="99">
        <v>5.1333273000000004</v>
      </c>
      <c r="AH108" s="123">
        <v>2001</v>
      </c>
      <c r="AI108" s="99">
        <v>2454</v>
      </c>
      <c r="AJ108" s="100">
        <v>12.731714999999999</v>
      </c>
      <c r="AK108" s="100">
        <v>12.726861</v>
      </c>
      <c r="AL108" s="100">
        <v>12.726861</v>
      </c>
      <c r="AM108" s="100">
        <v>12.826739999999999</v>
      </c>
      <c r="AN108" s="100">
        <v>11.926584</v>
      </c>
      <c r="AO108" s="100">
        <v>11.004595999999999</v>
      </c>
      <c r="AP108" s="100">
        <v>42.176518999999999</v>
      </c>
      <c r="AQ108" s="100">
        <v>39</v>
      </c>
      <c r="AR108" s="100">
        <v>31.157948000000001</v>
      </c>
      <c r="AS108" s="100">
        <v>1.9090739000000001</v>
      </c>
      <c r="AT108" s="99">
        <v>81417</v>
      </c>
      <c r="AU108" s="99">
        <v>4.4814414999999999</v>
      </c>
      <c r="AV108" s="99">
        <v>9.0161593</v>
      </c>
      <c r="AW108" s="100">
        <v>3.8653189999999999</v>
      </c>
      <c r="AY108" s="123">
        <v>2001</v>
      </c>
    </row>
    <row r="109" spans="2:51">
      <c r="B109" s="124">
        <v>2002</v>
      </c>
      <c r="C109" s="99">
        <v>1817</v>
      </c>
      <c r="D109" s="100">
        <v>18.779423999999999</v>
      </c>
      <c r="E109" s="100">
        <v>18.984416</v>
      </c>
      <c r="F109" s="100">
        <v>18.984416</v>
      </c>
      <c r="G109" s="100">
        <v>19.162828000000001</v>
      </c>
      <c r="H109" s="100">
        <v>17.716633999999999</v>
      </c>
      <c r="I109" s="100">
        <v>16.361143999999999</v>
      </c>
      <c r="J109" s="100">
        <v>41.844799000000002</v>
      </c>
      <c r="K109" s="100">
        <v>39</v>
      </c>
      <c r="L109" s="100">
        <v>34.471637000000001</v>
      </c>
      <c r="M109" s="100">
        <v>2.6377294999999998</v>
      </c>
      <c r="N109" s="99">
        <v>60893</v>
      </c>
      <c r="O109" s="99">
        <v>6.6017095000000001</v>
      </c>
      <c r="P109" s="99">
        <v>10.682513999999999</v>
      </c>
      <c r="R109" s="124">
        <v>2002</v>
      </c>
      <c r="S109" s="99">
        <v>503</v>
      </c>
      <c r="T109" s="100">
        <v>5.1223419999999997</v>
      </c>
      <c r="U109" s="100">
        <v>5.0622572999999997</v>
      </c>
      <c r="V109" s="100">
        <v>5.0622572999999997</v>
      </c>
      <c r="W109" s="100">
        <v>5.1240375</v>
      </c>
      <c r="X109" s="100">
        <v>4.6681254000000001</v>
      </c>
      <c r="Y109" s="100">
        <v>4.3233679</v>
      </c>
      <c r="Z109" s="100">
        <v>44.270378000000001</v>
      </c>
      <c r="AA109" s="100">
        <v>43</v>
      </c>
      <c r="AB109" s="100">
        <v>19.733229000000001</v>
      </c>
      <c r="AC109" s="100">
        <v>0.77597110000000002</v>
      </c>
      <c r="AD109" s="99">
        <v>15769</v>
      </c>
      <c r="AE109" s="99">
        <v>1.7271021</v>
      </c>
      <c r="AF109" s="99">
        <v>4.8049996999999998</v>
      </c>
      <c r="AH109" s="124">
        <v>2002</v>
      </c>
      <c r="AI109" s="99">
        <v>2320</v>
      </c>
      <c r="AJ109" s="100">
        <v>11.900359</v>
      </c>
      <c r="AK109" s="100">
        <v>11.894705999999999</v>
      </c>
      <c r="AL109" s="100">
        <v>11.894705999999999</v>
      </c>
      <c r="AM109" s="100">
        <v>11.985124000000001</v>
      </c>
      <c r="AN109" s="100">
        <v>11.131122</v>
      </c>
      <c r="AO109" s="100">
        <v>10.301622</v>
      </c>
      <c r="AP109" s="100">
        <v>42.370690000000003</v>
      </c>
      <c r="AQ109" s="100">
        <v>40</v>
      </c>
      <c r="AR109" s="100">
        <v>29.667518999999999</v>
      </c>
      <c r="AS109" s="100">
        <v>1.7351373000000001</v>
      </c>
      <c r="AT109" s="99">
        <v>76662</v>
      </c>
      <c r="AU109" s="99">
        <v>4.1768219999999996</v>
      </c>
      <c r="AV109" s="99">
        <v>8.5350321000000005</v>
      </c>
      <c r="AW109" s="100">
        <v>3.7501878999999998</v>
      </c>
      <c r="AY109" s="124">
        <v>2002</v>
      </c>
    </row>
    <row r="110" spans="2:51">
      <c r="B110" s="123">
        <v>2003</v>
      </c>
      <c r="C110" s="99">
        <v>1736</v>
      </c>
      <c r="D110" s="100">
        <v>17.736733999999998</v>
      </c>
      <c r="E110" s="100">
        <v>17.904333999999999</v>
      </c>
      <c r="F110" s="100">
        <v>17.904333999999999</v>
      </c>
      <c r="G110" s="100">
        <v>18.120004000000002</v>
      </c>
      <c r="H110" s="100">
        <v>16.613783000000002</v>
      </c>
      <c r="I110" s="100">
        <v>15.32368</v>
      </c>
      <c r="J110" s="100">
        <v>42.594236000000002</v>
      </c>
      <c r="K110" s="100">
        <v>40</v>
      </c>
      <c r="L110" s="100">
        <v>32.922435</v>
      </c>
      <c r="M110" s="100">
        <v>2.5406116999999999</v>
      </c>
      <c r="N110" s="99">
        <v>56904</v>
      </c>
      <c r="O110" s="99">
        <v>6.1063026999999996</v>
      </c>
      <c r="P110" s="99">
        <v>10.06203</v>
      </c>
      <c r="R110" s="123">
        <v>2003</v>
      </c>
      <c r="S110" s="99">
        <v>477</v>
      </c>
      <c r="T110" s="100">
        <v>4.8021069000000001</v>
      </c>
      <c r="U110" s="100">
        <v>4.7761142999999997</v>
      </c>
      <c r="V110" s="100">
        <v>4.7761142999999997</v>
      </c>
      <c r="W110" s="100">
        <v>4.8100499000000001</v>
      </c>
      <c r="X110" s="100">
        <v>4.4661087999999998</v>
      </c>
      <c r="Y110" s="100">
        <v>4.1259544000000004</v>
      </c>
      <c r="Z110" s="100">
        <v>43.008386000000002</v>
      </c>
      <c r="AA110" s="100">
        <v>41</v>
      </c>
      <c r="AB110" s="100">
        <v>19.264942999999999</v>
      </c>
      <c r="AC110" s="100">
        <v>0.74575530000000001</v>
      </c>
      <c r="AD110" s="99">
        <v>15380</v>
      </c>
      <c r="AE110" s="99">
        <v>1.6667860999999999</v>
      </c>
      <c r="AF110" s="99">
        <v>4.7856268999999996</v>
      </c>
      <c r="AH110" s="123">
        <v>2003</v>
      </c>
      <c r="AI110" s="99">
        <v>2213</v>
      </c>
      <c r="AJ110" s="100">
        <v>11.221690000000001</v>
      </c>
      <c r="AK110" s="100">
        <v>11.193906</v>
      </c>
      <c r="AL110" s="100">
        <v>11.193906</v>
      </c>
      <c r="AM110" s="100">
        <v>11.284205</v>
      </c>
      <c r="AN110" s="100">
        <v>10.4695</v>
      </c>
      <c r="AO110" s="100">
        <v>9.6772183999999992</v>
      </c>
      <c r="AP110" s="100">
        <v>42.683543999999998</v>
      </c>
      <c r="AQ110" s="100">
        <v>40</v>
      </c>
      <c r="AR110" s="100">
        <v>28.558523999999998</v>
      </c>
      <c r="AS110" s="100">
        <v>1.6728147</v>
      </c>
      <c r="AT110" s="99">
        <v>72284</v>
      </c>
      <c r="AU110" s="99">
        <v>3.8975026000000002</v>
      </c>
      <c r="AV110" s="99">
        <v>8.1500850000000007</v>
      </c>
      <c r="AW110" s="100">
        <v>3.7487240000000002</v>
      </c>
      <c r="AY110" s="123">
        <v>2003</v>
      </c>
    </row>
    <row r="111" spans="2:51">
      <c r="B111" s="124">
        <v>2004</v>
      </c>
      <c r="C111" s="99">
        <v>1661</v>
      </c>
      <c r="D111" s="100">
        <v>16.784642999999999</v>
      </c>
      <c r="E111" s="100">
        <v>16.964808999999999</v>
      </c>
      <c r="F111" s="100">
        <v>16.964808999999999</v>
      </c>
      <c r="G111" s="100">
        <v>17.270171000000001</v>
      </c>
      <c r="H111" s="100">
        <v>15.512257</v>
      </c>
      <c r="I111" s="100">
        <v>14.198689999999999</v>
      </c>
      <c r="J111" s="100">
        <v>44.019880000000001</v>
      </c>
      <c r="K111" s="100">
        <v>41</v>
      </c>
      <c r="L111" s="100">
        <v>31.428571000000002</v>
      </c>
      <c r="M111" s="100">
        <v>2.4285401000000002</v>
      </c>
      <c r="N111" s="99">
        <v>52209</v>
      </c>
      <c r="O111" s="99">
        <v>5.5476717000000004</v>
      </c>
      <c r="P111" s="99">
        <v>9.4843717000000005</v>
      </c>
      <c r="R111" s="124">
        <v>2004</v>
      </c>
      <c r="S111" s="99">
        <v>437</v>
      </c>
      <c r="T111" s="100">
        <v>4.3539899000000002</v>
      </c>
      <c r="U111" s="100">
        <v>4.2968555000000004</v>
      </c>
      <c r="V111" s="100">
        <v>4.2968555000000004</v>
      </c>
      <c r="W111" s="100">
        <v>4.3445703</v>
      </c>
      <c r="X111" s="100">
        <v>3.9894126999999999</v>
      </c>
      <c r="Y111" s="100">
        <v>3.6964532999999999</v>
      </c>
      <c r="Z111" s="100">
        <v>44.180777999999997</v>
      </c>
      <c r="AA111" s="100">
        <v>43</v>
      </c>
      <c r="AB111" s="100">
        <v>16.299887999999999</v>
      </c>
      <c r="AC111" s="100">
        <v>0.68160900000000002</v>
      </c>
      <c r="AD111" s="99">
        <v>13685</v>
      </c>
      <c r="AE111" s="99">
        <v>1.4689317</v>
      </c>
      <c r="AF111" s="99">
        <v>4.3568372000000002</v>
      </c>
      <c r="AH111" s="124">
        <v>2004</v>
      </c>
      <c r="AI111" s="99">
        <v>2098</v>
      </c>
      <c r="AJ111" s="100">
        <v>10.525406</v>
      </c>
      <c r="AK111" s="100">
        <v>10.478018</v>
      </c>
      <c r="AL111" s="100">
        <v>10.478018</v>
      </c>
      <c r="AM111" s="100">
        <v>10.617732</v>
      </c>
      <c r="AN111" s="100">
        <v>9.6747337000000009</v>
      </c>
      <c r="AO111" s="100">
        <v>8.8948756000000007</v>
      </c>
      <c r="AP111" s="100">
        <v>44.05341</v>
      </c>
      <c r="AQ111" s="100">
        <v>41</v>
      </c>
      <c r="AR111" s="100">
        <v>26.336932000000001</v>
      </c>
      <c r="AS111" s="100">
        <v>1.5833006000000001</v>
      </c>
      <c r="AT111" s="99">
        <v>65894</v>
      </c>
      <c r="AU111" s="99">
        <v>3.5186123999999999</v>
      </c>
      <c r="AV111" s="99">
        <v>7.6215216999999997</v>
      </c>
      <c r="AW111" s="100">
        <v>3.9481917000000002</v>
      </c>
      <c r="AY111" s="124">
        <v>2004</v>
      </c>
    </row>
    <row r="112" spans="2:51">
      <c r="B112" s="123">
        <v>2005</v>
      </c>
      <c r="C112" s="99">
        <v>1657</v>
      </c>
      <c r="D112" s="100">
        <v>16.537531999999999</v>
      </c>
      <c r="E112" s="100">
        <v>16.652604</v>
      </c>
      <c r="F112" s="100">
        <v>16.652604</v>
      </c>
      <c r="G112" s="100">
        <v>16.867692999999999</v>
      </c>
      <c r="H112" s="100">
        <v>15.369389999999999</v>
      </c>
      <c r="I112" s="100">
        <v>14.133091</v>
      </c>
      <c r="J112" s="100">
        <v>43.014493000000002</v>
      </c>
      <c r="K112" s="100">
        <v>41</v>
      </c>
      <c r="L112" s="100">
        <v>30.891126</v>
      </c>
      <c r="M112" s="100">
        <v>2.4642702999999999</v>
      </c>
      <c r="N112" s="99">
        <v>53724</v>
      </c>
      <c r="O112" s="99">
        <v>5.6446956000000004</v>
      </c>
      <c r="P112" s="99">
        <v>9.7388896000000003</v>
      </c>
      <c r="R112" s="123">
        <v>2005</v>
      </c>
      <c r="S112" s="99">
        <v>444</v>
      </c>
      <c r="T112" s="100">
        <v>4.3712787000000004</v>
      </c>
      <c r="U112" s="100">
        <v>4.3253599999999999</v>
      </c>
      <c r="V112" s="100">
        <v>4.3253599999999999</v>
      </c>
      <c r="W112" s="100">
        <v>4.4011915999999998</v>
      </c>
      <c r="X112" s="100">
        <v>3.9878733999999998</v>
      </c>
      <c r="Y112" s="100">
        <v>3.7133772999999999</v>
      </c>
      <c r="Z112" s="100">
        <v>45.189188999999999</v>
      </c>
      <c r="AA112" s="100">
        <v>44</v>
      </c>
      <c r="AB112" s="100">
        <v>16.748397000000001</v>
      </c>
      <c r="AC112" s="100">
        <v>0.69950999999999997</v>
      </c>
      <c r="AD112" s="99">
        <v>13444</v>
      </c>
      <c r="AE112" s="99">
        <v>1.4269750999999999</v>
      </c>
      <c r="AF112" s="99">
        <v>4.2800701999999999</v>
      </c>
      <c r="AH112" s="123">
        <v>2005</v>
      </c>
      <c r="AI112" s="99">
        <v>2101</v>
      </c>
      <c r="AJ112" s="100">
        <v>10.412927</v>
      </c>
      <c r="AK112" s="100">
        <v>10.358355</v>
      </c>
      <c r="AL112" s="100">
        <v>10.358355</v>
      </c>
      <c r="AM112" s="100">
        <v>10.469623</v>
      </c>
      <c r="AN112" s="100">
        <v>9.6177633999999994</v>
      </c>
      <c r="AO112" s="100">
        <v>8.8826640000000001</v>
      </c>
      <c r="AP112" s="100">
        <v>43.474285999999999</v>
      </c>
      <c r="AQ112" s="100">
        <v>41</v>
      </c>
      <c r="AR112" s="100">
        <v>26.213349999999998</v>
      </c>
      <c r="AS112" s="100">
        <v>1.6073259</v>
      </c>
      <c r="AT112" s="99">
        <v>67168</v>
      </c>
      <c r="AU112" s="99">
        <v>3.5465561999999999</v>
      </c>
      <c r="AV112" s="99">
        <v>7.7583507999999997</v>
      </c>
      <c r="AW112" s="100">
        <v>3.8499924999999999</v>
      </c>
      <c r="AY112" s="123">
        <v>2005</v>
      </c>
    </row>
    <row r="113" spans="2:51">
      <c r="B113" s="123">
        <v>2006</v>
      </c>
      <c r="C113" s="99">
        <v>1624</v>
      </c>
      <c r="D113" s="100">
        <v>15.985158</v>
      </c>
      <c r="E113" s="100">
        <v>16.026471000000001</v>
      </c>
      <c r="F113" s="100">
        <v>16.026471000000001</v>
      </c>
      <c r="G113" s="100">
        <v>16.365203000000001</v>
      </c>
      <c r="H113" s="100">
        <v>14.634342</v>
      </c>
      <c r="I113" s="100">
        <v>13.525156000000001</v>
      </c>
      <c r="J113" s="100">
        <v>44.420825999999998</v>
      </c>
      <c r="K113" s="100">
        <v>43</v>
      </c>
      <c r="L113" s="100">
        <v>30.029585999999998</v>
      </c>
      <c r="M113" s="100">
        <v>2.3688663000000001</v>
      </c>
      <c r="N113" s="99">
        <v>50434</v>
      </c>
      <c r="O113" s="99">
        <v>5.2307905000000003</v>
      </c>
      <c r="P113" s="99">
        <v>9.3054407999999995</v>
      </c>
      <c r="R113" s="123">
        <v>2006</v>
      </c>
      <c r="S113" s="99">
        <v>494</v>
      </c>
      <c r="T113" s="100">
        <v>4.8000581000000002</v>
      </c>
      <c r="U113" s="100">
        <v>4.7070474999999998</v>
      </c>
      <c r="V113" s="100">
        <v>4.7070474999999998</v>
      </c>
      <c r="W113" s="100">
        <v>4.8114280999999997</v>
      </c>
      <c r="X113" s="100">
        <v>4.3147156000000004</v>
      </c>
      <c r="Y113" s="100">
        <v>3.9968064999999999</v>
      </c>
      <c r="Z113" s="100">
        <v>46.131579000000002</v>
      </c>
      <c r="AA113" s="100">
        <v>44</v>
      </c>
      <c r="AB113" s="100">
        <v>18.371141999999999</v>
      </c>
      <c r="AC113" s="100">
        <v>0.75786629999999999</v>
      </c>
      <c r="AD113" s="99">
        <v>14541</v>
      </c>
      <c r="AE113" s="99">
        <v>1.5238305000000001</v>
      </c>
      <c r="AF113" s="99">
        <v>4.6517207999999997</v>
      </c>
      <c r="AH113" s="123">
        <v>2006</v>
      </c>
      <c r="AI113" s="99">
        <v>2118</v>
      </c>
      <c r="AJ113" s="100">
        <v>10.356479</v>
      </c>
      <c r="AK113" s="100">
        <v>10.242610000000001</v>
      </c>
      <c r="AL113" s="100">
        <v>10.242610000000001</v>
      </c>
      <c r="AM113" s="100">
        <v>10.430866</v>
      </c>
      <c r="AN113" s="100">
        <v>9.4179618999999999</v>
      </c>
      <c r="AO113" s="100">
        <v>8.7213414</v>
      </c>
      <c r="AP113" s="100">
        <v>44.820028000000001</v>
      </c>
      <c r="AQ113" s="100">
        <v>43</v>
      </c>
      <c r="AR113" s="100">
        <v>26.157836</v>
      </c>
      <c r="AS113" s="100">
        <v>1.5836816</v>
      </c>
      <c r="AT113" s="99">
        <v>64975</v>
      </c>
      <c r="AU113" s="99">
        <v>3.3869096999999999</v>
      </c>
      <c r="AV113" s="99">
        <v>7.6031678999999999</v>
      </c>
      <c r="AW113" s="100">
        <v>3.404782</v>
      </c>
      <c r="AY113" s="123">
        <v>2006</v>
      </c>
    </row>
    <row r="114" spans="2:51">
      <c r="B114" s="123">
        <v>2007</v>
      </c>
      <c r="C114" s="99">
        <v>1698</v>
      </c>
      <c r="D114" s="100">
        <v>16.400036</v>
      </c>
      <c r="E114" s="100">
        <v>16.43928</v>
      </c>
      <c r="F114" s="100">
        <v>16.43928</v>
      </c>
      <c r="G114" s="100">
        <v>16.704080000000001</v>
      </c>
      <c r="H114" s="100">
        <v>15.149296</v>
      </c>
      <c r="I114" s="100">
        <v>13.945904000000001</v>
      </c>
      <c r="J114" s="100">
        <v>43.647821</v>
      </c>
      <c r="K114" s="100">
        <v>41</v>
      </c>
      <c r="L114" s="100">
        <v>31.438621999999999</v>
      </c>
      <c r="M114" s="100">
        <v>2.4061556999999998</v>
      </c>
      <c r="N114" s="99">
        <v>54019</v>
      </c>
      <c r="O114" s="99">
        <v>5.5002662000000004</v>
      </c>
      <c r="P114" s="99">
        <v>9.8637455999999997</v>
      </c>
      <c r="R114" s="123">
        <v>2007</v>
      </c>
      <c r="S114" s="99">
        <v>529</v>
      </c>
      <c r="T114" s="100">
        <v>5.0506082000000001</v>
      </c>
      <c r="U114" s="100">
        <v>4.9732767000000004</v>
      </c>
      <c r="V114" s="100">
        <v>4.9732767000000004</v>
      </c>
      <c r="W114" s="100">
        <v>5.0553108</v>
      </c>
      <c r="X114" s="100">
        <v>4.6019541999999998</v>
      </c>
      <c r="Y114" s="100">
        <v>4.2887405000000003</v>
      </c>
      <c r="Z114" s="100">
        <v>44.922494999999998</v>
      </c>
      <c r="AA114" s="100">
        <v>44</v>
      </c>
      <c r="AB114" s="100">
        <v>18.699186999999998</v>
      </c>
      <c r="AC114" s="100">
        <v>0.78620789999999996</v>
      </c>
      <c r="AD114" s="99">
        <v>16158</v>
      </c>
      <c r="AE114" s="99">
        <v>1.6639314999999999</v>
      </c>
      <c r="AF114" s="99">
        <v>5.0095179999999999</v>
      </c>
      <c r="AH114" s="123">
        <v>2007</v>
      </c>
      <c r="AI114" s="99">
        <v>2227</v>
      </c>
      <c r="AJ114" s="100">
        <v>10.692531000000001</v>
      </c>
      <c r="AK114" s="100">
        <v>10.599928</v>
      </c>
      <c r="AL114" s="100">
        <v>10.599928</v>
      </c>
      <c r="AM114" s="100">
        <v>10.745358</v>
      </c>
      <c r="AN114" s="100">
        <v>9.8296875000000004</v>
      </c>
      <c r="AO114" s="100">
        <v>9.0897284999999997</v>
      </c>
      <c r="AP114" s="100">
        <v>43.950606000000001</v>
      </c>
      <c r="AQ114" s="100">
        <v>42</v>
      </c>
      <c r="AR114" s="100">
        <v>27.059538</v>
      </c>
      <c r="AS114" s="100">
        <v>1.6154771999999999</v>
      </c>
      <c r="AT114" s="99">
        <v>70177</v>
      </c>
      <c r="AU114" s="99">
        <v>3.5929433999999998</v>
      </c>
      <c r="AV114" s="99">
        <v>8.0644864999999992</v>
      </c>
      <c r="AW114" s="100">
        <v>3.305523</v>
      </c>
      <c r="AY114" s="123">
        <v>2007</v>
      </c>
    </row>
    <row r="115" spans="2:51">
      <c r="B115" s="123">
        <v>2008</v>
      </c>
      <c r="C115" s="99">
        <v>1832</v>
      </c>
      <c r="D115" s="100">
        <v>17.328719</v>
      </c>
      <c r="E115" s="100">
        <v>17.360254999999999</v>
      </c>
      <c r="F115" s="100">
        <v>17.360254999999999</v>
      </c>
      <c r="G115" s="100">
        <v>17.641749999999998</v>
      </c>
      <c r="H115" s="100">
        <v>15.894372000000001</v>
      </c>
      <c r="I115" s="100">
        <v>14.617428</v>
      </c>
      <c r="J115" s="100">
        <v>44.322051999999999</v>
      </c>
      <c r="K115" s="100">
        <v>42</v>
      </c>
      <c r="L115" s="100">
        <v>31.093007</v>
      </c>
      <c r="M115" s="100">
        <v>2.4908902999999998</v>
      </c>
      <c r="N115" s="99">
        <v>57008</v>
      </c>
      <c r="O115" s="99">
        <v>5.6853875</v>
      </c>
      <c r="P115" s="99">
        <v>10.199980999999999</v>
      </c>
      <c r="R115" s="123">
        <v>2008</v>
      </c>
      <c r="S115" s="99">
        <v>508</v>
      </c>
      <c r="T115" s="100">
        <v>4.7578221999999997</v>
      </c>
      <c r="U115" s="100">
        <v>4.7328406999999997</v>
      </c>
      <c r="V115" s="100">
        <v>4.7328406999999997</v>
      </c>
      <c r="W115" s="100">
        <v>4.7569809999999997</v>
      </c>
      <c r="X115" s="100">
        <v>4.3643394000000004</v>
      </c>
      <c r="Y115" s="100">
        <v>4.0248689000000004</v>
      </c>
      <c r="Z115" s="100">
        <v>44.244093999999997</v>
      </c>
      <c r="AA115" s="100">
        <v>43</v>
      </c>
      <c r="AB115" s="100">
        <v>16.888297999999999</v>
      </c>
      <c r="AC115" s="100">
        <v>0.72161140000000001</v>
      </c>
      <c r="AD115" s="99">
        <v>15790</v>
      </c>
      <c r="AE115" s="99">
        <v>1.5946338</v>
      </c>
      <c r="AF115" s="99">
        <v>4.9313237000000001</v>
      </c>
      <c r="AH115" s="123">
        <v>2008</v>
      </c>
      <c r="AI115" s="99">
        <v>2340</v>
      </c>
      <c r="AJ115" s="100">
        <v>11.012180000000001</v>
      </c>
      <c r="AK115" s="100">
        <v>10.942864</v>
      </c>
      <c r="AL115" s="100">
        <v>10.942864</v>
      </c>
      <c r="AM115" s="100">
        <v>11.067992</v>
      </c>
      <c r="AN115" s="100">
        <v>10.086143</v>
      </c>
      <c r="AO115" s="100">
        <v>9.2957075000000007</v>
      </c>
      <c r="AP115" s="100">
        <v>44.305128000000003</v>
      </c>
      <c r="AQ115" s="100">
        <v>42</v>
      </c>
      <c r="AR115" s="100">
        <v>26.292134999999998</v>
      </c>
      <c r="AS115" s="100">
        <v>1.6256096</v>
      </c>
      <c r="AT115" s="99">
        <v>72798</v>
      </c>
      <c r="AU115" s="99">
        <v>3.6528550000000002</v>
      </c>
      <c r="AV115" s="99">
        <v>8.2809597999999998</v>
      </c>
      <c r="AW115" s="100">
        <v>3.6680413000000001</v>
      </c>
      <c r="AY115" s="123">
        <v>2008</v>
      </c>
    </row>
    <row r="116" spans="2:51">
      <c r="B116" s="123">
        <v>2009</v>
      </c>
      <c r="C116" s="99">
        <v>1783</v>
      </c>
      <c r="D116" s="100">
        <v>16.508040999999999</v>
      </c>
      <c r="E116" s="100">
        <v>16.513036</v>
      </c>
      <c r="F116" s="100">
        <v>16.513036</v>
      </c>
      <c r="G116" s="100">
        <v>16.841023</v>
      </c>
      <c r="H116" s="100">
        <v>14.986371999999999</v>
      </c>
      <c r="I116" s="100">
        <v>13.797485</v>
      </c>
      <c r="J116" s="100">
        <v>45.011217000000002</v>
      </c>
      <c r="K116" s="100">
        <v>43</v>
      </c>
      <c r="L116" s="100">
        <v>29.691922999999999</v>
      </c>
      <c r="M116" s="100">
        <v>2.4654313999999999</v>
      </c>
      <c r="N116" s="99">
        <v>54362</v>
      </c>
      <c r="O116" s="99">
        <v>5.3070864999999996</v>
      </c>
      <c r="P116" s="99">
        <v>9.6675351000000003</v>
      </c>
      <c r="R116" s="123">
        <v>2009</v>
      </c>
      <c r="S116" s="99">
        <v>552</v>
      </c>
      <c r="T116" s="100">
        <v>5.0684721000000001</v>
      </c>
      <c r="U116" s="100">
        <v>4.9728135</v>
      </c>
      <c r="V116" s="100">
        <v>4.9728135</v>
      </c>
      <c r="W116" s="100">
        <v>5.0556969</v>
      </c>
      <c r="X116" s="100">
        <v>4.5814845999999996</v>
      </c>
      <c r="Y116" s="100">
        <v>4.2363195999999999</v>
      </c>
      <c r="Z116" s="100">
        <v>45.364130000000003</v>
      </c>
      <c r="AA116" s="100">
        <v>44</v>
      </c>
      <c r="AB116" s="100">
        <v>18.003914000000002</v>
      </c>
      <c r="AC116" s="100">
        <v>0.80654590000000004</v>
      </c>
      <c r="AD116" s="99">
        <v>16632</v>
      </c>
      <c r="AE116" s="99">
        <v>1.6460868</v>
      </c>
      <c r="AF116" s="99">
        <v>5.0773105000000003</v>
      </c>
      <c r="AH116" s="123">
        <v>2009</v>
      </c>
      <c r="AI116" s="99">
        <v>2335</v>
      </c>
      <c r="AJ116" s="100">
        <v>10.764509</v>
      </c>
      <c r="AK116" s="100">
        <v>10.642566</v>
      </c>
      <c r="AL116" s="100">
        <v>10.642566</v>
      </c>
      <c r="AM116" s="100">
        <v>10.821526</v>
      </c>
      <c r="AN116" s="100">
        <v>9.7418948000000007</v>
      </c>
      <c r="AO116" s="100">
        <v>8.9907857</v>
      </c>
      <c r="AP116" s="100">
        <v>45.094647000000002</v>
      </c>
      <c r="AQ116" s="100">
        <v>43</v>
      </c>
      <c r="AR116" s="100">
        <v>25.741374</v>
      </c>
      <c r="AS116" s="100">
        <v>1.6588518999999999</v>
      </c>
      <c r="AT116" s="99">
        <v>70994</v>
      </c>
      <c r="AU116" s="99">
        <v>3.4891204999999998</v>
      </c>
      <c r="AV116" s="99">
        <v>7.9778399999999996</v>
      </c>
      <c r="AW116" s="100">
        <v>3.3206627000000002</v>
      </c>
      <c r="AY116" s="123">
        <v>2009</v>
      </c>
    </row>
    <row r="117" spans="2:51">
      <c r="B117" s="123">
        <v>2010</v>
      </c>
      <c r="C117" s="99">
        <v>1912</v>
      </c>
      <c r="D117" s="100">
        <v>17.4328</v>
      </c>
      <c r="E117" s="100">
        <v>17.476102999999998</v>
      </c>
      <c r="F117" s="100">
        <v>17.476102999999998</v>
      </c>
      <c r="G117" s="100">
        <v>17.784690000000001</v>
      </c>
      <c r="H117" s="100">
        <v>15.812274</v>
      </c>
      <c r="I117" s="100">
        <v>14.511625</v>
      </c>
      <c r="J117" s="100">
        <v>45.221234000000003</v>
      </c>
      <c r="K117" s="100">
        <v>43</v>
      </c>
      <c r="L117" s="100">
        <v>32.107472999999999</v>
      </c>
      <c r="M117" s="100">
        <v>2.6019269999999999</v>
      </c>
      <c r="N117" s="99">
        <v>57913</v>
      </c>
      <c r="O117" s="99">
        <v>5.5706182999999996</v>
      </c>
      <c r="P117" s="99">
        <v>10.343602000000001</v>
      </c>
      <c r="R117" s="123">
        <v>2010</v>
      </c>
      <c r="S117" s="99">
        <v>566</v>
      </c>
      <c r="T117" s="100">
        <v>5.1157279999999998</v>
      </c>
      <c r="U117" s="100">
        <v>5.0235760999999997</v>
      </c>
      <c r="V117" s="100">
        <v>5.0235760999999997</v>
      </c>
      <c r="W117" s="100">
        <v>5.0919192000000004</v>
      </c>
      <c r="X117" s="100">
        <v>4.6725599999999998</v>
      </c>
      <c r="Y117" s="100">
        <v>4.3348807999999996</v>
      </c>
      <c r="Z117" s="100">
        <v>44.268551000000002</v>
      </c>
      <c r="AA117" s="100">
        <v>43</v>
      </c>
      <c r="AB117" s="100">
        <v>18.442488999999998</v>
      </c>
      <c r="AC117" s="100">
        <v>0.80869849999999999</v>
      </c>
      <c r="AD117" s="99">
        <v>17695</v>
      </c>
      <c r="AE117" s="99">
        <v>1.7242873000000001</v>
      </c>
      <c r="AF117" s="99">
        <v>5.5230253999999999</v>
      </c>
      <c r="AH117" s="123">
        <v>2010</v>
      </c>
      <c r="AI117" s="99">
        <v>2478</v>
      </c>
      <c r="AJ117" s="100">
        <v>11.247404</v>
      </c>
      <c r="AK117" s="100">
        <v>11.146209000000001</v>
      </c>
      <c r="AL117" s="100">
        <v>11.146209000000001</v>
      </c>
      <c r="AM117" s="100">
        <v>11.310294000000001</v>
      </c>
      <c r="AN117" s="100">
        <v>10.194710000000001</v>
      </c>
      <c r="AO117" s="100">
        <v>9.3931128000000008</v>
      </c>
      <c r="AP117" s="100">
        <v>45.003632000000003</v>
      </c>
      <c r="AQ117" s="100">
        <v>43</v>
      </c>
      <c r="AR117" s="100">
        <v>27.460106</v>
      </c>
      <c r="AS117" s="100">
        <v>1.7271542</v>
      </c>
      <c r="AT117" s="99">
        <v>75608</v>
      </c>
      <c r="AU117" s="99">
        <v>3.6599219999999999</v>
      </c>
      <c r="AV117" s="99">
        <v>8.5891047999999994</v>
      </c>
      <c r="AW117" s="100">
        <v>3.4788171999999999</v>
      </c>
      <c r="AY117" s="123">
        <v>2010</v>
      </c>
    </row>
    <row r="118" spans="2:51">
      <c r="B118" s="123">
        <v>2011</v>
      </c>
      <c r="C118" s="99">
        <v>1811</v>
      </c>
      <c r="D118" s="100">
        <v>16.288557999999998</v>
      </c>
      <c r="E118" s="100">
        <v>16.199617</v>
      </c>
      <c r="F118" s="100">
        <v>16.199617</v>
      </c>
      <c r="G118" s="100">
        <v>16.568186000000001</v>
      </c>
      <c r="H118" s="100">
        <v>14.810438</v>
      </c>
      <c r="I118" s="100">
        <v>13.679043</v>
      </c>
      <c r="J118" s="100">
        <v>44.940916999999999</v>
      </c>
      <c r="K118" s="100">
        <v>43</v>
      </c>
      <c r="L118" s="100">
        <v>30.705324000000001</v>
      </c>
      <c r="M118" s="100">
        <v>2.4040887</v>
      </c>
      <c r="N118" s="99">
        <v>55572</v>
      </c>
      <c r="O118" s="99">
        <v>5.2774022</v>
      </c>
      <c r="P118" s="99">
        <v>10.221114999999999</v>
      </c>
      <c r="R118" s="123">
        <v>2011</v>
      </c>
      <c r="S118" s="99">
        <v>581</v>
      </c>
      <c r="T118" s="100">
        <v>5.1774271000000001</v>
      </c>
      <c r="U118" s="100">
        <v>5.0731557</v>
      </c>
      <c r="V118" s="100">
        <v>5.0731557</v>
      </c>
      <c r="W118" s="100">
        <v>5.1406001000000003</v>
      </c>
      <c r="X118" s="100">
        <v>4.7393416999999998</v>
      </c>
      <c r="Y118" s="100">
        <v>4.413316</v>
      </c>
      <c r="Z118" s="100">
        <v>44.462069</v>
      </c>
      <c r="AA118" s="100">
        <v>42.5</v>
      </c>
      <c r="AB118" s="100">
        <v>17.547568999999999</v>
      </c>
      <c r="AC118" s="100">
        <v>0.81142979999999998</v>
      </c>
      <c r="AD118" s="99">
        <v>18106</v>
      </c>
      <c r="AE118" s="99">
        <v>1.7403150999999999</v>
      </c>
      <c r="AF118" s="99">
        <v>5.5374432999999996</v>
      </c>
      <c r="AH118" s="123">
        <v>2011</v>
      </c>
      <c r="AI118" s="99">
        <v>2392</v>
      </c>
      <c r="AJ118" s="100">
        <v>10.707240000000001</v>
      </c>
      <c r="AK118" s="100">
        <v>10.536274000000001</v>
      </c>
      <c r="AL118" s="100">
        <v>10.536274000000001</v>
      </c>
      <c r="AM118" s="100">
        <v>10.726694999999999</v>
      </c>
      <c r="AN118" s="100">
        <v>9.7319364999999998</v>
      </c>
      <c r="AO118" s="100">
        <v>9.0191452000000005</v>
      </c>
      <c r="AP118" s="100">
        <v>44.824759999999998</v>
      </c>
      <c r="AQ118" s="100">
        <v>43</v>
      </c>
      <c r="AR118" s="100">
        <v>25.974589999999999</v>
      </c>
      <c r="AS118" s="100">
        <v>1.627964</v>
      </c>
      <c r="AT118" s="99">
        <v>73678</v>
      </c>
      <c r="AU118" s="99">
        <v>3.5195302000000002</v>
      </c>
      <c r="AV118" s="99">
        <v>8.4621993</v>
      </c>
      <c r="AW118" s="100">
        <v>3.1932030999999998</v>
      </c>
      <c r="AY118" s="123">
        <v>2011</v>
      </c>
    </row>
    <row r="119" spans="2:51">
      <c r="B119" s="123">
        <v>2012</v>
      </c>
      <c r="C119" s="99">
        <v>1930</v>
      </c>
      <c r="D119" s="100">
        <v>17.054931</v>
      </c>
      <c r="E119" s="100">
        <v>17.022887999999998</v>
      </c>
      <c r="F119" s="100">
        <v>17.022887999999998</v>
      </c>
      <c r="G119" s="100">
        <v>17.407108000000001</v>
      </c>
      <c r="H119" s="100">
        <v>15.374938999999999</v>
      </c>
      <c r="I119" s="100">
        <v>14.127371999999999</v>
      </c>
      <c r="J119" s="100">
        <v>45.820207000000003</v>
      </c>
      <c r="K119" s="100">
        <v>44</v>
      </c>
      <c r="L119" s="100">
        <v>32.502526000000003</v>
      </c>
      <c r="M119" s="100">
        <v>2.5804209</v>
      </c>
      <c r="N119" s="99">
        <v>57548</v>
      </c>
      <c r="O119" s="99">
        <v>5.3732749000000002</v>
      </c>
      <c r="P119" s="99">
        <v>10.881869</v>
      </c>
      <c r="R119" s="123">
        <v>2012</v>
      </c>
      <c r="S119" s="99">
        <v>650</v>
      </c>
      <c r="T119" s="100">
        <v>5.6887302000000002</v>
      </c>
      <c r="U119" s="100">
        <v>5.6347341999999996</v>
      </c>
      <c r="V119" s="100">
        <v>5.6347341999999996</v>
      </c>
      <c r="W119" s="100">
        <v>5.6931209000000003</v>
      </c>
      <c r="X119" s="100">
        <v>5.2820857999999999</v>
      </c>
      <c r="Y119" s="100">
        <v>4.9284957</v>
      </c>
      <c r="Z119" s="100">
        <v>44.023077000000001</v>
      </c>
      <c r="AA119" s="100">
        <v>42</v>
      </c>
      <c r="AB119" s="100">
        <v>19.117647000000002</v>
      </c>
      <c r="AC119" s="100">
        <v>0.89898210000000001</v>
      </c>
      <c r="AD119" s="99">
        <v>20493</v>
      </c>
      <c r="AE119" s="99">
        <v>1.9342273999999999</v>
      </c>
      <c r="AF119" s="99">
        <v>6.4137231999999997</v>
      </c>
      <c r="AH119" s="123">
        <v>2012</v>
      </c>
      <c r="AI119" s="99">
        <v>2580</v>
      </c>
      <c r="AJ119" s="100">
        <v>11.344412</v>
      </c>
      <c r="AK119" s="100">
        <v>11.209801000000001</v>
      </c>
      <c r="AL119" s="100">
        <v>11.209801000000001</v>
      </c>
      <c r="AM119" s="100">
        <v>11.400266</v>
      </c>
      <c r="AN119" s="100">
        <v>10.270054</v>
      </c>
      <c r="AO119" s="100">
        <v>9.4847482999999997</v>
      </c>
      <c r="AP119" s="100">
        <v>45.367441999999997</v>
      </c>
      <c r="AQ119" s="100">
        <v>44</v>
      </c>
      <c r="AR119" s="100">
        <v>27.629042999999999</v>
      </c>
      <c r="AS119" s="100">
        <v>1.7539328000000001</v>
      </c>
      <c r="AT119" s="99">
        <v>78041</v>
      </c>
      <c r="AU119" s="99">
        <v>3.6630419999999999</v>
      </c>
      <c r="AV119" s="99">
        <v>9.1990320000000008</v>
      </c>
      <c r="AW119" s="100">
        <v>3.0210631999999999</v>
      </c>
      <c r="AY119" s="123">
        <v>2012</v>
      </c>
    </row>
    <row r="120" spans="2:51">
      <c r="B120" s="123">
        <v>2013</v>
      </c>
      <c r="C120" s="99">
        <v>1944</v>
      </c>
      <c r="D120" s="100">
        <v>16.8857</v>
      </c>
      <c r="E120" s="100">
        <v>16.806722000000001</v>
      </c>
      <c r="F120" s="100">
        <v>16.806722000000001</v>
      </c>
      <c r="G120" s="100">
        <v>17.203071000000001</v>
      </c>
      <c r="H120" s="100">
        <v>15.323401</v>
      </c>
      <c r="I120" s="100">
        <v>14.218961999999999</v>
      </c>
      <c r="J120" s="100">
        <v>45.509774</v>
      </c>
      <c r="K120" s="100">
        <v>44</v>
      </c>
      <c r="L120" s="100">
        <v>33.151432</v>
      </c>
      <c r="M120" s="100">
        <v>2.5652529999999998</v>
      </c>
      <c r="N120" s="99">
        <v>58558</v>
      </c>
      <c r="O120" s="99">
        <v>5.3787628999999999</v>
      </c>
      <c r="P120" s="99">
        <v>10.937182</v>
      </c>
      <c r="R120" s="123">
        <v>2013</v>
      </c>
      <c r="S120" s="99">
        <v>664</v>
      </c>
      <c r="T120" s="100">
        <v>5.7078012999999999</v>
      </c>
      <c r="U120" s="100">
        <v>5.5894165999999998</v>
      </c>
      <c r="V120" s="100">
        <v>5.5894165999999998</v>
      </c>
      <c r="W120" s="100">
        <v>5.6835747999999997</v>
      </c>
      <c r="X120" s="100">
        <v>5.1757526</v>
      </c>
      <c r="Y120" s="100">
        <v>4.8410421000000001</v>
      </c>
      <c r="Z120" s="100">
        <v>45.371600999999998</v>
      </c>
      <c r="AA120" s="100">
        <v>44</v>
      </c>
      <c r="AB120" s="100">
        <v>20.078620999999998</v>
      </c>
      <c r="AC120" s="100">
        <v>0.92355620000000005</v>
      </c>
      <c r="AD120" s="99">
        <v>19997</v>
      </c>
      <c r="AE120" s="99">
        <v>1.8537619999999999</v>
      </c>
      <c r="AF120" s="99">
        <v>6.1412452999999996</v>
      </c>
      <c r="AH120" s="123">
        <v>2013</v>
      </c>
      <c r="AI120" s="99">
        <v>2608</v>
      </c>
      <c r="AJ120" s="100">
        <v>11.267654</v>
      </c>
      <c r="AK120" s="100">
        <v>11.093531</v>
      </c>
      <c r="AL120" s="100">
        <v>11.093531</v>
      </c>
      <c r="AM120" s="100">
        <v>11.30969</v>
      </c>
      <c r="AN120" s="100">
        <v>10.203424</v>
      </c>
      <c r="AO120" s="100">
        <v>9.4987131999999992</v>
      </c>
      <c r="AP120" s="100">
        <v>45.474674</v>
      </c>
      <c r="AQ120" s="100">
        <v>44</v>
      </c>
      <c r="AR120" s="100">
        <v>28.437466000000001</v>
      </c>
      <c r="AS120" s="100">
        <v>1.7660043999999999</v>
      </c>
      <c r="AT120" s="99">
        <v>78555</v>
      </c>
      <c r="AU120" s="99">
        <v>3.6243647999999999</v>
      </c>
      <c r="AV120" s="99">
        <v>9.1234708999999992</v>
      </c>
      <c r="AW120" s="100">
        <v>3.0068831</v>
      </c>
      <c r="AY120" s="123">
        <v>2013</v>
      </c>
    </row>
    <row r="121" spans="2:51">
      <c r="B121" s="123">
        <v>2014</v>
      </c>
      <c r="C121" s="99">
        <v>2179</v>
      </c>
      <c r="D121" s="100">
        <v>18.656793</v>
      </c>
      <c r="E121" s="100">
        <v>18.567343999999999</v>
      </c>
      <c r="F121" s="100">
        <v>18.567343999999999</v>
      </c>
      <c r="G121" s="100">
        <v>18.949511000000001</v>
      </c>
      <c r="H121" s="100">
        <v>16.90776</v>
      </c>
      <c r="I121" s="100">
        <v>15.570199000000001</v>
      </c>
      <c r="J121" s="100">
        <v>45.541074000000002</v>
      </c>
      <c r="K121" s="100">
        <v>44</v>
      </c>
      <c r="L121" s="100">
        <v>33.961970000000001</v>
      </c>
      <c r="M121" s="100">
        <v>2.7814299</v>
      </c>
      <c r="N121" s="99">
        <v>65452</v>
      </c>
      <c r="O121" s="99">
        <v>5.9326686000000004</v>
      </c>
      <c r="P121" s="99">
        <v>11.960645</v>
      </c>
      <c r="R121" s="123">
        <v>2014</v>
      </c>
      <c r="S121" s="99">
        <v>709</v>
      </c>
      <c r="T121" s="100">
        <v>5.9959005000000003</v>
      </c>
      <c r="U121" s="100">
        <v>5.9134729000000004</v>
      </c>
      <c r="V121" s="100">
        <v>5.9134729000000004</v>
      </c>
      <c r="W121" s="100">
        <v>5.9871169999999996</v>
      </c>
      <c r="X121" s="100">
        <v>5.5306825000000002</v>
      </c>
      <c r="Y121" s="100">
        <v>5.1572445</v>
      </c>
      <c r="Z121" s="100">
        <v>44.595205</v>
      </c>
      <c r="AA121" s="100">
        <v>43</v>
      </c>
      <c r="AB121" s="100">
        <v>19.167342999999999</v>
      </c>
      <c r="AC121" s="100">
        <v>0.94233040000000001</v>
      </c>
      <c r="AD121" s="99">
        <v>21937</v>
      </c>
      <c r="AE121" s="99">
        <v>2.0013314000000002</v>
      </c>
      <c r="AF121" s="99">
        <v>6.5835556999999998</v>
      </c>
      <c r="AH121" s="123">
        <v>2014</v>
      </c>
      <c r="AI121" s="99">
        <v>2888</v>
      </c>
      <c r="AJ121" s="100">
        <v>12.287198</v>
      </c>
      <c r="AK121" s="100">
        <v>12.122490000000001</v>
      </c>
      <c r="AL121" s="100">
        <v>12.122490000000001</v>
      </c>
      <c r="AM121" s="100">
        <v>12.322725</v>
      </c>
      <c r="AN121" s="100">
        <v>11.158023</v>
      </c>
      <c r="AO121" s="100">
        <v>10.316732</v>
      </c>
      <c r="AP121" s="100">
        <v>45.308864</v>
      </c>
      <c r="AQ121" s="100">
        <v>44</v>
      </c>
      <c r="AR121" s="100">
        <v>28.551656000000001</v>
      </c>
      <c r="AS121" s="100">
        <v>1.8804532</v>
      </c>
      <c r="AT121" s="99">
        <v>87389</v>
      </c>
      <c r="AU121" s="99">
        <v>3.9733695999999998</v>
      </c>
      <c r="AV121" s="99">
        <v>9.9256392000000009</v>
      </c>
      <c r="AW121" s="100">
        <v>3.1398375999999999</v>
      </c>
      <c r="AY121" s="123">
        <v>2014</v>
      </c>
    </row>
    <row r="122" spans="2:51">
      <c r="B122" s="123">
        <v>2015</v>
      </c>
      <c r="C122" s="99">
        <v>2292</v>
      </c>
      <c r="D122" s="100">
        <v>19.356756000000001</v>
      </c>
      <c r="E122" s="100">
        <v>19.334968</v>
      </c>
      <c r="F122" s="100">
        <v>19.334968</v>
      </c>
      <c r="G122" s="100">
        <v>19.704314</v>
      </c>
      <c r="H122" s="100">
        <v>17.583936000000001</v>
      </c>
      <c r="I122" s="100">
        <v>16.234183999999999</v>
      </c>
      <c r="J122" s="100">
        <v>45.570681</v>
      </c>
      <c r="K122" s="100">
        <v>44</v>
      </c>
      <c r="L122" s="100">
        <v>34.061525000000003</v>
      </c>
      <c r="M122" s="100">
        <v>2.8181482999999998</v>
      </c>
      <c r="N122" s="99">
        <v>68886</v>
      </c>
      <c r="O122" s="99">
        <v>6.1655223000000001</v>
      </c>
      <c r="P122" s="99">
        <v>12.186475</v>
      </c>
      <c r="R122" s="123">
        <v>2015</v>
      </c>
      <c r="S122" s="99">
        <v>735</v>
      </c>
      <c r="T122" s="100">
        <v>6.1199219999999999</v>
      </c>
      <c r="U122" s="100">
        <v>6.0817962999999997</v>
      </c>
      <c r="V122" s="100">
        <v>6.0817962999999997</v>
      </c>
      <c r="W122" s="100">
        <v>6.1519516999999997</v>
      </c>
      <c r="X122" s="100">
        <v>5.6759138</v>
      </c>
      <c r="Y122" s="100">
        <v>5.3098315999999999</v>
      </c>
      <c r="Z122" s="100">
        <v>44.598638999999999</v>
      </c>
      <c r="AA122" s="100">
        <v>44</v>
      </c>
      <c r="AB122" s="100">
        <v>19.120708</v>
      </c>
      <c r="AC122" s="100">
        <v>0.94567820000000002</v>
      </c>
      <c r="AD122" s="99">
        <v>22760</v>
      </c>
      <c r="AE122" s="99">
        <v>2.0450604999999999</v>
      </c>
      <c r="AF122" s="99">
        <v>6.7938473000000004</v>
      </c>
      <c r="AH122" s="123">
        <v>2015</v>
      </c>
      <c r="AI122" s="99">
        <v>3027</v>
      </c>
      <c r="AJ122" s="100">
        <v>12.691407</v>
      </c>
      <c r="AK122" s="100">
        <v>12.577935</v>
      </c>
      <c r="AL122" s="100">
        <v>12.577935</v>
      </c>
      <c r="AM122" s="100">
        <v>12.768916000000001</v>
      </c>
      <c r="AN122" s="100">
        <v>11.558445000000001</v>
      </c>
      <c r="AO122" s="100">
        <v>10.715571000000001</v>
      </c>
      <c r="AP122" s="100">
        <v>45.334654999999998</v>
      </c>
      <c r="AQ122" s="100">
        <v>44</v>
      </c>
      <c r="AR122" s="100">
        <v>28.629528000000001</v>
      </c>
      <c r="AS122" s="100">
        <v>1.9031511999999999</v>
      </c>
      <c r="AT122" s="99">
        <v>91646</v>
      </c>
      <c r="AU122" s="99">
        <v>4.1093118000000004</v>
      </c>
      <c r="AV122" s="99">
        <v>10.179778000000001</v>
      </c>
      <c r="AW122" s="100">
        <v>3.1791542000000002</v>
      </c>
      <c r="AY122" s="123">
        <v>2015</v>
      </c>
    </row>
    <row r="123" spans="2:51">
      <c r="B123" s="123">
        <v>2016</v>
      </c>
      <c r="C123" s="99">
        <v>2149</v>
      </c>
      <c r="D123" s="100">
        <v>17.890671999999999</v>
      </c>
      <c r="E123" s="100">
        <v>17.816234999999999</v>
      </c>
      <c r="F123" s="100">
        <v>17.816234999999999</v>
      </c>
      <c r="G123" s="100">
        <v>18.153531000000001</v>
      </c>
      <c r="H123" s="100">
        <v>16.428723999999999</v>
      </c>
      <c r="I123" s="100">
        <v>15.148676</v>
      </c>
      <c r="J123" s="100">
        <v>44.762680000000003</v>
      </c>
      <c r="K123" s="100">
        <v>42</v>
      </c>
      <c r="L123" s="100">
        <v>31.454917999999999</v>
      </c>
      <c r="M123" s="100">
        <v>2.6249893000000002</v>
      </c>
      <c r="N123" s="99">
        <v>66234</v>
      </c>
      <c r="O123" s="99">
        <v>5.8501168999999997</v>
      </c>
      <c r="P123" s="99">
        <v>11.987555</v>
      </c>
      <c r="R123" s="123">
        <v>2016</v>
      </c>
      <c r="S123" s="99">
        <v>713</v>
      </c>
      <c r="T123" s="100">
        <v>5.8447591000000001</v>
      </c>
      <c r="U123" s="100">
        <v>5.7987603999999999</v>
      </c>
      <c r="V123" s="100">
        <v>5.7987603999999999</v>
      </c>
      <c r="W123" s="100">
        <v>5.8463754000000003</v>
      </c>
      <c r="X123" s="100">
        <v>5.3977326999999997</v>
      </c>
      <c r="Y123" s="100">
        <v>5.0077527000000002</v>
      </c>
      <c r="Z123" s="100">
        <v>44.474052999999998</v>
      </c>
      <c r="AA123" s="100">
        <v>44</v>
      </c>
      <c r="AB123" s="100">
        <v>18.26332</v>
      </c>
      <c r="AC123" s="100">
        <v>0.93035999999999996</v>
      </c>
      <c r="AD123" s="99">
        <v>22137</v>
      </c>
      <c r="AE123" s="99">
        <v>1.9590365999999999</v>
      </c>
      <c r="AF123" s="99">
        <v>6.6953186999999996</v>
      </c>
      <c r="AH123" s="123">
        <v>2016</v>
      </c>
      <c r="AI123" s="99">
        <v>2862</v>
      </c>
      <c r="AJ123" s="100">
        <v>11.821166</v>
      </c>
      <c r="AK123" s="100">
        <v>11.701661</v>
      </c>
      <c r="AL123" s="100">
        <v>11.701661</v>
      </c>
      <c r="AM123" s="100">
        <v>11.869600999999999</v>
      </c>
      <c r="AN123" s="100">
        <v>10.856398</v>
      </c>
      <c r="AO123" s="100">
        <v>10.034484000000001</v>
      </c>
      <c r="AP123" s="100">
        <v>44.690776</v>
      </c>
      <c r="AQ123" s="100">
        <v>43</v>
      </c>
      <c r="AR123" s="100">
        <v>26.657972999999998</v>
      </c>
      <c r="AS123" s="100">
        <v>1.8056327000000001</v>
      </c>
      <c r="AT123" s="99">
        <v>88371</v>
      </c>
      <c r="AU123" s="99">
        <v>3.9064587999999998</v>
      </c>
      <c r="AV123" s="99">
        <v>10.006262</v>
      </c>
      <c r="AW123" s="100">
        <v>3.0724214000000001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0</v>
      </c>
      <c r="E14" s="99">
        <v>2</v>
      </c>
      <c r="F14" s="99">
        <v>7</v>
      </c>
      <c r="G14" s="99">
        <v>19</v>
      </c>
      <c r="H14" s="99">
        <v>34</v>
      </c>
      <c r="I14" s="99">
        <v>31</v>
      </c>
      <c r="J14" s="99">
        <v>37</v>
      </c>
      <c r="K14" s="99">
        <v>50</v>
      </c>
      <c r="L14" s="99">
        <v>55</v>
      </c>
      <c r="M14" s="99">
        <v>38</v>
      </c>
      <c r="N14" s="99">
        <v>30</v>
      </c>
      <c r="O14" s="99">
        <v>29</v>
      </c>
      <c r="P14" s="99">
        <v>17</v>
      </c>
      <c r="Q14" s="99">
        <v>16</v>
      </c>
      <c r="R14" s="99">
        <v>10</v>
      </c>
      <c r="S14" s="99">
        <v>7</v>
      </c>
      <c r="T14" s="99">
        <v>2</v>
      </c>
      <c r="U14" s="99">
        <v>1</v>
      </c>
      <c r="V14" s="99">
        <v>385</v>
      </c>
      <c r="W14" s="125"/>
      <c r="X14" s="113">
        <v>1907</v>
      </c>
      <c r="Y14" s="99">
        <v>0</v>
      </c>
      <c r="Z14" s="99">
        <v>0</v>
      </c>
      <c r="AA14" s="99">
        <v>1</v>
      </c>
      <c r="AB14" s="99">
        <v>4</v>
      </c>
      <c r="AC14" s="99">
        <v>13</v>
      </c>
      <c r="AD14" s="99">
        <v>7</v>
      </c>
      <c r="AE14" s="99">
        <v>13</v>
      </c>
      <c r="AF14" s="99">
        <v>6</v>
      </c>
      <c r="AG14" s="99">
        <v>3</v>
      </c>
      <c r="AH14" s="99">
        <v>8</v>
      </c>
      <c r="AI14" s="99">
        <v>4</v>
      </c>
      <c r="AJ14" s="99">
        <v>4</v>
      </c>
      <c r="AK14" s="99">
        <v>5</v>
      </c>
      <c r="AL14" s="99">
        <v>4</v>
      </c>
      <c r="AM14" s="99">
        <v>0</v>
      </c>
      <c r="AN14" s="99">
        <v>3</v>
      </c>
      <c r="AO14" s="99">
        <v>1</v>
      </c>
      <c r="AP14" s="99">
        <v>0</v>
      </c>
      <c r="AQ14" s="99">
        <v>0</v>
      </c>
      <c r="AR14" s="99">
        <v>76</v>
      </c>
      <c r="AS14" s="125"/>
      <c r="AT14" s="113">
        <v>1907</v>
      </c>
      <c r="AU14" s="99">
        <v>0</v>
      </c>
      <c r="AV14" s="99">
        <v>0</v>
      </c>
      <c r="AW14" s="99">
        <v>3</v>
      </c>
      <c r="AX14" s="99">
        <v>11</v>
      </c>
      <c r="AY14" s="99">
        <v>32</v>
      </c>
      <c r="AZ14" s="99">
        <v>41</v>
      </c>
      <c r="BA14" s="99">
        <v>44</v>
      </c>
      <c r="BB14" s="99">
        <v>43</v>
      </c>
      <c r="BC14" s="99">
        <v>53</v>
      </c>
      <c r="BD14" s="99">
        <v>63</v>
      </c>
      <c r="BE14" s="99">
        <v>42</v>
      </c>
      <c r="BF14" s="99">
        <v>34</v>
      </c>
      <c r="BG14" s="99">
        <v>34</v>
      </c>
      <c r="BH14" s="99">
        <v>21</v>
      </c>
      <c r="BI14" s="99">
        <v>16</v>
      </c>
      <c r="BJ14" s="99">
        <v>13</v>
      </c>
      <c r="BK14" s="99">
        <v>8</v>
      </c>
      <c r="BL14" s="99">
        <v>2</v>
      </c>
      <c r="BM14" s="99">
        <v>1</v>
      </c>
      <c r="BN14" s="99">
        <v>461</v>
      </c>
      <c r="BP14" s="112">
        <v>1907</v>
      </c>
    </row>
    <row r="15" spans="1:68" s="91" customFormat="1">
      <c r="B15" s="113">
        <v>1908</v>
      </c>
      <c r="C15" s="99">
        <v>0</v>
      </c>
      <c r="D15" s="99">
        <v>0</v>
      </c>
      <c r="E15" s="99">
        <v>0</v>
      </c>
      <c r="F15" s="99">
        <v>8</v>
      </c>
      <c r="G15" s="99">
        <v>29</v>
      </c>
      <c r="H15" s="99">
        <v>26</v>
      </c>
      <c r="I15" s="99">
        <v>37</v>
      </c>
      <c r="J15" s="99">
        <v>43</v>
      </c>
      <c r="K15" s="99">
        <v>58</v>
      </c>
      <c r="L15" s="99">
        <v>50</v>
      </c>
      <c r="M15" s="99">
        <v>44</v>
      </c>
      <c r="N15" s="99">
        <v>38</v>
      </c>
      <c r="O15" s="99">
        <v>29</v>
      </c>
      <c r="P15" s="99">
        <v>24</v>
      </c>
      <c r="Q15" s="99">
        <v>13</v>
      </c>
      <c r="R15" s="99">
        <v>5</v>
      </c>
      <c r="S15" s="99">
        <v>2</v>
      </c>
      <c r="T15" s="99">
        <v>0</v>
      </c>
      <c r="U15" s="99">
        <v>7</v>
      </c>
      <c r="V15" s="99">
        <v>413</v>
      </c>
      <c r="W15" s="125"/>
      <c r="X15" s="113">
        <v>1908</v>
      </c>
      <c r="Y15" s="99">
        <v>0</v>
      </c>
      <c r="Z15" s="99">
        <v>0</v>
      </c>
      <c r="AA15" s="99">
        <v>0</v>
      </c>
      <c r="AB15" s="99">
        <v>10</v>
      </c>
      <c r="AC15" s="99">
        <v>14</v>
      </c>
      <c r="AD15" s="99">
        <v>11</v>
      </c>
      <c r="AE15" s="99">
        <v>6</v>
      </c>
      <c r="AF15" s="99">
        <v>11</v>
      </c>
      <c r="AG15" s="99">
        <v>12</v>
      </c>
      <c r="AH15" s="99">
        <v>7</v>
      </c>
      <c r="AI15" s="99">
        <v>6</v>
      </c>
      <c r="AJ15" s="99">
        <v>5</v>
      </c>
      <c r="AK15" s="99">
        <v>1</v>
      </c>
      <c r="AL15" s="99">
        <v>1</v>
      </c>
      <c r="AM15" s="99">
        <v>0</v>
      </c>
      <c r="AN15" s="99">
        <v>0</v>
      </c>
      <c r="AO15" s="99">
        <v>0</v>
      </c>
      <c r="AP15" s="99">
        <v>0</v>
      </c>
      <c r="AQ15" s="99">
        <v>0</v>
      </c>
      <c r="AR15" s="99">
        <v>84</v>
      </c>
      <c r="AS15" s="125"/>
      <c r="AT15" s="113">
        <v>1908</v>
      </c>
      <c r="AU15" s="99">
        <v>0</v>
      </c>
      <c r="AV15" s="99">
        <v>0</v>
      </c>
      <c r="AW15" s="99">
        <v>0</v>
      </c>
      <c r="AX15" s="99">
        <v>18</v>
      </c>
      <c r="AY15" s="99">
        <v>43</v>
      </c>
      <c r="AZ15" s="99">
        <v>37</v>
      </c>
      <c r="BA15" s="99">
        <v>43</v>
      </c>
      <c r="BB15" s="99">
        <v>54</v>
      </c>
      <c r="BC15" s="99">
        <v>70</v>
      </c>
      <c r="BD15" s="99">
        <v>57</v>
      </c>
      <c r="BE15" s="99">
        <v>50</v>
      </c>
      <c r="BF15" s="99">
        <v>43</v>
      </c>
      <c r="BG15" s="99">
        <v>30</v>
      </c>
      <c r="BH15" s="99">
        <v>25</v>
      </c>
      <c r="BI15" s="99">
        <v>13</v>
      </c>
      <c r="BJ15" s="99">
        <v>5</v>
      </c>
      <c r="BK15" s="99">
        <v>2</v>
      </c>
      <c r="BL15" s="99">
        <v>0</v>
      </c>
      <c r="BM15" s="99">
        <v>7</v>
      </c>
      <c r="BN15" s="99">
        <v>497</v>
      </c>
      <c r="BP15" s="112">
        <v>1908</v>
      </c>
    </row>
    <row r="16" spans="1:68" s="91" customFormat="1">
      <c r="B16" s="113">
        <v>1909</v>
      </c>
      <c r="C16" s="99">
        <v>0</v>
      </c>
      <c r="D16" s="99">
        <v>0</v>
      </c>
      <c r="E16" s="99">
        <v>3</v>
      </c>
      <c r="F16" s="99">
        <v>10</v>
      </c>
      <c r="G16" s="99">
        <v>24</v>
      </c>
      <c r="H16" s="99">
        <v>32</v>
      </c>
      <c r="I16" s="99">
        <v>46</v>
      </c>
      <c r="J16" s="99">
        <v>36</v>
      </c>
      <c r="K16" s="99">
        <v>51</v>
      </c>
      <c r="L16" s="99">
        <v>50</v>
      </c>
      <c r="M16" s="99">
        <v>34</v>
      </c>
      <c r="N16" s="99">
        <v>35</v>
      </c>
      <c r="O16" s="99">
        <v>24</v>
      </c>
      <c r="P16" s="99">
        <v>26</v>
      </c>
      <c r="Q16" s="99">
        <v>12</v>
      </c>
      <c r="R16" s="99">
        <v>4</v>
      </c>
      <c r="S16" s="99">
        <v>6</v>
      </c>
      <c r="T16" s="99">
        <v>2</v>
      </c>
      <c r="U16" s="99">
        <v>3</v>
      </c>
      <c r="V16" s="99">
        <v>398</v>
      </c>
      <c r="W16" s="125"/>
      <c r="X16" s="113">
        <v>1909</v>
      </c>
      <c r="Y16" s="99">
        <v>0</v>
      </c>
      <c r="Z16" s="99">
        <v>0</v>
      </c>
      <c r="AA16" s="99">
        <v>0</v>
      </c>
      <c r="AB16" s="99">
        <v>12</v>
      </c>
      <c r="AC16" s="99">
        <v>12</v>
      </c>
      <c r="AD16" s="99">
        <v>11</v>
      </c>
      <c r="AE16" s="99">
        <v>12</v>
      </c>
      <c r="AF16" s="99">
        <v>16</v>
      </c>
      <c r="AG16" s="99">
        <v>9</v>
      </c>
      <c r="AH16" s="99">
        <v>14</v>
      </c>
      <c r="AI16" s="99">
        <v>6</v>
      </c>
      <c r="AJ16" s="99">
        <v>0</v>
      </c>
      <c r="AK16" s="99">
        <v>3</v>
      </c>
      <c r="AL16" s="99">
        <v>0</v>
      </c>
      <c r="AM16" s="99">
        <v>2</v>
      </c>
      <c r="AN16" s="99">
        <v>0</v>
      </c>
      <c r="AO16" s="99">
        <v>0</v>
      </c>
      <c r="AP16" s="99">
        <v>0</v>
      </c>
      <c r="AQ16" s="99">
        <v>0</v>
      </c>
      <c r="AR16" s="99">
        <v>97</v>
      </c>
      <c r="AS16" s="125"/>
      <c r="AT16" s="113">
        <v>1909</v>
      </c>
      <c r="AU16" s="99">
        <v>0</v>
      </c>
      <c r="AV16" s="99">
        <v>0</v>
      </c>
      <c r="AW16" s="99">
        <v>3</v>
      </c>
      <c r="AX16" s="99">
        <v>22</v>
      </c>
      <c r="AY16" s="99">
        <v>36</v>
      </c>
      <c r="AZ16" s="99">
        <v>43</v>
      </c>
      <c r="BA16" s="99">
        <v>58</v>
      </c>
      <c r="BB16" s="99">
        <v>52</v>
      </c>
      <c r="BC16" s="99">
        <v>60</v>
      </c>
      <c r="BD16" s="99">
        <v>64</v>
      </c>
      <c r="BE16" s="99">
        <v>40</v>
      </c>
      <c r="BF16" s="99">
        <v>35</v>
      </c>
      <c r="BG16" s="99">
        <v>27</v>
      </c>
      <c r="BH16" s="99">
        <v>26</v>
      </c>
      <c r="BI16" s="99">
        <v>14</v>
      </c>
      <c r="BJ16" s="99">
        <v>4</v>
      </c>
      <c r="BK16" s="99">
        <v>6</v>
      </c>
      <c r="BL16" s="99">
        <v>2</v>
      </c>
      <c r="BM16" s="99">
        <v>3</v>
      </c>
      <c r="BN16" s="99">
        <v>495</v>
      </c>
      <c r="BP16" s="112">
        <v>1909</v>
      </c>
    </row>
    <row r="17" spans="2:68" s="91" customFormat="1">
      <c r="B17" s="113">
        <v>1910</v>
      </c>
      <c r="C17" s="99">
        <v>0</v>
      </c>
      <c r="D17" s="99">
        <v>0</v>
      </c>
      <c r="E17" s="99">
        <v>1</v>
      </c>
      <c r="F17" s="99">
        <v>6</v>
      </c>
      <c r="G17" s="99">
        <v>24</v>
      </c>
      <c r="H17" s="99">
        <v>34</v>
      </c>
      <c r="I17" s="99">
        <v>41</v>
      </c>
      <c r="J17" s="99">
        <v>45</v>
      </c>
      <c r="K17" s="99">
        <v>59</v>
      </c>
      <c r="L17" s="99">
        <v>57</v>
      </c>
      <c r="M17" s="99">
        <v>49</v>
      </c>
      <c r="N17" s="99">
        <v>38</v>
      </c>
      <c r="O17" s="99">
        <v>37</v>
      </c>
      <c r="P17" s="99">
        <v>17</v>
      </c>
      <c r="Q17" s="99">
        <v>9</v>
      </c>
      <c r="R17" s="99">
        <v>5</v>
      </c>
      <c r="S17" s="99">
        <v>4</v>
      </c>
      <c r="T17" s="99">
        <v>3</v>
      </c>
      <c r="U17" s="99">
        <v>3</v>
      </c>
      <c r="V17" s="99">
        <v>432</v>
      </c>
      <c r="W17" s="125"/>
      <c r="X17" s="113">
        <v>1910</v>
      </c>
      <c r="Y17" s="99">
        <v>0</v>
      </c>
      <c r="Z17" s="99">
        <v>0</v>
      </c>
      <c r="AA17" s="99">
        <v>3</v>
      </c>
      <c r="AB17" s="99">
        <v>8</v>
      </c>
      <c r="AC17" s="99">
        <v>10</v>
      </c>
      <c r="AD17" s="99">
        <v>10</v>
      </c>
      <c r="AE17" s="99">
        <v>7</v>
      </c>
      <c r="AF17" s="99">
        <v>8</v>
      </c>
      <c r="AG17" s="99">
        <v>4</v>
      </c>
      <c r="AH17" s="99">
        <v>9</v>
      </c>
      <c r="AI17" s="99">
        <v>14</v>
      </c>
      <c r="AJ17" s="99">
        <v>5</v>
      </c>
      <c r="AK17" s="99">
        <v>2</v>
      </c>
      <c r="AL17" s="99">
        <v>2</v>
      </c>
      <c r="AM17" s="99">
        <v>2</v>
      </c>
      <c r="AN17" s="99">
        <v>0</v>
      </c>
      <c r="AO17" s="99">
        <v>0</v>
      </c>
      <c r="AP17" s="99">
        <v>0</v>
      </c>
      <c r="AQ17" s="99">
        <v>0</v>
      </c>
      <c r="AR17" s="99">
        <v>84</v>
      </c>
      <c r="AS17" s="125"/>
      <c r="AT17" s="113">
        <v>1910</v>
      </c>
      <c r="AU17" s="99">
        <v>0</v>
      </c>
      <c r="AV17" s="99">
        <v>0</v>
      </c>
      <c r="AW17" s="99">
        <v>4</v>
      </c>
      <c r="AX17" s="99">
        <v>14</v>
      </c>
      <c r="AY17" s="99">
        <v>34</v>
      </c>
      <c r="AZ17" s="99">
        <v>44</v>
      </c>
      <c r="BA17" s="99">
        <v>48</v>
      </c>
      <c r="BB17" s="99">
        <v>53</v>
      </c>
      <c r="BC17" s="99">
        <v>63</v>
      </c>
      <c r="BD17" s="99">
        <v>66</v>
      </c>
      <c r="BE17" s="99">
        <v>63</v>
      </c>
      <c r="BF17" s="99">
        <v>43</v>
      </c>
      <c r="BG17" s="99">
        <v>39</v>
      </c>
      <c r="BH17" s="99">
        <v>19</v>
      </c>
      <c r="BI17" s="99">
        <v>11</v>
      </c>
      <c r="BJ17" s="99">
        <v>5</v>
      </c>
      <c r="BK17" s="99">
        <v>4</v>
      </c>
      <c r="BL17" s="99">
        <v>3</v>
      </c>
      <c r="BM17" s="99">
        <v>3</v>
      </c>
      <c r="BN17" s="99">
        <v>516</v>
      </c>
      <c r="BP17" s="113">
        <v>1910</v>
      </c>
    </row>
    <row r="18" spans="2:68" s="91" customFormat="1">
      <c r="B18" s="113">
        <v>1911</v>
      </c>
      <c r="C18" s="99">
        <v>0</v>
      </c>
      <c r="D18" s="99">
        <v>0</v>
      </c>
      <c r="E18" s="99">
        <v>1</v>
      </c>
      <c r="F18" s="99">
        <v>7</v>
      </c>
      <c r="G18" s="99">
        <v>30</v>
      </c>
      <c r="H18" s="99">
        <v>42</v>
      </c>
      <c r="I18" s="99">
        <v>46</v>
      </c>
      <c r="J18" s="99">
        <v>53</v>
      </c>
      <c r="K18" s="99">
        <v>55</v>
      </c>
      <c r="L18" s="99">
        <v>56</v>
      </c>
      <c r="M18" s="99">
        <v>52</v>
      </c>
      <c r="N18" s="99">
        <v>38</v>
      </c>
      <c r="O18" s="99">
        <v>29</v>
      </c>
      <c r="P18" s="99">
        <v>16</v>
      </c>
      <c r="Q18" s="99">
        <v>7</v>
      </c>
      <c r="R18" s="99">
        <v>8</v>
      </c>
      <c r="S18" s="99">
        <v>5</v>
      </c>
      <c r="T18" s="99">
        <v>1</v>
      </c>
      <c r="U18" s="99">
        <v>0</v>
      </c>
      <c r="V18" s="99">
        <v>446</v>
      </c>
      <c r="W18" s="125"/>
      <c r="X18" s="113">
        <v>1911</v>
      </c>
      <c r="Y18" s="99">
        <v>0</v>
      </c>
      <c r="Z18" s="99">
        <v>0</v>
      </c>
      <c r="AA18" s="99">
        <v>0</v>
      </c>
      <c r="AB18" s="99">
        <v>6</v>
      </c>
      <c r="AC18" s="99">
        <v>9</v>
      </c>
      <c r="AD18" s="99">
        <v>11</v>
      </c>
      <c r="AE18" s="99">
        <v>19</v>
      </c>
      <c r="AF18" s="99">
        <v>14</v>
      </c>
      <c r="AG18" s="99">
        <v>11</v>
      </c>
      <c r="AH18" s="99">
        <v>11</v>
      </c>
      <c r="AI18" s="99">
        <v>5</v>
      </c>
      <c r="AJ18" s="99">
        <v>5</v>
      </c>
      <c r="AK18" s="99">
        <v>1</v>
      </c>
      <c r="AL18" s="99">
        <v>2</v>
      </c>
      <c r="AM18" s="99">
        <v>2</v>
      </c>
      <c r="AN18" s="99">
        <v>1</v>
      </c>
      <c r="AO18" s="99">
        <v>0</v>
      </c>
      <c r="AP18" s="99">
        <v>0</v>
      </c>
      <c r="AQ18" s="99">
        <v>1</v>
      </c>
      <c r="AR18" s="99">
        <v>98</v>
      </c>
      <c r="AS18" s="125"/>
      <c r="AT18" s="113">
        <v>1911</v>
      </c>
      <c r="AU18" s="99">
        <v>0</v>
      </c>
      <c r="AV18" s="99">
        <v>0</v>
      </c>
      <c r="AW18" s="99">
        <v>1</v>
      </c>
      <c r="AX18" s="99">
        <v>13</v>
      </c>
      <c r="AY18" s="99">
        <v>39</v>
      </c>
      <c r="AZ18" s="99">
        <v>53</v>
      </c>
      <c r="BA18" s="99">
        <v>65</v>
      </c>
      <c r="BB18" s="99">
        <v>67</v>
      </c>
      <c r="BC18" s="99">
        <v>66</v>
      </c>
      <c r="BD18" s="99">
        <v>67</v>
      </c>
      <c r="BE18" s="99">
        <v>57</v>
      </c>
      <c r="BF18" s="99">
        <v>43</v>
      </c>
      <c r="BG18" s="99">
        <v>30</v>
      </c>
      <c r="BH18" s="99">
        <v>18</v>
      </c>
      <c r="BI18" s="99">
        <v>9</v>
      </c>
      <c r="BJ18" s="99">
        <v>9</v>
      </c>
      <c r="BK18" s="99">
        <v>5</v>
      </c>
      <c r="BL18" s="99">
        <v>1</v>
      </c>
      <c r="BM18" s="99">
        <v>1</v>
      </c>
      <c r="BN18" s="99">
        <v>544</v>
      </c>
      <c r="BP18" s="113">
        <v>1911</v>
      </c>
    </row>
    <row r="19" spans="2:68" s="91" customFormat="1">
      <c r="B19" s="113">
        <v>1912</v>
      </c>
      <c r="C19" s="99">
        <v>0</v>
      </c>
      <c r="D19" s="99">
        <v>0</v>
      </c>
      <c r="E19" s="99">
        <v>4</v>
      </c>
      <c r="F19" s="99">
        <v>12</v>
      </c>
      <c r="G19" s="99">
        <v>37</v>
      </c>
      <c r="H19" s="99">
        <v>44</v>
      </c>
      <c r="I19" s="99">
        <v>56</v>
      </c>
      <c r="J19" s="99">
        <v>61</v>
      </c>
      <c r="K19" s="99">
        <v>65</v>
      </c>
      <c r="L19" s="99">
        <v>61</v>
      </c>
      <c r="M19" s="99">
        <v>62</v>
      </c>
      <c r="N19" s="99">
        <v>47</v>
      </c>
      <c r="O19" s="99">
        <v>20</v>
      </c>
      <c r="P19" s="99">
        <v>23</v>
      </c>
      <c r="Q19" s="99">
        <v>10</v>
      </c>
      <c r="R19" s="99">
        <v>7</v>
      </c>
      <c r="S19" s="99">
        <v>1</v>
      </c>
      <c r="T19" s="99">
        <v>1</v>
      </c>
      <c r="U19" s="99">
        <v>3</v>
      </c>
      <c r="V19" s="99">
        <v>514</v>
      </c>
      <c r="W19" s="125"/>
      <c r="X19" s="113">
        <v>1912</v>
      </c>
      <c r="Y19" s="99">
        <v>1</v>
      </c>
      <c r="Z19" s="99">
        <v>0</v>
      </c>
      <c r="AA19" s="99">
        <v>3</v>
      </c>
      <c r="AB19" s="99">
        <v>14</v>
      </c>
      <c r="AC19" s="99">
        <v>17</v>
      </c>
      <c r="AD19" s="99">
        <v>12</v>
      </c>
      <c r="AE19" s="99">
        <v>11</v>
      </c>
      <c r="AF19" s="99">
        <v>15</v>
      </c>
      <c r="AG19" s="99">
        <v>11</v>
      </c>
      <c r="AH19" s="99">
        <v>10</v>
      </c>
      <c r="AI19" s="99">
        <v>12</v>
      </c>
      <c r="AJ19" s="99">
        <v>4</v>
      </c>
      <c r="AK19" s="99">
        <v>4</v>
      </c>
      <c r="AL19" s="99">
        <v>3</v>
      </c>
      <c r="AM19" s="99">
        <v>0</v>
      </c>
      <c r="AN19" s="99">
        <v>0</v>
      </c>
      <c r="AO19" s="99">
        <v>0</v>
      </c>
      <c r="AP19" s="99">
        <v>0</v>
      </c>
      <c r="AQ19" s="99">
        <v>1</v>
      </c>
      <c r="AR19" s="99">
        <v>118</v>
      </c>
      <c r="AS19" s="125"/>
      <c r="AT19" s="113">
        <v>1912</v>
      </c>
      <c r="AU19" s="99">
        <v>1</v>
      </c>
      <c r="AV19" s="99">
        <v>0</v>
      </c>
      <c r="AW19" s="99">
        <v>7</v>
      </c>
      <c r="AX19" s="99">
        <v>26</v>
      </c>
      <c r="AY19" s="99">
        <v>54</v>
      </c>
      <c r="AZ19" s="99">
        <v>56</v>
      </c>
      <c r="BA19" s="99">
        <v>67</v>
      </c>
      <c r="BB19" s="99">
        <v>76</v>
      </c>
      <c r="BC19" s="99">
        <v>76</v>
      </c>
      <c r="BD19" s="99">
        <v>71</v>
      </c>
      <c r="BE19" s="99">
        <v>74</v>
      </c>
      <c r="BF19" s="99">
        <v>51</v>
      </c>
      <c r="BG19" s="99">
        <v>24</v>
      </c>
      <c r="BH19" s="99">
        <v>26</v>
      </c>
      <c r="BI19" s="99">
        <v>10</v>
      </c>
      <c r="BJ19" s="99">
        <v>7</v>
      </c>
      <c r="BK19" s="99">
        <v>1</v>
      </c>
      <c r="BL19" s="99">
        <v>1</v>
      </c>
      <c r="BM19" s="99">
        <v>4</v>
      </c>
      <c r="BN19" s="99">
        <v>632</v>
      </c>
      <c r="BP19" s="113">
        <v>1912</v>
      </c>
    </row>
    <row r="20" spans="2:68" s="91" customFormat="1">
      <c r="B20" s="113">
        <v>1913</v>
      </c>
      <c r="C20" s="99">
        <v>0</v>
      </c>
      <c r="D20" s="99">
        <v>0</v>
      </c>
      <c r="E20" s="99">
        <v>1</v>
      </c>
      <c r="F20" s="99">
        <v>8</v>
      </c>
      <c r="G20" s="99">
        <v>36</v>
      </c>
      <c r="H20" s="99">
        <v>47</v>
      </c>
      <c r="I20" s="99">
        <v>51</v>
      </c>
      <c r="J20" s="99">
        <v>66</v>
      </c>
      <c r="K20" s="99">
        <v>51</v>
      </c>
      <c r="L20" s="99">
        <v>59</v>
      </c>
      <c r="M20" s="99">
        <v>74</v>
      </c>
      <c r="N20" s="99">
        <v>43</v>
      </c>
      <c r="O20" s="99">
        <v>25</v>
      </c>
      <c r="P20" s="99">
        <v>26</v>
      </c>
      <c r="Q20" s="99">
        <v>12</v>
      </c>
      <c r="R20" s="99">
        <v>7</v>
      </c>
      <c r="S20" s="99">
        <v>3</v>
      </c>
      <c r="T20" s="99">
        <v>1</v>
      </c>
      <c r="U20" s="99">
        <v>6</v>
      </c>
      <c r="V20" s="99">
        <v>516</v>
      </c>
      <c r="W20" s="125"/>
      <c r="X20" s="113">
        <v>1913</v>
      </c>
      <c r="Y20" s="99">
        <v>0</v>
      </c>
      <c r="Z20" s="99">
        <v>0</v>
      </c>
      <c r="AA20" s="99">
        <v>1</v>
      </c>
      <c r="AB20" s="99">
        <v>6</v>
      </c>
      <c r="AC20" s="99">
        <v>20</v>
      </c>
      <c r="AD20" s="99">
        <v>20</v>
      </c>
      <c r="AE20" s="99">
        <v>17</v>
      </c>
      <c r="AF20" s="99">
        <v>12</v>
      </c>
      <c r="AG20" s="99">
        <v>14</v>
      </c>
      <c r="AH20" s="99">
        <v>19</v>
      </c>
      <c r="AI20" s="99">
        <v>9</v>
      </c>
      <c r="AJ20" s="99">
        <v>3</v>
      </c>
      <c r="AK20" s="99">
        <v>5</v>
      </c>
      <c r="AL20" s="99">
        <v>2</v>
      </c>
      <c r="AM20" s="99">
        <v>3</v>
      </c>
      <c r="AN20" s="99">
        <v>0</v>
      </c>
      <c r="AO20" s="99">
        <v>0</v>
      </c>
      <c r="AP20" s="99">
        <v>0</v>
      </c>
      <c r="AQ20" s="99">
        <v>0</v>
      </c>
      <c r="AR20" s="99">
        <v>131</v>
      </c>
      <c r="AS20" s="125"/>
      <c r="AT20" s="113">
        <v>1913</v>
      </c>
      <c r="AU20" s="99">
        <v>0</v>
      </c>
      <c r="AV20" s="99">
        <v>0</v>
      </c>
      <c r="AW20" s="99">
        <v>2</v>
      </c>
      <c r="AX20" s="99">
        <v>14</v>
      </c>
      <c r="AY20" s="99">
        <v>56</v>
      </c>
      <c r="AZ20" s="99">
        <v>67</v>
      </c>
      <c r="BA20" s="99">
        <v>68</v>
      </c>
      <c r="BB20" s="99">
        <v>78</v>
      </c>
      <c r="BC20" s="99">
        <v>65</v>
      </c>
      <c r="BD20" s="99">
        <v>78</v>
      </c>
      <c r="BE20" s="99">
        <v>83</v>
      </c>
      <c r="BF20" s="99">
        <v>46</v>
      </c>
      <c r="BG20" s="99">
        <v>30</v>
      </c>
      <c r="BH20" s="99">
        <v>28</v>
      </c>
      <c r="BI20" s="99">
        <v>15</v>
      </c>
      <c r="BJ20" s="99">
        <v>7</v>
      </c>
      <c r="BK20" s="99">
        <v>3</v>
      </c>
      <c r="BL20" s="99">
        <v>1</v>
      </c>
      <c r="BM20" s="99">
        <v>6</v>
      </c>
      <c r="BN20" s="99">
        <v>647</v>
      </c>
      <c r="BP20" s="113">
        <v>1913</v>
      </c>
    </row>
    <row r="21" spans="2:68" s="91" customFormat="1">
      <c r="B21" s="113">
        <v>1914</v>
      </c>
      <c r="C21" s="99">
        <v>0</v>
      </c>
      <c r="D21" s="99">
        <v>0</v>
      </c>
      <c r="E21" s="99">
        <v>1</v>
      </c>
      <c r="F21" s="99">
        <v>9</v>
      </c>
      <c r="G21" s="99">
        <v>38</v>
      </c>
      <c r="H21" s="99">
        <v>52</v>
      </c>
      <c r="I21" s="99">
        <v>65</v>
      </c>
      <c r="J21" s="99">
        <v>60</v>
      </c>
      <c r="K21" s="99">
        <v>61</v>
      </c>
      <c r="L21" s="99">
        <v>58</v>
      </c>
      <c r="M21" s="99">
        <v>61</v>
      </c>
      <c r="N21" s="99">
        <v>44</v>
      </c>
      <c r="O21" s="99">
        <v>35</v>
      </c>
      <c r="P21" s="99">
        <v>22</v>
      </c>
      <c r="Q21" s="99">
        <v>15</v>
      </c>
      <c r="R21" s="99">
        <v>7</v>
      </c>
      <c r="S21" s="99">
        <v>2</v>
      </c>
      <c r="T21" s="99">
        <v>1</v>
      </c>
      <c r="U21" s="99">
        <v>3</v>
      </c>
      <c r="V21" s="99">
        <v>534</v>
      </c>
      <c r="W21" s="125"/>
      <c r="X21" s="113">
        <v>1914</v>
      </c>
      <c r="Y21" s="99">
        <v>0</v>
      </c>
      <c r="Z21" s="99">
        <v>0</v>
      </c>
      <c r="AA21" s="99">
        <v>0</v>
      </c>
      <c r="AB21" s="99">
        <v>9</v>
      </c>
      <c r="AC21" s="99">
        <v>10</v>
      </c>
      <c r="AD21" s="99">
        <v>17</v>
      </c>
      <c r="AE21" s="99">
        <v>19</v>
      </c>
      <c r="AF21" s="99">
        <v>10</v>
      </c>
      <c r="AG21" s="99">
        <v>11</v>
      </c>
      <c r="AH21" s="99">
        <v>10</v>
      </c>
      <c r="AI21" s="99">
        <v>10</v>
      </c>
      <c r="AJ21" s="99">
        <v>6</v>
      </c>
      <c r="AK21" s="99">
        <v>3</v>
      </c>
      <c r="AL21" s="99">
        <v>3</v>
      </c>
      <c r="AM21" s="99">
        <v>1</v>
      </c>
      <c r="AN21" s="99">
        <v>0</v>
      </c>
      <c r="AO21" s="99">
        <v>0</v>
      </c>
      <c r="AP21" s="99">
        <v>0</v>
      </c>
      <c r="AQ21" s="99">
        <v>0</v>
      </c>
      <c r="AR21" s="99">
        <v>109</v>
      </c>
      <c r="AS21" s="125"/>
      <c r="AT21" s="113">
        <v>1914</v>
      </c>
      <c r="AU21" s="99">
        <v>0</v>
      </c>
      <c r="AV21" s="99">
        <v>0</v>
      </c>
      <c r="AW21" s="99">
        <v>1</v>
      </c>
      <c r="AX21" s="99">
        <v>18</v>
      </c>
      <c r="AY21" s="99">
        <v>48</v>
      </c>
      <c r="AZ21" s="99">
        <v>69</v>
      </c>
      <c r="BA21" s="99">
        <v>84</v>
      </c>
      <c r="BB21" s="99">
        <v>70</v>
      </c>
      <c r="BC21" s="99">
        <v>72</v>
      </c>
      <c r="BD21" s="99">
        <v>68</v>
      </c>
      <c r="BE21" s="99">
        <v>71</v>
      </c>
      <c r="BF21" s="99">
        <v>50</v>
      </c>
      <c r="BG21" s="99">
        <v>38</v>
      </c>
      <c r="BH21" s="99">
        <v>25</v>
      </c>
      <c r="BI21" s="99">
        <v>16</v>
      </c>
      <c r="BJ21" s="99">
        <v>7</v>
      </c>
      <c r="BK21" s="99">
        <v>2</v>
      </c>
      <c r="BL21" s="99">
        <v>1</v>
      </c>
      <c r="BM21" s="99">
        <v>3</v>
      </c>
      <c r="BN21" s="99">
        <v>643</v>
      </c>
      <c r="BP21" s="113">
        <v>1914</v>
      </c>
    </row>
    <row r="22" spans="2:68" s="91" customFormat="1">
      <c r="B22" s="113">
        <v>1915</v>
      </c>
      <c r="C22" s="99">
        <v>1</v>
      </c>
      <c r="D22" s="99">
        <v>0</v>
      </c>
      <c r="E22" s="99">
        <v>0</v>
      </c>
      <c r="F22" s="99">
        <v>9</v>
      </c>
      <c r="G22" s="99">
        <v>27</v>
      </c>
      <c r="H22" s="99">
        <v>51</v>
      </c>
      <c r="I22" s="99">
        <v>49</v>
      </c>
      <c r="J22" s="99">
        <v>67</v>
      </c>
      <c r="K22" s="99">
        <v>66</v>
      </c>
      <c r="L22" s="99">
        <v>52</v>
      </c>
      <c r="M22" s="99">
        <v>57</v>
      </c>
      <c r="N22" s="99">
        <v>53</v>
      </c>
      <c r="O22" s="99">
        <v>37</v>
      </c>
      <c r="P22" s="99">
        <v>32</v>
      </c>
      <c r="Q22" s="99">
        <v>18</v>
      </c>
      <c r="R22" s="99">
        <v>11</v>
      </c>
      <c r="S22" s="99">
        <v>2</v>
      </c>
      <c r="T22" s="99">
        <v>2</v>
      </c>
      <c r="U22" s="99">
        <v>3</v>
      </c>
      <c r="V22" s="99">
        <v>537</v>
      </c>
      <c r="W22" s="125"/>
      <c r="X22" s="113">
        <v>1915</v>
      </c>
      <c r="Y22" s="99">
        <v>0</v>
      </c>
      <c r="Z22" s="99">
        <v>0</v>
      </c>
      <c r="AA22" s="99">
        <v>0</v>
      </c>
      <c r="AB22" s="99">
        <v>10</v>
      </c>
      <c r="AC22" s="99">
        <v>10</v>
      </c>
      <c r="AD22" s="99">
        <v>14</v>
      </c>
      <c r="AE22" s="99">
        <v>18</v>
      </c>
      <c r="AF22" s="99">
        <v>9</v>
      </c>
      <c r="AG22" s="99">
        <v>15</v>
      </c>
      <c r="AH22" s="99">
        <v>17</v>
      </c>
      <c r="AI22" s="99">
        <v>6</v>
      </c>
      <c r="AJ22" s="99">
        <v>16</v>
      </c>
      <c r="AK22" s="99">
        <v>5</v>
      </c>
      <c r="AL22" s="99">
        <v>1</v>
      </c>
      <c r="AM22" s="99">
        <v>1</v>
      </c>
      <c r="AN22" s="99">
        <v>0</v>
      </c>
      <c r="AO22" s="99">
        <v>0</v>
      </c>
      <c r="AP22" s="99">
        <v>0</v>
      </c>
      <c r="AQ22" s="99">
        <v>0</v>
      </c>
      <c r="AR22" s="99">
        <v>122</v>
      </c>
      <c r="AS22" s="125"/>
      <c r="AT22" s="113">
        <v>1915</v>
      </c>
      <c r="AU22" s="99">
        <v>1</v>
      </c>
      <c r="AV22" s="99">
        <v>0</v>
      </c>
      <c r="AW22" s="99">
        <v>0</v>
      </c>
      <c r="AX22" s="99">
        <v>19</v>
      </c>
      <c r="AY22" s="99">
        <v>37</v>
      </c>
      <c r="AZ22" s="99">
        <v>65</v>
      </c>
      <c r="BA22" s="99">
        <v>67</v>
      </c>
      <c r="BB22" s="99">
        <v>76</v>
      </c>
      <c r="BC22" s="99">
        <v>81</v>
      </c>
      <c r="BD22" s="99">
        <v>69</v>
      </c>
      <c r="BE22" s="99">
        <v>63</v>
      </c>
      <c r="BF22" s="99">
        <v>69</v>
      </c>
      <c r="BG22" s="99">
        <v>42</v>
      </c>
      <c r="BH22" s="99">
        <v>33</v>
      </c>
      <c r="BI22" s="99">
        <v>19</v>
      </c>
      <c r="BJ22" s="99">
        <v>11</v>
      </c>
      <c r="BK22" s="99">
        <v>2</v>
      </c>
      <c r="BL22" s="99">
        <v>2</v>
      </c>
      <c r="BM22" s="99">
        <v>3</v>
      </c>
      <c r="BN22" s="99">
        <v>659</v>
      </c>
      <c r="BP22" s="113">
        <v>1915</v>
      </c>
    </row>
    <row r="23" spans="2:68" s="91" customFormat="1">
      <c r="B23" s="113">
        <v>1916</v>
      </c>
      <c r="C23" s="99">
        <v>0</v>
      </c>
      <c r="D23" s="99">
        <v>0</v>
      </c>
      <c r="E23" s="99">
        <v>2</v>
      </c>
      <c r="F23" s="99">
        <v>7</v>
      </c>
      <c r="G23" s="99">
        <v>23</v>
      </c>
      <c r="H23" s="99">
        <v>31</v>
      </c>
      <c r="I23" s="99">
        <v>23</v>
      </c>
      <c r="J23" s="99">
        <v>51</v>
      </c>
      <c r="K23" s="99">
        <v>76</v>
      </c>
      <c r="L23" s="99">
        <v>50</v>
      </c>
      <c r="M23" s="99">
        <v>67</v>
      </c>
      <c r="N23" s="99">
        <v>46</v>
      </c>
      <c r="O23" s="99">
        <v>41</v>
      </c>
      <c r="P23" s="99">
        <v>18</v>
      </c>
      <c r="Q23" s="99">
        <v>17</v>
      </c>
      <c r="R23" s="99">
        <v>7</v>
      </c>
      <c r="S23" s="99">
        <v>2</v>
      </c>
      <c r="T23" s="99">
        <v>2</v>
      </c>
      <c r="U23" s="99">
        <v>3</v>
      </c>
      <c r="V23" s="99">
        <v>466</v>
      </c>
      <c r="W23" s="125"/>
      <c r="X23" s="113">
        <v>1916</v>
      </c>
      <c r="Y23" s="99">
        <v>0</v>
      </c>
      <c r="Z23" s="99">
        <v>0</v>
      </c>
      <c r="AA23" s="99">
        <v>0</v>
      </c>
      <c r="AB23" s="99">
        <v>13</v>
      </c>
      <c r="AC23" s="99">
        <v>8</v>
      </c>
      <c r="AD23" s="99">
        <v>16</v>
      </c>
      <c r="AE23" s="99">
        <v>15</v>
      </c>
      <c r="AF23" s="99">
        <v>9</v>
      </c>
      <c r="AG23" s="99">
        <v>13</v>
      </c>
      <c r="AH23" s="99">
        <v>11</v>
      </c>
      <c r="AI23" s="99">
        <v>14</v>
      </c>
      <c r="AJ23" s="99">
        <v>6</v>
      </c>
      <c r="AK23" s="99">
        <v>3</v>
      </c>
      <c r="AL23" s="99">
        <v>1</v>
      </c>
      <c r="AM23" s="99">
        <v>2</v>
      </c>
      <c r="AN23" s="99">
        <v>0</v>
      </c>
      <c r="AO23" s="99">
        <v>0</v>
      </c>
      <c r="AP23" s="99">
        <v>0</v>
      </c>
      <c r="AQ23" s="99">
        <v>0</v>
      </c>
      <c r="AR23" s="99">
        <v>111</v>
      </c>
      <c r="AS23" s="125"/>
      <c r="AT23" s="113">
        <v>1916</v>
      </c>
      <c r="AU23" s="99">
        <v>0</v>
      </c>
      <c r="AV23" s="99">
        <v>0</v>
      </c>
      <c r="AW23" s="99">
        <v>2</v>
      </c>
      <c r="AX23" s="99">
        <v>20</v>
      </c>
      <c r="AY23" s="99">
        <v>31</v>
      </c>
      <c r="AZ23" s="99">
        <v>47</v>
      </c>
      <c r="BA23" s="99">
        <v>38</v>
      </c>
      <c r="BB23" s="99">
        <v>60</v>
      </c>
      <c r="BC23" s="99">
        <v>89</v>
      </c>
      <c r="BD23" s="99">
        <v>61</v>
      </c>
      <c r="BE23" s="99">
        <v>81</v>
      </c>
      <c r="BF23" s="99">
        <v>52</v>
      </c>
      <c r="BG23" s="99">
        <v>44</v>
      </c>
      <c r="BH23" s="99">
        <v>19</v>
      </c>
      <c r="BI23" s="99">
        <v>19</v>
      </c>
      <c r="BJ23" s="99">
        <v>7</v>
      </c>
      <c r="BK23" s="99">
        <v>2</v>
      </c>
      <c r="BL23" s="99">
        <v>2</v>
      </c>
      <c r="BM23" s="99">
        <v>3</v>
      </c>
      <c r="BN23" s="99">
        <v>577</v>
      </c>
      <c r="BP23" s="113">
        <v>1916</v>
      </c>
    </row>
    <row r="24" spans="2:68" s="91" customFormat="1">
      <c r="B24" s="113">
        <v>1917</v>
      </c>
      <c r="C24" s="99">
        <v>0</v>
      </c>
      <c r="D24" s="99">
        <v>0</v>
      </c>
      <c r="E24" s="99">
        <v>0</v>
      </c>
      <c r="F24" s="99">
        <v>5</v>
      </c>
      <c r="G24" s="99">
        <v>16</v>
      </c>
      <c r="H24" s="99">
        <v>34</v>
      </c>
      <c r="I24" s="99">
        <v>34</v>
      </c>
      <c r="J24" s="99">
        <v>40</v>
      </c>
      <c r="K24" s="99">
        <v>54</v>
      </c>
      <c r="L24" s="99">
        <v>45</v>
      </c>
      <c r="M24" s="99">
        <v>62</v>
      </c>
      <c r="N24" s="99">
        <v>43</v>
      </c>
      <c r="O24" s="99">
        <v>29</v>
      </c>
      <c r="P24" s="99">
        <v>19</v>
      </c>
      <c r="Q24" s="99">
        <v>16</v>
      </c>
      <c r="R24" s="99">
        <v>6</v>
      </c>
      <c r="S24" s="99">
        <v>2</v>
      </c>
      <c r="T24" s="99">
        <v>1</v>
      </c>
      <c r="U24" s="99">
        <v>2</v>
      </c>
      <c r="V24" s="99">
        <v>408</v>
      </c>
      <c r="W24" s="125"/>
      <c r="X24" s="113">
        <v>1917</v>
      </c>
      <c r="Y24" s="99">
        <v>0</v>
      </c>
      <c r="Z24" s="99">
        <v>0</v>
      </c>
      <c r="AA24" s="99">
        <v>1</v>
      </c>
      <c r="AB24" s="99">
        <v>10</v>
      </c>
      <c r="AC24" s="99">
        <v>14</v>
      </c>
      <c r="AD24" s="99">
        <v>15</v>
      </c>
      <c r="AE24" s="99">
        <v>10</v>
      </c>
      <c r="AF24" s="99">
        <v>8</v>
      </c>
      <c r="AG24" s="99">
        <v>8</v>
      </c>
      <c r="AH24" s="99">
        <v>12</v>
      </c>
      <c r="AI24" s="99">
        <v>2</v>
      </c>
      <c r="AJ24" s="99">
        <v>5</v>
      </c>
      <c r="AK24" s="99">
        <v>2</v>
      </c>
      <c r="AL24" s="99">
        <v>2</v>
      </c>
      <c r="AM24" s="99">
        <v>3</v>
      </c>
      <c r="AN24" s="99">
        <v>1</v>
      </c>
      <c r="AO24" s="99">
        <v>0</v>
      </c>
      <c r="AP24" s="99">
        <v>0</v>
      </c>
      <c r="AQ24" s="99">
        <v>1</v>
      </c>
      <c r="AR24" s="99">
        <v>94</v>
      </c>
      <c r="AS24" s="125"/>
      <c r="AT24" s="113">
        <v>1917</v>
      </c>
      <c r="AU24" s="99">
        <v>0</v>
      </c>
      <c r="AV24" s="99">
        <v>0</v>
      </c>
      <c r="AW24" s="99">
        <v>1</v>
      </c>
      <c r="AX24" s="99">
        <v>15</v>
      </c>
      <c r="AY24" s="99">
        <v>30</v>
      </c>
      <c r="AZ24" s="99">
        <v>49</v>
      </c>
      <c r="BA24" s="99">
        <v>44</v>
      </c>
      <c r="BB24" s="99">
        <v>48</v>
      </c>
      <c r="BC24" s="99">
        <v>62</v>
      </c>
      <c r="BD24" s="99">
        <v>57</v>
      </c>
      <c r="BE24" s="99">
        <v>64</v>
      </c>
      <c r="BF24" s="99">
        <v>48</v>
      </c>
      <c r="BG24" s="99">
        <v>31</v>
      </c>
      <c r="BH24" s="99">
        <v>21</v>
      </c>
      <c r="BI24" s="99">
        <v>19</v>
      </c>
      <c r="BJ24" s="99">
        <v>7</v>
      </c>
      <c r="BK24" s="99">
        <v>2</v>
      </c>
      <c r="BL24" s="99">
        <v>1</v>
      </c>
      <c r="BM24" s="99">
        <v>3</v>
      </c>
      <c r="BN24" s="99">
        <v>502</v>
      </c>
      <c r="BP24" s="113">
        <v>1917</v>
      </c>
    </row>
    <row r="25" spans="2:68" s="91" customFormat="1">
      <c r="B25" s="114">
        <v>1918</v>
      </c>
      <c r="C25" s="99">
        <v>0</v>
      </c>
      <c r="D25" s="99">
        <v>0</v>
      </c>
      <c r="E25" s="99">
        <v>1</v>
      </c>
      <c r="F25" s="99">
        <v>5</v>
      </c>
      <c r="G25" s="99">
        <v>13</v>
      </c>
      <c r="H25" s="99">
        <v>32</v>
      </c>
      <c r="I25" s="99">
        <v>37</v>
      </c>
      <c r="J25" s="99">
        <v>40</v>
      </c>
      <c r="K25" s="99">
        <v>38</v>
      </c>
      <c r="L25" s="99">
        <v>70</v>
      </c>
      <c r="M25" s="99">
        <v>43</v>
      </c>
      <c r="N25" s="99">
        <v>41</v>
      </c>
      <c r="O25" s="99">
        <v>31</v>
      </c>
      <c r="P25" s="99">
        <v>30</v>
      </c>
      <c r="Q25" s="99">
        <v>13</v>
      </c>
      <c r="R25" s="99">
        <v>5</v>
      </c>
      <c r="S25" s="99">
        <v>4</v>
      </c>
      <c r="T25" s="99">
        <v>2</v>
      </c>
      <c r="U25" s="99">
        <v>3</v>
      </c>
      <c r="V25" s="99">
        <v>408</v>
      </c>
      <c r="W25" s="125"/>
      <c r="X25" s="114">
        <v>1918</v>
      </c>
      <c r="Y25" s="99">
        <v>0</v>
      </c>
      <c r="Z25" s="99">
        <v>0</v>
      </c>
      <c r="AA25" s="99">
        <v>0</v>
      </c>
      <c r="AB25" s="99">
        <v>3</v>
      </c>
      <c r="AC25" s="99">
        <v>13</v>
      </c>
      <c r="AD25" s="99">
        <v>15</v>
      </c>
      <c r="AE25" s="99">
        <v>10</v>
      </c>
      <c r="AF25" s="99">
        <v>6</v>
      </c>
      <c r="AG25" s="99">
        <v>10</v>
      </c>
      <c r="AH25" s="99">
        <v>9</v>
      </c>
      <c r="AI25" s="99">
        <v>9</v>
      </c>
      <c r="AJ25" s="99">
        <v>3</v>
      </c>
      <c r="AK25" s="99">
        <v>6</v>
      </c>
      <c r="AL25" s="99">
        <v>1</v>
      </c>
      <c r="AM25" s="99">
        <v>5</v>
      </c>
      <c r="AN25" s="99">
        <v>0</v>
      </c>
      <c r="AO25" s="99">
        <v>0</v>
      </c>
      <c r="AP25" s="99">
        <v>0</v>
      </c>
      <c r="AQ25" s="99">
        <v>0</v>
      </c>
      <c r="AR25" s="99">
        <v>90</v>
      </c>
      <c r="AS25" s="125"/>
      <c r="AT25" s="114">
        <v>1918</v>
      </c>
      <c r="AU25" s="99">
        <v>0</v>
      </c>
      <c r="AV25" s="99">
        <v>0</v>
      </c>
      <c r="AW25" s="99">
        <v>1</v>
      </c>
      <c r="AX25" s="99">
        <v>8</v>
      </c>
      <c r="AY25" s="99">
        <v>26</v>
      </c>
      <c r="AZ25" s="99">
        <v>47</v>
      </c>
      <c r="BA25" s="99">
        <v>47</v>
      </c>
      <c r="BB25" s="99">
        <v>46</v>
      </c>
      <c r="BC25" s="99">
        <v>48</v>
      </c>
      <c r="BD25" s="99">
        <v>79</v>
      </c>
      <c r="BE25" s="99">
        <v>52</v>
      </c>
      <c r="BF25" s="99">
        <v>44</v>
      </c>
      <c r="BG25" s="99">
        <v>37</v>
      </c>
      <c r="BH25" s="99">
        <v>31</v>
      </c>
      <c r="BI25" s="99">
        <v>18</v>
      </c>
      <c r="BJ25" s="99">
        <v>5</v>
      </c>
      <c r="BK25" s="99">
        <v>4</v>
      </c>
      <c r="BL25" s="99">
        <v>2</v>
      </c>
      <c r="BM25" s="99">
        <v>3</v>
      </c>
      <c r="BN25" s="99">
        <v>498</v>
      </c>
      <c r="BP25" s="114">
        <v>1918</v>
      </c>
    </row>
    <row r="26" spans="2:68" s="91" customFormat="1">
      <c r="B26" s="114">
        <v>1919</v>
      </c>
      <c r="C26" s="99">
        <v>0</v>
      </c>
      <c r="D26" s="99">
        <v>0</v>
      </c>
      <c r="E26" s="99">
        <v>2</v>
      </c>
      <c r="F26" s="99">
        <v>13</v>
      </c>
      <c r="G26" s="99">
        <v>17</v>
      </c>
      <c r="H26" s="99">
        <v>52</v>
      </c>
      <c r="I26" s="99">
        <v>42</v>
      </c>
      <c r="J26" s="99">
        <v>50</v>
      </c>
      <c r="K26" s="99">
        <v>47</v>
      </c>
      <c r="L26" s="99">
        <v>51</v>
      </c>
      <c r="M26" s="99">
        <v>46</v>
      </c>
      <c r="N26" s="99">
        <v>36</v>
      </c>
      <c r="O26" s="99">
        <v>32</v>
      </c>
      <c r="P26" s="99">
        <v>25</v>
      </c>
      <c r="Q26" s="99">
        <v>9</v>
      </c>
      <c r="R26" s="99">
        <v>8</v>
      </c>
      <c r="S26" s="99">
        <v>5</v>
      </c>
      <c r="T26" s="99">
        <v>1</v>
      </c>
      <c r="U26" s="99">
        <v>4</v>
      </c>
      <c r="V26" s="99">
        <v>440</v>
      </c>
      <c r="W26" s="125"/>
      <c r="X26" s="114">
        <v>1919</v>
      </c>
      <c r="Y26" s="99">
        <v>0</v>
      </c>
      <c r="Z26" s="99">
        <v>0</v>
      </c>
      <c r="AA26" s="99">
        <v>0</v>
      </c>
      <c r="AB26" s="99">
        <v>3</v>
      </c>
      <c r="AC26" s="99">
        <v>9</v>
      </c>
      <c r="AD26" s="99">
        <v>11</v>
      </c>
      <c r="AE26" s="99">
        <v>11</v>
      </c>
      <c r="AF26" s="99">
        <v>12</v>
      </c>
      <c r="AG26" s="99">
        <v>14</v>
      </c>
      <c r="AH26" s="99">
        <v>14</v>
      </c>
      <c r="AI26" s="99">
        <v>9</v>
      </c>
      <c r="AJ26" s="99">
        <v>12</v>
      </c>
      <c r="AK26" s="99">
        <v>5</v>
      </c>
      <c r="AL26" s="99">
        <v>4</v>
      </c>
      <c r="AM26" s="99">
        <v>1</v>
      </c>
      <c r="AN26" s="99">
        <v>1</v>
      </c>
      <c r="AO26" s="99">
        <v>0</v>
      </c>
      <c r="AP26" s="99">
        <v>0</v>
      </c>
      <c r="AQ26" s="99">
        <v>0</v>
      </c>
      <c r="AR26" s="99">
        <v>106</v>
      </c>
      <c r="AS26" s="125"/>
      <c r="AT26" s="114">
        <v>1919</v>
      </c>
      <c r="AU26" s="99">
        <v>0</v>
      </c>
      <c r="AV26" s="99">
        <v>0</v>
      </c>
      <c r="AW26" s="99">
        <v>2</v>
      </c>
      <c r="AX26" s="99">
        <v>16</v>
      </c>
      <c r="AY26" s="99">
        <v>26</v>
      </c>
      <c r="AZ26" s="99">
        <v>63</v>
      </c>
      <c r="BA26" s="99">
        <v>53</v>
      </c>
      <c r="BB26" s="99">
        <v>62</v>
      </c>
      <c r="BC26" s="99">
        <v>61</v>
      </c>
      <c r="BD26" s="99">
        <v>65</v>
      </c>
      <c r="BE26" s="99">
        <v>55</v>
      </c>
      <c r="BF26" s="99">
        <v>48</v>
      </c>
      <c r="BG26" s="99">
        <v>37</v>
      </c>
      <c r="BH26" s="99">
        <v>29</v>
      </c>
      <c r="BI26" s="99">
        <v>10</v>
      </c>
      <c r="BJ26" s="99">
        <v>9</v>
      </c>
      <c r="BK26" s="99">
        <v>5</v>
      </c>
      <c r="BL26" s="99">
        <v>1</v>
      </c>
      <c r="BM26" s="99">
        <v>4</v>
      </c>
      <c r="BN26" s="99">
        <v>546</v>
      </c>
      <c r="BP26" s="114">
        <v>1919</v>
      </c>
    </row>
    <row r="27" spans="2:68" s="91" customFormat="1">
      <c r="B27" s="114">
        <v>1920</v>
      </c>
      <c r="C27" s="99">
        <v>0</v>
      </c>
      <c r="D27" s="99">
        <v>0</v>
      </c>
      <c r="E27" s="99">
        <v>0</v>
      </c>
      <c r="F27" s="99">
        <v>9</v>
      </c>
      <c r="G27" s="99">
        <v>27</v>
      </c>
      <c r="H27" s="99">
        <v>44</v>
      </c>
      <c r="I27" s="99">
        <v>46</v>
      </c>
      <c r="J27" s="99">
        <v>60</v>
      </c>
      <c r="K27" s="99">
        <v>61</v>
      </c>
      <c r="L27" s="99">
        <v>54</v>
      </c>
      <c r="M27" s="99">
        <v>65</v>
      </c>
      <c r="N27" s="99">
        <v>46</v>
      </c>
      <c r="O27" s="99">
        <v>31</v>
      </c>
      <c r="P27" s="99">
        <v>28</v>
      </c>
      <c r="Q27" s="99">
        <v>17</v>
      </c>
      <c r="R27" s="99">
        <v>9</v>
      </c>
      <c r="S27" s="99">
        <v>8</v>
      </c>
      <c r="T27" s="99">
        <v>5</v>
      </c>
      <c r="U27" s="99">
        <v>6</v>
      </c>
      <c r="V27" s="99">
        <v>516</v>
      </c>
      <c r="W27" s="125"/>
      <c r="X27" s="114">
        <v>1920</v>
      </c>
      <c r="Y27" s="99">
        <v>0</v>
      </c>
      <c r="Z27" s="99">
        <v>0</v>
      </c>
      <c r="AA27" s="99">
        <v>0</v>
      </c>
      <c r="AB27" s="99">
        <v>4</v>
      </c>
      <c r="AC27" s="99">
        <v>10</v>
      </c>
      <c r="AD27" s="99">
        <v>16</v>
      </c>
      <c r="AE27" s="99">
        <v>13</v>
      </c>
      <c r="AF27" s="99">
        <v>20</v>
      </c>
      <c r="AG27" s="99">
        <v>16</v>
      </c>
      <c r="AH27" s="99">
        <v>12</v>
      </c>
      <c r="AI27" s="99">
        <v>10</v>
      </c>
      <c r="AJ27" s="99">
        <v>7</v>
      </c>
      <c r="AK27" s="99">
        <v>7</v>
      </c>
      <c r="AL27" s="99">
        <v>2</v>
      </c>
      <c r="AM27" s="99">
        <v>2</v>
      </c>
      <c r="AN27" s="99">
        <v>1</v>
      </c>
      <c r="AO27" s="99">
        <v>0</v>
      </c>
      <c r="AP27" s="99">
        <v>0</v>
      </c>
      <c r="AQ27" s="99">
        <v>0</v>
      </c>
      <c r="AR27" s="99">
        <v>120</v>
      </c>
      <c r="AS27" s="125"/>
      <c r="AT27" s="114">
        <v>1920</v>
      </c>
      <c r="AU27" s="99">
        <v>0</v>
      </c>
      <c r="AV27" s="99">
        <v>0</v>
      </c>
      <c r="AW27" s="99">
        <v>0</v>
      </c>
      <c r="AX27" s="99">
        <v>13</v>
      </c>
      <c r="AY27" s="99">
        <v>37</v>
      </c>
      <c r="AZ27" s="99">
        <v>60</v>
      </c>
      <c r="BA27" s="99">
        <v>59</v>
      </c>
      <c r="BB27" s="99">
        <v>80</v>
      </c>
      <c r="BC27" s="99">
        <v>77</v>
      </c>
      <c r="BD27" s="99">
        <v>66</v>
      </c>
      <c r="BE27" s="99">
        <v>75</v>
      </c>
      <c r="BF27" s="99">
        <v>53</v>
      </c>
      <c r="BG27" s="99">
        <v>38</v>
      </c>
      <c r="BH27" s="99">
        <v>30</v>
      </c>
      <c r="BI27" s="99">
        <v>19</v>
      </c>
      <c r="BJ27" s="99">
        <v>10</v>
      </c>
      <c r="BK27" s="99">
        <v>8</v>
      </c>
      <c r="BL27" s="99">
        <v>5</v>
      </c>
      <c r="BM27" s="99">
        <v>6</v>
      </c>
      <c r="BN27" s="99">
        <v>636</v>
      </c>
      <c r="BP27" s="114">
        <v>1920</v>
      </c>
    </row>
    <row r="28" spans="2:68">
      <c r="B28" s="115">
        <v>1921</v>
      </c>
      <c r="C28" s="99">
        <v>0</v>
      </c>
      <c r="D28" s="99">
        <v>0</v>
      </c>
      <c r="E28" s="99">
        <v>1</v>
      </c>
      <c r="F28" s="99">
        <v>9</v>
      </c>
      <c r="G28" s="99">
        <v>28</v>
      </c>
      <c r="H28" s="99">
        <v>42</v>
      </c>
      <c r="I28" s="99">
        <v>41</v>
      </c>
      <c r="J28" s="99">
        <v>47</v>
      </c>
      <c r="K28" s="99">
        <v>66</v>
      </c>
      <c r="L28" s="99">
        <v>58</v>
      </c>
      <c r="M28" s="99">
        <v>51</v>
      </c>
      <c r="N28" s="99">
        <v>59</v>
      </c>
      <c r="O28" s="99">
        <v>46</v>
      </c>
      <c r="P28" s="99">
        <v>35</v>
      </c>
      <c r="Q28" s="99">
        <v>9</v>
      </c>
      <c r="R28" s="99">
        <v>8</v>
      </c>
      <c r="S28" s="99">
        <v>4</v>
      </c>
      <c r="T28" s="99">
        <v>1</v>
      </c>
      <c r="U28" s="99">
        <v>5</v>
      </c>
      <c r="V28" s="99">
        <v>510</v>
      </c>
      <c r="W28" s="127"/>
      <c r="X28" s="115">
        <v>1921</v>
      </c>
      <c r="Y28" s="99">
        <v>0</v>
      </c>
      <c r="Z28" s="99">
        <v>0</v>
      </c>
      <c r="AA28" s="99">
        <v>0</v>
      </c>
      <c r="AB28" s="99">
        <v>7</v>
      </c>
      <c r="AC28" s="99">
        <v>4</v>
      </c>
      <c r="AD28" s="99">
        <v>16</v>
      </c>
      <c r="AE28" s="99">
        <v>20</v>
      </c>
      <c r="AF28" s="99">
        <v>15</v>
      </c>
      <c r="AG28" s="99">
        <v>10</v>
      </c>
      <c r="AH28" s="99">
        <v>11</v>
      </c>
      <c r="AI28" s="99">
        <v>8</v>
      </c>
      <c r="AJ28" s="99">
        <v>9</v>
      </c>
      <c r="AK28" s="99">
        <v>4</v>
      </c>
      <c r="AL28" s="99">
        <v>2</v>
      </c>
      <c r="AM28" s="99">
        <v>4</v>
      </c>
      <c r="AN28" s="99">
        <v>0</v>
      </c>
      <c r="AO28" s="99">
        <v>1</v>
      </c>
      <c r="AP28" s="99">
        <v>0</v>
      </c>
      <c r="AQ28" s="99">
        <v>0</v>
      </c>
      <c r="AR28" s="99">
        <v>111</v>
      </c>
      <c r="AS28" s="127"/>
      <c r="AT28" s="115">
        <v>1921</v>
      </c>
      <c r="AU28" s="99">
        <v>0</v>
      </c>
      <c r="AV28" s="99">
        <v>0</v>
      </c>
      <c r="AW28" s="99">
        <v>1</v>
      </c>
      <c r="AX28" s="99">
        <v>16</v>
      </c>
      <c r="AY28" s="99">
        <v>32</v>
      </c>
      <c r="AZ28" s="99">
        <v>58</v>
      </c>
      <c r="BA28" s="99">
        <v>61</v>
      </c>
      <c r="BB28" s="99">
        <v>62</v>
      </c>
      <c r="BC28" s="99">
        <v>76</v>
      </c>
      <c r="BD28" s="99">
        <v>69</v>
      </c>
      <c r="BE28" s="99">
        <v>59</v>
      </c>
      <c r="BF28" s="99">
        <v>68</v>
      </c>
      <c r="BG28" s="99">
        <v>50</v>
      </c>
      <c r="BH28" s="99">
        <v>37</v>
      </c>
      <c r="BI28" s="99">
        <v>13</v>
      </c>
      <c r="BJ28" s="99">
        <v>8</v>
      </c>
      <c r="BK28" s="99">
        <v>5</v>
      </c>
      <c r="BL28" s="99">
        <v>1</v>
      </c>
      <c r="BM28" s="99">
        <v>5</v>
      </c>
      <c r="BN28" s="99">
        <v>621</v>
      </c>
      <c r="BP28" s="115">
        <v>1921</v>
      </c>
    </row>
    <row r="29" spans="2:68">
      <c r="B29" s="116">
        <v>1922</v>
      </c>
      <c r="C29" s="99">
        <v>0</v>
      </c>
      <c r="D29" s="99">
        <v>0</v>
      </c>
      <c r="E29" s="99">
        <v>1</v>
      </c>
      <c r="F29" s="99">
        <v>18</v>
      </c>
      <c r="G29" s="99">
        <v>22</v>
      </c>
      <c r="H29" s="99">
        <v>33</v>
      </c>
      <c r="I29" s="99">
        <v>35</v>
      </c>
      <c r="J29" s="99">
        <v>46</v>
      </c>
      <c r="K29" s="99">
        <v>47</v>
      </c>
      <c r="L29" s="99">
        <v>52</v>
      </c>
      <c r="M29" s="99">
        <v>46</v>
      </c>
      <c r="N29" s="99">
        <v>38</v>
      </c>
      <c r="O29" s="99">
        <v>48</v>
      </c>
      <c r="P29" s="99">
        <v>13</v>
      </c>
      <c r="Q29" s="99">
        <v>19</v>
      </c>
      <c r="R29" s="99">
        <v>11</v>
      </c>
      <c r="S29" s="99">
        <v>5</v>
      </c>
      <c r="T29" s="99">
        <v>3</v>
      </c>
      <c r="U29" s="99">
        <v>4</v>
      </c>
      <c r="V29" s="99">
        <v>441</v>
      </c>
      <c r="W29" s="127"/>
      <c r="X29" s="116">
        <v>1922</v>
      </c>
      <c r="Y29" s="99">
        <v>0</v>
      </c>
      <c r="Z29" s="99">
        <v>0</v>
      </c>
      <c r="AA29" s="99">
        <v>2</v>
      </c>
      <c r="AB29" s="99">
        <v>8</v>
      </c>
      <c r="AC29" s="99">
        <v>8</v>
      </c>
      <c r="AD29" s="99">
        <v>11</v>
      </c>
      <c r="AE29" s="99">
        <v>11</v>
      </c>
      <c r="AF29" s="99">
        <v>13</v>
      </c>
      <c r="AG29" s="99">
        <v>6</v>
      </c>
      <c r="AH29" s="99">
        <v>9</v>
      </c>
      <c r="AI29" s="99">
        <v>7</v>
      </c>
      <c r="AJ29" s="99">
        <v>6</v>
      </c>
      <c r="AK29" s="99">
        <v>4</v>
      </c>
      <c r="AL29" s="99">
        <v>4</v>
      </c>
      <c r="AM29" s="99">
        <v>3</v>
      </c>
      <c r="AN29" s="99">
        <v>0</v>
      </c>
      <c r="AO29" s="99">
        <v>0</v>
      </c>
      <c r="AP29" s="99">
        <v>0</v>
      </c>
      <c r="AQ29" s="99">
        <v>0</v>
      </c>
      <c r="AR29" s="99">
        <v>92</v>
      </c>
      <c r="AS29" s="127"/>
      <c r="AT29" s="116">
        <v>1922</v>
      </c>
      <c r="AU29" s="99">
        <v>0</v>
      </c>
      <c r="AV29" s="99">
        <v>0</v>
      </c>
      <c r="AW29" s="99">
        <v>3</v>
      </c>
      <c r="AX29" s="99">
        <v>26</v>
      </c>
      <c r="AY29" s="99">
        <v>30</v>
      </c>
      <c r="AZ29" s="99">
        <v>44</v>
      </c>
      <c r="BA29" s="99">
        <v>46</v>
      </c>
      <c r="BB29" s="99">
        <v>59</v>
      </c>
      <c r="BC29" s="99">
        <v>53</v>
      </c>
      <c r="BD29" s="99">
        <v>61</v>
      </c>
      <c r="BE29" s="99">
        <v>53</v>
      </c>
      <c r="BF29" s="99">
        <v>44</v>
      </c>
      <c r="BG29" s="99">
        <v>52</v>
      </c>
      <c r="BH29" s="99">
        <v>17</v>
      </c>
      <c r="BI29" s="99">
        <v>22</v>
      </c>
      <c r="BJ29" s="99">
        <v>11</v>
      </c>
      <c r="BK29" s="99">
        <v>5</v>
      </c>
      <c r="BL29" s="99">
        <v>3</v>
      </c>
      <c r="BM29" s="99">
        <v>4</v>
      </c>
      <c r="BN29" s="99">
        <v>533</v>
      </c>
      <c r="BP29" s="116">
        <v>1922</v>
      </c>
    </row>
    <row r="30" spans="2:68">
      <c r="B30" s="116">
        <v>1923</v>
      </c>
      <c r="C30" s="99">
        <v>0</v>
      </c>
      <c r="D30" s="99">
        <v>0</v>
      </c>
      <c r="E30" s="99">
        <v>3</v>
      </c>
      <c r="F30" s="99">
        <v>12</v>
      </c>
      <c r="G30" s="99">
        <v>19</v>
      </c>
      <c r="H30" s="99">
        <v>41</v>
      </c>
      <c r="I30" s="99">
        <v>55</v>
      </c>
      <c r="J30" s="99">
        <v>50</v>
      </c>
      <c r="K30" s="99">
        <v>62</v>
      </c>
      <c r="L30" s="99">
        <v>46</v>
      </c>
      <c r="M30" s="99">
        <v>44</v>
      </c>
      <c r="N30" s="99">
        <v>45</v>
      </c>
      <c r="O30" s="99">
        <v>41</v>
      </c>
      <c r="P30" s="99">
        <v>35</v>
      </c>
      <c r="Q30" s="99">
        <v>18</v>
      </c>
      <c r="R30" s="99">
        <v>8</v>
      </c>
      <c r="S30" s="99">
        <v>6</v>
      </c>
      <c r="T30" s="99">
        <v>0</v>
      </c>
      <c r="U30" s="99">
        <v>7</v>
      </c>
      <c r="V30" s="99">
        <v>492</v>
      </c>
      <c r="W30" s="127"/>
      <c r="X30" s="116">
        <v>1923</v>
      </c>
      <c r="Y30" s="99">
        <v>0</v>
      </c>
      <c r="Z30" s="99">
        <v>0</v>
      </c>
      <c r="AA30" s="99">
        <v>0</v>
      </c>
      <c r="AB30" s="99">
        <v>7</v>
      </c>
      <c r="AC30" s="99">
        <v>4</v>
      </c>
      <c r="AD30" s="99">
        <v>10</v>
      </c>
      <c r="AE30" s="99">
        <v>20</v>
      </c>
      <c r="AF30" s="99">
        <v>10</v>
      </c>
      <c r="AG30" s="99">
        <v>12</v>
      </c>
      <c r="AH30" s="99">
        <v>7</v>
      </c>
      <c r="AI30" s="99">
        <v>13</v>
      </c>
      <c r="AJ30" s="99">
        <v>10</v>
      </c>
      <c r="AK30" s="99">
        <v>8</v>
      </c>
      <c r="AL30" s="99">
        <v>6</v>
      </c>
      <c r="AM30" s="99">
        <v>0</v>
      </c>
      <c r="AN30" s="99">
        <v>0</v>
      </c>
      <c r="AO30" s="99">
        <v>0</v>
      </c>
      <c r="AP30" s="99">
        <v>0</v>
      </c>
      <c r="AQ30" s="99">
        <v>0</v>
      </c>
      <c r="AR30" s="99">
        <v>107</v>
      </c>
      <c r="AS30" s="127"/>
      <c r="AT30" s="116">
        <v>1923</v>
      </c>
      <c r="AU30" s="99">
        <v>0</v>
      </c>
      <c r="AV30" s="99">
        <v>0</v>
      </c>
      <c r="AW30" s="99">
        <v>3</v>
      </c>
      <c r="AX30" s="99">
        <v>19</v>
      </c>
      <c r="AY30" s="99">
        <v>23</v>
      </c>
      <c r="AZ30" s="99">
        <v>51</v>
      </c>
      <c r="BA30" s="99">
        <v>75</v>
      </c>
      <c r="BB30" s="99">
        <v>60</v>
      </c>
      <c r="BC30" s="99">
        <v>74</v>
      </c>
      <c r="BD30" s="99">
        <v>53</v>
      </c>
      <c r="BE30" s="99">
        <v>57</v>
      </c>
      <c r="BF30" s="99">
        <v>55</v>
      </c>
      <c r="BG30" s="99">
        <v>49</v>
      </c>
      <c r="BH30" s="99">
        <v>41</v>
      </c>
      <c r="BI30" s="99">
        <v>18</v>
      </c>
      <c r="BJ30" s="99">
        <v>8</v>
      </c>
      <c r="BK30" s="99">
        <v>6</v>
      </c>
      <c r="BL30" s="99">
        <v>0</v>
      </c>
      <c r="BM30" s="99">
        <v>7</v>
      </c>
      <c r="BN30" s="99">
        <v>599</v>
      </c>
      <c r="BP30" s="116">
        <v>1923</v>
      </c>
    </row>
    <row r="31" spans="2:68">
      <c r="B31" s="116">
        <v>1924</v>
      </c>
      <c r="C31" s="99">
        <v>0</v>
      </c>
      <c r="D31" s="99">
        <v>0</v>
      </c>
      <c r="E31" s="99">
        <v>4</v>
      </c>
      <c r="F31" s="99">
        <v>14</v>
      </c>
      <c r="G31" s="99">
        <v>34</v>
      </c>
      <c r="H31" s="99">
        <v>35</v>
      </c>
      <c r="I31" s="99">
        <v>55</v>
      </c>
      <c r="J31" s="99">
        <v>68</v>
      </c>
      <c r="K31" s="99">
        <v>61</v>
      </c>
      <c r="L31" s="99">
        <v>51</v>
      </c>
      <c r="M31" s="99">
        <v>59</v>
      </c>
      <c r="N31" s="99">
        <v>37</v>
      </c>
      <c r="O31" s="99">
        <v>38</v>
      </c>
      <c r="P31" s="99">
        <v>34</v>
      </c>
      <c r="Q31" s="99">
        <v>19</v>
      </c>
      <c r="R31" s="99">
        <v>12</v>
      </c>
      <c r="S31" s="99">
        <v>6</v>
      </c>
      <c r="T31" s="99">
        <v>1</v>
      </c>
      <c r="U31" s="99">
        <v>6</v>
      </c>
      <c r="V31" s="99">
        <v>534</v>
      </c>
      <c r="W31" s="127"/>
      <c r="X31" s="116">
        <v>1924</v>
      </c>
      <c r="Y31" s="99">
        <v>0</v>
      </c>
      <c r="Z31" s="99">
        <v>0</v>
      </c>
      <c r="AA31" s="99">
        <v>0</v>
      </c>
      <c r="AB31" s="99">
        <v>7</v>
      </c>
      <c r="AC31" s="99">
        <v>10</v>
      </c>
      <c r="AD31" s="99">
        <v>15</v>
      </c>
      <c r="AE31" s="99">
        <v>8</v>
      </c>
      <c r="AF31" s="99">
        <v>20</v>
      </c>
      <c r="AG31" s="99">
        <v>12</v>
      </c>
      <c r="AH31" s="99">
        <v>12</v>
      </c>
      <c r="AI31" s="99">
        <v>10</v>
      </c>
      <c r="AJ31" s="99">
        <v>12</v>
      </c>
      <c r="AK31" s="99">
        <v>4</v>
      </c>
      <c r="AL31" s="99">
        <v>6</v>
      </c>
      <c r="AM31" s="99">
        <v>2</v>
      </c>
      <c r="AN31" s="99">
        <v>1</v>
      </c>
      <c r="AO31" s="99">
        <v>0</v>
      </c>
      <c r="AP31" s="99">
        <v>0</v>
      </c>
      <c r="AQ31" s="99">
        <v>0</v>
      </c>
      <c r="AR31" s="99">
        <v>119</v>
      </c>
      <c r="AS31" s="127"/>
      <c r="AT31" s="116">
        <v>1924</v>
      </c>
      <c r="AU31" s="99">
        <v>0</v>
      </c>
      <c r="AV31" s="99">
        <v>0</v>
      </c>
      <c r="AW31" s="99">
        <v>4</v>
      </c>
      <c r="AX31" s="99">
        <v>21</v>
      </c>
      <c r="AY31" s="99">
        <v>44</v>
      </c>
      <c r="AZ31" s="99">
        <v>50</v>
      </c>
      <c r="BA31" s="99">
        <v>63</v>
      </c>
      <c r="BB31" s="99">
        <v>88</v>
      </c>
      <c r="BC31" s="99">
        <v>73</v>
      </c>
      <c r="BD31" s="99">
        <v>63</v>
      </c>
      <c r="BE31" s="99">
        <v>69</v>
      </c>
      <c r="BF31" s="99">
        <v>49</v>
      </c>
      <c r="BG31" s="99">
        <v>42</v>
      </c>
      <c r="BH31" s="99">
        <v>40</v>
      </c>
      <c r="BI31" s="99">
        <v>21</v>
      </c>
      <c r="BJ31" s="99">
        <v>13</v>
      </c>
      <c r="BK31" s="99">
        <v>6</v>
      </c>
      <c r="BL31" s="99">
        <v>1</v>
      </c>
      <c r="BM31" s="99">
        <v>6</v>
      </c>
      <c r="BN31" s="99">
        <v>653</v>
      </c>
      <c r="BP31" s="116">
        <v>1924</v>
      </c>
    </row>
    <row r="32" spans="2:68">
      <c r="B32" s="116">
        <v>1925</v>
      </c>
      <c r="C32" s="99">
        <v>0</v>
      </c>
      <c r="D32" s="99">
        <v>0</v>
      </c>
      <c r="E32" s="99">
        <v>2</v>
      </c>
      <c r="F32" s="99">
        <v>13</v>
      </c>
      <c r="G32" s="99">
        <v>38</v>
      </c>
      <c r="H32" s="99">
        <v>54</v>
      </c>
      <c r="I32" s="99">
        <v>58</v>
      </c>
      <c r="J32" s="99">
        <v>53</v>
      </c>
      <c r="K32" s="99">
        <v>57</v>
      </c>
      <c r="L32" s="99">
        <v>54</v>
      </c>
      <c r="M32" s="99">
        <v>50</v>
      </c>
      <c r="N32" s="99">
        <v>52</v>
      </c>
      <c r="O32" s="99">
        <v>47</v>
      </c>
      <c r="P32" s="99">
        <v>39</v>
      </c>
      <c r="Q32" s="99">
        <v>30</v>
      </c>
      <c r="R32" s="99">
        <v>10</v>
      </c>
      <c r="S32" s="99">
        <v>4</v>
      </c>
      <c r="T32" s="99">
        <v>5</v>
      </c>
      <c r="U32" s="99">
        <v>3</v>
      </c>
      <c r="V32" s="99">
        <v>569</v>
      </c>
      <c r="W32" s="127"/>
      <c r="X32" s="116">
        <v>1925</v>
      </c>
      <c r="Y32" s="99">
        <v>0</v>
      </c>
      <c r="Z32" s="99">
        <v>0</v>
      </c>
      <c r="AA32" s="99">
        <v>0</v>
      </c>
      <c r="AB32" s="99">
        <v>6</v>
      </c>
      <c r="AC32" s="99">
        <v>9</v>
      </c>
      <c r="AD32" s="99">
        <v>13</v>
      </c>
      <c r="AE32" s="99">
        <v>22</v>
      </c>
      <c r="AF32" s="99">
        <v>21</v>
      </c>
      <c r="AG32" s="99">
        <v>15</v>
      </c>
      <c r="AH32" s="99">
        <v>12</v>
      </c>
      <c r="AI32" s="99">
        <v>9</v>
      </c>
      <c r="AJ32" s="99">
        <v>11</v>
      </c>
      <c r="AK32" s="99">
        <v>5</v>
      </c>
      <c r="AL32" s="99">
        <v>2</v>
      </c>
      <c r="AM32" s="99">
        <v>3</v>
      </c>
      <c r="AN32" s="99">
        <v>0</v>
      </c>
      <c r="AO32" s="99">
        <v>2</v>
      </c>
      <c r="AP32" s="99">
        <v>0</v>
      </c>
      <c r="AQ32" s="99">
        <v>1</v>
      </c>
      <c r="AR32" s="99">
        <v>131</v>
      </c>
      <c r="AS32" s="127"/>
      <c r="AT32" s="116">
        <v>1925</v>
      </c>
      <c r="AU32" s="99">
        <v>0</v>
      </c>
      <c r="AV32" s="99">
        <v>0</v>
      </c>
      <c r="AW32" s="99">
        <v>2</v>
      </c>
      <c r="AX32" s="99">
        <v>19</v>
      </c>
      <c r="AY32" s="99">
        <v>47</v>
      </c>
      <c r="AZ32" s="99">
        <v>67</v>
      </c>
      <c r="BA32" s="99">
        <v>80</v>
      </c>
      <c r="BB32" s="99">
        <v>74</v>
      </c>
      <c r="BC32" s="99">
        <v>72</v>
      </c>
      <c r="BD32" s="99">
        <v>66</v>
      </c>
      <c r="BE32" s="99">
        <v>59</v>
      </c>
      <c r="BF32" s="99">
        <v>63</v>
      </c>
      <c r="BG32" s="99">
        <v>52</v>
      </c>
      <c r="BH32" s="99">
        <v>41</v>
      </c>
      <c r="BI32" s="99">
        <v>33</v>
      </c>
      <c r="BJ32" s="99">
        <v>10</v>
      </c>
      <c r="BK32" s="99">
        <v>6</v>
      </c>
      <c r="BL32" s="99">
        <v>5</v>
      </c>
      <c r="BM32" s="99">
        <v>4</v>
      </c>
      <c r="BN32" s="99">
        <v>700</v>
      </c>
      <c r="BP32" s="116">
        <v>1925</v>
      </c>
    </row>
    <row r="33" spans="2:68">
      <c r="B33" s="116">
        <v>1926</v>
      </c>
      <c r="C33" s="99">
        <v>0</v>
      </c>
      <c r="D33" s="99">
        <v>0</v>
      </c>
      <c r="E33" s="99">
        <v>1</v>
      </c>
      <c r="F33" s="99">
        <v>10</v>
      </c>
      <c r="G33" s="99">
        <v>29</v>
      </c>
      <c r="H33" s="99">
        <v>41</v>
      </c>
      <c r="I33" s="99">
        <v>47</v>
      </c>
      <c r="J33" s="99">
        <v>69</v>
      </c>
      <c r="K33" s="99">
        <v>75</v>
      </c>
      <c r="L33" s="99">
        <v>77</v>
      </c>
      <c r="M33" s="99">
        <v>53</v>
      </c>
      <c r="N33" s="99">
        <v>68</v>
      </c>
      <c r="O33" s="99">
        <v>43</v>
      </c>
      <c r="P33" s="99">
        <v>35</v>
      </c>
      <c r="Q33" s="99">
        <v>12</v>
      </c>
      <c r="R33" s="99">
        <v>11</v>
      </c>
      <c r="S33" s="99">
        <v>9</v>
      </c>
      <c r="T33" s="99">
        <v>1</v>
      </c>
      <c r="U33" s="99">
        <v>2</v>
      </c>
      <c r="V33" s="99">
        <v>583</v>
      </c>
      <c r="W33" s="127"/>
      <c r="X33" s="116">
        <v>1926</v>
      </c>
      <c r="Y33" s="99">
        <v>0</v>
      </c>
      <c r="Z33" s="99">
        <v>0</v>
      </c>
      <c r="AA33" s="99">
        <v>1</v>
      </c>
      <c r="AB33" s="99">
        <v>4</v>
      </c>
      <c r="AC33" s="99">
        <v>15</v>
      </c>
      <c r="AD33" s="99">
        <v>17</v>
      </c>
      <c r="AE33" s="99">
        <v>12</v>
      </c>
      <c r="AF33" s="99">
        <v>13</v>
      </c>
      <c r="AG33" s="99">
        <v>15</v>
      </c>
      <c r="AH33" s="99">
        <v>11</v>
      </c>
      <c r="AI33" s="99">
        <v>11</v>
      </c>
      <c r="AJ33" s="99">
        <v>8</v>
      </c>
      <c r="AK33" s="99">
        <v>12</v>
      </c>
      <c r="AL33" s="99">
        <v>2</v>
      </c>
      <c r="AM33" s="99">
        <v>2</v>
      </c>
      <c r="AN33" s="99">
        <v>2</v>
      </c>
      <c r="AO33" s="99">
        <v>3</v>
      </c>
      <c r="AP33" s="99">
        <v>0</v>
      </c>
      <c r="AQ33" s="99">
        <v>0</v>
      </c>
      <c r="AR33" s="99">
        <v>128</v>
      </c>
      <c r="AS33" s="127"/>
      <c r="AT33" s="116">
        <v>1926</v>
      </c>
      <c r="AU33" s="99">
        <v>0</v>
      </c>
      <c r="AV33" s="99">
        <v>0</v>
      </c>
      <c r="AW33" s="99">
        <v>2</v>
      </c>
      <c r="AX33" s="99">
        <v>14</v>
      </c>
      <c r="AY33" s="99">
        <v>44</v>
      </c>
      <c r="AZ33" s="99">
        <v>58</v>
      </c>
      <c r="BA33" s="99">
        <v>59</v>
      </c>
      <c r="BB33" s="99">
        <v>82</v>
      </c>
      <c r="BC33" s="99">
        <v>90</v>
      </c>
      <c r="BD33" s="99">
        <v>88</v>
      </c>
      <c r="BE33" s="99">
        <v>64</v>
      </c>
      <c r="BF33" s="99">
        <v>76</v>
      </c>
      <c r="BG33" s="99">
        <v>55</v>
      </c>
      <c r="BH33" s="99">
        <v>37</v>
      </c>
      <c r="BI33" s="99">
        <v>14</v>
      </c>
      <c r="BJ33" s="99">
        <v>13</v>
      </c>
      <c r="BK33" s="99">
        <v>12</v>
      </c>
      <c r="BL33" s="99">
        <v>1</v>
      </c>
      <c r="BM33" s="99">
        <v>2</v>
      </c>
      <c r="BN33" s="99">
        <v>711</v>
      </c>
      <c r="BP33" s="116">
        <v>1926</v>
      </c>
    </row>
    <row r="34" spans="2:68">
      <c r="B34" s="116">
        <v>1927</v>
      </c>
      <c r="C34" s="99">
        <v>0</v>
      </c>
      <c r="D34" s="99">
        <v>0</v>
      </c>
      <c r="E34" s="99">
        <v>0</v>
      </c>
      <c r="F34" s="99">
        <v>6</v>
      </c>
      <c r="G34" s="99">
        <v>36</v>
      </c>
      <c r="H34" s="99">
        <v>40</v>
      </c>
      <c r="I34" s="99">
        <v>50</v>
      </c>
      <c r="J34" s="99">
        <v>56</v>
      </c>
      <c r="K34" s="99">
        <v>65</v>
      </c>
      <c r="L34" s="99">
        <v>73</v>
      </c>
      <c r="M34" s="99">
        <v>70</v>
      </c>
      <c r="N34" s="99">
        <v>74</v>
      </c>
      <c r="O34" s="99">
        <v>50</v>
      </c>
      <c r="P34" s="99">
        <v>38</v>
      </c>
      <c r="Q34" s="99">
        <v>18</v>
      </c>
      <c r="R34" s="99">
        <v>11</v>
      </c>
      <c r="S34" s="99">
        <v>6</v>
      </c>
      <c r="T34" s="99">
        <v>1</v>
      </c>
      <c r="U34" s="99">
        <v>4</v>
      </c>
      <c r="V34" s="99">
        <v>598</v>
      </c>
      <c r="W34" s="127"/>
      <c r="X34" s="116">
        <v>1927</v>
      </c>
      <c r="Y34" s="99">
        <v>0</v>
      </c>
      <c r="Z34" s="99">
        <v>0</v>
      </c>
      <c r="AA34" s="99">
        <v>0</v>
      </c>
      <c r="AB34" s="99">
        <v>16</v>
      </c>
      <c r="AC34" s="99">
        <v>11</v>
      </c>
      <c r="AD34" s="99">
        <v>11</v>
      </c>
      <c r="AE34" s="99">
        <v>18</v>
      </c>
      <c r="AF34" s="99">
        <v>14</v>
      </c>
      <c r="AG34" s="99">
        <v>14</v>
      </c>
      <c r="AH34" s="99">
        <v>20</v>
      </c>
      <c r="AI34" s="99">
        <v>11</v>
      </c>
      <c r="AJ34" s="99">
        <v>7</v>
      </c>
      <c r="AK34" s="99">
        <v>8</v>
      </c>
      <c r="AL34" s="99">
        <v>6</v>
      </c>
      <c r="AM34" s="99">
        <v>3</v>
      </c>
      <c r="AN34" s="99">
        <v>3</v>
      </c>
      <c r="AO34" s="99">
        <v>0</v>
      </c>
      <c r="AP34" s="99">
        <v>0</v>
      </c>
      <c r="AQ34" s="99">
        <v>0</v>
      </c>
      <c r="AR34" s="99">
        <v>142</v>
      </c>
      <c r="AS34" s="127"/>
      <c r="AT34" s="116">
        <v>1927</v>
      </c>
      <c r="AU34" s="99">
        <v>0</v>
      </c>
      <c r="AV34" s="99">
        <v>0</v>
      </c>
      <c r="AW34" s="99">
        <v>0</v>
      </c>
      <c r="AX34" s="99">
        <v>22</v>
      </c>
      <c r="AY34" s="99">
        <v>47</v>
      </c>
      <c r="AZ34" s="99">
        <v>51</v>
      </c>
      <c r="BA34" s="99">
        <v>68</v>
      </c>
      <c r="BB34" s="99">
        <v>70</v>
      </c>
      <c r="BC34" s="99">
        <v>79</v>
      </c>
      <c r="BD34" s="99">
        <v>93</v>
      </c>
      <c r="BE34" s="99">
        <v>81</v>
      </c>
      <c r="BF34" s="99">
        <v>81</v>
      </c>
      <c r="BG34" s="99">
        <v>58</v>
      </c>
      <c r="BH34" s="99">
        <v>44</v>
      </c>
      <c r="BI34" s="99">
        <v>21</v>
      </c>
      <c r="BJ34" s="99">
        <v>14</v>
      </c>
      <c r="BK34" s="99">
        <v>6</v>
      </c>
      <c r="BL34" s="99">
        <v>1</v>
      </c>
      <c r="BM34" s="99">
        <v>4</v>
      </c>
      <c r="BN34" s="99">
        <v>740</v>
      </c>
      <c r="BP34" s="116">
        <v>1927</v>
      </c>
    </row>
    <row r="35" spans="2:68">
      <c r="B35" s="116">
        <v>1928</v>
      </c>
      <c r="C35" s="99">
        <v>0</v>
      </c>
      <c r="D35" s="99">
        <v>0</v>
      </c>
      <c r="E35" s="99">
        <v>0</v>
      </c>
      <c r="F35" s="99">
        <v>10</v>
      </c>
      <c r="G35" s="99">
        <v>42</v>
      </c>
      <c r="H35" s="99">
        <v>41</v>
      </c>
      <c r="I35" s="99">
        <v>47</v>
      </c>
      <c r="J35" s="99">
        <v>65</v>
      </c>
      <c r="K35" s="99">
        <v>60</v>
      </c>
      <c r="L35" s="99">
        <v>82</v>
      </c>
      <c r="M35" s="99">
        <v>81</v>
      </c>
      <c r="N35" s="99">
        <v>58</v>
      </c>
      <c r="O35" s="99">
        <v>62</v>
      </c>
      <c r="P35" s="99">
        <v>43</v>
      </c>
      <c r="Q35" s="99">
        <v>20</v>
      </c>
      <c r="R35" s="99">
        <v>9</v>
      </c>
      <c r="S35" s="99">
        <v>5</v>
      </c>
      <c r="T35" s="99">
        <v>5</v>
      </c>
      <c r="U35" s="99">
        <v>5</v>
      </c>
      <c r="V35" s="99">
        <v>635</v>
      </c>
      <c r="W35" s="127"/>
      <c r="X35" s="116">
        <v>1928</v>
      </c>
      <c r="Y35" s="99">
        <v>0</v>
      </c>
      <c r="Z35" s="99">
        <v>0</v>
      </c>
      <c r="AA35" s="99">
        <v>0</v>
      </c>
      <c r="AB35" s="99">
        <v>9</v>
      </c>
      <c r="AC35" s="99">
        <v>13</v>
      </c>
      <c r="AD35" s="99">
        <v>20</v>
      </c>
      <c r="AE35" s="99">
        <v>9</v>
      </c>
      <c r="AF35" s="99">
        <v>18</v>
      </c>
      <c r="AG35" s="99">
        <v>16</v>
      </c>
      <c r="AH35" s="99">
        <v>16</v>
      </c>
      <c r="AI35" s="99">
        <v>16</v>
      </c>
      <c r="AJ35" s="99">
        <v>7</v>
      </c>
      <c r="AK35" s="99">
        <v>5</v>
      </c>
      <c r="AL35" s="99">
        <v>8</v>
      </c>
      <c r="AM35" s="99">
        <v>2</v>
      </c>
      <c r="AN35" s="99">
        <v>2</v>
      </c>
      <c r="AO35" s="99">
        <v>1</v>
      </c>
      <c r="AP35" s="99">
        <v>0</v>
      </c>
      <c r="AQ35" s="99">
        <v>0</v>
      </c>
      <c r="AR35" s="99">
        <v>142</v>
      </c>
      <c r="AS35" s="127"/>
      <c r="AT35" s="116">
        <v>1928</v>
      </c>
      <c r="AU35" s="99">
        <v>0</v>
      </c>
      <c r="AV35" s="99">
        <v>0</v>
      </c>
      <c r="AW35" s="99">
        <v>0</v>
      </c>
      <c r="AX35" s="99">
        <v>19</v>
      </c>
      <c r="AY35" s="99">
        <v>55</v>
      </c>
      <c r="AZ35" s="99">
        <v>61</v>
      </c>
      <c r="BA35" s="99">
        <v>56</v>
      </c>
      <c r="BB35" s="99">
        <v>83</v>
      </c>
      <c r="BC35" s="99">
        <v>76</v>
      </c>
      <c r="BD35" s="99">
        <v>98</v>
      </c>
      <c r="BE35" s="99">
        <v>97</v>
      </c>
      <c r="BF35" s="99">
        <v>65</v>
      </c>
      <c r="BG35" s="99">
        <v>67</v>
      </c>
      <c r="BH35" s="99">
        <v>51</v>
      </c>
      <c r="BI35" s="99">
        <v>22</v>
      </c>
      <c r="BJ35" s="99">
        <v>11</v>
      </c>
      <c r="BK35" s="99">
        <v>6</v>
      </c>
      <c r="BL35" s="99">
        <v>5</v>
      </c>
      <c r="BM35" s="99">
        <v>5</v>
      </c>
      <c r="BN35" s="99">
        <v>777</v>
      </c>
      <c r="BP35" s="116">
        <v>1928</v>
      </c>
    </row>
    <row r="36" spans="2:68">
      <c r="B36" s="116">
        <v>1929</v>
      </c>
      <c r="C36" s="99">
        <v>0</v>
      </c>
      <c r="D36" s="99">
        <v>0</v>
      </c>
      <c r="E36" s="99">
        <v>0</v>
      </c>
      <c r="F36" s="99">
        <v>14</v>
      </c>
      <c r="G36" s="99">
        <v>34</v>
      </c>
      <c r="H36" s="99">
        <v>57</v>
      </c>
      <c r="I36" s="99">
        <v>64</v>
      </c>
      <c r="J36" s="99">
        <v>71</v>
      </c>
      <c r="K36" s="99">
        <v>76</v>
      </c>
      <c r="L36" s="99">
        <v>64</v>
      </c>
      <c r="M36" s="99">
        <v>78</v>
      </c>
      <c r="N36" s="99">
        <v>56</v>
      </c>
      <c r="O36" s="99">
        <v>51</v>
      </c>
      <c r="P36" s="99">
        <v>42</v>
      </c>
      <c r="Q36" s="99">
        <v>17</v>
      </c>
      <c r="R36" s="99">
        <v>12</v>
      </c>
      <c r="S36" s="99">
        <v>2</v>
      </c>
      <c r="T36" s="99">
        <v>0</v>
      </c>
      <c r="U36" s="99">
        <v>6</v>
      </c>
      <c r="V36" s="99">
        <v>644</v>
      </c>
      <c r="W36" s="127"/>
      <c r="X36" s="116">
        <v>1929</v>
      </c>
      <c r="Y36" s="99">
        <v>0</v>
      </c>
      <c r="Z36" s="99">
        <v>0</v>
      </c>
      <c r="AA36" s="99">
        <v>0</v>
      </c>
      <c r="AB36" s="99">
        <v>4</v>
      </c>
      <c r="AC36" s="99">
        <v>9</v>
      </c>
      <c r="AD36" s="99">
        <v>17</v>
      </c>
      <c r="AE36" s="99">
        <v>14</v>
      </c>
      <c r="AF36" s="99">
        <v>21</v>
      </c>
      <c r="AG36" s="99">
        <v>22</v>
      </c>
      <c r="AH36" s="99">
        <v>19</v>
      </c>
      <c r="AI36" s="99">
        <v>13</v>
      </c>
      <c r="AJ36" s="99">
        <v>7</v>
      </c>
      <c r="AK36" s="99">
        <v>5</v>
      </c>
      <c r="AL36" s="99">
        <v>8</v>
      </c>
      <c r="AM36" s="99">
        <v>1</v>
      </c>
      <c r="AN36" s="99">
        <v>1</v>
      </c>
      <c r="AO36" s="99">
        <v>0</v>
      </c>
      <c r="AP36" s="99">
        <v>0</v>
      </c>
      <c r="AQ36" s="99">
        <v>0</v>
      </c>
      <c r="AR36" s="99">
        <v>141</v>
      </c>
      <c r="AS36" s="127"/>
      <c r="AT36" s="116">
        <v>1929</v>
      </c>
      <c r="AU36" s="99">
        <v>0</v>
      </c>
      <c r="AV36" s="99">
        <v>0</v>
      </c>
      <c r="AW36" s="99">
        <v>0</v>
      </c>
      <c r="AX36" s="99">
        <v>18</v>
      </c>
      <c r="AY36" s="99">
        <v>43</v>
      </c>
      <c r="AZ36" s="99">
        <v>74</v>
      </c>
      <c r="BA36" s="99">
        <v>78</v>
      </c>
      <c r="BB36" s="99">
        <v>92</v>
      </c>
      <c r="BC36" s="99">
        <v>98</v>
      </c>
      <c r="BD36" s="99">
        <v>83</v>
      </c>
      <c r="BE36" s="99">
        <v>91</v>
      </c>
      <c r="BF36" s="99">
        <v>63</v>
      </c>
      <c r="BG36" s="99">
        <v>56</v>
      </c>
      <c r="BH36" s="99">
        <v>50</v>
      </c>
      <c r="BI36" s="99">
        <v>18</v>
      </c>
      <c r="BJ36" s="99">
        <v>13</v>
      </c>
      <c r="BK36" s="99">
        <v>2</v>
      </c>
      <c r="BL36" s="99">
        <v>0</v>
      </c>
      <c r="BM36" s="99">
        <v>6</v>
      </c>
      <c r="BN36" s="99">
        <v>785</v>
      </c>
      <c r="BP36" s="116">
        <v>1929</v>
      </c>
    </row>
    <row r="37" spans="2:68">
      <c r="B37" s="116">
        <v>1930</v>
      </c>
      <c r="C37" s="99">
        <v>0</v>
      </c>
      <c r="D37" s="99">
        <v>0</v>
      </c>
      <c r="E37" s="99">
        <v>1</v>
      </c>
      <c r="F37" s="99">
        <v>19</v>
      </c>
      <c r="G37" s="99">
        <v>38</v>
      </c>
      <c r="H37" s="99">
        <v>64</v>
      </c>
      <c r="I37" s="99">
        <v>73</v>
      </c>
      <c r="J37" s="99">
        <v>78</v>
      </c>
      <c r="K37" s="99">
        <v>83</v>
      </c>
      <c r="L37" s="99">
        <v>87</v>
      </c>
      <c r="M37" s="99">
        <v>88</v>
      </c>
      <c r="N37" s="99">
        <v>80</v>
      </c>
      <c r="O37" s="99">
        <v>76</v>
      </c>
      <c r="P37" s="99">
        <v>43</v>
      </c>
      <c r="Q37" s="99">
        <v>34</v>
      </c>
      <c r="R37" s="99">
        <v>14</v>
      </c>
      <c r="S37" s="99">
        <v>4</v>
      </c>
      <c r="T37" s="99">
        <v>2</v>
      </c>
      <c r="U37" s="99">
        <v>7</v>
      </c>
      <c r="V37" s="99">
        <v>791</v>
      </c>
      <c r="W37" s="127"/>
      <c r="X37" s="116">
        <v>1930</v>
      </c>
      <c r="Y37" s="99">
        <v>0</v>
      </c>
      <c r="Z37" s="99">
        <v>0</v>
      </c>
      <c r="AA37" s="99">
        <v>1</v>
      </c>
      <c r="AB37" s="99">
        <v>16</v>
      </c>
      <c r="AC37" s="99">
        <v>14</v>
      </c>
      <c r="AD37" s="99">
        <v>9</v>
      </c>
      <c r="AE37" s="99">
        <v>12</v>
      </c>
      <c r="AF37" s="99">
        <v>21</v>
      </c>
      <c r="AG37" s="99">
        <v>16</v>
      </c>
      <c r="AH37" s="99">
        <v>17</v>
      </c>
      <c r="AI37" s="99">
        <v>11</v>
      </c>
      <c r="AJ37" s="99">
        <v>14</v>
      </c>
      <c r="AK37" s="99">
        <v>13</v>
      </c>
      <c r="AL37" s="99">
        <v>4</v>
      </c>
      <c r="AM37" s="99">
        <v>3</v>
      </c>
      <c r="AN37" s="99">
        <v>1</v>
      </c>
      <c r="AO37" s="99">
        <v>0</v>
      </c>
      <c r="AP37" s="99">
        <v>0</v>
      </c>
      <c r="AQ37" s="99">
        <v>0</v>
      </c>
      <c r="AR37" s="99">
        <v>152</v>
      </c>
      <c r="AS37" s="127"/>
      <c r="AT37" s="116">
        <v>1930</v>
      </c>
      <c r="AU37" s="99">
        <v>0</v>
      </c>
      <c r="AV37" s="99">
        <v>0</v>
      </c>
      <c r="AW37" s="99">
        <v>2</v>
      </c>
      <c r="AX37" s="99">
        <v>35</v>
      </c>
      <c r="AY37" s="99">
        <v>52</v>
      </c>
      <c r="AZ37" s="99">
        <v>73</v>
      </c>
      <c r="BA37" s="99">
        <v>85</v>
      </c>
      <c r="BB37" s="99">
        <v>99</v>
      </c>
      <c r="BC37" s="99">
        <v>99</v>
      </c>
      <c r="BD37" s="99">
        <v>104</v>
      </c>
      <c r="BE37" s="99">
        <v>99</v>
      </c>
      <c r="BF37" s="99">
        <v>94</v>
      </c>
      <c r="BG37" s="99">
        <v>89</v>
      </c>
      <c r="BH37" s="99">
        <v>47</v>
      </c>
      <c r="BI37" s="99">
        <v>37</v>
      </c>
      <c r="BJ37" s="99">
        <v>15</v>
      </c>
      <c r="BK37" s="99">
        <v>4</v>
      </c>
      <c r="BL37" s="99">
        <v>2</v>
      </c>
      <c r="BM37" s="99">
        <v>7</v>
      </c>
      <c r="BN37" s="99">
        <v>943</v>
      </c>
      <c r="BP37" s="116">
        <v>1930</v>
      </c>
    </row>
    <row r="38" spans="2:68">
      <c r="B38" s="117">
        <v>1931</v>
      </c>
      <c r="C38" s="99">
        <v>0</v>
      </c>
      <c r="D38" s="99">
        <v>0</v>
      </c>
      <c r="E38" s="99">
        <v>2</v>
      </c>
      <c r="F38" s="99">
        <v>13</v>
      </c>
      <c r="G38" s="99">
        <v>32</v>
      </c>
      <c r="H38" s="99">
        <v>53</v>
      </c>
      <c r="I38" s="99">
        <v>64</v>
      </c>
      <c r="J38" s="99">
        <v>71</v>
      </c>
      <c r="K38" s="99">
        <v>58</v>
      </c>
      <c r="L38" s="99">
        <v>68</v>
      </c>
      <c r="M38" s="99">
        <v>88</v>
      </c>
      <c r="N38" s="99">
        <v>83</v>
      </c>
      <c r="O38" s="99">
        <v>57</v>
      </c>
      <c r="P38" s="99">
        <v>42</v>
      </c>
      <c r="Q38" s="99">
        <v>30</v>
      </c>
      <c r="R38" s="99">
        <v>22</v>
      </c>
      <c r="S38" s="99">
        <v>0</v>
      </c>
      <c r="T38" s="99">
        <v>4</v>
      </c>
      <c r="U38" s="99">
        <v>2</v>
      </c>
      <c r="V38" s="99">
        <v>689</v>
      </c>
      <c r="W38" s="127"/>
      <c r="X38" s="117">
        <v>1931</v>
      </c>
      <c r="Y38" s="99">
        <v>0</v>
      </c>
      <c r="Z38" s="99">
        <v>0</v>
      </c>
      <c r="AA38" s="99">
        <v>0</v>
      </c>
      <c r="AB38" s="99">
        <v>6</v>
      </c>
      <c r="AC38" s="99">
        <v>11</v>
      </c>
      <c r="AD38" s="99">
        <v>21</v>
      </c>
      <c r="AE38" s="99">
        <v>15</v>
      </c>
      <c r="AF38" s="99">
        <v>11</v>
      </c>
      <c r="AG38" s="99">
        <v>13</v>
      </c>
      <c r="AH38" s="99">
        <v>18</v>
      </c>
      <c r="AI38" s="99">
        <v>11</v>
      </c>
      <c r="AJ38" s="99">
        <v>15</v>
      </c>
      <c r="AK38" s="99">
        <v>7</v>
      </c>
      <c r="AL38" s="99">
        <v>3</v>
      </c>
      <c r="AM38" s="99">
        <v>6</v>
      </c>
      <c r="AN38" s="99">
        <v>1</v>
      </c>
      <c r="AO38" s="99">
        <v>0</v>
      </c>
      <c r="AP38" s="99">
        <v>0</v>
      </c>
      <c r="AQ38" s="99">
        <v>0</v>
      </c>
      <c r="AR38" s="99">
        <v>138</v>
      </c>
      <c r="AS38" s="127"/>
      <c r="AT38" s="117">
        <v>1931</v>
      </c>
      <c r="AU38" s="99">
        <v>0</v>
      </c>
      <c r="AV38" s="99">
        <v>0</v>
      </c>
      <c r="AW38" s="99">
        <v>2</v>
      </c>
      <c r="AX38" s="99">
        <v>19</v>
      </c>
      <c r="AY38" s="99">
        <v>43</v>
      </c>
      <c r="AZ38" s="99">
        <v>74</v>
      </c>
      <c r="BA38" s="99">
        <v>79</v>
      </c>
      <c r="BB38" s="99">
        <v>82</v>
      </c>
      <c r="BC38" s="99">
        <v>71</v>
      </c>
      <c r="BD38" s="99">
        <v>86</v>
      </c>
      <c r="BE38" s="99">
        <v>99</v>
      </c>
      <c r="BF38" s="99">
        <v>98</v>
      </c>
      <c r="BG38" s="99">
        <v>64</v>
      </c>
      <c r="BH38" s="99">
        <v>45</v>
      </c>
      <c r="BI38" s="99">
        <v>36</v>
      </c>
      <c r="BJ38" s="99">
        <v>23</v>
      </c>
      <c r="BK38" s="99">
        <v>0</v>
      </c>
      <c r="BL38" s="99">
        <v>4</v>
      </c>
      <c r="BM38" s="99">
        <v>2</v>
      </c>
      <c r="BN38" s="99">
        <v>827</v>
      </c>
      <c r="BP38" s="117">
        <v>1931</v>
      </c>
    </row>
    <row r="39" spans="2:68">
      <c r="B39" s="117">
        <v>1932</v>
      </c>
      <c r="C39" s="99">
        <v>0</v>
      </c>
      <c r="D39" s="99">
        <v>0</v>
      </c>
      <c r="E39" s="99">
        <v>1</v>
      </c>
      <c r="F39" s="99">
        <v>11</v>
      </c>
      <c r="G39" s="99">
        <v>31</v>
      </c>
      <c r="H39" s="99">
        <v>46</v>
      </c>
      <c r="I39" s="99">
        <v>38</v>
      </c>
      <c r="J39" s="99">
        <v>55</v>
      </c>
      <c r="K39" s="99">
        <v>60</v>
      </c>
      <c r="L39" s="99">
        <v>76</v>
      </c>
      <c r="M39" s="99">
        <v>73</v>
      </c>
      <c r="N39" s="99">
        <v>59</v>
      </c>
      <c r="O39" s="99">
        <v>62</v>
      </c>
      <c r="P39" s="99">
        <v>34</v>
      </c>
      <c r="Q39" s="99">
        <v>27</v>
      </c>
      <c r="R39" s="99">
        <v>15</v>
      </c>
      <c r="S39" s="99">
        <v>6</v>
      </c>
      <c r="T39" s="99">
        <v>1</v>
      </c>
      <c r="U39" s="99">
        <v>3</v>
      </c>
      <c r="V39" s="99">
        <v>598</v>
      </c>
      <c r="W39" s="127"/>
      <c r="X39" s="117">
        <v>1932</v>
      </c>
      <c r="Y39" s="99">
        <v>0</v>
      </c>
      <c r="Z39" s="99">
        <v>0</v>
      </c>
      <c r="AA39" s="99">
        <v>0</v>
      </c>
      <c r="AB39" s="99">
        <v>11</v>
      </c>
      <c r="AC39" s="99">
        <v>12</v>
      </c>
      <c r="AD39" s="99">
        <v>15</v>
      </c>
      <c r="AE39" s="99">
        <v>12</v>
      </c>
      <c r="AF39" s="99">
        <v>21</v>
      </c>
      <c r="AG39" s="99">
        <v>20</v>
      </c>
      <c r="AH39" s="99">
        <v>16</v>
      </c>
      <c r="AI39" s="99">
        <v>17</v>
      </c>
      <c r="AJ39" s="99">
        <v>15</v>
      </c>
      <c r="AK39" s="99">
        <v>6</v>
      </c>
      <c r="AL39" s="99">
        <v>5</v>
      </c>
      <c r="AM39" s="99">
        <v>3</v>
      </c>
      <c r="AN39" s="99">
        <v>3</v>
      </c>
      <c r="AO39" s="99">
        <v>0</v>
      </c>
      <c r="AP39" s="99">
        <v>0</v>
      </c>
      <c r="AQ39" s="99">
        <v>0</v>
      </c>
      <c r="AR39" s="99">
        <v>156</v>
      </c>
      <c r="AS39" s="127"/>
      <c r="AT39" s="117">
        <v>1932</v>
      </c>
      <c r="AU39" s="99">
        <v>0</v>
      </c>
      <c r="AV39" s="99">
        <v>0</v>
      </c>
      <c r="AW39" s="99">
        <v>1</v>
      </c>
      <c r="AX39" s="99">
        <v>22</v>
      </c>
      <c r="AY39" s="99">
        <v>43</v>
      </c>
      <c r="AZ39" s="99">
        <v>61</v>
      </c>
      <c r="BA39" s="99">
        <v>50</v>
      </c>
      <c r="BB39" s="99">
        <v>76</v>
      </c>
      <c r="BC39" s="99">
        <v>80</v>
      </c>
      <c r="BD39" s="99">
        <v>92</v>
      </c>
      <c r="BE39" s="99">
        <v>90</v>
      </c>
      <c r="BF39" s="99">
        <v>74</v>
      </c>
      <c r="BG39" s="99">
        <v>68</v>
      </c>
      <c r="BH39" s="99">
        <v>39</v>
      </c>
      <c r="BI39" s="99">
        <v>30</v>
      </c>
      <c r="BJ39" s="99">
        <v>18</v>
      </c>
      <c r="BK39" s="99">
        <v>6</v>
      </c>
      <c r="BL39" s="99">
        <v>1</v>
      </c>
      <c r="BM39" s="99">
        <v>3</v>
      </c>
      <c r="BN39" s="99">
        <v>754</v>
      </c>
      <c r="BP39" s="117">
        <v>1932</v>
      </c>
    </row>
    <row r="40" spans="2:68">
      <c r="B40" s="117">
        <v>1933</v>
      </c>
      <c r="C40" s="99">
        <v>0</v>
      </c>
      <c r="D40" s="99">
        <v>0</v>
      </c>
      <c r="E40" s="99">
        <v>0</v>
      </c>
      <c r="F40" s="99">
        <v>17</v>
      </c>
      <c r="G40" s="99">
        <v>42</v>
      </c>
      <c r="H40" s="99">
        <v>57</v>
      </c>
      <c r="I40" s="99">
        <v>43</v>
      </c>
      <c r="J40" s="99">
        <v>61</v>
      </c>
      <c r="K40" s="99">
        <v>58</v>
      </c>
      <c r="L40" s="99">
        <v>72</v>
      </c>
      <c r="M40" s="99">
        <v>81</v>
      </c>
      <c r="N40" s="99">
        <v>65</v>
      </c>
      <c r="O40" s="99">
        <v>49</v>
      </c>
      <c r="P40" s="99">
        <v>38</v>
      </c>
      <c r="Q40" s="99">
        <v>24</v>
      </c>
      <c r="R40" s="99">
        <v>19</v>
      </c>
      <c r="S40" s="99">
        <v>4</v>
      </c>
      <c r="T40" s="99">
        <v>0</v>
      </c>
      <c r="U40" s="99">
        <v>3</v>
      </c>
      <c r="V40" s="99">
        <v>633</v>
      </c>
      <c r="W40" s="127"/>
      <c r="X40" s="117">
        <v>1933</v>
      </c>
      <c r="Y40" s="99">
        <v>0</v>
      </c>
      <c r="Z40" s="99">
        <v>0</v>
      </c>
      <c r="AA40" s="99">
        <v>0</v>
      </c>
      <c r="AB40" s="99">
        <v>11</v>
      </c>
      <c r="AC40" s="99">
        <v>19</v>
      </c>
      <c r="AD40" s="99">
        <v>22</v>
      </c>
      <c r="AE40" s="99">
        <v>19</v>
      </c>
      <c r="AF40" s="99">
        <v>17</v>
      </c>
      <c r="AG40" s="99">
        <v>14</v>
      </c>
      <c r="AH40" s="99">
        <v>16</v>
      </c>
      <c r="AI40" s="99">
        <v>11</v>
      </c>
      <c r="AJ40" s="99">
        <v>15</v>
      </c>
      <c r="AK40" s="99">
        <v>2</v>
      </c>
      <c r="AL40" s="99">
        <v>5</v>
      </c>
      <c r="AM40" s="99">
        <v>4</v>
      </c>
      <c r="AN40" s="99">
        <v>0</v>
      </c>
      <c r="AO40" s="99">
        <v>2</v>
      </c>
      <c r="AP40" s="99">
        <v>0</v>
      </c>
      <c r="AQ40" s="99">
        <v>0</v>
      </c>
      <c r="AR40" s="99">
        <v>157</v>
      </c>
      <c r="AS40" s="127"/>
      <c r="AT40" s="117">
        <v>1933</v>
      </c>
      <c r="AU40" s="99">
        <v>0</v>
      </c>
      <c r="AV40" s="99">
        <v>0</v>
      </c>
      <c r="AW40" s="99">
        <v>0</v>
      </c>
      <c r="AX40" s="99">
        <v>28</v>
      </c>
      <c r="AY40" s="99">
        <v>61</v>
      </c>
      <c r="AZ40" s="99">
        <v>79</v>
      </c>
      <c r="BA40" s="99">
        <v>62</v>
      </c>
      <c r="BB40" s="99">
        <v>78</v>
      </c>
      <c r="BC40" s="99">
        <v>72</v>
      </c>
      <c r="BD40" s="99">
        <v>88</v>
      </c>
      <c r="BE40" s="99">
        <v>92</v>
      </c>
      <c r="BF40" s="99">
        <v>80</v>
      </c>
      <c r="BG40" s="99">
        <v>51</v>
      </c>
      <c r="BH40" s="99">
        <v>43</v>
      </c>
      <c r="BI40" s="99">
        <v>28</v>
      </c>
      <c r="BJ40" s="99">
        <v>19</v>
      </c>
      <c r="BK40" s="99">
        <v>6</v>
      </c>
      <c r="BL40" s="99">
        <v>0</v>
      </c>
      <c r="BM40" s="99">
        <v>3</v>
      </c>
      <c r="BN40" s="99">
        <v>790</v>
      </c>
      <c r="BP40" s="117">
        <v>1933</v>
      </c>
    </row>
    <row r="41" spans="2:68">
      <c r="B41" s="117">
        <v>1934</v>
      </c>
      <c r="C41" s="99">
        <v>0</v>
      </c>
      <c r="D41" s="99">
        <v>0</v>
      </c>
      <c r="E41" s="99">
        <v>2</v>
      </c>
      <c r="F41" s="99">
        <v>15</v>
      </c>
      <c r="G41" s="99">
        <v>46</v>
      </c>
      <c r="H41" s="99">
        <v>54</v>
      </c>
      <c r="I41" s="99">
        <v>49</v>
      </c>
      <c r="J41" s="99">
        <v>59</v>
      </c>
      <c r="K41" s="99">
        <v>52</v>
      </c>
      <c r="L41" s="99">
        <v>71</v>
      </c>
      <c r="M41" s="99">
        <v>76</v>
      </c>
      <c r="N41" s="99">
        <v>63</v>
      </c>
      <c r="O41" s="99">
        <v>55</v>
      </c>
      <c r="P41" s="99">
        <v>41</v>
      </c>
      <c r="Q41" s="99">
        <v>31</v>
      </c>
      <c r="R41" s="99">
        <v>16</v>
      </c>
      <c r="S41" s="99">
        <v>9</v>
      </c>
      <c r="T41" s="99">
        <v>3</v>
      </c>
      <c r="U41" s="99">
        <v>1</v>
      </c>
      <c r="V41" s="99">
        <v>643</v>
      </c>
      <c r="W41" s="127"/>
      <c r="X41" s="117">
        <v>1934</v>
      </c>
      <c r="Y41" s="99">
        <v>0</v>
      </c>
      <c r="Z41" s="99">
        <v>0</v>
      </c>
      <c r="AA41" s="99">
        <v>0</v>
      </c>
      <c r="AB41" s="99">
        <v>10</v>
      </c>
      <c r="AC41" s="99">
        <v>19</v>
      </c>
      <c r="AD41" s="99">
        <v>15</v>
      </c>
      <c r="AE41" s="99">
        <v>14</v>
      </c>
      <c r="AF41" s="99">
        <v>30</v>
      </c>
      <c r="AG41" s="99">
        <v>23</v>
      </c>
      <c r="AH41" s="99">
        <v>22</v>
      </c>
      <c r="AI41" s="99">
        <v>16</v>
      </c>
      <c r="AJ41" s="99">
        <v>13</v>
      </c>
      <c r="AK41" s="99">
        <v>9</v>
      </c>
      <c r="AL41" s="99">
        <v>6</v>
      </c>
      <c r="AM41" s="99">
        <v>5</v>
      </c>
      <c r="AN41" s="99">
        <v>0</v>
      </c>
      <c r="AO41" s="99">
        <v>1</v>
      </c>
      <c r="AP41" s="99">
        <v>0</v>
      </c>
      <c r="AQ41" s="99">
        <v>0</v>
      </c>
      <c r="AR41" s="99">
        <v>183</v>
      </c>
      <c r="AS41" s="127"/>
      <c r="AT41" s="117">
        <v>1934</v>
      </c>
      <c r="AU41" s="99">
        <v>0</v>
      </c>
      <c r="AV41" s="99">
        <v>0</v>
      </c>
      <c r="AW41" s="99">
        <v>2</v>
      </c>
      <c r="AX41" s="99">
        <v>25</v>
      </c>
      <c r="AY41" s="99">
        <v>65</v>
      </c>
      <c r="AZ41" s="99">
        <v>69</v>
      </c>
      <c r="BA41" s="99">
        <v>63</v>
      </c>
      <c r="BB41" s="99">
        <v>89</v>
      </c>
      <c r="BC41" s="99">
        <v>75</v>
      </c>
      <c r="BD41" s="99">
        <v>93</v>
      </c>
      <c r="BE41" s="99">
        <v>92</v>
      </c>
      <c r="BF41" s="99">
        <v>76</v>
      </c>
      <c r="BG41" s="99">
        <v>64</v>
      </c>
      <c r="BH41" s="99">
        <v>47</v>
      </c>
      <c r="BI41" s="99">
        <v>36</v>
      </c>
      <c r="BJ41" s="99">
        <v>16</v>
      </c>
      <c r="BK41" s="99">
        <v>10</v>
      </c>
      <c r="BL41" s="99">
        <v>3</v>
      </c>
      <c r="BM41" s="99">
        <v>1</v>
      </c>
      <c r="BN41" s="99">
        <v>826</v>
      </c>
      <c r="BP41" s="117">
        <v>1934</v>
      </c>
    </row>
    <row r="42" spans="2:68">
      <c r="B42" s="117">
        <v>1935</v>
      </c>
      <c r="C42" s="99">
        <v>0</v>
      </c>
      <c r="D42" s="99">
        <v>0</v>
      </c>
      <c r="E42" s="99">
        <v>2</v>
      </c>
      <c r="F42" s="99">
        <v>18</v>
      </c>
      <c r="G42" s="99">
        <v>28</v>
      </c>
      <c r="H42" s="99">
        <v>31</v>
      </c>
      <c r="I42" s="99">
        <v>52</v>
      </c>
      <c r="J42" s="99">
        <v>65</v>
      </c>
      <c r="K42" s="99">
        <v>59</v>
      </c>
      <c r="L42" s="99">
        <v>81</v>
      </c>
      <c r="M42" s="99">
        <v>86</v>
      </c>
      <c r="N42" s="99">
        <v>65</v>
      </c>
      <c r="O42" s="99">
        <v>43</v>
      </c>
      <c r="P42" s="99">
        <v>31</v>
      </c>
      <c r="Q42" s="99">
        <v>24</v>
      </c>
      <c r="R42" s="99">
        <v>16</v>
      </c>
      <c r="S42" s="99">
        <v>7</v>
      </c>
      <c r="T42" s="99">
        <v>3</v>
      </c>
      <c r="U42" s="99">
        <v>1</v>
      </c>
      <c r="V42" s="99">
        <v>612</v>
      </c>
      <c r="W42" s="127"/>
      <c r="X42" s="117">
        <v>1935</v>
      </c>
      <c r="Y42" s="99">
        <v>0</v>
      </c>
      <c r="Z42" s="99">
        <v>0</v>
      </c>
      <c r="AA42" s="99">
        <v>0</v>
      </c>
      <c r="AB42" s="99">
        <v>8</v>
      </c>
      <c r="AC42" s="99">
        <v>15</v>
      </c>
      <c r="AD42" s="99">
        <v>16</v>
      </c>
      <c r="AE42" s="99">
        <v>19</v>
      </c>
      <c r="AF42" s="99">
        <v>29</v>
      </c>
      <c r="AG42" s="99">
        <v>25</v>
      </c>
      <c r="AH42" s="99">
        <v>23</v>
      </c>
      <c r="AI42" s="99">
        <v>14</v>
      </c>
      <c r="AJ42" s="99">
        <v>13</v>
      </c>
      <c r="AK42" s="99">
        <v>4</v>
      </c>
      <c r="AL42" s="99">
        <v>1</v>
      </c>
      <c r="AM42" s="99">
        <v>9</v>
      </c>
      <c r="AN42" s="99">
        <v>1</v>
      </c>
      <c r="AO42" s="99">
        <v>2</v>
      </c>
      <c r="AP42" s="99">
        <v>0</v>
      </c>
      <c r="AQ42" s="99">
        <v>0</v>
      </c>
      <c r="AR42" s="99">
        <v>179</v>
      </c>
      <c r="AS42" s="127"/>
      <c r="AT42" s="117">
        <v>1935</v>
      </c>
      <c r="AU42" s="99">
        <v>0</v>
      </c>
      <c r="AV42" s="99">
        <v>0</v>
      </c>
      <c r="AW42" s="99">
        <v>2</v>
      </c>
      <c r="AX42" s="99">
        <v>26</v>
      </c>
      <c r="AY42" s="99">
        <v>43</v>
      </c>
      <c r="AZ42" s="99">
        <v>47</v>
      </c>
      <c r="BA42" s="99">
        <v>71</v>
      </c>
      <c r="BB42" s="99">
        <v>94</v>
      </c>
      <c r="BC42" s="99">
        <v>84</v>
      </c>
      <c r="BD42" s="99">
        <v>104</v>
      </c>
      <c r="BE42" s="99">
        <v>100</v>
      </c>
      <c r="BF42" s="99">
        <v>78</v>
      </c>
      <c r="BG42" s="99">
        <v>47</v>
      </c>
      <c r="BH42" s="99">
        <v>32</v>
      </c>
      <c r="BI42" s="99">
        <v>33</v>
      </c>
      <c r="BJ42" s="99">
        <v>17</v>
      </c>
      <c r="BK42" s="99">
        <v>9</v>
      </c>
      <c r="BL42" s="99">
        <v>3</v>
      </c>
      <c r="BM42" s="99">
        <v>1</v>
      </c>
      <c r="BN42" s="99">
        <v>791</v>
      </c>
      <c r="BP42" s="117">
        <v>1935</v>
      </c>
    </row>
    <row r="43" spans="2:68">
      <c r="B43" s="117">
        <v>1936</v>
      </c>
      <c r="C43" s="99">
        <v>0</v>
      </c>
      <c r="D43" s="99">
        <v>0</v>
      </c>
      <c r="E43" s="99">
        <v>2</v>
      </c>
      <c r="F43" s="99">
        <v>18</v>
      </c>
      <c r="G43" s="99">
        <v>29</v>
      </c>
      <c r="H43" s="99">
        <v>51</v>
      </c>
      <c r="I43" s="99">
        <v>54</v>
      </c>
      <c r="J43" s="99">
        <v>57</v>
      </c>
      <c r="K43" s="99">
        <v>69</v>
      </c>
      <c r="L43" s="99">
        <v>73</v>
      </c>
      <c r="M43" s="99">
        <v>66</v>
      </c>
      <c r="N43" s="99">
        <v>46</v>
      </c>
      <c r="O43" s="99">
        <v>47</v>
      </c>
      <c r="P43" s="99">
        <v>40</v>
      </c>
      <c r="Q43" s="99">
        <v>30</v>
      </c>
      <c r="R43" s="99">
        <v>16</v>
      </c>
      <c r="S43" s="99">
        <v>9</v>
      </c>
      <c r="T43" s="99">
        <v>4</v>
      </c>
      <c r="U43" s="99">
        <v>0</v>
      </c>
      <c r="V43" s="99">
        <v>611</v>
      </c>
      <c r="W43" s="127"/>
      <c r="X43" s="117">
        <v>1936</v>
      </c>
      <c r="Y43" s="99">
        <v>0</v>
      </c>
      <c r="Z43" s="99">
        <v>0</v>
      </c>
      <c r="AA43" s="99">
        <v>0</v>
      </c>
      <c r="AB43" s="99">
        <v>7</v>
      </c>
      <c r="AC43" s="99">
        <v>12</v>
      </c>
      <c r="AD43" s="99">
        <v>20</v>
      </c>
      <c r="AE43" s="99">
        <v>14</v>
      </c>
      <c r="AF43" s="99">
        <v>16</v>
      </c>
      <c r="AG43" s="99">
        <v>18</v>
      </c>
      <c r="AH43" s="99">
        <v>24</v>
      </c>
      <c r="AI43" s="99">
        <v>24</v>
      </c>
      <c r="AJ43" s="99">
        <v>13</v>
      </c>
      <c r="AK43" s="99">
        <v>20</v>
      </c>
      <c r="AL43" s="99">
        <v>6</v>
      </c>
      <c r="AM43" s="99">
        <v>3</v>
      </c>
      <c r="AN43" s="99">
        <v>1</v>
      </c>
      <c r="AO43" s="99">
        <v>0</v>
      </c>
      <c r="AP43" s="99">
        <v>0</v>
      </c>
      <c r="AQ43" s="99">
        <v>0</v>
      </c>
      <c r="AR43" s="99">
        <v>178</v>
      </c>
      <c r="AS43" s="127"/>
      <c r="AT43" s="117">
        <v>1936</v>
      </c>
      <c r="AU43" s="99">
        <v>0</v>
      </c>
      <c r="AV43" s="99">
        <v>0</v>
      </c>
      <c r="AW43" s="99">
        <v>2</v>
      </c>
      <c r="AX43" s="99">
        <v>25</v>
      </c>
      <c r="AY43" s="99">
        <v>41</v>
      </c>
      <c r="AZ43" s="99">
        <v>71</v>
      </c>
      <c r="BA43" s="99">
        <v>68</v>
      </c>
      <c r="BB43" s="99">
        <v>73</v>
      </c>
      <c r="BC43" s="99">
        <v>87</v>
      </c>
      <c r="BD43" s="99">
        <v>97</v>
      </c>
      <c r="BE43" s="99">
        <v>90</v>
      </c>
      <c r="BF43" s="99">
        <v>59</v>
      </c>
      <c r="BG43" s="99">
        <v>67</v>
      </c>
      <c r="BH43" s="99">
        <v>46</v>
      </c>
      <c r="BI43" s="99">
        <v>33</v>
      </c>
      <c r="BJ43" s="99">
        <v>17</v>
      </c>
      <c r="BK43" s="99">
        <v>9</v>
      </c>
      <c r="BL43" s="99">
        <v>4</v>
      </c>
      <c r="BM43" s="99">
        <v>0</v>
      </c>
      <c r="BN43" s="99">
        <v>789</v>
      </c>
      <c r="BP43" s="117">
        <v>1936</v>
      </c>
    </row>
    <row r="44" spans="2:68">
      <c r="B44" s="117">
        <v>1937</v>
      </c>
      <c r="C44" s="99">
        <v>0</v>
      </c>
      <c r="D44" s="99">
        <v>0</v>
      </c>
      <c r="E44" s="99">
        <v>4</v>
      </c>
      <c r="F44" s="99">
        <v>20</v>
      </c>
      <c r="G44" s="99">
        <v>36</v>
      </c>
      <c r="H44" s="99">
        <v>42</v>
      </c>
      <c r="I44" s="99">
        <v>40</v>
      </c>
      <c r="J44" s="99">
        <v>50</v>
      </c>
      <c r="K44" s="99">
        <v>62</v>
      </c>
      <c r="L44" s="99">
        <v>69</v>
      </c>
      <c r="M44" s="99">
        <v>51</v>
      </c>
      <c r="N44" s="99">
        <v>58</v>
      </c>
      <c r="O44" s="99">
        <v>45</v>
      </c>
      <c r="P44" s="99">
        <v>38</v>
      </c>
      <c r="Q44" s="99">
        <v>27</v>
      </c>
      <c r="R44" s="99">
        <v>17</v>
      </c>
      <c r="S44" s="99">
        <v>11</v>
      </c>
      <c r="T44" s="99">
        <v>2</v>
      </c>
      <c r="U44" s="99">
        <v>1</v>
      </c>
      <c r="V44" s="99">
        <v>573</v>
      </c>
      <c r="W44" s="127"/>
      <c r="X44" s="117">
        <v>1937</v>
      </c>
      <c r="Y44" s="99">
        <v>0</v>
      </c>
      <c r="Z44" s="99">
        <v>0</v>
      </c>
      <c r="AA44" s="99">
        <v>2</v>
      </c>
      <c r="AB44" s="99">
        <v>2</v>
      </c>
      <c r="AC44" s="99">
        <v>15</v>
      </c>
      <c r="AD44" s="99">
        <v>8</v>
      </c>
      <c r="AE44" s="99">
        <v>14</v>
      </c>
      <c r="AF44" s="99">
        <v>16</v>
      </c>
      <c r="AG44" s="99">
        <v>22</v>
      </c>
      <c r="AH44" s="99">
        <v>19</v>
      </c>
      <c r="AI44" s="99">
        <v>14</v>
      </c>
      <c r="AJ44" s="99">
        <v>18</v>
      </c>
      <c r="AK44" s="99">
        <v>5</v>
      </c>
      <c r="AL44" s="99">
        <v>6</v>
      </c>
      <c r="AM44" s="99">
        <v>4</v>
      </c>
      <c r="AN44" s="99">
        <v>1</v>
      </c>
      <c r="AO44" s="99">
        <v>2</v>
      </c>
      <c r="AP44" s="99">
        <v>0</v>
      </c>
      <c r="AQ44" s="99">
        <v>0</v>
      </c>
      <c r="AR44" s="99">
        <v>148</v>
      </c>
      <c r="AS44" s="127"/>
      <c r="AT44" s="117">
        <v>1937</v>
      </c>
      <c r="AU44" s="99">
        <v>0</v>
      </c>
      <c r="AV44" s="99">
        <v>0</v>
      </c>
      <c r="AW44" s="99">
        <v>6</v>
      </c>
      <c r="AX44" s="99">
        <v>22</v>
      </c>
      <c r="AY44" s="99">
        <v>51</v>
      </c>
      <c r="AZ44" s="99">
        <v>50</v>
      </c>
      <c r="BA44" s="99">
        <v>54</v>
      </c>
      <c r="BB44" s="99">
        <v>66</v>
      </c>
      <c r="BC44" s="99">
        <v>84</v>
      </c>
      <c r="BD44" s="99">
        <v>88</v>
      </c>
      <c r="BE44" s="99">
        <v>65</v>
      </c>
      <c r="BF44" s="99">
        <v>76</v>
      </c>
      <c r="BG44" s="99">
        <v>50</v>
      </c>
      <c r="BH44" s="99">
        <v>44</v>
      </c>
      <c r="BI44" s="99">
        <v>31</v>
      </c>
      <c r="BJ44" s="99">
        <v>18</v>
      </c>
      <c r="BK44" s="99">
        <v>13</v>
      </c>
      <c r="BL44" s="99">
        <v>2</v>
      </c>
      <c r="BM44" s="99">
        <v>1</v>
      </c>
      <c r="BN44" s="99">
        <v>721</v>
      </c>
      <c r="BP44" s="117">
        <v>1937</v>
      </c>
    </row>
    <row r="45" spans="2:68">
      <c r="B45" s="117">
        <v>1938</v>
      </c>
      <c r="C45" s="99">
        <v>0</v>
      </c>
      <c r="D45" s="99">
        <v>0</v>
      </c>
      <c r="E45" s="99">
        <v>3</v>
      </c>
      <c r="F45" s="99">
        <v>13</v>
      </c>
      <c r="G45" s="99">
        <v>32</v>
      </c>
      <c r="H45" s="99">
        <v>46</v>
      </c>
      <c r="I45" s="99">
        <v>52</v>
      </c>
      <c r="J45" s="99">
        <v>54</v>
      </c>
      <c r="K45" s="99">
        <v>49</v>
      </c>
      <c r="L45" s="99">
        <v>75</v>
      </c>
      <c r="M45" s="99">
        <v>53</v>
      </c>
      <c r="N45" s="99">
        <v>60</v>
      </c>
      <c r="O45" s="99">
        <v>53</v>
      </c>
      <c r="P45" s="99">
        <v>33</v>
      </c>
      <c r="Q45" s="99">
        <v>18</v>
      </c>
      <c r="R45" s="99">
        <v>12</v>
      </c>
      <c r="S45" s="99">
        <v>14</v>
      </c>
      <c r="T45" s="99">
        <v>3</v>
      </c>
      <c r="U45" s="99">
        <v>4</v>
      </c>
      <c r="V45" s="99">
        <v>574</v>
      </c>
      <c r="W45" s="127"/>
      <c r="X45" s="117">
        <v>1938</v>
      </c>
      <c r="Y45" s="99">
        <v>0</v>
      </c>
      <c r="Z45" s="99">
        <v>0</v>
      </c>
      <c r="AA45" s="99">
        <v>1</v>
      </c>
      <c r="AB45" s="99">
        <v>6</v>
      </c>
      <c r="AC45" s="99">
        <v>13</v>
      </c>
      <c r="AD45" s="99">
        <v>17</v>
      </c>
      <c r="AE45" s="99">
        <v>23</v>
      </c>
      <c r="AF45" s="99">
        <v>18</v>
      </c>
      <c r="AG45" s="99">
        <v>17</v>
      </c>
      <c r="AH45" s="99">
        <v>14</v>
      </c>
      <c r="AI45" s="99">
        <v>20</v>
      </c>
      <c r="AJ45" s="99">
        <v>21</v>
      </c>
      <c r="AK45" s="99">
        <v>9</v>
      </c>
      <c r="AL45" s="99">
        <v>4</v>
      </c>
      <c r="AM45" s="99">
        <v>2</v>
      </c>
      <c r="AN45" s="99">
        <v>4</v>
      </c>
      <c r="AO45" s="99">
        <v>0</v>
      </c>
      <c r="AP45" s="99">
        <v>0</v>
      </c>
      <c r="AQ45" s="99">
        <v>0</v>
      </c>
      <c r="AR45" s="99">
        <v>169</v>
      </c>
      <c r="AS45" s="127"/>
      <c r="AT45" s="117">
        <v>1938</v>
      </c>
      <c r="AU45" s="99">
        <v>0</v>
      </c>
      <c r="AV45" s="99">
        <v>0</v>
      </c>
      <c r="AW45" s="99">
        <v>4</v>
      </c>
      <c r="AX45" s="99">
        <v>19</v>
      </c>
      <c r="AY45" s="99">
        <v>45</v>
      </c>
      <c r="AZ45" s="99">
        <v>63</v>
      </c>
      <c r="BA45" s="99">
        <v>75</v>
      </c>
      <c r="BB45" s="99">
        <v>72</v>
      </c>
      <c r="BC45" s="99">
        <v>66</v>
      </c>
      <c r="BD45" s="99">
        <v>89</v>
      </c>
      <c r="BE45" s="99">
        <v>73</v>
      </c>
      <c r="BF45" s="99">
        <v>81</v>
      </c>
      <c r="BG45" s="99">
        <v>62</v>
      </c>
      <c r="BH45" s="99">
        <v>37</v>
      </c>
      <c r="BI45" s="99">
        <v>20</v>
      </c>
      <c r="BJ45" s="99">
        <v>16</v>
      </c>
      <c r="BK45" s="99">
        <v>14</v>
      </c>
      <c r="BL45" s="99">
        <v>3</v>
      </c>
      <c r="BM45" s="99">
        <v>4</v>
      </c>
      <c r="BN45" s="99">
        <v>743</v>
      </c>
      <c r="BP45" s="117">
        <v>1938</v>
      </c>
    </row>
    <row r="46" spans="2:68">
      <c r="B46" s="117">
        <v>1939</v>
      </c>
      <c r="C46" s="99">
        <v>0</v>
      </c>
      <c r="D46" s="99">
        <v>0</v>
      </c>
      <c r="E46" s="99">
        <v>2</v>
      </c>
      <c r="F46" s="99">
        <v>15</v>
      </c>
      <c r="G46" s="99">
        <v>43</v>
      </c>
      <c r="H46" s="99">
        <v>50</v>
      </c>
      <c r="I46" s="99">
        <v>41</v>
      </c>
      <c r="J46" s="99">
        <v>50</v>
      </c>
      <c r="K46" s="99">
        <v>63</v>
      </c>
      <c r="L46" s="99">
        <v>54</v>
      </c>
      <c r="M46" s="99">
        <v>69</v>
      </c>
      <c r="N46" s="99">
        <v>68</v>
      </c>
      <c r="O46" s="99">
        <v>42</v>
      </c>
      <c r="P46" s="99">
        <v>33</v>
      </c>
      <c r="Q46" s="99">
        <v>38</v>
      </c>
      <c r="R46" s="99">
        <v>20</v>
      </c>
      <c r="S46" s="99">
        <v>10</v>
      </c>
      <c r="T46" s="99">
        <v>3</v>
      </c>
      <c r="U46" s="99">
        <v>1</v>
      </c>
      <c r="V46" s="99">
        <v>602</v>
      </c>
      <c r="W46" s="127"/>
      <c r="X46" s="117">
        <v>1939</v>
      </c>
      <c r="Y46" s="99">
        <v>0</v>
      </c>
      <c r="Z46" s="99">
        <v>0</v>
      </c>
      <c r="AA46" s="99">
        <v>0</v>
      </c>
      <c r="AB46" s="99">
        <v>8</v>
      </c>
      <c r="AC46" s="99">
        <v>19</v>
      </c>
      <c r="AD46" s="99">
        <v>10</v>
      </c>
      <c r="AE46" s="99">
        <v>10</v>
      </c>
      <c r="AF46" s="99">
        <v>16</v>
      </c>
      <c r="AG46" s="99">
        <v>24</v>
      </c>
      <c r="AH46" s="99">
        <v>24</v>
      </c>
      <c r="AI46" s="99">
        <v>19</v>
      </c>
      <c r="AJ46" s="99">
        <v>13</v>
      </c>
      <c r="AK46" s="99">
        <v>13</v>
      </c>
      <c r="AL46" s="99">
        <v>15</v>
      </c>
      <c r="AM46" s="99">
        <v>5</v>
      </c>
      <c r="AN46" s="99">
        <v>3</v>
      </c>
      <c r="AO46" s="99">
        <v>0</v>
      </c>
      <c r="AP46" s="99">
        <v>0</v>
      </c>
      <c r="AQ46" s="99">
        <v>0</v>
      </c>
      <c r="AR46" s="99">
        <v>179</v>
      </c>
      <c r="AS46" s="127"/>
      <c r="AT46" s="117">
        <v>1939</v>
      </c>
      <c r="AU46" s="99">
        <v>0</v>
      </c>
      <c r="AV46" s="99">
        <v>0</v>
      </c>
      <c r="AW46" s="99">
        <v>2</v>
      </c>
      <c r="AX46" s="99">
        <v>23</v>
      </c>
      <c r="AY46" s="99">
        <v>62</v>
      </c>
      <c r="AZ46" s="99">
        <v>60</v>
      </c>
      <c r="BA46" s="99">
        <v>51</v>
      </c>
      <c r="BB46" s="99">
        <v>66</v>
      </c>
      <c r="BC46" s="99">
        <v>87</v>
      </c>
      <c r="BD46" s="99">
        <v>78</v>
      </c>
      <c r="BE46" s="99">
        <v>88</v>
      </c>
      <c r="BF46" s="99">
        <v>81</v>
      </c>
      <c r="BG46" s="99">
        <v>55</v>
      </c>
      <c r="BH46" s="99">
        <v>48</v>
      </c>
      <c r="BI46" s="99">
        <v>43</v>
      </c>
      <c r="BJ46" s="99">
        <v>23</v>
      </c>
      <c r="BK46" s="99">
        <v>10</v>
      </c>
      <c r="BL46" s="99">
        <v>3</v>
      </c>
      <c r="BM46" s="99">
        <v>1</v>
      </c>
      <c r="BN46" s="99">
        <v>781</v>
      </c>
      <c r="BP46" s="117">
        <v>1939</v>
      </c>
    </row>
    <row r="47" spans="2:68">
      <c r="B47" s="118">
        <v>1940</v>
      </c>
      <c r="C47" s="99">
        <v>0</v>
      </c>
      <c r="D47" s="99">
        <v>0</v>
      </c>
      <c r="E47" s="99">
        <v>0</v>
      </c>
      <c r="F47" s="99">
        <v>9</v>
      </c>
      <c r="G47" s="99">
        <v>35</v>
      </c>
      <c r="H47" s="99">
        <v>39</v>
      </c>
      <c r="I47" s="99">
        <v>51</v>
      </c>
      <c r="J47" s="99">
        <v>44</v>
      </c>
      <c r="K47" s="99">
        <v>47</v>
      </c>
      <c r="L47" s="99">
        <v>74</v>
      </c>
      <c r="M47" s="99">
        <v>70</v>
      </c>
      <c r="N47" s="99">
        <v>59</v>
      </c>
      <c r="O47" s="99">
        <v>64</v>
      </c>
      <c r="P47" s="99">
        <v>26</v>
      </c>
      <c r="Q47" s="99">
        <v>23</v>
      </c>
      <c r="R47" s="99">
        <v>17</v>
      </c>
      <c r="S47" s="99">
        <v>6</v>
      </c>
      <c r="T47" s="99">
        <v>3</v>
      </c>
      <c r="U47" s="99">
        <v>1</v>
      </c>
      <c r="V47" s="99">
        <v>568</v>
      </c>
      <c r="W47" s="127"/>
      <c r="X47" s="118">
        <v>1940</v>
      </c>
      <c r="Y47" s="99">
        <v>0</v>
      </c>
      <c r="Z47" s="99">
        <v>0</v>
      </c>
      <c r="AA47" s="99">
        <v>0</v>
      </c>
      <c r="AB47" s="99">
        <v>9</v>
      </c>
      <c r="AC47" s="99">
        <v>10</v>
      </c>
      <c r="AD47" s="99">
        <v>11</v>
      </c>
      <c r="AE47" s="99">
        <v>22</v>
      </c>
      <c r="AF47" s="99">
        <v>12</v>
      </c>
      <c r="AG47" s="99">
        <v>22</v>
      </c>
      <c r="AH47" s="99">
        <v>26</v>
      </c>
      <c r="AI47" s="99">
        <v>23</v>
      </c>
      <c r="AJ47" s="99">
        <v>7</v>
      </c>
      <c r="AK47" s="99">
        <v>10</v>
      </c>
      <c r="AL47" s="99">
        <v>9</v>
      </c>
      <c r="AM47" s="99">
        <v>9</v>
      </c>
      <c r="AN47" s="99">
        <v>3</v>
      </c>
      <c r="AO47" s="99">
        <v>2</v>
      </c>
      <c r="AP47" s="99">
        <v>0</v>
      </c>
      <c r="AQ47" s="99">
        <v>0</v>
      </c>
      <c r="AR47" s="99">
        <v>175</v>
      </c>
      <c r="AS47" s="127"/>
      <c r="AT47" s="118">
        <v>1940</v>
      </c>
      <c r="AU47" s="99">
        <v>0</v>
      </c>
      <c r="AV47" s="99">
        <v>0</v>
      </c>
      <c r="AW47" s="99">
        <v>0</v>
      </c>
      <c r="AX47" s="99">
        <v>18</v>
      </c>
      <c r="AY47" s="99">
        <v>45</v>
      </c>
      <c r="AZ47" s="99">
        <v>50</v>
      </c>
      <c r="BA47" s="99">
        <v>73</v>
      </c>
      <c r="BB47" s="99">
        <v>56</v>
      </c>
      <c r="BC47" s="99">
        <v>69</v>
      </c>
      <c r="BD47" s="99">
        <v>100</v>
      </c>
      <c r="BE47" s="99">
        <v>93</v>
      </c>
      <c r="BF47" s="99">
        <v>66</v>
      </c>
      <c r="BG47" s="99">
        <v>74</v>
      </c>
      <c r="BH47" s="99">
        <v>35</v>
      </c>
      <c r="BI47" s="99">
        <v>32</v>
      </c>
      <c r="BJ47" s="99">
        <v>20</v>
      </c>
      <c r="BK47" s="99">
        <v>8</v>
      </c>
      <c r="BL47" s="99">
        <v>3</v>
      </c>
      <c r="BM47" s="99">
        <v>1</v>
      </c>
      <c r="BN47" s="99">
        <v>743</v>
      </c>
      <c r="BP47" s="118">
        <v>1940</v>
      </c>
    </row>
    <row r="48" spans="2:68">
      <c r="B48" s="118">
        <v>1941</v>
      </c>
      <c r="C48" s="99">
        <v>0</v>
      </c>
      <c r="D48" s="99">
        <v>0</v>
      </c>
      <c r="E48" s="99">
        <v>0</v>
      </c>
      <c r="F48" s="99">
        <v>12</v>
      </c>
      <c r="G48" s="99">
        <v>26</v>
      </c>
      <c r="H48" s="99">
        <v>23</v>
      </c>
      <c r="I48" s="99">
        <v>28</v>
      </c>
      <c r="J48" s="99">
        <v>37</v>
      </c>
      <c r="K48" s="99">
        <v>52</v>
      </c>
      <c r="L48" s="99">
        <v>47</v>
      </c>
      <c r="M48" s="99">
        <v>45</v>
      </c>
      <c r="N48" s="99">
        <v>53</v>
      </c>
      <c r="O48" s="99">
        <v>54</v>
      </c>
      <c r="P48" s="99">
        <v>29</v>
      </c>
      <c r="Q48" s="99">
        <v>24</v>
      </c>
      <c r="R48" s="99">
        <v>20</v>
      </c>
      <c r="S48" s="99">
        <v>9</v>
      </c>
      <c r="T48" s="99">
        <v>4</v>
      </c>
      <c r="U48" s="99">
        <v>0</v>
      </c>
      <c r="V48" s="99">
        <v>463</v>
      </c>
      <c r="W48" s="127"/>
      <c r="X48" s="118">
        <v>1941</v>
      </c>
      <c r="Y48" s="99">
        <v>0</v>
      </c>
      <c r="Z48" s="99">
        <v>0</v>
      </c>
      <c r="AA48" s="99">
        <v>1</v>
      </c>
      <c r="AB48" s="99">
        <v>6</v>
      </c>
      <c r="AC48" s="99">
        <v>13</v>
      </c>
      <c r="AD48" s="99">
        <v>15</v>
      </c>
      <c r="AE48" s="99">
        <v>16</v>
      </c>
      <c r="AF48" s="99">
        <v>13</v>
      </c>
      <c r="AG48" s="99">
        <v>15</v>
      </c>
      <c r="AH48" s="99">
        <v>19</v>
      </c>
      <c r="AI48" s="99">
        <v>20</v>
      </c>
      <c r="AJ48" s="99">
        <v>17</v>
      </c>
      <c r="AK48" s="99">
        <v>13</v>
      </c>
      <c r="AL48" s="99">
        <v>6</v>
      </c>
      <c r="AM48" s="99">
        <v>5</v>
      </c>
      <c r="AN48" s="99">
        <v>2</v>
      </c>
      <c r="AO48" s="99">
        <v>0</v>
      </c>
      <c r="AP48" s="99">
        <v>0</v>
      </c>
      <c r="AQ48" s="99">
        <v>0</v>
      </c>
      <c r="AR48" s="99">
        <v>161</v>
      </c>
      <c r="AS48" s="127"/>
      <c r="AT48" s="118">
        <v>1941</v>
      </c>
      <c r="AU48" s="99">
        <v>0</v>
      </c>
      <c r="AV48" s="99">
        <v>0</v>
      </c>
      <c r="AW48" s="99">
        <v>1</v>
      </c>
      <c r="AX48" s="99">
        <v>18</v>
      </c>
      <c r="AY48" s="99">
        <v>39</v>
      </c>
      <c r="AZ48" s="99">
        <v>38</v>
      </c>
      <c r="BA48" s="99">
        <v>44</v>
      </c>
      <c r="BB48" s="99">
        <v>50</v>
      </c>
      <c r="BC48" s="99">
        <v>67</v>
      </c>
      <c r="BD48" s="99">
        <v>66</v>
      </c>
      <c r="BE48" s="99">
        <v>65</v>
      </c>
      <c r="BF48" s="99">
        <v>70</v>
      </c>
      <c r="BG48" s="99">
        <v>67</v>
      </c>
      <c r="BH48" s="99">
        <v>35</v>
      </c>
      <c r="BI48" s="99">
        <v>29</v>
      </c>
      <c r="BJ48" s="99">
        <v>22</v>
      </c>
      <c r="BK48" s="99">
        <v>9</v>
      </c>
      <c r="BL48" s="99">
        <v>4</v>
      </c>
      <c r="BM48" s="99">
        <v>0</v>
      </c>
      <c r="BN48" s="99">
        <v>624</v>
      </c>
      <c r="BP48" s="118">
        <v>1941</v>
      </c>
    </row>
    <row r="49" spans="2:68">
      <c r="B49" s="118">
        <v>1942</v>
      </c>
      <c r="C49" s="99">
        <v>0</v>
      </c>
      <c r="D49" s="99">
        <v>0</v>
      </c>
      <c r="E49" s="99">
        <v>0</v>
      </c>
      <c r="F49" s="99">
        <v>14</v>
      </c>
      <c r="G49" s="99">
        <v>18</v>
      </c>
      <c r="H49" s="99">
        <v>15</v>
      </c>
      <c r="I49" s="99">
        <v>22</v>
      </c>
      <c r="J49" s="99">
        <v>43</v>
      </c>
      <c r="K49" s="99">
        <v>31</v>
      </c>
      <c r="L49" s="99">
        <v>42</v>
      </c>
      <c r="M49" s="99">
        <v>62</v>
      </c>
      <c r="N49" s="99">
        <v>61</v>
      </c>
      <c r="O49" s="99">
        <v>44</v>
      </c>
      <c r="P49" s="99">
        <v>36</v>
      </c>
      <c r="Q49" s="99">
        <v>26</v>
      </c>
      <c r="R49" s="99">
        <v>8</v>
      </c>
      <c r="S49" s="99">
        <v>9</v>
      </c>
      <c r="T49" s="99">
        <v>1</v>
      </c>
      <c r="U49" s="99">
        <v>0</v>
      </c>
      <c r="V49" s="99">
        <v>432</v>
      </c>
      <c r="W49" s="127"/>
      <c r="X49" s="118">
        <v>1942</v>
      </c>
      <c r="Y49" s="99">
        <v>0</v>
      </c>
      <c r="Z49" s="99">
        <v>0</v>
      </c>
      <c r="AA49" s="99">
        <v>0</v>
      </c>
      <c r="AB49" s="99">
        <v>5</v>
      </c>
      <c r="AC49" s="99">
        <v>12</v>
      </c>
      <c r="AD49" s="99">
        <v>13</v>
      </c>
      <c r="AE49" s="99">
        <v>24</v>
      </c>
      <c r="AF49" s="99">
        <v>11</v>
      </c>
      <c r="AG49" s="99">
        <v>18</v>
      </c>
      <c r="AH49" s="99">
        <v>19</v>
      </c>
      <c r="AI49" s="99">
        <v>24</v>
      </c>
      <c r="AJ49" s="99">
        <v>15</v>
      </c>
      <c r="AK49" s="99">
        <v>8</v>
      </c>
      <c r="AL49" s="99">
        <v>8</v>
      </c>
      <c r="AM49" s="99">
        <v>1</v>
      </c>
      <c r="AN49" s="99">
        <v>4</v>
      </c>
      <c r="AO49" s="99">
        <v>0</v>
      </c>
      <c r="AP49" s="99">
        <v>0</v>
      </c>
      <c r="AQ49" s="99">
        <v>0</v>
      </c>
      <c r="AR49" s="99">
        <v>162</v>
      </c>
      <c r="AS49" s="127"/>
      <c r="AT49" s="118">
        <v>1942</v>
      </c>
      <c r="AU49" s="99">
        <v>0</v>
      </c>
      <c r="AV49" s="99">
        <v>0</v>
      </c>
      <c r="AW49" s="99">
        <v>0</v>
      </c>
      <c r="AX49" s="99">
        <v>19</v>
      </c>
      <c r="AY49" s="99">
        <v>30</v>
      </c>
      <c r="AZ49" s="99">
        <v>28</v>
      </c>
      <c r="BA49" s="99">
        <v>46</v>
      </c>
      <c r="BB49" s="99">
        <v>54</v>
      </c>
      <c r="BC49" s="99">
        <v>49</v>
      </c>
      <c r="BD49" s="99">
        <v>61</v>
      </c>
      <c r="BE49" s="99">
        <v>86</v>
      </c>
      <c r="BF49" s="99">
        <v>76</v>
      </c>
      <c r="BG49" s="99">
        <v>52</v>
      </c>
      <c r="BH49" s="99">
        <v>44</v>
      </c>
      <c r="BI49" s="99">
        <v>27</v>
      </c>
      <c r="BJ49" s="99">
        <v>12</v>
      </c>
      <c r="BK49" s="99">
        <v>9</v>
      </c>
      <c r="BL49" s="99">
        <v>1</v>
      </c>
      <c r="BM49" s="99">
        <v>0</v>
      </c>
      <c r="BN49" s="99">
        <v>594</v>
      </c>
      <c r="BP49" s="118">
        <v>1942</v>
      </c>
    </row>
    <row r="50" spans="2:68">
      <c r="B50" s="118">
        <v>1943</v>
      </c>
      <c r="C50" s="99">
        <v>0</v>
      </c>
      <c r="D50" s="99">
        <v>0</v>
      </c>
      <c r="E50" s="99">
        <v>2</v>
      </c>
      <c r="F50" s="99">
        <v>18</v>
      </c>
      <c r="G50" s="99">
        <v>9</v>
      </c>
      <c r="H50" s="99">
        <v>18</v>
      </c>
      <c r="I50" s="99">
        <v>26</v>
      </c>
      <c r="J50" s="99">
        <v>29</v>
      </c>
      <c r="K50" s="99">
        <v>28</v>
      </c>
      <c r="L50" s="99">
        <v>35</v>
      </c>
      <c r="M50" s="99">
        <v>44</v>
      </c>
      <c r="N50" s="99">
        <v>48</v>
      </c>
      <c r="O50" s="99">
        <v>36</v>
      </c>
      <c r="P50" s="99">
        <v>26</v>
      </c>
      <c r="Q50" s="99">
        <v>21</v>
      </c>
      <c r="R50" s="99">
        <v>19</v>
      </c>
      <c r="S50" s="99">
        <v>13</v>
      </c>
      <c r="T50" s="99">
        <v>4</v>
      </c>
      <c r="U50" s="99">
        <v>0</v>
      </c>
      <c r="V50" s="99">
        <v>376</v>
      </c>
      <c r="W50" s="127"/>
      <c r="X50" s="118">
        <v>1943</v>
      </c>
      <c r="Y50" s="99">
        <v>0</v>
      </c>
      <c r="Z50" s="99">
        <v>0</v>
      </c>
      <c r="AA50" s="99">
        <v>0</v>
      </c>
      <c r="AB50" s="99">
        <v>3</v>
      </c>
      <c r="AC50" s="99">
        <v>5</v>
      </c>
      <c r="AD50" s="99">
        <v>10</v>
      </c>
      <c r="AE50" s="99">
        <v>11</v>
      </c>
      <c r="AF50" s="99">
        <v>10</v>
      </c>
      <c r="AG50" s="99">
        <v>19</v>
      </c>
      <c r="AH50" s="99">
        <v>25</v>
      </c>
      <c r="AI50" s="99">
        <v>22</v>
      </c>
      <c r="AJ50" s="99">
        <v>10</v>
      </c>
      <c r="AK50" s="99">
        <v>11</v>
      </c>
      <c r="AL50" s="99">
        <v>2</v>
      </c>
      <c r="AM50" s="99">
        <v>7</v>
      </c>
      <c r="AN50" s="99">
        <v>3</v>
      </c>
      <c r="AO50" s="99">
        <v>2</v>
      </c>
      <c r="AP50" s="99">
        <v>0</v>
      </c>
      <c r="AQ50" s="99">
        <v>0</v>
      </c>
      <c r="AR50" s="99">
        <v>140</v>
      </c>
      <c r="AS50" s="127"/>
      <c r="AT50" s="118">
        <v>1943</v>
      </c>
      <c r="AU50" s="99">
        <v>0</v>
      </c>
      <c r="AV50" s="99">
        <v>0</v>
      </c>
      <c r="AW50" s="99">
        <v>2</v>
      </c>
      <c r="AX50" s="99">
        <v>21</v>
      </c>
      <c r="AY50" s="99">
        <v>14</v>
      </c>
      <c r="AZ50" s="99">
        <v>28</v>
      </c>
      <c r="BA50" s="99">
        <v>37</v>
      </c>
      <c r="BB50" s="99">
        <v>39</v>
      </c>
      <c r="BC50" s="99">
        <v>47</v>
      </c>
      <c r="BD50" s="99">
        <v>60</v>
      </c>
      <c r="BE50" s="99">
        <v>66</v>
      </c>
      <c r="BF50" s="99">
        <v>58</v>
      </c>
      <c r="BG50" s="99">
        <v>47</v>
      </c>
      <c r="BH50" s="99">
        <v>28</v>
      </c>
      <c r="BI50" s="99">
        <v>28</v>
      </c>
      <c r="BJ50" s="99">
        <v>22</v>
      </c>
      <c r="BK50" s="99">
        <v>15</v>
      </c>
      <c r="BL50" s="99">
        <v>4</v>
      </c>
      <c r="BM50" s="99">
        <v>0</v>
      </c>
      <c r="BN50" s="99">
        <v>516</v>
      </c>
      <c r="BP50" s="118">
        <v>1943</v>
      </c>
    </row>
    <row r="51" spans="2:68">
      <c r="B51" s="118">
        <v>1944</v>
      </c>
      <c r="C51" s="99">
        <v>0</v>
      </c>
      <c r="D51" s="99">
        <v>0</v>
      </c>
      <c r="E51" s="99">
        <v>3</v>
      </c>
      <c r="F51" s="99">
        <v>10</v>
      </c>
      <c r="G51" s="99">
        <v>6</v>
      </c>
      <c r="H51" s="99">
        <v>18</v>
      </c>
      <c r="I51" s="99">
        <v>16</v>
      </c>
      <c r="J51" s="99">
        <v>31</v>
      </c>
      <c r="K51" s="99">
        <v>26</v>
      </c>
      <c r="L51" s="99">
        <v>38</v>
      </c>
      <c r="M51" s="99">
        <v>31</v>
      </c>
      <c r="N51" s="99">
        <v>49</v>
      </c>
      <c r="O51" s="99">
        <v>40</v>
      </c>
      <c r="P51" s="99">
        <v>37</v>
      </c>
      <c r="Q51" s="99">
        <v>35</v>
      </c>
      <c r="R51" s="99">
        <v>9</v>
      </c>
      <c r="S51" s="99">
        <v>11</v>
      </c>
      <c r="T51" s="99">
        <v>2</v>
      </c>
      <c r="U51" s="99">
        <v>0</v>
      </c>
      <c r="V51" s="99">
        <v>362</v>
      </c>
      <c r="W51" s="127"/>
      <c r="X51" s="118">
        <v>1944</v>
      </c>
      <c r="Y51" s="99">
        <v>0</v>
      </c>
      <c r="Z51" s="99">
        <v>0</v>
      </c>
      <c r="AA51" s="99">
        <v>0</v>
      </c>
      <c r="AB51" s="99">
        <v>8</v>
      </c>
      <c r="AC51" s="99">
        <v>15</v>
      </c>
      <c r="AD51" s="99">
        <v>14</v>
      </c>
      <c r="AE51" s="99">
        <v>15</v>
      </c>
      <c r="AF51" s="99">
        <v>20</v>
      </c>
      <c r="AG51" s="99">
        <v>15</v>
      </c>
      <c r="AH51" s="99">
        <v>14</v>
      </c>
      <c r="AI51" s="99">
        <v>21</v>
      </c>
      <c r="AJ51" s="99">
        <v>17</v>
      </c>
      <c r="AK51" s="99">
        <v>15</v>
      </c>
      <c r="AL51" s="99">
        <v>11</v>
      </c>
      <c r="AM51" s="99">
        <v>11</v>
      </c>
      <c r="AN51" s="99">
        <v>1</v>
      </c>
      <c r="AO51" s="99">
        <v>1</v>
      </c>
      <c r="AP51" s="99">
        <v>0</v>
      </c>
      <c r="AQ51" s="99">
        <v>0</v>
      </c>
      <c r="AR51" s="99">
        <v>178</v>
      </c>
      <c r="AS51" s="127"/>
      <c r="AT51" s="118">
        <v>1944</v>
      </c>
      <c r="AU51" s="99">
        <v>0</v>
      </c>
      <c r="AV51" s="99">
        <v>0</v>
      </c>
      <c r="AW51" s="99">
        <v>3</v>
      </c>
      <c r="AX51" s="99">
        <v>18</v>
      </c>
      <c r="AY51" s="99">
        <v>21</v>
      </c>
      <c r="AZ51" s="99">
        <v>32</v>
      </c>
      <c r="BA51" s="99">
        <v>31</v>
      </c>
      <c r="BB51" s="99">
        <v>51</v>
      </c>
      <c r="BC51" s="99">
        <v>41</v>
      </c>
      <c r="BD51" s="99">
        <v>52</v>
      </c>
      <c r="BE51" s="99">
        <v>52</v>
      </c>
      <c r="BF51" s="99">
        <v>66</v>
      </c>
      <c r="BG51" s="99">
        <v>55</v>
      </c>
      <c r="BH51" s="99">
        <v>48</v>
      </c>
      <c r="BI51" s="99">
        <v>46</v>
      </c>
      <c r="BJ51" s="99">
        <v>10</v>
      </c>
      <c r="BK51" s="99">
        <v>12</v>
      </c>
      <c r="BL51" s="99">
        <v>2</v>
      </c>
      <c r="BM51" s="99">
        <v>0</v>
      </c>
      <c r="BN51" s="99">
        <v>540</v>
      </c>
      <c r="BP51" s="118">
        <v>1944</v>
      </c>
    </row>
    <row r="52" spans="2:68">
      <c r="B52" s="118">
        <v>1945</v>
      </c>
      <c r="C52" s="99">
        <v>0</v>
      </c>
      <c r="D52" s="99">
        <v>0</v>
      </c>
      <c r="E52" s="99">
        <v>2</v>
      </c>
      <c r="F52" s="99">
        <v>10</v>
      </c>
      <c r="G52" s="99">
        <v>23</v>
      </c>
      <c r="H52" s="99">
        <v>15</v>
      </c>
      <c r="I52" s="99">
        <v>26</v>
      </c>
      <c r="J52" s="99">
        <v>24</v>
      </c>
      <c r="K52" s="99">
        <v>34</v>
      </c>
      <c r="L52" s="99">
        <v>52</v>
      </c>
      <c r="M52" s="99">
        <v>37</v>
      </c>
      <c r="N52" s="99">
        <v>43</v>
      </c>
      <c r="O52" s="99">
        <v>39</v>
      </c>
      <c r="P52" s="99">
        <v>29</v>
      </c>
      <c r="Q52" s="99">
        <v>25</v>
      </c>
      <c r="R52" s="99">
        <v>19</v>
      </c>
      <c r="S52" s="99">
        <v>14</v>
      </c>
      <c r="T52" s="99">
        <v>2</v>
      </c>
      <c r="U52" s="99">
        <v>0</v>
      </c>
      <c r="V52" s="99">
        <v>394</v>
      </c>
      <c r="W52" s="127"/>
      <c r="X52" s="118">
        <v>1945</v>
      </c>
      <c r="Y52" s="99">
        <v>0</v>
      </c>
      <c r="Z52" s="99">
        <v>0</v>
      </c>
      <c r="AA52" s="99">
        <v>0</v>
      </c>
      <c r="AB52" s="99">
        <v>5</v>
      </c>
      <c r="AC52" s="99">
        <v>5</v>
      </c>
      <c r="AD52" s="99">
        <v>12</v>
      </c>
      <c r="AE52" s="99">
        <v>19</v>
      </c>
      <c r="AF52" s="99">
        <v>15</v>
      </c>
      <c r="AG52" s="99">
        <v>11</v>
      </c>
      <c r="AH52" s="99">
        <v>23</v>
      </c>
      <c r="AI52" s="99">
        <v>22</v>
      </c>
      <c r="AJ52" s="99">
        <v>21</v>
      </c>
      <c r="AK52" s="99">
        <v>22</v>
      </c>
      <c r="AL52" s="99">
        <v>10</v>
      </c>
      <c r="AM52" s="99">
        <v>3</v>
      </c>
      <c r="AN52" s="99">
        <v>3</v>
      </c>
      <c r="AO52" s="99">
        <v>1</v>
      </c>
      <c r="AP52" s="99">
        <v>1</v>
      </c>
      <c r="AQ52" s="99">
        <v>0</v>
      </c>
      <c r="AR52" s="99">
        <v>173</v>
      </c>
      <c r="AS52" s="127"/>
      <c r="AT52" s="118">
        <v>1945</v>
      </c>
      <c r="AU52" s="99">
        <v>0</v>
      </c>
      <c r="AV52" s="99">
        <v>0</v>
      </c>
      <c r="AW52" s="99">
        <v>2</v>
      </c>
      <c r="AX52" s="99">
        <v>15</v>
      </c>
      <c r="AY52" s="99">
        <v>28</v>
      </c>
      <c r="AZ52" s="99">
        <v>27</v>
      </c>
      <c r="BA52" s="99">
        <v>45</v>
      </c>
      <c r="BB52" s="99">
        <v>39</v>
      </c>
      <c r="BC52" s="99">
        <v>45</v>
      </c>
      <c r="BD52" s="99">
        <v>75</v>
      </c>
      <c r="BE52" s="99">
        <v>59</v>
      </c>
      <c r="BF52" s="99">
        <v>64</v>
      </c>
      <c r="BG52" s="99">
        <v>61</v>
      </c>
      <c r="BH52" s="99">
        <v>39</v>
      </c>
      <c r="BI52" s="99">
        <v>28</v>
      </c>
      <c r="BJ52" s="99">
        <v>22</v>
      </c>
      <c r="BK52" s="99">
        <v>15</v>
      </c>
      <c r="BL52" s="99">
        <v>3</v>
      </c>
      <c r="BM52" s="99">
        <v>0</v>
      </c>
      <c r="BN52" s="99">
        <v>567</v>
      </c>
      <c r="BP52" s="118">
        <v>1945</v>
      </c>
    </row>
    <row r="53" spans="2:68">
      <c r="B53" s="118">
        <v>1946</v>
      </c>
      <c r="C53" s="99">
        <v>0</v>
      </c>
      <c r="D53" s="99">
        <v>0</v>
      </c>
      <c r="E53" s="99">
        <v>3</v>
      </c>
      <c r="F53" s="99">
        <v>12</v>
      </c>
      <c r="G53" s="99">
        <v>19</v>
      </c>
      <c r="H53" s="99">
        <v>29</v>
      </c>
      <c r="I53" s="99">
        <v>43</v>
      </c>
      <c r="J53" s="99">
        <v>32</v>
      </c>
      <c r="K53" s="99">
        <v>42</v>
      </c>
      <c r="L53" s="99">
        <v>44</v>
      </c>
      <c r="M53" s="99">
        <v>56</v>
      </c>
      <c r="N53" s="99">
        <v>67</v>
      </c>
      <c r="O53" s="99">
        <v>50</v>
      </c>
      <c r="P53" s="99">
        <v>46</v>
      </c>
      <c r="Q53" s="99">
        <v>32</v>
      </c>
      <c r="R53" s="99">
        <v>26</v>
      </c>
      <c r="S53" s="99">
        <v>9</v>
      </c>
      <c r="T53" s="99">
        <v>3</v>
      </c>
      <c r="U53" s="99">
        <v>0</v>
      </c>
      <c r="V53" s="99">
        <v>513</v>
      </c>
      <c r="W53" s="127"/>
      <c r="X53" s="118">
        <v>1946</v>
      </c>
      <c r="Y53" s="99">
        <v>0</v>
      </c>
      <c r="Z53" s="99">
        <v>0</v>
      </c>
      <c r="AA53" s="99">
        <v>1</v>
      </c>
      <c r="AB53" s="99">
        <v>8</v>
      </c>
      <c r="AC53" s="99">
        <v>9</v>
      </c>
      <c r="AD53" s="99">
        <v>18</v>
      </c>
      <c r="AE53" s="99">
        <v>15</v>
      </c>
      <c r="AF53" s="99">
        <v>26</v>
      </c>
      <c r="AG53" s="99">
        <v>27</v>
      </c>
      <c r="AH53" s="99">
        <v>23</v>
      </c>
      <c r="AI53" s="99">
        <v>29</v>
      </c>
      <c r="AJ53" s="99">
        <v>20</v>
      </c>
      <c r="AK53" s="99">
        <v>13</v>
      </c>
      <c r="AL53" s="99">
        <v>10</v>
      </c>
      <c r="AM53" s="99">
        <v>10</v>
      </c>
      <c r="AN53" s="99">
        <v>5</v>
      </c>
      <c r="AO53" s="99">
        <v>4</v>
      </c>
      <c r="AP53" s="99">
        <v>1</v>
      </c>
      <c r="AQ53" s="99">
        <v>0</v>
      </c>
      <c r="AR53" s="99">
        <v>219</v>
      </c>
      <c r="AS53" s="127"/>
      <c r="AT53" s="118">
        <v>1946</v>
      </c>
      <c r="AU53" s="99">
        <v>0</v>
      </c>
      <c r="AV53" s="99">
        <v>0</v>
      </c>
      <c r="AW53" s="99">
        <v>4</v>
      </c>
      <c r="AX53" s="99">
        <v>20</v>
      </c>
      <c r="AY53" s="99">
        <v>28</v>
      </c>
      <c r="AZ53" s="99">
        <v>47</v>
      </c>
      <c r="BA53" s="99">
        <v>58</v>
      </c>
      <c r="BB53" s="99">
        <v>58</v>
      </c>
      <c r="BC53" s="99">
        <v>69</v>
      </c>
      <c r="BD53" s="99">
        <v>67</v>
      </c>
      <c r="BE53" s="99">
        <v>85</v>
      </c>
      <c r="BF53" s="99">
        <v>87</v>
      </c>
      <c r="BG53" s="99">
        <v>63</v>
      </c>
      <c r="BH53" s="99">
        <v>56</v>
      </c>
      <c r="BI53" s="99">
        <v>42</v>
      </c>
      <c r="BJ53" s="99">
        <v>31</v>
      </c>
      <c r="BK53" s="99">
        <v>13</v>
      </c>
      <c r="BL53" s="99">
        <v>4</v>
      </c>
      <c r="BM53" s="99">
        <v>0</v>
      </c>
      <c r="BN53" s="99">
        <v>732</v>
      </c>
      <c r="BP53" s="118">
        <v>1946</v>
      </c>
    </row>
    <row r="54" spans="2:68">
      <c r="B54" s="118">
        <v>1947</v>
      </c>
      <c r="C54" s="99">
        <v>0</v>
      </c>
      <c r="D54" s="99">
        <v>0</v>
      </c>
      <c r="E54" s="99">
        <v>1</v>
      </c>
      <c r="F54" s="99">
        <v>12</v>
      </c>
      <c r="G54" s="99">
        <v>19</v>
      </c>
      <c r="H54" s="99">
        <v>28</v>
      </c>
      <c r="I54" s="99">
        <v>34</v>
      </c>
      <c r="J54" s="99">
        <v>44</v>
      </c>
      <c r="K54" s="99">
        <v>55</v>
      </c>
      <c r="L54" s="99">
        <v>61</v>
      </c>
      <c r="M54" s="99">
        <v>53</v>
      </c>
      <c r="N54" s="99">
        <v>67</v>
      </c>
      <c r="O54" s="99">
        <v>56</v>
      </c>
      <c r="P54" s="99">
        <v>43</v>
      </c>
      <c r="Q54" s="99">
        <v>27</v>
      </c>
      <c r="R54" s="99">
        <v>28</v>
      </c>
      <c r="S54" s="99">
        <v>14</v>
      </c>
      <c r="T54" s="99">
        <v>4</v>
      </c>
      <c r="U54" s="99">
        <v>0</v>
      </c>
      <c r="V54" s="99">
        <v>546</v>
      </c>
      <c r="W54" s="127"/>
      <c r="X54" s="118">
        <v>1947</v>
      </c>
      <c r="Y54" s="99">
        <v>0</v>
      </c>
      <c r="Z54" s="99">
        <v>0</v>
      </c>
      <c r="AA54" s="99">
        <v>0</v>
      </c>
      <c r="AB54" s="99">
        <v>4</v>
      </c>
      <c r="AC54" s="99">
        <v>11</v>
      </c>
      <c r="AD54" s="99">
        <v>19</v>
      </c>
      <c r="AE54" s="99">
        <v>16</v>
      </c>
      <c r="AF54" s="99">
        <v>22</v>
      </c>
      <c r="AG54" s="99">
        <v>16</v>
      </c>
      <c r="AH54" s="99">
        <v>19</v>
      </c>
      <c r="AI54" s="99">
        <v>21</v>
      </c>
      <c r="AJ54" s="99">
        <v>18</v>
      </c>
      <c r="AK54" s="99">
        <v>24</v>
      </c>
      <c r="AL54" s="99">
        <v>15</v>
      </c>
      <c r="AM54" s="99">
        <v>9</v>
      </c>
      <c r="AN54" s="99">
        <v>5</v>
      </c>
      <c r="AO54" s="99">
        <v>0</v>
      </c>
      <c r="AP54" s="99">
        <v>1</v>
      </c>
      <c r="AQ54" s="99">
        <v>0</v>
      </c>
      <c r="AR54" s="99">
        <v>200</v>
      </c>
      <c r="AS54" s="127"/>
      <c r="AT54" s="118">
        <v>1947</v>
      </c>
      <c r="AU54" s="99">
        <v>0</v>
      </c>
      <c r="AV54" s="99">
        <v>0</v>
      </c>
      <c r="AW54" s="99">
        <v>1</v>
      </c>
      <c r="AX54" s="99">
        <v>16</v>
      </c>
      <c r="AY54" s="99">
        <v>30</v>
      </c>
      <c r="AZ54" s="99">
        <v>47</v>
      </c>
      <c r="BA54" s="99">
        <v>50</v>
      </c>
      <c r="BB54" s="99">
        <v>66</v>
      </c>
      <c r="BC54" s="99">
        <v>71</v>
      </c>
      <c r="BD54" s="99">
        <v>80</v>
      </c>
      <c r="BE54" s="99">
        <v>74</v>
      </c>
      <c r="BF54" s="99">
        <v>85</v>
      </c>
      <c r="BG54" s="99">
        <v>80</v>
      </c>
      <c r="BH54" s="99">
        <v>58</v>
      </c>
      <c r="BI54" s="99">
        <v>36</v>
      </c>
      <c r="BJ54" s="99">
        <v>33</v>
      </c>
      <c r="BK54" s="99">
        <v>14</v>
      </c>
      <c r="BL54" s="99">
        <v>5</v>
      </c>
      <c r="BM54" s="99">
        <v>0</v>
      </c>
      <c r="BN54" s="99">
        <v>746</v>
      </c>
      <c r="BP54" s="118">
        <v>1947</v>
      </c>
    </row>
    <row r="55" spans="2:68">
      <c r="B55" s="118">
        <v>1948</v>
      </c>
      <c r="C55" s="99">
        <v>0</v>
      </c>
      <c r="D55" s="99">
        <v>0</v>
      </c>
      <c r="E55" s="99">
        <v>4</v>
      </c>
      <c r="F55" s="99">
        <v>22</v>
      </c>
      <c r="G55" s="99">
        <v>34</v>
      </c>
      <c r="H55" s="99">
        <v>36</v>
      </c>
      <c r="I55" s="99">
        <v>37</v>
      </c>
      <c r="J55" s="99">
        <v>33</v>
      </c>
      <c r="K55" s="99">
        <v>57</v>
      </c>
      <c r="L55" s="99">
        <v>64</v>
      </c>
      <c r="M55" s="99">
        <v>58</v>
      </c>
      <c r="N55" s="99">
        <v>66</v>
      </c>
      <c r="O55" s="99">
        <v>56</v>
      </c>
      <c r="P55" s="99">
        <v>36</v>
      </c>
      <c r="Q55" s="99">
        <v>28</v>
      </c>
      <c r="R55" s="99">
        <v>22</v>
      </c>
      <c r="S55" s="99">
        <v>15</v>
      </c>
      <c r="T55" s="99">
        <v>9</v>
      </c>
      <c r="U55" s="99">
        <v>1</v>
      </c>
      <c r="V55" s="99">
        <v>578</v>
      </c>
      <c r="W55" s="127"/>
      <c r="X55" s="118">
        <v>1948</v>
      </c>
      <c r="Y55" s="99">
        <v>0</v>
      </c>
      <c r="Z55" s="99">
        <v>0</v>
      </c>
      <c r="AA55" s="99">
        <v>0</v>
      </c>
      <c r="AB55" s="99">
        <v>2</v>
      </c>
      <c r="AC55" s="99">
        <v>5</v>
      </c>
      <c r="AD55" s="99">
        <v>14</v>
      </c>
      <c r="AE55" s="99">
        <v>16</v>
      </c>
      <c r="AF55" s="99">
        <v>20</v>
      </c>
      <c r="AG55" s="99">
        <v>6</v>
      </c>
      <c r="AH55" s="99">
        <v>15</v>
      </c>
      <c r="AI55" s="99">
        <v>28</v>
      </c>
      <c r="AJ55" s="99">
        <v>14</v>
      </c>
      <c r="AK55" s="99">
        <v>13</v>
      </c>
      <c r="AL55" s="99">
        <v>12</v>
      </c>
      <c r="AM55" s="99">
        <v>5</v>
      </c>
      <c r="AN55" s="99">
        <v>4</v>
      </c>
      <c r="AO55" s="99">
        <v>2</v>
      </c>
      <c r="AP55" s="99">
        <v>3</v>
      </c>
      <c r="AQ55" s="99">
        <v>0</v>
      </c>
      <c r="AR55" s="99">
        <v>159</v>
      </c>
      <c r="AS55" s="127"/>
      <c r="AT55" s="118">
        <v>1948</v>
      </c>
      <c r="AU55" s="99">
        <v>0</v>
      </c>
      <c r="AV55" s="99">
        <v>0</v>
      </c>
      <c r="AW55" s="99">
        <v>4</v>
      </c>
      <c r="AX55" s="99">
        <v>24</v>
      </c>
      <c r="AY55" s="99">
        <v>39</v>
      </c>
      <c r="AZ55" s="99">
        <v>50</v>
      </c>
      <c r="BA55" s="99">
        <v>53</v>
      </c>
      <c r="BB55" s="99">
        <v>53</v>
      </c>
      <c r="BC55" s="99">
        <v>63</v>
      </c>
      <c r="BD55" s="99">
        <v>79</v>
      </c>
      <c r="BE55" s="99">
        <v>86</v>
      </c>
      <c r="BF55" s="99">
        <v>80</v>
      </c>
      <c r="BG55" s="99">
        <v>69</v>
      </c>
      <c r="BH55" s="99">
        <v>48</v>
      </c>
      <c r="BI55" s="99">
        <v>33</v>
      </c>
      <c r="BJ55" s="99">
        <v>26</v>
      </c>
      <c r="BK55" s="99">
        <v>17</v>
      </c>
      <c r="BL55" s="99">
        <v>12</v>
      </c>
      <c r="BM55" s="99">
        <v>1</v>
      </c>
      <c r="BN55" s="99">
        <v>737</v>
      </c>
      <c r="BP55" s="118">
        <v>1948</v>
      </c>
    </row>
    <row r="56" spans="2:68">
      <c r="B56" s="118">
        <v>1949</v>
      </c>
      <c r="C56" s="99">
        <v>0</v>
      </c>
      <c r="D56" s="99">
        <v>1</v>
      </c>
      <c r="E56" s="99">
        <v>2</v>
      </c>
      <c r="F56" s="99">
        <v>15</v>
      </c>
      <c r="G56" s="99">
        <v>36</v>
      </c>
      <c r="H56" s="99">
        <v>43</v>
      </c>
      <c r="I56" s="99">
        <v>43</v>
      </c>
      <c r="J56" s="99">
        <v>54</v>
      </c>
      <c r="K56" s="99">
        <v>54</v>
      </c>
      <c r="L56" s="99">
        <v>65</v>
      </c>
      <c r="M56" s="99">
        <v>48</v>
      </c>
      <c r="N56" s="99">
        <v>55</v>
      </c>
      <c r="O56" s="99">
        <v>53</v>
      </c>
      <c r="P56" s="99">
        <v>51</v>
      </c>
      <c r="Q56" s="99">
        <v>39</v>
      </c>
      <c r="R56" s="99">
        <v>21</v>
      </c>
      <c r="S56" s="99">
        <v>13</v>
      </c>
      <c r="T56" s="99">
        <v>5</v>
      </c>
      <c r="U56" s="99">
        <v>1</v>
      </c>
      <c r="V56" s="99">
        <v>599</v>
      </c>
      <c r="W56" s="127"/>
      <c r="X56" s="118">
        <v>1949</v>
      </c>
      <c r="Y56" s="99">
        <v>0</v>
      </c>
      <c r="Z56" s="99">
        <v>0</v>
      </c>
      <c r="AA56" s="99">
        <v>0</v>
      </c>
      <c r="AB56" s="99">
        <v>7</v>
      </c>
      <c r="AC56" s="99">
        <v>6</v>
      </c>
      <c r="AD56" s="99">
        <v>13</v>
      </c>
      <c r="AE56" s="99">
        <v>10</v>
      </c>
      <c r="AF56" s="99">
        <v>23</v>
      </c>
      <c r="AG56" s="99">
        <v>18</v>
      </c>
      <c r="AH56" s="99">
        <v>23</v>
      </c>
      <c r="AI56" s="99">
        <v>10</v>
      </c>
      <c r="AJ56" s="99">
        <v>14</v>
      </c>
      <c r="AK56" s="99">
        <v>23</v>
      </c>
      <c r="AL56" s="99">
        <v>16</v>
      </c>
      <c r="AM56" s="99">
        <v>8</v>
      </c>
      <c r="AN56" s="99">
        <v>3</v>
      </c>
      <c r="AO56" s="99">
        <v>0</v>
      </c>
      <c r="AP56" s="99">
        <v>0</v>
      </c>
      <c r="AQ56" s="99">
        <v>0</v>
      </c>
      <c r="AR56" s="99">
        <v>174</v>
      </c>
      <c r="AS56" s="127"/>
      <c r="AT56" s="118">
        <v>1949</v>
      </c>
      <c r="AU56" s="99">
        <v>0</v>
      </c>
      <c r="AV56" s="99">
        <v>1</v>
      </c>
      <c r="AW56" s="99">
        <v>2</v>
      </c>
      <c r="AX56" s="99">
        <v>22</v>
      </c>
      <c r="AY56" s="99">
        <v>42</v>
      </c>
      <c r="AZ56" s="99">
        <v>56</v>
      </c>
      <c r="BA56" s="99">
        <v>53</v>
      </c>
      <c r="BB56" s="99">
        <v>77</v>
      </c>
      <c r="BC56" s="99">
        <v>72</v>
      </c>
      <c r="BD56" s="99">
        <v>88</v>
      </c>
      <c r="BE56" s="99">
        <v>58</v>
      </c>
      <c r="BF56" s="99">
        <v>69</v>
      </c>
      <c r="BG56" s="99">
        <v>76</v>
      </c>
      <c r="BH56" s="99">
        <v>67</v>
      </c>
      <c r="BI56" s="99">
        <v>47</v>
      </c>
      <c r="BJ56" s="99">
        <v>24</v>
      </c>
      <c r="BK56" s="99">
        <v>13</v>
      </c>
      <c r="BL56" s="99">
        <v>5</v>
      </c>
      <c r="BM56" s="99">
        <v>1</v>
      </c>
      <c r="BN56" s="99">
        <v>773</v>
      </c>
      <c r="BP56" s="118">
        <v>1949</v>
      </c>
    </row>
    <row r="57" spans="2:68">
      <c r="B57" s="119">
        <v>1950</v>
      </c>
      <c r="C57" s="99">
        <v>0</v>
      </c>
      <c r="D57" s="99">
        <v>0</v>
      </c>
      <c r="E57" s="99">
        <v>3</v>
      </c>
      <c r="F57" s="99">
        <v>13</v>
      </c>
      <c r="G57" s="99">
        <v>30</v>
      </c>
      <c r="H57" s="99">
        <v>39</v>
      </c>
      <c r="I57" s="99">
        <v>35</v>
      </c>
      <c r="J57" s="99">
        <v>55</v>
      </c>
      <c r="K57" s="99">
        <v>56</v>
      </c>
      <c r="L57" s="99">
        <v>41</v>
      </c>
      <c r="M57" s="99">
        <v>68</v>
      </c>
      <c r="N57" s="99">
        <v>57</v>
      </c>
      <c r="O57" s="99">
        <v>44</v>
      </c>
      <c r="P57" s="99">
        <v>43</v>
      </c>
      <c r="Q57" s="99">
        <v>40</v>
      </c>
      <c r="R57" s="99">
        <v>27</v>
      </c>
      <c r="S57" s="99">
        <v>10</v>
      </c>
      <c r="T57" s="99">
        <v>6</v>
      </c>
      <c r="U57" s="99">
        <v>0</v>
      </c>
      <c r="V57" s="99">
        <v>567</v>
      </c>
      <c r="W57" s="127"/>
      <c r="X57" s="119">
        <v>1950</v>
      </c>
      <c r="Y57" s="99">
        <v>0</v>
      </c>
      <c r="Z57" s="99">
        <v>0</v>
      </c>
      <c r="AA57" s="99">
        <v>2</v>
      </c>
      <c r="AB57" s="99">
        <v>5</v>
      </c>
      <c r="AC57" s="99">
        <v>8</v>
      </c>
      <c r="AD57" s="99">
        <v>9</v>
      </c>
      <c r="AE57" s="99">
        <v>17</v>
      </c>
      <c r="AF57" s="99">
        <v>19</v>
      </c>
      <c r="AG57" s="99">
        <v>21</v>
      </c>
      <c r="AH57" s="99">
        <v>15</v>
      </c>
      <c r="AI57" s="99">
        <v>19</v>
      </c>
      <c r="AJ57" s="99">
        <v>30</v>
      </c>
      <c r="AK57" s="99">
        <v>21</v>
      </c>
      <c r="AL57" s="99">
        <v>17</v>
      </c>
      <c r="AM57" s="99">
        <v>6</v>
      </c>
      <c r="AN57" s="99">
        <v>4</v>
      </c>
      <c r="AO57" s="99">
        <v>0</v>
      </c>
      <c r="AP57" s="99">
        <v>0</v>
      </c>
      <c r="AQ57" s="99">
        <v>0</v>
      </c>
      <c r="AR57" s="99">
        <v>193</v>
      </c>
      <c r="AS57" s="127"/>
      <c r="AT57" s="119">
        <v>1950</v>
      </c>
      <c r="AU57" s="99">
        <v>0</v>
      </c>
      <c r="AV57" s="99">
        <v>0</v>
      </c>
      <c r="AW57" s="99">
        <v>5</v>
      </c>
      <c r="AX57" s="99">
        <v>18</v>
      </c>
      <c r="AY57" s="99">
        <v>38</v>
      </c>
      <c r="AZ57" s="99">
        <v>48</v>
      </c>
      <c r="BA57" s="99">
        <v>52</v>
      </c>
      <c r="BB57" s="99">
        <v>74</v>
      </c>
      <c r="BC57" s="99">
        <v>77</v>
      </c>
      <c r="BD57" s="99">
        <v>56</v>
      </c>
      <c r="BE57" s="99">
        <v>87</v>
      </c>
      <c r="BF57" s="99">
        <v>87</v>
      </c>
      <c r="BG57" s="99">
        <v>65</v>
      </c>
      <c r="BH57" s="99">
        <v>60</v>
      </c>
      <c r="BI57" s="99">
        <v>46</v>
      </c>
      <c r="BJ57" s="99">
        <v>31</v>
      </c>
      <c r="BK57" s="99">
        <v>10</v>
      </c>
      <c r="BL57" s="99">
        <v>6</v>
      </c>
      <c r="BM57" s="99">
        <v>0</v>
      </c>
      <c r="BN57" s="99">
        <v>760</v>
      </c>
      <c r="BP57" s="119">
        <v>1950</v>
      </c>
    </row>
    <row r="58" spans="2:68">
      <c r="B58" s="119">
        <v>1951</v>
      </c>
      <c r="C58" s="99">
        <v>0</v>
      </c>
      <c r="D58" s="99">
        <v>0</v>
      </c>
      <c r="E58" s="99">
        <v>3</v>
      </c>
      <c r="F58" s="99">
        <v>22</v>
      </c>
      <c r="G58" s="99">
        <v>38</v>
      </c>
      <c r="H58" s="99">
        <v>41</v>
      </c>
      <c r="I58" s="99">
        <v>37</v>
      </c>
      <c r="J58" s="99">
        <v>55</v>
      </c>
      <c r="K58" s="99">
        <v>63</v>
      </c>
      <c r="L58" s="99">
        <v>75</v>
      </c>
      <c r="M58" s="99">
        <v>52</v>
      </c>
      <c r="N58" s="99">
        <v>52</v>
      </c>
      <c r="O58" s="99">
        <v>66</v>
      </c>
      <c r="P58" s="99">
        <v>52</v>
      </c>
      <c r="Q58" s="99">
        <v>25</v>
      </c>
      <c r="R58" s="99">
        <v>17</v>
      </c>
      <c r="S58" s="99">
        <v>7</v>
      </c>
      <c r="T58" s="99">
        <v>3</v>
      </c>
      <c r="U58" s="99">
        <v>0</v>
      </c>
      <c r="V58" s="99">
        <v>608</v>
      </c>
      <c r="W58" s="127"/>
      <c r="X58" s="119">
        <v>1951</v>
      </c>
      <c r="Y58" s="99">
        <v>0</v>
      </c>
      <c r="Z58" s="99">
        <v>0</v>
      </c>
      <c r="AA58" s="99">
        <v>0</v>
      </c>
      <c r="AB58" s="99">
        <v>3</v>
      </c>
      <c r="AC58" s="99">
        <v>14</v>
      </c>
      <c r="AD58" s="99">
        <v>11</v>
      </c>
      <c r="AE58" s="99">
        <v>13</v>
      </c>
      <c r="AF58" s="99">
        <v>27</v>
      </c>
      <c r="AG58" s="99">
        <v>17</v>
      </c>
      <c r="AH58" s="99">
        <v>25</v>
      </c>
      <c r="AI58" s="99">
        <v>13</v>
      </c>
      <c r="AJ58" s="99">
        <v>26</v>
      </c>
      <c r="AK58" s="99">
        <v>15</v>
      </c>
      <c r="AL58" s="99">
        <v>15</v>
      </c>
      <c r="AM58" s="99">
        <v>11</v>
      </c>
      <c r="AN58" s="99">
        <v>5</v>
      </c>
      <c r="AO58" s="99">
        <v>2</v>
      </c>
      <c r="AP58" s="99">
        <v>0</v>
      </c>
      <c r="AQ58" s="99">
        <v>0</v>
      </c>
      <c r="AR58" s="99">
        <v>197</v>
      </c>
      <c r="AS58" s="127"/>
      <c r="AT58" s="119">
        <v>1951</v>
      </c>
      <c r="AU58" s="99">
        <v>0</v>
      </c>
      <c r="AV58" s="99">
        <v>0</v>
      </c>
      <c r="AW58" s="99">
        <v>3</v>
      </c>
      <c r="AX58" s="99">
        <v>25</v>
      </c>
      <c r="AY58" s="99">
        <v>52</v>
      </c>
      <c r="AZ58" s="99">
        <v>52</v>
      </c>
      <c r="BA58" s="99">
        <v>50</v>
      </c>
      <c r="BB58" s="99">
        <v>82</v>
      </c>
      <c r="BC58" s="99">
        <v>80</v>
      </c>
      <c r="BD58" s="99">
        <v>100</v>
      </c>
      <c r="BE58" s="99">
        <v>65</v>
      </c>
      <c r="BF58" s="99">
        <v>78</v>
      </c>
      <c r="BG58" s="99">
        <v>81</v>
      </c>
      <c r="BH58" s="99">
        <v>67</v>
      </c>
      <c r="BI58" s="99">
        <v>36</v>
      </c>
      <c r="BJ58" s="99">
        <v>22</v>
      </c>
      <c r="BK58" s="99">
        <v>9</v>
      </c>
      <c r="BL58" s="99">
        <v>3</v>
      </c>
      <c r="BM58" s="99">
        <v>0</v>
      </c>
      <c r="BN58" s="99">
        <v>805</v>
      </c>
      <c r="BP58" s="119">
        <v>1951</v>
      </c>
    </row>
    <row r="59" spans="2:68">
      <c r="B59" s="119">
        <v>1952</v>
      </c>
      <c r="C59" s="99">
        <v>0</v>
      </c>
      <c r="D59" s="99">
        <v>0</v>
      </c>
      <c r="E59" s="99">
        <v>0</v>
      </c>
      <c r="F59" s="99">
        <v>20</v>
      </c>
      <c r="G59" s="99">
        <v>33</v>
      </c>
      <c r="H59" s="99">
        <v>59</v>
      </c>
      <c r="I59" s="99">
        <v>62</v>
      </c>
      <c r="J59" s="99">
        <v>49</v>
      </c>
      <c r="K59" s="99">
        <v>74</v>
      </c>
      <c r="L59" s="99">
        <v>81</v>
      </c>
      <c r="M59" s="99">
        <v>55</v>
      </c>
      <c r="N59" s="99">
        <v>60</v>
      </c>
      <c r="O59" s="99">
        <v>76</v>
      </c>
      <c r="P59" s="99">
        <v>45</v>
      </c>
      <c r="Q59" s="99">
        <v>45</v>
      </c>
      <c r="R59" s="99">
        <v>28</v>
      </c>
      <c r="S59" s="99">
        <v>2</v>
      </c>
      <c r="T59" s="99">
        <v>5</v>
      </c>
      <c r="U59" s="99">
        <v>0</v>
      </c>
      <c r="V59" s="99">
        <v>694</v>
      </c>
      <c r="W59" s="127"/>
      <c r="X59" s="119">
        <v>1952</v>
      </c>
      <c r="Y59" s="99">
        <v>0</v>
      </c>
      <c r="Z59" s="99">
        <v>0</v>
      </c>
      <c r="AA59" s="99">
        <v>0</v>
      </c>
      <c r="AB59" s="99">
        <v>7</v>
      </c>
      <c r="AC59" s="99">
        <v>6</v>
      </c>
      <c r="AD59" s="99">
        <v>14</v>
      </c>
      <c r="AE59" s="99">
        <v>18</v>
      </c>
      <c r="AF59" s="99">
        <v>35</v>
      </c>
      <c r="AG59" s="99">
        <v>23</v>
      </c>
      <c r="AH59" s="99">
        <v>24</v>
      </c>
      <c r="AI59" s="99">
        <v>25</v>
      </c>
      <c r="AJ59" s="99">
        <v>22</v>
      </c>
      <c r="AK59" s="99">
        <v>18</v>
      </c>
      <c r="AL59" s="99">
        <v>10</v>
      </c>
      <c r="AM59" s="99">
        <v>11</v>
      </c>
      <c r="AN59" s="99">
        <v>6</v>
      </c>
      <c r="AO59" s="99">
        <v>4</v>
      </c>
      <c r="AP59" s="99">
        <v>1</v>
      </c>
      <c r="AQ59" s="99">
        <v>1</v>
      </c>
      <c r="AR59" s="99">
        <v>225</v>
      </c>
      <c r="AS59" s="127"/>
      <c r="AT59" s="119">
        <v>1952</v>
      </c>
      <c r="AU59" s="99">
        <v>0</v>
      </c>
      <c r="AV59" s="99">
        <v>0</v>
      </c>
      <c r="AW59" s="99">
        <v>0</v>
      </c>
      <c r="AX59" s="99">
        <v>27</v>
      </c>
      <c r="AY59" s="99">
        <v>39</v>
      </c>
      <c r="AZ59" s="99">
        <v>73</v>
      </c>
      <c r="BA59" s="99">
        <v>80</v>
      </c>
      <c r="BB59" s="99">
        <v>84</v>
      </c>
      <c r="BC59" s="99">
        <v>97</v>
      </c>
      <c r="BD59" s="99">
        <v>105</v>
      </c>
      <c r="BE59" s="99">
        <v>80</v>
      </c>
      <c r="BF59" s="99">
        <v>82</v>
      </c>
      <c r="BG59" s="99">
        <v>94</v>
      </c>
      <c r="BH59" s="99">
        <v>55</v>
      </c>
      <c r="BI59" s="99">
        <v>56</v>
      </c>
      <c r="BJ59" s="99">
        <v>34</v>
      </c>
      <c r="BK59" s="99">
        <v>6</v>
      </c>
      <c r="BL59" s="99">
        <v>6</v>
      </c>
      <c r="BM59" s="99">
        <v>1</v>
      </c>
      <c r="BN59" s="99">
        <v>919</v>
      </c>
      <c r="BP59" s="119">
        <v>1952</v>
      </c>
    </row>
    <row r="60" spans="2:68">
      <c r="B60" s="119">
        <v>1953</v>
      </c>
      <c r="C60" s="99">
        <v>0</v>
      </c>
      <c r="D60" s="99">
        <v>0</v>
      </c>
      <c r="E60" s="99">
        <v>2</v>
      </c>
      <c r="F60" s="99">
        <v>12</v>
      </c>
      <c r="G60" s="99">
        <v>41</v>
      </c>
      <c r="H60" s="99">
        <v>50</v>
      </c>
      <c r="I60" s="99">
        <v>52</v>
      </c>
      <c r="J60" s="99">
        <v>62</v>
      </c>
      <c r="K60" s="99">
        <v>59</v>
      </c>
      <c r="L60" s="99">
        <v>69</v>
      </c>
      <c r="M60" s="99">
        <v>71</v>
      </c>
      <c r="N60" s="99">
        <v>57</v>
      </c>
      <c r="O60" s="99">
        <v>84</v>
      </c>
      <c r="P60" s="99">
        <v>64</v>
      </c>
      <c r="Q60" s="99">
        <v>35</v>
      </c>
      <c r="R60" s="99">
        <v>22</v>
      </c>
      <c r="S60" s="99">
        <v>11</v>
      </c>
      <c r="T60" s="99">
        <v>6</v>
      </c>
      <c r="U60" s="99">
        <v>1</v>
      </c>
      <c r="V60" s="99">
        <v>698</v>
      </c>
      <c r="W60" s="127"/>
      <c r="X60" s="119">
        <v>1953</v>
      </c>
      <c r="Y60" s="99">
        <v>0</v>
      </c>
      <c r="Z60" s="99">
        <v>0</v>
      </c>
      <c r="AA60" s="99">
        <v>0</v>
      </c>
      <c r="AB60" s="99">
        <v>6</v>
      </c>
      <c r="AC60" s="99">
        <v>5</v>
      </c>
      <c r="AD60" s="99">
        <v>18</v>
      </c>
      <c r="AE60" s="99">
        <v>19</v>
      </c>
      <c r="AF60" s="99">
        <v>22</v>
      </c>
      <c r="AG60" s="99">
        <v>33</v>
      </c>
      <c r="AH60" s="99">
        <v>28</v>
      </c>
      <c r="AI60" s="99">
        <v>48</v>
      </c>
      <c r="AJ60" s="99">
        <v>22</v>
      </c>
      <c r="AK60" s="99">
        <v>27</v>
      </c>
      <c r="AL60" s="99">
        <v>13</v>
      </c>
      <c r="AM60" s="99">
        <v>11</v>
      </c>
      <c r="AN60" s="99">
        <v>5</v>
      </c>
      <c r="AO60" s="99">
        <v>3</v>
      </c>
      <c r="AP60" s="99">
        <v>1</v>
      </c>
      <c r="AQ60" s="99">
        <v>0</v>
      </c>
      <c r="AR60" s="99">
        <v>261</v>
      </c>
      <c r="AS60" s="127"/>
      <c r="AT60" s="119">
        <v>1953</v>
      </c>
      <c r="AU60" s="99">
        <v>0</v>
      </c>
      <c r="AV60" s="99">
        <v>0</v>
      </c>
      <c r="AW60" s="99">
        <v>2</v>
      </c>
      <c r="AX60" s="99">
        <v>18</v>
      </c>
      <c r="AY60" s="99">
        <v>46</v>
      </c>
      <c r="AZ60" s="99">
        <v>68</v>
      </c>
      <c r="BA60" s="99">
        <v>71</v>
      </c>
      <c r="BB60" s="99">
        <v>84</v>
      </c>
      <c r="BC60" s="99">
        <v>92</v>
      </c>
      <c r="BD60" s="99">
        <v>97</v>
      </c>
      <c r="BE60" s="99">
        <v>119</v>
      </c>
      <c r="BF60" s="99">
        <v>79</v>
      </c>
      <c r="BG60" s="99">
        <v>111</v>
      </c>
      <c r="BH60" s="99">
        <v>77</v>
      </c>
      <c r="BI60" s="99">
        <v>46</v>
      </c>
      <c r="BJ60" s="99">
        <v>27</v>
      </c>
      <c r="BK60" s="99">
        <v>14</v>
      </c>
      <c r="BL60" s="99">
        <v>7</v>
      </c>
      <c r="BM60" s="99">
        <v>1</v>
      </c>
      <c r="BN60" s="99">
        <v>959</v>
      </c>
      <c r="BP60" s="119">
        <v>1953</v>
      </c>
    </row>
    <row r="61" spans="2:68">
      <c r="B61" s="119">
        <v>1954</v>
      </c>
      <c r="C61" s="99">
        <v>0</v>
      </c>
      <c r="D61" s="99">
        <v>0</v>
      </c>
      <c r="E61" s="99">
        <v>3</v>
      </c>
      <c r="F61" s="99">
        <v>17</v>
      </c>
      <c r="G61" s="99">
        <v>39</v>
      </c>
      <c r="H61" s="99">
        <v>61</v>
      </c>
      <c r="I61" s="99">
        <v>58</v>
      </c>
      <c r="J61" s="99">
        <v>61</v>
      </c>
      <c r="K61" s="99">
        <v>79</v>
      </c>
      <c r="L61" s="99">
        <v>66</v>
      </c>
      <c r="M61" s="99">
        <v>50</v>
      </c>
      <c r="N61" s="99">
        <v>64</v>
      </c>
      <c r="O61" s="99">
        <v>79</v>
      </c>
      <c r="P61" s="99">
        <v>59</v>
      </c>
      <c r="Q61" s="99">
        <v>46</v>
      </c>
      <c r="R61" s="99">
        <v>24</v>
      </c>
      <c r="S61" s="99">
        <v>13</v>
      </c>
      <c r="T61" s="99">
        <v>4</v>
      </c>
      <c r="U61" s="99">
        <v>1</v>
      </c>
      <c r="V61" s="99">
        <v>724</v>
      </c>
      <c r="W61" s="127"/>
      <c r="X61" s="119">
        <v>1954</v>
      </c>
      <c r="Y61" s="99">
        <v>0</v>
      </c>
      <c r="Z61" s="99">
        <v>0</v>
      </c>
      <c r="AA61" s="99">
        <v>0</v>
      </c>
      <c r="AB61" s="99">
        <v>6</v>
      </c>
      <c r="AC61" s="99">
        <v>3</v>
      </c>
      <c r="AD61" s="99">
        <v>20</v>
      </c>
      <c r="AE61" s="99">
        <v>15</v>
      </c>
      <c r="AF61" s="99">
        <v>25</v>
      </c>
      <c r="AG61" s="99">
        <v>23</v>
      </c>
      <c r="AH61" s="99">
        <v>36</v>
      </c>
      <c r="AI61" s="99">
        <v>27</v>
      </c>
      <c r="AJ61" s="99">
        <v>24</v>
      </c>
      <c r="AK61" s="99">
        <v>28</v>
      </c>
      <c r="AL61" s="99">
        <v>19</v>
      </c>
      <c r="AM61" s="99">
        <v>12</v>
      </c>
      <c r="AN61" s="99">
        <v>6</v>
      </c>
      <c r="AO61" s="99">
        <v>1</v>
      </c>
      <c r="AP61" s="99">
        <v>0</v>
      </c>
      <c r="AQ61" s="99">
        <v>0</v>
      </c>
      <c r="AR61" s="99">
        <v>245</v>
      </c>
      <c r="AS61" s="127"/>
      <c r="AT61" s="119">
        <v>1954</v>
      </c>
      <c r="AU61" s="99">
        <v>0</v>
      </c>
      <c r="AV61" s="99">
        <v>0</v>
      </c>
      <c r="AW61" s="99">
        <v>3</v>
      </c>
      <c r="AX61" s="99">
        <v>23</v>
      </c>
      <c r="AY61" s="99">
        <v>42</v>
      </c>
      <c r="AZ61" s="99">
        <v>81</v>
      </c>
      <c r="BA61" s="99">
        <v>73</v>
      </c>
      <c r="BB61" s="99">
        <v>86</v>
      </c>
      <c r="BC61" s="99">
        <v>102</v>
      </c>
      <c r="BD61" s="99">
        <v>102</v>
      </c>
      <c r="BE61" s="99">
        <v>77</v>
      </c>
      <c r="BF61" s="99">
        <v>88</v>
      </c>
      <c r="BG61" s="99">
        <v>107</v>
      </c>
      <c r="BH61" s="99">
        <v>78</v>
      </c>
      <c r="BI61" s="99">
        <v>58</v>
      </c>
      <c r="BJ61" s="99">
        <v>30</v>
      </c>
      <c r="BK61" s="99">
        <v>14</v>
      </c>
      <c r="BL61" s="99">
        <v>4</v>
      </c>
      <c r="BM61" s="99">
        <v>1</v>
      </c>
      <c r="BN61" s="99">
        <v>969</v>
      </c>
      <c r="BP61" s="119">
        <v>1954</v>
      </c>
    </row>
    <row r="62" spans="2:68">
      <c r="B62" s="119">
        <v>1955</v>
      </c>
      <c r="C62" s="99">
        <v>0</v>
      </c>
      <c r="D62" s="99">
        <v>0</v>
      </c>
      <c r="E62" s="99">
        <v>1</v>
      </c>
      <c r="F62" s="99">
        <v>19</v>
      </c>
      <c r="G62" s="99">
        <v>42</v>
      </c>
      <c r="H62" s="99">
        <v>48</v>
      </c>
      <c r="I62" s="99">
        <v>59</v>
      </c>
      <c r="J62" s="99">
        <v>61</v>
      </c>
      <c r="K62" s="99">
        <v>58</v>
      </c>
      <c r="L62" s="99">
        <v>67</v>
      </c>
      <c r="M62" s="99">
        <v>61</v>
      </c>
      <c r="N62" s="99">
        <v>65</v>
      </c>
      <c r="O62" s="99">
        <v>63</v>
      </c>
      <c r="P62" s="99">
        <v>71</v>
      </c>
      <c r="Q62" s="99">
        <v>45</v>
      </c>
      <c r="R62" s="99">
        <v>26</v>
      </c>
      <c r="S62" s="99">
        <v>10</v>
      </c>
      <c r="T62" s="99">
        <v>4</v>
      </c>
      <c r="U62" s="99">
        <v>1</v>
      </c>
      <c r="V62" s="99">
        <v>701</v>
      </c>
      <c r="W62" s="127"/>
      <c r="X62" s="119">
        <v>1955</v>
      </c>
      <c r="Y62" s="99">
        <v>0</v>
      </c>
      <c r="Z62" s="99">
        <v>0</v>
      </c>
      <c r="AA62" s="99">
        <v>0</v>
      </c>
      <c r="AB62" s="99">
        <v>3</v>
      </c>
      <c r="AC62" s="99">
        <v>4</v>
      </c>
      <c r="AD62" s="99">
        <v>15</v>
      </c>
      <c r="AE62" s="99">
        <v>26</v>
      </c>
      <c r="AF62" s="99">
        <v>27</v>
      </c>
      <c r="AG62" s="99">
        <v>25</v>
      </c>
      <c r="AH62" s="99">
        <v>28</v>
      </c>
      <c r="AI62" s="99">
        <v>37</v>
      </c>
      <c r="AJ62" s="99">
        <v>26</v>
      </c>
      <c r="AK62" s="99">
        <v>24</v>
      </c>
      <c r="AL62" s="99">
        <v>13</v>
      </c>
      <c r="AM62" s="99">
        <v>10</v>
      </c>
      <c r="AN62" s="99">
        <v>4</v>
      </c>
      <c r="AO62" s="99">
        <v>2</v>
      </c>
      <c r="AP62" s="99">
        <v>1</v>
      </c>
      <c r="AQ62" s="99">
        <v>0</v>
      </c>
      <c r="AR62" s="99">
        <v>245</v>
      </c>
      <c r="AS62" s="127"/>
      <c r="AT62" s="119">
        <v>1955</v>
      </c>
      <c r="AU62" s="99">
        <v>0</v>
      </c>
      <c r="AV62" s="99">
        <v>0</v>
      </c>
      <c r="AW62" s="99">
        <v>1</v>
      </c>
      <c r="AX62" s="99">
        <v>22</v>
      </c>
      <c r="AY62" s="99">
        <v>46</v>
      </c>
      <c r="AZ62" s="99">
        <v>63</v>
      </c>
      <c r="BA62" s="99">
        <v>85</v>
      </c>
      <c r="BB62" s="99">
        <v>88</v>
      </c>
      <c r="BC62" s="99">
        <v>83</v>
      </c>
      <c r="BD62" s="99">
        <v>95</v>
      </c>
      <c r="BE62" s="99">
        <v>98</v>
      </c>
      <c r="BF62" s="99">
        <v>91</v>
      </c>
      <c r="BG62" s="99">
        <v>87</v>
      </c>
      <c r="BH62" s="99">
        <v>84</v>
      </c>
      <c r="BI62" s="99">
        <v>55</v>
      </c>
      <c r="BJ62" s="99">
        <v>30</v>
      </c>
      <c r="BK62" s="99">
        <v>12</v>
      </c>
      <c r="BL62" s="99">
        <v>5</v>
      </c>
      <c r="BM62" s="99">
        <v>1</v>
      </c>
      <c r="BN62" s="99">
        <v>946</v>
      </c>
      <c r="BP62" s="119">
        <v>1955</v>
      </c>
    </row>
    <row r="63" spans="2:68">
      <c r="B63" s="119">
        <v>1956</v>
      </c>
      <c r="C63" s="99">
        <v>0</v>
      </c>
      <c r="D63" s="99">
        <v>0</v>
      </c>
      <c r="E63" s="99">
        <v>2</v>
      </c>
      <c r="F63" s="99">
        <v>8</v>
      </c>
      <c r="G63" s="99">
        <v>29</v>
      </c>
      <c r="H63" s="99">
        <v>71</v>
      </c>
      <c r="I63" s="99">
        <v>80</v>
      </c>
      <c r="J63" s="99">
        <v>61</v>
      </c>
      <c r="K63" s="99">
        <v>77</v>
      </c>
      <c r="L63" s="99">
        <v>79</v>
      </c>
      <c r="M63" s="99">
        <v>74</v>
      </c>
      <c r="N63" s="99">
        <v>65</v>
      </c>
      <c r="O63" s="99">
        <v>69</v>
      </c>
      <c r="P63" s="99">
        <v>56</v>
      </c>
      <c r="Q63" s="99">
        <v>40</v>
      </c>
      <c r="R63" s="99">
        <v>29</v>
      </c>
      <c r="S63" s="99">
        <v>7</v>
      </c>
      <c r="T63" s="99">
        <v>3</v>
      </c>
      <c r="U63" s="99">
        <v>1</v>
      </c>
      <c r="V63" s="99">
        <v>751</v>
      </c>
      <c r="W63" s="127"/>
      <c r="X63" s="119">
        <v>1956</v>
      </c>
      <c r="Y63" s="99">
        <v>0</v>
      </c>
      <c r="Z63" s="99">
        <v>0</v>
      </c>
      <c r="AA63" s="99">
        <v>2</v>
      </c>
      <c r="AB63" s="99">
        <v>6</v>
      </c>
      <c r="AC63" s="99">
        <v>11</v>
      </c>
      <c r="AD63" s="99">
        <v>9</v>
      </c>
      <c r="AE63" s="99">
        <v>29</v>
      </c>
      <c r="AF63" s="99">
        <v>29</v>
      </c>
      <c r="AG63" s="99">
        <v>26</v>
      </c>
      <c r="AH63" s="99">
        <v>33</v>
      </c>
      <c r="AI63" s="99">
        <v>28</v>
      </c>
      <c r="AJ63" s="99">
        <v>22</v>
      </c>
      <c r="AK63" s="99">
        <v>18</v>
      </c>
      <c r="AL63" s="99">
        <v>29</v>
      </c>
      <c r="AM63" s="99">
        <v>12</v>
      </c>
      <c r="AN63" s="99">
        <v>12</v>
      </c>
      <c r="AO63" s="99">
        <v>3</v>
      </c>
      <c r="AP63" s="99">
        <v>1</v>
      </c>
      <c r="AQ63" s="99">
        <v>0</v>
      </c>
      <c r="AR63" s="99">
        <v>270</v>
      </c>
      <c r="AS63" s="127"/>
      <c r="AT63" s="119">
        <v>1956</v>
      </c>
      <c r="AU63" s="99">
        <v>0</v>
      </c>
      <c r="AV63" s="99">
        <v>0</v>
      </c>
      <c r="AW63" s="99">
        <v>4</v>
      </c>
      <c r="AX63" s="99">
        <v>14</v>
      </c>
      <c r="AY63" s="99">
        <v>40</v>
      </c>
      <c r="AZ63" s="99">
        <v>80</v>
      </c>
      <c r="BA63" s="99">
        <v>109</v>
      </c>
      <c r="BB63" s="99">
        <v>90</v>
      </c>
      <c r="BC63" s="99">
        <v>103</v>
      </c>
      <c r="BD63" s="99">
        <v>112</v>
      </c>
      <c r="BE63" s="99">
        <v>102</v>
      </c>
      <c r="BF63" s="99">
        <v>87</v>
      </c>
      <c r="BG63" s="99">
        <v>87</v>
      </c>
      <c r="BH63" s="99">
        <v>85</v>
      </c>
      <c r="BI63" s="99">
        <v>52</v>
      </c>
      <c r="BJ63" s="99">
        <v>41</v>
      </c>
      <c r="BK63" s="99">
        <v>10</v>
      </c>
      <c r="BL63" s="99">
        <v>4</v>
      </c>
      <c r="BM63" s="99">
        <v>1</v>
      </c>
      <c r="BN63" s="99">
        <v>1021</v>
      </c>
      <c r="BP63" s="119">
        <v>1956</v>
      </c>
    </row>
    <row r="64" spans="2:68">
      <c r="B64" s="119">
        <v>1957</v>
      </c>
      <c r="C64" s="99">
        <v>0</v>
      </c>
      <c r="D64" s="99">
        <v>0</v>
      </c>
      <c r="E64" s="99">
        <v>2</v>
      </c>
      <c r="F64" s="99">
        <v>18</v>
      </c>
      <c r="G64" s="99">
        <v>36</v>
      </c>
      <c r="H64" s="99">
        <v>57</v>
      </c>
      <c r="I64" s="99">
        <v>70</v>
      </c>
      <c r="J64" s="99">
        <v>91</v>
      </c>
      <c r="K64" s="99">
        <v>82</v>
      </c>
      <c r="L64" s="99">
        <v>98</v>
      </c>
      <c r="M64" s="99">
        <v>94</v>
      </c>
      <c r="N64" s="99">
        <v>84</v>
      </c>
      <c r="O64" s="99">
        <v>74</v>
      </c>
      <c r="P64" s="99">
        <v>54</v>
      </c>
      <c r="Q64" s="99">
        <v>37</v>
      </c>
      <c r="R64" s="99">
        <v>25</v>
      </c>
      <c r="S64" s="99">
        <v>15</v>
      </c>
      <c r="T64" s="99">
        <v>5</v>
      </c>
      <c r="U64" s="99">
        <v>2</v>
      </c>
      <c r="V64" s="99">
        <v>844</v>
      </c>
      <c r="W64" s="127"/>
      <c r="X64" s="119">
        <v>1957</v>
      </c>
      <c r="Y64" s="99">
        <v>0</v>
      </c>
      <c r="Z64" s="99">
        <v>0</v>
      </c>
      <c r="AA64" s="99">
        <v>1</v>
      </c>
      <c r="AB64" s="99">
        <v>5</v>
      </c>
      <c r="AC64" s="99">
        <v>11</v>
      </c>
      <c r="AD64" s="99">
        <v>20</v>
      </c>
      <c r="AE64" s="99">
        <v>24</v>
      </c>
      <c r="AF64" s="99">
        <v>29</v>
      </c>
      <c r="AG64" s="99">
        <v>28</v>
      </c>
      <c r="AH64" s="99">
        <v>47</v>
      </c>
      <c r="AI64" s="99">
        <v>30</v>
      </c>
      <c r="AJ64" s="99">
        <v>39</v>
      </c>
      <c r="AK64" s="99">
        <v>33</v>
      </c>
      <c r="AL64" s="99">
        <v>27</v>
      </c>
      <c r="AM64" s="99">
        <v>22</v>
      </c>
      <c r="AN64" s="99">
        <v>7</v>
      </c>
      <c r="AO64" s="99">
        <v>2</v>
      </c>
      <c r="AP64" s="99">
        <v>1</v>
      </c>
      <c r="AQ64" s="99">
        <v>0</v>
      </c>
      <c r="AR64" s="99">
        <v>326</v>
      </c>
      <c r="AS64" s="127"/>
      <c r="AT64" s="119">
        <v>1957</v>
      </c>
      <c r="AU64" s="99">
        <v>0</v>
      </c>
      <c r="AV64" s="99">
        <v>0</v>
      </c>
      <c r="AW64" s="99">
        <v>3</v>
      </c>
      <c r="AX64" s="99">
        <v>23</v>
      </c>
      <c r="AY64" s="99">
        <v>47</v>
      </c>
      <c r="AZ64" s="99">
        <v>77</v>
      </c>
      <c r="BA64" s="99">
        <v>94</v>
      </c>
      <c r="BB64" s="99">
        <v>120</v>
      </c>
      <c r="BC64" s="99">
        <v>110</v>
      </c>
      <c r="BD64" s="99">
        <v>145</v>
      </c>
      <c r="BE64" s="99">
        <v>124</v>
      </c>
      <c r="BF64" s="99">
        <v>123</v>
      </c>
      <c r="BG64" s="99">
        <v>107</v>
      </c>
      <c r="BH64" s="99">
        <v>81</v>
      </c>
      <c r="BI64" s="99">
        <v>59</v>
      </c>
      <c r="BJ64" s="99">
        <v>32</v>
      </c>
      <c r="BK64" s="99">
        <v>17</v>
      </c>
      <c r="BL64" s="99">
        <v>6</v>
      </c>
      <c r="BM64" s="99">
        <v>2</v>
      </c>
      <c r="BN64" s="99">
        <v>1170</v>
      </c>
      <c r="BP64" s="119">
        <v>1957</v>
      </c>
    </row>
    <row r="65" spans="2:68">
      <c r="B65" s="120">
        <v>1958</v>
      </c>
      <c r="C65" s="99">
        <v>0</v>
      </c>
      <c r="D65" s="99">
        <v>0</v>
      </c>
      <c r="E65" s="99">
        <v>2</v>
      </c>
      <c r="F65" s="99">
        <v>18</v>
      </c>
      <c r="G65" s="99">
        <v>55</v>
      </c>
      <c r="H65" s="99">
        <v>71</v>
      </c>
      <c r="I65" s="99">
        <v>93</v>
      </c>
      <c r="J65" s="99">
        <v>88</v>
      </c>
      <c r="K65" s="99">
        <v>77</v>
      </c>
      <c r="L65" s="99">
        <v>120</v>
      </c>
      <c r="M65" s="99">
        <v>94</v>
      </c>
      <c r="N65" s="99">
        <v>67</v>
      </c>
      <c r="O65" s="99">
        <v>65</v>
      </c>
      <c r="P65" s="99">
        <v>66</v>
      </c>
      <c r="Q65" s="99">
        <v>47</v>
      </c>
      <c r="R65" s="99">
        <v>18</v>
      </c>
      <c r="S65" s="99">
        <v>20</v>
      </c>
      <c r="T65" s="99">
        <v>7</v>
      </c>
      <c r="U65" s="99">
        <v>2</v>
      </c>
      <c r="V65" s="99">
        <v>910</v>
      </c>
      <c r="W65" s="127"/>
      <c r="X65" s="120">
        <v>1958</v>
      </c>
      <c r="Y65" s="99">
        <v>0</v>
      </c>
      <c r="Z65" s="99">
        <v>0</v>
      </c>
      <c r="AA65" s="99">
        <v>1</v>
      </c>
      <c r="AB65" s="99">
        <v>10</v>
      </c>
      <c r="AC65" s="99">
        <v>14</v>
      </c>
      <c r="AD65" s="99">
        <v>15</v>
      </c>
      <c r="AE65" s="99">
        <v>27</v>
      </c>
      <c r="AF65" s="99">
        <v>27</v>
      </c>
      <c r="AG65" s="99">
        <v>29</v>
      </c>
      <c r="AH65" s="99">
        <v>37</v>
      </c>
      <c r="AI65" s="99">
        <v>38</v>
      </c>
      <c r="AJ65" s="99">
        <v>27</v>
      </c>
      <c r="AK65" s="99">
        <v>26</v>
      </c>
      <c r="AL65" s="99">
        <v>24</v>
      </c>
      <c r="AM65" s="99">
        <v>16</v>
      </c>
      <c r="AN65" s="99">
        <v>4</v>
      </c>
      <c r="AO65" s="99">
        <v>0</v>
      </c>
      <c r="AP65" s="99">
        <v>2</v>
      </c>
      <c r="AQ65" s="99">
        <v>0</v>
      </c>
      <c r="AR65" s="99">
        <v>297</v>
      </c>
      <c r="AS65" s="127"/>
      <c r="AT65" s="120">
        <v>1958</v>
      </c>
      <c r="AU65" s="99">
        <v>0</v>
      </c>
      <c r="AV65" s="99">
        <v>0</v>
      </c>
      <c r="AW65" s="99">
        <v>3</v>
      </c>
      <c r="AX65" s="99">
        <v>28</v>
      </c>
      <c r="AY65" s="99">
        <v>69</v>
      </c>
      <c r="AZ65" s="99">
        <v>86</v>
      </c>
      <c r="BA65" s="99">
        <v>120</v>
      </c>
      <c r="BB65" s="99">
        <v>115</v>
      </c>
      <c r="BC65" s="99">
        <v>106</v>
      </c>
      <c r="BD65" s="99">
        <v>157</v>
      </c>
      <c r="BE65" s="99">
        <v>132</v>
      </c>
      <c r="BF65" s="99">
        <v>94</v>
      </c>
      <c r="BG65" s="99">
        <v>91</v>
      </c>
      <c r="BH65" s="99">
        <v>90</v>
      </c>
      <c r="BI65" s="99">
        <v>63</v>
      </c>
      <c r="BJ65" s="99">
        <v>22</v>
      </c>
      <c r="BK65" s="99">
        <v>20</v>
      </c>
      <c r="BL65" s="99">
        <v>9</v>
      </c>
      <c r="BM65" s="99">
        <v>2</v>
      </c>
      <c r="BN65" s="99">
        <v>1207</v>
      </c>
      <c r="BP65" s="120">
        <v>1958</v>
      </c>
    </row>
    <row r="66" spans="2:68">
      <c r="B66" s="120">
        <v>1959</v>
      </c>
      <c r="C66" s="99">
        <v>0</v>
      </c>
      <c r="D66" s="99">
        <v>0</v>
      </c>
      <c r="E66" s="99">
        <v>3</v>
      </c>
      <c r="F66" s="99">
        <v>20</v>
      </c>
      <c r="G66" s="99">
        <v>34</v>
      </c>
      <c r="H66" s="99">
        <v>61</v>
      </c>
      <c r="I66" s="99">
        <v>85</v>
      </c>
      <c r="J66" s="99">
        <v>85</v>
      </c>
      <c r="K66" s="99">
        <v>75</v>
      </c>
      <c r="L66" s="99">
        <v>88</v>
      </c>
      <c r="M66" s="99">
        <v>79</v>
      </c>
      <c r="N66" s="99">
        <v>90</v>
      </c>
      <c r="O66" s="99">
        <v>57</v>
      </c>
      <c r="P66" s="99">
        <v>75</v>
      </c>
      <c r="Q66" s="99">
        <v>33</v>
      </c>
      <c r="R66" s="99">
        <v>23</v>
      </c>
      <c r="S66" s="99">
        <v>12</v>
      </c>
      <c r="T66" s="99">
        <v>5</v>
      </c>
      <c r="U66" s="99">
        <v>2</v>
      </c>
      <c r="V66" s="99">
        <v>827</v>
      </c>
      <c r="W66" s="127"/>
      <c r="X66" s="120">
        <v>1959</v>
      </c>
      <c r="Y66" s="99">
        <v>0</v>
      </c>
      <c r="Z66" s="99">
        <v>0</v>
      </c>
      <c r="AA66" s="99">
        <v>0</v>
      </c>
      <c r="AB66" s="99">
        <v>7</v>
      </c>
      <c r="AC66" s="99">
        <v>6</v>
      </c>
      <c r="AD66" s="99">
        <v>10</v>
      </c>
      <c r="AE66" s="99">
        <v>25</v>
      </c>
      <c r="AF66" s="99">
        <v>34</v>
      </c>
      <c r="AG66" s="99">
        <v>29</v>
      </c>
      <c r="AH66" s="99">
        <v>47</v>
      </c>
      <c r="AI66" s="99">
        <v>46</v>
      </c>
      <c r="AJ66" s="99">
        <v>25</v>
      </c>
      <c r="AK66" s="99">
        <v>22</v>
      </c>
      <c r="AL66" s="99">
        <v>20</v>
      </c>
      <c r="AM66" s="99">
        <v>6</v>
      </c>
      <c r="AN66" s="99">
        <v>8</v>
      </c>
      <c r="AO66" s="99">
        <v>2</v>
      </c>
      <c r="AP66" s="99">
        <v>1</v>
      </c>
      <c r="AQ66" s="99">
        <v>0</v>
      </c>
      <c r="AR66" s="99">
        <v>288</v>
      </c>
      <c r="AS66" s="127"/>
      <c r="AT66" s="120">
        <v>1959</v>
      </c>
      <c r="AU66" s="99">
        <v>0</v>
      </c>
      <c r="AV66" s="99">
        <v>0</v>
      </c>
      <c r="AW66" s="99">
        <v>3</v>
      </c>
      <c r="AX66" s="99">
        <v>27</v>
      </c>
      <c r="AY66" s="99">
        <v>40</v>
      </c>
      <c r="AZ66" s="99">
        <v>71</v>
      </c>
      <c r="BA66" s="99">
        <v>110</v>
      </c>
      <c r="BB66" s="99">
        <v>119</v>
      </c>
      <c r="BC66" s="99">
        <v>104</v>
      </c>
      <c r="BD66" s="99">
        <v>135</v>
      </c>
      <c r="BE66" s="99">
        <v>125</v>
      </c>
      <c r="BF66" s="99">
        <v>115</v>
      </c>
      <c r="BG66" s="99">
        <v>79</v>
      </c>
      <c r="BH66" s="99">
        <v>95</v>
      </c>
      <c r="BI66" s="99">
        <v>39</v>
      </c>
      <c r="BJ66" s="99">
        <v>31</v>
      </c>
      <c r="BK66" s="99">
        <v>14</v>
      </c>
      <c r="BL66" s="99">
        <v>6</v>
      </c>
      <c r="BM66" s="99">
        <v>2</v>
      </c>
      <c r="BN66" s="99">
        <v>1115</v>
      </c>
      <c r="BP66" s="120">
        <v>1959</v>
      </c>
    </row>
    <row r="67" spans="2:68">
      <c r="B67" s="120">
        <v>1960</v>
      </c>
      <c r="C67" s="99">
        <v>0</v>
      </c>
      <c r="D67" s="99">
        <v>0</v>
      </c>
      <c r="E67" s="99">
        <v>3</v>
      </c>
      <c r="F67" s="99">
        <v>17</v>
      </c>
      <c r="G67" s="99">
        <v>33</v>
      </c>
      <c r="H67" s="99">
        <v>55</v>
      </c>
      <c r="I67" s="99">
        <v>79</v>
      </c>
      <c r="J67" s="99">
        <v>87</v>
      </c>
      <c r="K67" s="99">
        <v>75</v>
      </c>
      <c r="L67" s="99">
        <v>89</v>
      </c>
      <c r="M67" s="99">
        <v>78</v>
      </c>
      <c r="N67" s="99">
        <v>63</v>
      </c>
      <c r="O67" s="99">
        <v>59</v>
      </c>
      <c r="P67" s="99">
        <v>65</v>
      </c>
      <c r="Q67" s="99">
        <v>36</v>
      </c>
      <c r="R67" s="99">
        <v>22</v>
      </c>
      <c r="S67" s="99">
        <v>9</v>
      </c>
      <c r="T67" s="99">
        <v>5</v>
      </c>
      <c r="U67" s="99">
        <v>3</v>
      </c>
      <c r="V67" s="99">
        <v>778</v>
      </c>
      <c r="W67" s="127"/>
      <c r="X67" s="120">
        <v>1960</v>
      </c>
      <c r="Y67" s="99">
        <v>0</v>
      </c>
      <c r="Z67" s="99">
        <v>0</v>
      </c>
      <c r="AA67" s="99">
        <v>0</v>
      </c>
      <c r="AB67" s="99">
        <v>4</v>
      </c>
      <c r="AC67" s="99">
        <v>10</v>
      </c>
      <c r="AD67" s="99">
        <v>20</v>
      </c>
      <c r="AE67" s="99">
        <v>17</v>
      </c>
      <c r="AF67" s="99">
        <v>31</v>
      </c>
      <c r="AG67" s="99">
        <v>35</v>
      </c>
      <c r="AH67" s="99">
        <v>42</v>
      </c>
      <c r="AI67" s="99">
        <v>33</v>
      </c>
      <c r="AJ67" s="99">
        <v>37</v>
      </c>
      <c r="AK67" s="99">
        <v>34</v>
      </c>
      <c r="AL67" s="99">
        <v>20</v>
      </c>
      <c r="AM67" s="99">
        <v>16</v>
      </c>
      <c r="AN67" s="99">
        <v>8</v>
      </c>
      <c r="AO67" s="99">
        <v>6</v>
      </c>
      <c r="AP67" s="99">
        <v>1</v>
      </c>
      <c r="AQ67" s="99">
        <v>0</v>
      </c>
      <c r="AR67" s="99">
        <v>314</v>
      </c>
      <c r="AS67" s="127"/>
      <c r="AT67" s="120">
        <v>1960</v>
      </c>
      <c r="AU67" s="99">
        <v>0</v>
      </c>
      <c r="AV67" s="99">
        <v>0</v>
      </c>
      <c r="AW67" s="99">
        <v>3</v>
      </c>
      <c r="AX67" s="99">
        <v>21</v>
      </c>
      <c r="AY67" s="99">
        <v>43</v>
      </c>
      <c r="AZ67" s="99">
        <v>75</v>
      </c>
      <c r="BA67" s="99">
        <v>96</v>
      </c>
      <c r="BB67" s="99">
        <v>118</v>
      </c>
      <c r="BC67" s="99">
        <v>110</v>
      </c>
      <c r="BD67" s="99">
        <v>131</v>
      </c>
      <c r="BE67" s="99">
        <v>111</v>
      </c>
      <c r="BF67" s="99">
        <v>100</v>
      </c>
      <c r="BG67" s="99">
        <v>93</v>
      </c>
      <c r="BH67" s="99">
        <v>85</v>
      </c>
      <c r="BI67" s="99">
        <v>52</v>
      </c>
      <c r="BJ67" s="99">
        <v>30</v>
      </c>
      <c r="BK67" s="99">
        <v>15</v>
      </c>
      <c r="BL67" s="99">
        <v>6</v>
      </c>
      <c r="BM67" s="99">
        <v>3</v>
      </c>
      <c r="BN67" s="99">
        <v>1092</v>
      </c>
      <c r="BP67" s="120">
        <v>1960</v>
      </c>
    </row>
    <row r="68" spans="2:68">
      <c r="B68" s="120">
        <v>1961</v>
      </c>
      <c r="C68" s="99">
        <v>0</v>
      </c>
      <c r="D68" s="99">
        <v>0</v>
      </c>
      <c r="E68" s="99">
        <v>1</v>
      </c>
      <c r="F68" s="99">
        <v>23</v>
      </c>
      <c r="G68" s="99">
        <v>46</v>
      </c>
      <c r="H68" s="99">
        <v>54</v>
      </c>
      <c r="I68" s="99">
        <v>68</v>
      </c>
      <c r="J68" s="99">
        <v>83</v>
      </c>
      <c r="K68" s="99">
        <v>106</v>
      </c>
      <c r="L68" s="99">
        <v>110</v>
      </c>
      <c r="M68" s="99">
        <v>115</v>
      </c>
      <c r="N68" s="99">
        <v>96</v>
      </c>
      <c r="O68" s="99">
        <v>63</v>
      </c>
      <c r="P68" s="99">
        <v>61</v>
      </c>
      <c r="Q68" s="99">
        <v>42</v>
      </c>
      <c r="R68" s="99">
        <v>22</v>
      </c>
      <c r="S68" s="99">
        <v>4</v>
      </c>
      <c r="T68" s="99">
        <v>4</v>
      </c>
      <c r="U68" s="99">
        <v>3</v>
      </c>
      <c r="V68" s="99">
        <v>901</v>
      </c>
      <c r="W68" s="127"/>
      <c r="X68" s="120">
        <v>1961</v>
      </c>
      <c r="Y68" s="99">
        <v>0</v>
      </c>
      <c r="Z68" s="99">
        <v>0</v>
      </c>
      <c r="AA68" s="99">
        <v>0</v>
      </c>
      <c r="AB68" s="99">
        <v>8</v>
      </c>
      <c r="AC68" s="99">
        <v>15</v>
      </c>
      <c r="AD68" s="99">
        <v>24</v>
      </c>
      <c r="AE68" s="99">
        <v>33</v>
      </c>
      <c r="AF68" s="99">
        <v>35</v>
      </c>
      <c r="AG68" s="99">
        <v>34</v>
      </c>
      <c r="AH68" s="99">
        <v>33</v>
      </c>
      <c r="AI68" s="99">
        <v>36</v>
      </c>
      <c r="AJ68" s="99">
        <v>41</v>
      </c>
      <c r="AK68" s="99">
        <v>34</v>
      </c>
      <c r="AL68" s="99">
        <v>31</v>
      </c>
      <c r="AM68" s="99">
        <v>15</v>
      </c>
      <c r="AN68" s="99">
        <v>3</v>
      </c>
      <c r="AO68" s="99">
        <v>3</v>
      </c>
      <c r="AP68" s="99">
        <v>2</v>
      </c>
      <c r="AQ68" s="99">
        <v>1</v>
      </c>
      <c r="AR68" s="99">
        <v>348</v>
      </c>
      <c r="AS68" s="127"/>
      <c r="AT68" s="120">
        <v>1961</v>
      </c>
      <c r="AU68" s="99">
        <v>0</v>
      </c>
      <c r="AV68" s="99">
        <v>0</v>
      </c>
      <c r="AW68" s="99">
        <v>1</v>
      </c>
      <c r="AX68" s="99">
        <v>31</v>
      </c>
      <c r="AY68" s="99">
        <v>61</v>
      </c>
      <c r="AZ68" s="99">
        <v>78</v>
      </c>
      <c r="BA68" s="99">
        <v>101</v>
      </c>
      <c r="BB68" s="99">
        <v>118</v>
      </c>
      <c r="BC68" s="99">
        <v>140</v>
      </c>
      <c r="BD68" s="99">
        <v>143</v>
      </c>
      <c r="BE68" s="99">
        <v>151</v>
      </c>
      <c r="BF68" s="99">
        <v>137</v>
      </c>
      <c r="BG68" s="99">
        <v>97</v>
      </c>
      <c r="BH68" s="99">
        <v>92</v>
      </c>
      <c r="BI68" s="99">
        <v>57</v>
      </c>
      <c r="BJ68" s="99">
        <v>25</v>
      </c>
      <c r="BK68" s="99">
        <v>7</v>
      </c>
      <c r="BL68" s="99">
        <v>6</v>
      </c>
      <c r="BM68" s="99">
        <v>4</v>
      </c>
      <c r="BN68" s="99">
        <v>1249</v>
      </c>
      <c r="BP68" s="120">
        <v>1961</v>
      </c>
    </row>
    <row r="69" spans="2:68">
      <c r="B69" s="120">
        <v>1962</v>
      </c>
      <c r="C69" s="99">
        <v>0</v>
      </c>
      <c r="D69" s="99">
        <v>0</v>
      </c>
      <c r="E69" s="99">
        <v>0</v>
      </c>
      <c r="F69" s="99">
        <v>22</v>
      </c>
      <c r="G69" s="99">
        <v>50</v>
      </c>
      <c r="H69" s="99">
        <v>78</v>
      </c>
      <c r="I69" s="99">
        <v>93</v>
      </c>
      <c r="J69" s="99">
        <v>104</v>
      </c>
      <c r="K69" s="99">
        <v>115</v>
      </c>
      <c r="L69" s="99">
        <v>111</v>
      </c>
      <c r="M69" s="99">
        <v>117</v>
      </c>
      <c r="N69" s="99">
        <v>103</v>
      </c>
      <c r="O69" s="99">
        <v>76</v>
      </c>
      <c r="P69" s="99">
        <v>57</v>
      </c>
      <c r="Q69" s="99">
        <v>36</v>
      </c>
      <c r="R69" s="99">
        <v>24</v>
      </c>
      <c r="S69" s="99">
        <v>15</v>
      </c>
      <c r="T69" s="99">
        <v>6</v>
      </c>
      <c r="U69" s="99">
        <v>4</v>
      </c>
      <c r="V69" s="99">
        <v>1011</v>
      </c>
      <c r="W69" s="127"/>
      <c r="X69" s="120">
        <v>1962</v>
      </c>
      <c r="Y69" s="99">
        <v>0</v>
      </c>
      <c r="Z69" s="99">
        <v>0</v>
      </c>
      <c r="AA69" s="99">
        <v>3</v>
      </c>
      <c r="AB69" s="99">
        <v>11</v>
      </c>
      <c r="AC69" s="99">
        <v>18</v>
      </c>
      <c r="AD69" s="99">
        <v>27</v>
      </c>
      <c r="AE69" s="99">
        <v>36</v>
      </c>
      <c r="AF69" s="99">
        <v>48</v>
      </c>
      <c r="AG69" s="99">
        <v>49</v>
      </c>
      <c r="AH69" s="99">
        <v>52</v>
      </c>
      <c r="AI69" s="99">
        <v>64</v>
      </c>
      <c r="AJ69" s="99">
        <v>51</v>
      </c>
      <c r="AK69" s="99">
        <v>31</v>
      </c>
      <c r="AL69" s="99">
        <v>31</v>
      </c>
      <c r="AM69" s="99">
        <v>18</v>
      </c>
      <c r="AN69" s="99">
        <v>11</v>
      </c>
      <c r="AO69" s="99">
        <v>7</v>
      </c>
      <c r="AP69" s="99">
        <v>1</v>
      </c>
      <c r="AQ69" s="99">
        <v>0</v>
      </c>
      <c r="AR69" s="99">
        <v>458</v>
      </c>
      <c r="AS69" s="127"/>
      <c r="AT69" s="120">
        <v>1962</v>
      </c>
      <c r="AU69" s="99">
        <v>0</v>
      </c>
      <c r="AV69" s="99">
        <v>0</v>
      </c>
      <c r="AW69" s="99">
        <v>3</v>
      </c>
      <c r="AX69" s="99">
        <v>33</v>
      </c>
      <c r="AY69" s="99">
        <v>68</v>
      </c>
      <c r="AZ69" s="99">
        <v>105</v>
      </c>
      <c r="BA69" s="99">
        <v>129</v>
      </c>
      <c r="BB69" s="99">
        <v>152</v>
      </c>
      <c r="BC69" s="99">
        <v>164</v>
      </c>
      <c r="BD69" s="99">
        <v>163</v>
      </c>
      <c r="BE69" s="99">
        <v>181</v>
      </c>
      <c r="BF69" s="99">
        <v>154</v>
      </c>
      <c r="BG69" s="99">
        <v>107</v>
      </c>
      <c r="BH69" s="99">
        <v>88</v>
      </c>
      <c r="BI69" s="99">
        <v>54</v>
      </c>
      <c r="BJ69" s="99">
        <v>35</v>
      </c>
      <c r="BK69" s="99">
        <v>22</v>
      </c>
      <c r="BL69" s="99">
        <v>7</v>
      </c>
      <c r="BM69" s="99">
        <v>4</v>
      </c>
      <c r="BN69" s="99">
        <v>1469</v>
      </c>
      <c r="BP69" s="120">
        <v>1962</v>
      </c>
    </row>
    <row r="70" spans="2:68">
      <c r="B70" s="120">
        <v>1963</v>
      </c>
      <c r="C70" s="99">
        <v>0</v>
      </c>
      <c r="D70" s="99">
        <v>0</v>
      </c>
      <c r="E70" s="99">
        <v>4</v>
      </c>
      <c r="F70" s="99">
        <v>36</v>
      </c>
      <c r="G70" s="99">
        <v>72</v>
      </c>
      <c r="H70" s="99">
        <v>93</v>
      </c>
      <c r="I70" s="99">
        <v>104</v>
      </c>
      <c r="J70" s="99">
        <v>121</v>
      </c>
      <c r="K70" s="99">
        <v>112</v>
      </c>
      <c r="L70" s="99">
        <v>138</v>
      </c>
      <c r="M70" s="99">
        <v>120</v>
      </c>
      <c r="N70" s="99">
        <v>95</v>
      </c>
      <c r="O70" s="99">
        <v>84</v>
      </c>
      <c r="P70" s="99">
        <v>67</v>
      </c>
      <c r="Q70" s="99">
        <v>42</v>
      </c>
      <c r="R70" s="99">
        <v>27</v>
      </c>
      <c r="S70" s="99">
        <v>21</v>
      </c>
      <c r="T70" s="99">
        <v>5</v>
      </c>
      <c r="U70" s="99">
        <v>2</v>
      </c>
      <c r="V70" s="99">
        <v>1143</v>
      </c>
      <c r="W70" s="127"/>
      <c r="X70" s="120">
        <v>1963</v>
      </c>
      <c r="Y70" s="99">
        <v>0</v>
      </c>
      <c r="Z70" s="99">
        <v>0</v>
      </c>
      <c r="AA70" s="99">
        <v>0</v>
      </c>
      <c r="AB70" s="99">
        <v>8</v>
      </c>
      <c r="AC70" s="99">
        <v>21</v>
      </c>
      <c r="AD70" s="99">
        <v>35</v>
      </c>
      <c r="AE70" s="99">
        <v>46</v>
      </c>
      <c r="AF70" s="99">
        <v>66</v>
      </c>
      <c r="AG70" s="99">
        <v>64</v>
      </c>
      <c r="AH70" s="99">
        <v>63</v>
      </c>
      <c r="AI70" s="99">
        <v>85</v>
      </c>
      <c r="AJ70" s="99">
        <v>56</v>
      </c>
      <c r="AK70" s="99">
        <v>55</v>
      </c>
      <c r="AL70" s="99">
        <v>30</v>
      </c>
      <c r="AM70" s="99">
        <v>26</v>
      </c>
      <c r="AN70" s="99">
        <v>9</v>
      </c>
      <c r="AO70" s="99">
        <v>10</v>
      </c>
      <c r="AP70" s="99">
        <v>0</v>
      </c>
      <c r="AQ70" s="99">
        <v>1</v>
      </c>
      <c r="AR70" s="99">
        <v>575</v>
      </c>
      <c r="AS70" s="127"/>
      <c r="AT70" s="120">
        <v>1963</v>
      </c>
      <c r="AU70" s="99">
        <v>0</v>
      </c>
      <c r="AV70" s="99">
        <v>0</v>
      </c>
      <c r="AW70" s="99">
        <v>4</v>
      </c>
      <c r="AX70" s="99">
        <v>44</v>
      </c>
      <c r="AY70" s="99">
        <v>93</v>
      </c>
      <c r="AZ70" s="99">
        <v>128</v>
      </c>
      <c r="BA70" s="99">
        <v>150</v>
      </c>
      <c r="BB70" s="99">
        <v>187</v>
      </c>
      <c r="BC70" s="99">
        <v>176</v>
      </c>
      <c r="BD70" s="99">
        <v>201</v>
      </c>
      <c r="BE70" s="99">
        <v>205</v>
      </c>
      <c r="BF70" s="99">
        <v>151</v>
      </c>
      <c r="BG70" s="99">
        <v>139</v>
      </c>
      <c r="BH70" s="99">
        <v>97</v>
      </c>
      <c r="BI70" s="99">
        <v>68</v>
      </c>
      <c r="BJ70" s="99">
        <v>36</v>
      </c>
      <c r="BK70" s="99">
        <v>31</v>
      </c>
      <c r="BL70" s="99">
        <v>5</v>
      </c>
      <c r="BM70" s="99">
        <v>3</v>
      </c>
      <c r="BN70" s="99">
        <v>1718</v>
      </c>
      <c r="BP70" s="120">
        <v>1963</v>
      </c>
    </row>
    <row r="71" spans="2:68">
      <c r="B71" s="120">
        <v>1964</v>
      </c>
      <c r="C71" s="99">
        <v>0</v>
      </c>
      <c r="D71" s="99">
        <v>0</v>
      </c>
      <c r="E71" s="99">
        <v>2</v>
      </c>
      <c r="F71" s="99">
        <v>29</v>
      </c>
      <c r="G71" s="99">
        <v>65</v>
      </c>
      <c r="H71" s="99">
        <v>70</v>
      </c>
      <c r="I71" s="99">
        <v>106</v>
      </c>
      <c r="J71" s="99">
        <v>105</v>
      </c>
      <c r="K71" s="99">
        <v>133</v>
      </c>
      <c r="L71" s="99">
        <v>110</v>
      </c>
      <c r="M71" s="99">
        <v>122</v>
      </c>
      <c r="N71" s="99">
        <v>90</v>
      </c>
      <c r="O71" s="99">
        <v>83</v>
      </c>
      <c r="P71" s="99">
        <v>59</v>
      </c>
      <c r="Q71" s="99">
        <v>43</v>
      </c>
      <c r="R71" s="99">
        <v>30</v>
      </c>
      <c r="S71" s="99">
        <v>14</v>
      </c>
      <c r="T71" s="99">
        <v>9</v>
      </c>
      <c r="U71" s="99">
        <v>1</v>
      </c>
      <c r="V71" s="99">
        <v>1071</v>
      </c>
      <c r="W71" s="127"/>
      <c r="X71" s="120">
        <v>1964</v>
      </c>
      <c r="Y71" s="99">
        <v>0</v>
      </c>
      <c r="Z71" s="99">
        <v>0</v>
      </c>
      <c r="AA71" s="99">
        <v>4</v>
      </c>
      <c r="AB71" s="99">
        <v>14</v>
      </c>
      <c r="AC71" s="99">
        <v>29</v>
      </c>
      <c r="AD71" s="99">
        <v>32</v>
      </c>
      <c r="AE71" s="99">
        <v>36</v>
      </c>
      <c r="AF71" s="99">
        <v>55</v>
      </c>
      <c r="AG71" s="99">
        <v>66</v>
      </c>
      <c r="AH71" s="99">
        <v>79</v>
      </c>
      <c r="AI71" s="99">
        <v>64</v>
      </c>
      <c r="AJ71" s="99">
        <v>47</v>
      </c>
      <c r="AK71" s="99">
        <v>37</v>
      </c>
      <c r="AL71" s="99">
        <v>39</v>
      </c>
      <c r="AM71" s="99">
        <v>30</v>
      </c>
      <c r="AN71" s="99">
        <v>8</v>
      </c>
      <c r="AO71" s="99">
        <v>6</v>
      </c>
      <c r="AP71" s="99">
        <v>3</v>
      </c>
      <c r="AQ71" s="99">
        <v>0</v>
      </c>
      <c r="AR71" s="99">
        <v>549</v>
      </c>
      <c r="AS71" s="127"/>
      <c r="AT71" s="120">
        <v>1964</v>
      </c>
      <c r="AU71" s="99">
        <v>0</v>
      </c>
      <c r="AV71" s="99">
        <v>0</v>
      </c>
      <c r="AW71" s="99">
        <v>6</v>
      </c>
      <c r="AX71" s="99">
        <v>43</v>
      </c>
      <c r="AY71" s="99">
        <v>94</v>
      </c>
      <c r="AZ71" s="99">
        <v>102</v>
      </c>
      <c r="BA71" s="99">
        <v>142</v>
      </c>
      <c r="BB71" s="99">
        <v>160</v>
      </c>
      <c r="BC71" s="99">
        <v>199</v>
      </c>
      <c r="BD71" s="99">
        <v>189</v>
      </c>
      <c r="BE71" s="99">
        <v>186</v>
      </c>
      <c r="BF71" s="99">
        <v>137</v>
      </c>
      <c r="BG71" s="99">
        <v>120</v>
      </c>
      <c r="BH71" s="99">
        <v>98</v>
      </c>
      <c r="BI71" s="99">
        <v>73</v>
      </c>
      <c r="BJ71" s="99">
        <v>38</v>
      </c>
      <c r="BK71" s="99">
        <v>20</v>
      </c>
      <c r="BL71" s="99">
        <v>12</v>
      </c>
      <c r="BM71" s="99">
        <v>1</v>
      </c>
      <c r="BN71" s="99">
        <v>1620</v>
      </c>
      <c r="BP71" s="120">
        <v>1964</v>
      </c>
    </row>
    <row r="72" spans="2:68">
      <c r="B72" s="120">
        <v>1965</v>
      </c>
      <c r="C72" s="99">
        <v>0</v>
      </c>
      <c r="D72" s="99">
        <v>0</v>
      </c>
      <c r="E72" s="99">
        <v>5</v>
      </c>
      <c r="F72" s="99">
        <v>30</v>
      </c>
      <c r="G72" s="99">
        <v>70</v>
      </c>
      <c r="H72" s="99">
        <v>81</v>
      </c>
      <c r="I72" s="99">
        <v>88</v>
      </c>
      <c r="J72" s="99">
        <v>115</v>
      </c>
      <c r="K72" s="99">
        <v>124</v>
      </c>
      <c r="L72" s="99">
        <v>108</v>
      </c>
      <c r="M72" s="99">
        <v>130</v>
      </c>
      <c r="N72" s="99">
        <v>93</v>
      </c>
      <c r="O72" s="99">
        <v>69</v>
      </c>
      <c r="P72" s="99">
        <v>69</v>
      </c>
      <c r="Q72" s="99">
        <v>48</v>
      </c>
      <c r="R72" s="99">
        <v>29</v>
      </c>
      <c r="S72" s="99">
        <v>11</v>
      </c>
      <c r="T72" s="99">
        <v>1</v>
      </c>
      <c r="U72" s="99">
        <v>4</v>
      </c>
      <c r="V72" s="99">
        <v>1075</v>
      </c>
      <c r="W72" s="127"/>
      <c r="X72" s="120">
        <v>1965</v>
      </c>
      <c r="Y72" s="99">
        <v>0</v>
      </c>
      <c r="Z72" s="99">
        <v>0</v>
      </c>
      <c r="AA72" s="99">
        <v>0</v>
      </c>
      <c r="AB72" s="99">
        <v>20</v>
      </c>
      <c r="AC72" s="99">
        <v>37</v>
      </c>
      <c r="AD72" s="99">
        <v>43</v>
      </c>
      <c r="AE72" s="99">
        <v>49</v>
      </c>
      <c r="AF72" s="99">
        <v>57</v>
      </c>
      <c r="AG72" s="99">
        <v>66</v>
      </c>
      <c r="AH72" s="99">
        <v>72</v>
      </c>
      <c r="AI72" s="99">
        <v>64</v>
      </c>
      <c r="AJ72" s="99">
        <v>64</v>
      </c>
      <c r="AK72" s="99">
        <v>49</v>
      </c>
      <c r="AL72" s="99">
        <v>40</v>
      </c>
      <c r="AM72" s="99">
        <v>27</v>
      </c>
      <c r="AN72" s="99">
        <v>15</v>
      </c>
      <c r="AO72" s="99">
        <v>4</v>
      </c>
      <c r="AP72" s="99">
        <v>2</v>
      </c>
      <c r="AQ72" s="99">
        <v>1</v>
      </c>
      <c r="AR72" s="99">
        <v>610</v>
      </c>
      <c r="AS72" s="127"/>
      <c r="AT72" s="120">
        <v>1965</v>
      </c>
      <c r="AU72" s="99">
        <v>0</v>
      </c>
      <c r="AV72" s="99">
        <v>0</v>
      </c>
      <c r="AW72" s="99">
        <v>5</v>
      </c>
      <c r="AX72" s="99">
        <v>50</v>
      </c>
      <c r="AY72" s="99">
        <v>107</v>
      </c>
      <c r="AZ72" s="99">
        <v>124</v>
      </c>
      <c r="BA72" s="99">
        <v>137</v>
      </c>
      <c r="BB72" s="99">
        <v>172</v>
      </c>
      <c r="BC72" s="99">
        <v>190</v>
      </c>
      <c r="BD72" s="99">
        <v>180</v>
      </c>
      <c r="BE72" s="99">
        <v>194</v>
      </c>
      <c r="BF72" s="99">
        <v>157</v>
      </c>
      <c r="BG72" s="99">
        <v>118</v>
      </c>
      <c r="BH72" s="99">
        <v>109</v>
      </c>
      <c r="BI72" s="99">
        <v>75</v>
      </c>
      <c r="BJ72" s="99">
        <v>44</v>
      </c>
      <c r="BK72" s="99">
        <v>15</v>
      </c>
      <c r="BL72" s="99">
        <v>3</v>
      </c>
      <c r="BM72" s="99">
        <v>5</v>
      </c>
      <c r="BN72" s="99">
        <v>1685</v>
      </c>
      <c r="BP72" s="120">
        <v>1965</v>
      </c>
    </row>
    <row r="73" spans="2:68">
      <c r="B73" s="120">
        <v>1966</v>
      </c>
      <c r="C73" s="99">
        <v>0</v>
      </c>
      <c r="D73" s="99">
        <v>0</v>
      </c>
      <c r="E73" s="99">
        <v>2</v>
      </c>
      <c r="F73" s="99">
        <v>32</v>
      </c>
      <c r="G73" s="99">
        <v>57</v>
      </c>
      <c r="H73" s="99">
        <v>70</v>
      </c>
      <c r="I73" s="99">
        <v>72</v>
      </c>
      <c r="J73" s="99">
        <v>99</v>
      </c>
      <c r="K73" s="99">
        <v>119</v>
      </c>
      <c r="L73" s="99">
        <v>101</v>
      </c>
      <c r="M73" s="99">
        <v>121</v>
      </c>
      <c r="N73" s="99">
        <v>102</v>
      </c>
      <c r="O73" s="99">
        <v>66</v>
      </c>
      <c r="P73" s="99">
        <v>71</v>
      </c>
      <c r="Q73" s="99">
        <v>42</v>
      </c>
      <c r="R73" s="99">
        <v>34</v>
      </c>
      <c r="S73" s="99">
        <v>18</v>
      </c>
      <c r="T73" s="99">
        <v>6</v>
      </c>
      <c r="U73" s="99">
        <v>5</v>
      </c>
      <c r="V73" s="99">
        <v>1017</v>
      </c>
      <c r="W73" s="127"/>
      <c r="X73" s="120">
        <v>1966</v>
      </c>
      <c r="Y73" s="99">
        <v>0</v>
      </c>
      <c r="Z73" s="99">
        <v>0</v>
      </c>
      <c r="AA73" s="99">
        <v>0</v>
      </c>
      <c r="AB73" s="99">
        <v>19</v>
      </c>
      <c r="AC73" s="99">
        <v>39</v>
      </c>
      <c r="AD73" s="99">
        <v>44</v>
      </c>
      <c r="AE73" s="99">
        <v>48</v>
      </c>
      <c r="AF73" s="99">
        <v>66</v>
      </c>
      <c r="AG73" s="99">
        <v>64</v>
      </c>
      <c r="AH73" s="99">
        <v>85</v>
      </c>
      <c r="AI73" s="99">
        <v>61</v>
      </c>
      <c r="AJ73" s="99">
        <v>54</v>
      </c>
      <c r="AK73" s="99">
        <v>39</v>
      </c>
      <c r="AL73" s="99">
        <v>31</v>
      </c>
      <c r="AM73" s="99">
        <v>32</v>
      </c>
      <c r="AN73" s="99">
        <v>13</v>
      </c>
      <c r="AO73" s="99">
        <v>8</v>
      </c>
      <c r="AP73" s="99">
        <v>4</v>
      </c>
      <c r="AQ73" s="99">
        <v>0</v>
      </c>
      <c r="AR73" s="99">
        <v>607</v>
      </c>
      <c r="AS73" s="127"/>
      <c r="AT73" s="120">
        <v>1966</v>
      </c>
      <c r="AU73" s="99">
        <v>0</v>
      </c>
      <c r="AV73" s="99">
        <v>0</v>
      </c>
      <c r="AW73" s="99">
        <v>2</v>
      </c>
      <c r="AX73" s="99">
        <v>51</v>
      </c>
      <c r="AY73" s="99">
        <v>96</v>
      </c>
      <c r="AZ73" s="99">
        <v>114</v>
      </c>
      <c r="BA73" s="99">
        <v>120</v>
      </c>
      <c r="BB73" s="99">
        <v>165</v>
      </c>
      <c r="BC73" s="99">
        <v>183</v>
      </c>
      <c r="BD73" s="99">
        <v>186</v>
      </c>
      <c r="BE73" s="99">
        <v>182</v>
      </c>
      <c r="BF73" s="99">
        <v>156</v>
      </c>
      <c r="BG73" s="99">
        <v>105</v>
      </c>
      <c r="BH73" s="99">
        <v>102</v>
      </c>
      <c r="BI73" s="99">
        <v>74</v>
      </c>
      <c r="BJ73" s="99">
        <v>47</v>
      </c>
      <c r="BK73" s="99">
        <v>26</v>
      </c>
      <c r="BL73" s="99">
        <v>10</v>
      </c>
      <c r="BM73" s="99">
        <v>5</v>
      </c>
      <c r="BN73" s="99">
        <v>1624</v>
      </c>
      <c r="BP73" s="120">
        <v>1966</v>
      </c>
    </row>
    <row r="74" spans="2:68">
      <c r="B74" s="120">
        <v>1967</v>
      </c>
      <c r="C74" s="99">
        <v>0</v>
      </c>
      <c r="D74" s="99">
        <v>0</v>
      </c>
      <c r="E74" s="99">
        <v>3</v>
      </c>
      <c r="F74" s="99">
        <v>32</v>
      </c>
      <c r="G74" s="99">
        <v>76</v>
      </c>
      <c r="H74" s="99">
        <v>95</v>
      </c>
      <c r="I74" s="99">
        <v>95</v>
      </c>
      <c r="J74" s="99">
        <v>111</v>
      </c>
      <c r="K74" s="99">
        <v>137</v>
      </c>
      <c r="L74" s="99">
        <v>108</v>
      </c>
      <c r="M74" s="99">
        <v>108</v>
      </c>
      <c r="N74" s="99">
        <v>99</v>
      </c>
      <c r="O74" s="99">
        <v>86</v>
      </c>
      <c r="P74" s="99">
        <v>75</v>
      </c>
      <c r="Q74" s="99">
        <v>42</v>
      </c>
      <c r="R74" s="99">
        <v>37</v>
      </c>
      <c r="S74" s="99">
        <v>13</v>
      </c>
      <c r="T74" s="99">
        <v>8</v>
      </c>
      <c r="U74" s="99">
        <v>0</v>
      </c>
      <c r="V74" s="99">
        <v>1125</v>
      </c>
      <c r="W74" s="127"/>
      <c r="X74" s="120">
        <v>1967</v>
      </c>
      <c r="Y74" s="99">
        <v>0</v>
      </c>
      <c r="Z74" s="99">
        <v>0</v>
      </c>
      <c r="AA74" s="99">
        <v>1</v>
      </c>
      <c r="AB74" s="99">
        <v>14</v>
      </c>
      <c r="AC74" s="99">
        <v>34</v>
      </c>
      <c r="AD74" s="99">
        <v>46</v>
      </c>
      <c r="AE74" s="99">
        <v>46</v>
      </c>
      <c r="AF74" s="99">
        <v>53</v>
      </c>
      <c r="AG74" s="99">
        <v>75</v>
      </c>
      <c r="AH74" s="99">
        <v>88</v>
      </c>
      <c r="AI74" s="99">
        <v>71</v>
      </c>
      <c r="AJ74" s="99">
        <v>64</v>
      </c>
      <c r="AK74" s="99">
        <v>58</v>
      </c>
      <c r="AL74" s="99">
        <v>53</v>
      </c>
      <c r="AM74" s="99">
        <v>25</v>
      </c>
      <c r="AN74" s="99">
        <v>18</v>
      </c>
      <c r="AO74" s="99">
        <v>4</v>
      </c>
      <c r="AP74" s="99">
        <v>3</v>
      </c>
      <c r="AQ74" s="99">
        <v>0</v>
      </c>
      <c r="AR74" s="99">
        <v>653</v>
      </c>
      <c r="AS74" s="127"/>
      <c r="AT74" s="120">
        <v>1967</v>
      </c>
      <c r="AU74" s="99">
        <v>0</v>
      </c>
      <c r="AV74" s="99">
        <v>0</v>
      </c>
      <c r="AW74" s="99">
        <v>4</v>
      </c>
      <c r="AX74" s="99">
        <v>46</v>
      </c>
      <c r="AY74" s="99">
        <v>110</v>
      </c>
      <c r="AZ74" s="99">
        <v>141</v>
      </c>
      <c r="BA74" s="99">
        <v>141</v>
      </c>
      <c r="BB74" s="99">
        <v>164</v>
      </c>
      <c r="BC74" s="99">
        <v>212</v>
      </c>
      <c r="BD74" s="99">
        <v>196</v>
      </c>
      <c r="BE74" s="99">
        <v>179</v>
      </c>
      <c r="BF74" s="99">
        <v>163</v>
      </c>
      <c r="BG74" s="99">
        <v>144</v>
      </c>
      <c r="BH74" s="99">
        <v>128</v>
      </c>
      <c r="BI74" s="99">
        <v>67</v>
      </c>
      <c r="BJ74" s="99">
        <v>55</v>
      </c>
      <c r="BK74" s="99">
        <v>17</v>
      </c>
      <c r="BL74" s="99">
        <v>11</v>
      </c>
      <c r="BM74" s="99">
        <v>0</v>
      </c>
      <c r="BN74" s="99">
        <v>1778</v>
      </c>
      <c r="BP74" s="120">
        <v>1967</v>
      </c>
    </row>
    <row r="75" spans="2:68">
      <c r="B75" s="121">
        <v>1968</v>
      </c>
      <c r="C75" s="99">
        <v>0</v>
      </c>
      <c r="D75" s="99">
        <v>0</v>
      </c>
      <c r="E75" s="99">
        <v>7</v>
      </c>
      <c r="F75" s="99">
        <v>49</v>
      </c>
      <c r="G75" s="99">
        <v>63</v>
      </c>
      <c r="H75" s="99">
        <v>65</v>
      </c>
      <c r="I75" s="99">
        <v>83</v>
      </c>
      <c r="J75" s="99">
        <v>102</v>
      </c>
      <c r="K75" s="99">
        <v>113</v>
      </c>
      <c r="L75" s="99">
        <v>101</v>
      </c>
      <c r="M75" s="99">
        <v>95</v>
      </c>
      <c r="N75" s="99">
        <v>120</v>
      </c>
      <c r="O75" s="99">
        <v>75</v>
      </c>
      <c r="P75" s="99">
        <v>49</v>
      </c>
      <c r="Q75" s="99">
        <v>43</v>
      </c>
      <c r="R75" s="99">
        <v>35</v>
      </c>
      <c r="S75" s="99">
        <v>14</v>
      </c>
      <c r="T75" s="99">
        <v>6</v>
      </c>
      <c r="U75" s="99">
        <v>2</v>
      </c>
      <c r="V75" s="99">
        <v>1022</v>
      </c>
      <c r="W75" s="127"/>
      <c r="X75" s="121">
        <v>1968</v>
      </c>
      <c r="Y75" s="99">
        <v>0</v>
      </c>
      <c r="Z75" s="99">
        <v>0</v>
      </c>
      <c r="AA75" s="99">
        <v>0</v>
      </c>
      <c r="AB75" s="99">
        <v>8</v>
      </c>
      <c r="AC75" s="99">
        <v>32</v>
      </c>
      <c r="AD75" s="99">
        <v>39</v>
      </c>
      <c r="AE75" s="99">
        <v>41</v>
      </c>
      <c r="AF75" s="99">
        <v>51</v>
      </c>
      <c r="AG75" s="99">
        <v>51</v>
      </c>
      <c r="AH75" s="99">
        <v>60</v>
      </c>
      <c r="AI75" s="99">
        <v>68</v>
      </c>
      <c r="AJ75" s="99">
        <v>41</v>
      </c>
      <c r="AK75" s="99">
        <v>50</v>
      </c>
      <c r="AL75" s="99">
        <v>32</v>
      </c>
      <c r="AM75" s="99">
        <v>12</v>
      </c>
      <c r="AN75" s="99">
        <v>12</v>
      </c>
      <c r="AO75" s="99">
        <v>3</v>
      </c>
      <c r="AP75" s="99">
        <v>5</v>
      </c>
      <c r="AQ75" s="99">
        <v>0</v>
      </c>
      <c r="AR75" s="99">
        <v>505</v>
      </c>
      <c r="AS75" s="127"/>
      <c r="AT75" s="121">
        <v>1968</v>
      </c>
      <c r="AU75" s="99">
        <v>0</v>
      </c>
      <c r="AV75" s="99">
        <v>0</v>
      </c>
      <c r="AW75" s="99">
        <v>7</v>
      </c>
      <c r="AX75" s="99">
        <v>57</v>
      </c>
      <c r="AY75" s="99">
        <v>95</v>
      </c>
      <c r="AZ75" s="99">
        <v>104</v>
      </c>
      <c r="BA75" s="99">
        <v>124</v>
      </c>
      <c r="BB75" s="99">
        <v>153</v>
      </c>
      <c r="BC75" s="99">
        <v>164</v>
      </c>
      <c r="BD75" s="99">
        <v>161</v>
      </c>
      <c r="BE75" s="99">
        <v>163</v>
      </c>
      <c r="BF75" s="99">
        <v>161</v>
      </c>
      <c r="BG75" s="99">
        <v>125</v>
      </c>
      <c r="BH75" s="99">
        <v>81</v>
      </c>
      <c r="BI75" s="99">
        <v>55</v>
      </c>
      <c r="BJ75" s="99">
        <v>47</v>
      </c>
      <c r="BK75" s="99">
        <v>17</v>
      </c>
      <c r="BL75" s="99">
        <v>11</v>
      </c>
      <c r="BM75" s="99">
        <v>2</v>
      </c>
      <c r="BN75" s="99">
        <v>1527</v>
      </c>
      <c r="BP75" s="121">
        <v>1968</v>
      </c>
    </row>
    <row r="76" spans="2:68">
      <c r="B76" s="121">
        <v>1969</v>
      </c>
      <c r="C76" s="99">
        <v>0</v>
      </c>
      <c r="D76" s="99">
        <v>0</v>
      </c>
      <c r="E76" s="99">
        <v>6</v>
      </c>
      <c r="F76" s="99">
        <v>30</v>
      </c>
      <c r="G76" s="99">
        <v>88</v>
      </c>
      <c r="H76" s="99">
        <v>95</v>
      </c>
      <c r="I76" s="99">
        <v>81</v>
      </c>
      <c r="J76" s="99">
        <v>97</v>
      </c>
      <c r="K76" s="99">
        <v>133</v>
      </c>
      <c r="L76" s="99">
        <v>113</v>
      </c>
      <c r="M76" s="99">
        <v>85</v>
      </c>
      <c r="N76" s="99">
        <v>73</v>
      </c>
      <c r="O76" s="99">
        <v>66</v>
      </c>
      <c r="P76" s="99">
        <v>66</v>
      </c>
      <c r="Q76" s="99">
        <v>40</v>
      </c>
      <c r="R76" s="99">
        <v>26</v>
      </c>
      <c r="S76" s="99">
        <v>13</v>
      </c>
      <c r="T76" s="99">
        <v>13</v>
      </c>
      <c r="U76" s="99">
        <v>0</v>
      </c>
      <c r="V76" s="99">
        <v>1025</v>
      </c>
      <c r="W76" s="127"/>
      <c r="X76" s="121">
        <v>1969</v>
      </c>
      <c r="Y76" s="99">
        <v>0</v>
      </c>
      <c r="Z76" s="99">
        <v>0</v>
      </c>
      <c r="AA76" s="99">
        <v>0</v>
      </c>
      <c r="AB76" s="99">
        <v>16</v>
      </c>
      <c r="AC76" s="99">
        <v>25</v>
      </c>
      <c r="AD76" s="99">
        <v>34</v>
      </c>
      <c r="AE76" s="99">
        <v>36</v>
      </c>
      <c r="AF76" s="99">
        <v>43</v>
      </c>
      <c r="AG76" s="99">
        <v>57</v>
      </c>
      <c r="AH76" s="99">
        <v>61</v>
      </c>
      <c r="AI76" s="99">
        <v>60</v>
      </c>
      <c r="AJ76" s="99">
        <v>41</v>
      </c>
      <c r="AK76" s="99">
        <v>37</v>
      </c>
      <c r="AL76" s="99">
        <v>30</v>
      </c>
      <c r="AM76" s="99">
        <v>17</v>
      </c>
      <c r="AN76" s="99">
        <v>14</v>
      </c>
      <c r="AO76" s="99">
        <v>3</v>
      </c>
      <c r="AP76" s="99">
        <v>3</v>
      </c>
      <c r="AQ76" s="99">
        <v>0</v>
      </c>
      <c r="AR76" s="99">
        <v>477</v>
      </c>
      <c r="AS76" s="127"/>
      <c r="AT76" s="121">
        <v>1969</v>
      </c>
      <c r="AU76" s="99">
        <v>0</v>
      </c>
      <c r="AV76" s="99">
        <v>0</v>
      </c>
      <c r="AW76" s="99">
        <v>6</v>
      </c>
      <c r="AX76" s="99">
        <v>46</v>
      </c>
      <c r="AY76" s="99">
        <v>113</v>
      </c>
      <c r="AZ76" s="99">
        <v>129</v>
      </c>
      <c r="BA76" s="99">
        <v>117</v>
      </c>
      <c r="BB76" s="99">
        <v>140</v>
      </c>
      <c r="BC76" s="99">
        <v>190</v>
      </c>
      <c r="BD76" s="99">
        <v>174</v>
      </c>
      <c r="BE76" s="99">
        <v>145</v>
      </c>
      <c r="BF76" s="99">
        <v>114</v>
      </c>
      <c r="BG76" s="99">
        <v>103</v>
      </c>
      <c r="BH76" s="99">
        <v>96</v>
      </c>
      <c r="BI76" s="99">
        <v>57</v>
      </c>
      <c r="BJ76" s="99">
        <v>40</v>
      </c>
      <c r="BK76" s="99">
        <v>16</v>
      </c>
      <c r="BL76" s="99">
        <v>16</v>
      </c>
      <c r="BM76" s="99">
        <v>0</v>
      </c>
      <c r="BN76" s="99">
        <v>1502</v>
      </c>
      <c r="BP76" s="121">
        <v>1969</v>
      </c>
    </row>
    <row r="77" spans="2:68">
      <c r="B77" s="121">
        <v>1970</v>
      </c>
      <c r="C77" s="99">
        <v>0</v>
      </c>
      <c r="D77" s="99">
        <v>0</v>
      </c>
      <c r="E77" s="99">
        <v>4</v>
      </c>
      <c r="F77" s="99">
        <v>47</v>
      </c>
      <c r="G77" s="99">
        <v>92</v>
      </c>
      <c r="H77" s="99">
        <v>95</v>
      </c>
      <c r="I77" s="99">
        <v>78</v>
      </c>
      <c r="J77" s="99">
        <v>91</v>
      </c>
      <c r="K77" s="99">
        <v>114</v>
      </c>
      <c r="L77" s="99">
        <v>116</v>
      </c>
      <c r="M77" s="99">
        <v>124</v>
      </c>
      <c r="N77" s="99">
        <v>103</v>
      </c>
      <c r="O77" s="99">
        <v>66</v>
      </c>
      <c r="P77" s="99">
        <v>51</v>
      </c>
      <c r="Q77" s="99">
        <v>42</v>
      </c>
      <c r="R77" s="99">
        <v>34</v>
      </c>
      <c r="S77" s="99">
        <v>12</v>
      </c>
      <c r="T77" s="99">
        <v>7</v>
      </c>
      <c r="U77" s="99">
        <v>0</v>
      </c>
      <c r="V77" s="99">
        <v>1076</v>
      </c>
      <c r="W77" s="127"/>
      <c r="X77" s="121">
        <v>1970</v>
      </c>
      <c r="Y77" s="99">
        <v>0</v>
      </c>
      <c r="Z77" s="99">
        <v>0</v>
      </c>
      <c r="AA77" s="99">
        <v>4</v>
      </c>
      <c r="AB77" s="99">
        <v>14</v>
      </c>
      <c r="AC77" s="99">
        <v>36</v>
      </c>
      <c r="AD77" s="99">
        <v>39</v>
      </c>
      <c r="AE77" s="99">
        <v>24</v>
      </c>
      <c r="AF77" s="99">
        <v>43</v>
      </c>
      <c r="AG77" s="99">
        <v>43</v>
      </c>
      <c r="AH77" s="99">
        <v>63</v>
      </c>
      <c r="AI77" s="99">
        <v>39</v>
      </c>
      <c r="AJ77" s="99">
        <v>47</v>
      </c>
      <c r="AK77" s="99">
        <v>47</v>
      </c>
      <c r="AL77" s="99">
        <v>24</v>
      </c>
      <c r="AM77" s="99">
        <v>29</v>
      </c>
      <c r="AN77" s="99">
        <v>14</v>
      </c>
      <c r="AO77" s="99">
        <v>7</v>
      </c>
      <c r="AP77" s="99">
        <v>2</v>
      </c>
      <c r="AQ77" s="99">
        <v>0</v>
      </c>
      <c r="AR77" s="99">
        <v>475</v>
      </c>
      <c r="AS77" s="127"/>
      <c r="AT77" s="121">
        <v>1970</v>
      </c>
      <c r="AU77" s="99">
        <v>0</v>
      </c>
      <c r="AV77" s="99">
        <v>0</v>
      </c>
      <c r="AW77" s="99">
        <v>8</v>
      </c>
      <c r="AX77" s="99">
        <v>61</v>
      </c>
      <c r="AY77" s="99">
        <v>128</v>
      </c>
      <c r="AZ77" s="99">
        <v>134</v>
      </c>
      <c r="BA77" s="99">
        <v>102</v>
      </c>
      <c r="BB77" s="99">
        <v>134</v>
      </c>
      <c r="BC77" s="99">
        <v>157</v>
      </c>
      <c r="BD77" s="99">
        <v>179</v>
      </c>
      <c r="BE77" s="99">
        <v>163</v>
      </c>
      <c r="BF77" s="99">
        <v>150</v>
      </c>
      <c r="BG77" s="99">
        <v>113</v>
      </c>
      <c r="BH77" s="99">
        <v>75</v>
      </c>
      <c r="BI77" s="99">
        <v>71</v>
      </c>
      <c r="BJ77" s="99">
        <v>48</v>
      </c>
      <c r="BK77" s="99">
        <v>19</v>
      </c>
      <c r="BL77" s="99">
        <v>9</v>
      </c>
      <c r="BM77" s="99">
        <v>0</v>
      </c>
      <c r="BN77" s="99">
        <v>1551</v>
      </c>
      <c r="BP77" s="121">
        <v>1970</v>
      </c>
    </row>
    <row r="78" spans="2:68">
      <c r="B78" s="121">
        <v>1971</v>
      </c>
      <c r="C78" s="99">
        <v>0</v>
      </c>
      <c r="D78" s="99">
        <v>0</v>
      </c>
      <c r="E78" s="99">
        <v>8</v>
      </c>
      <c r="F78" s="99">
        <v>75</v>
      </c>
      <c r="G78" s="99">
        <v>107</v>
      </c>
      <c r="H78" s="99">
        <v>98</v>
      </c>
      <c r="I78" s="99">
        <v>89</v>
      </c>
      <c r="J78" s="99">
        <v>100</v>
      </c>
      <c r="K78" s="99">
        <v>102</v>
      </c>
      <c r="L78" s="99">
        <v>127</v>
      </c>
      <c r="M78" s="99">
        <v>127</v>
      </c>
      <c r="N78" s="99">
        <v>85</v>
      </c>
      <c r="O78" s="99">
        <v>73</v>
      </c>
      <c r="P78" s="99">
        <v>59</v>
      </c>
      <c r="Q78" s="99">
        <v>45</v>
      </c>
      <c r="R78" s="99">
        <v>30</v>
      </c>
      <c r="S78" s="99">
        <v>16</v>
      </c>
      <c r="T78" s="99">
        <v>9</v>
      </c>
      <c r="U78" s="99">
        <v>0</v>
      </c>
      <c r="V78" s="99">
        <v>1150</v>
      </c>
      <c r="W78" s="127"/>
      <c r="X78" s="121">
        <v>1971</v>
      </c>
      <c r="Y78" s="99">
        <v>0</v>
      </c>
      <c r="Z78" s="99">
        <v>0</v>
      </c>
      <c r="AA78" s="99">
        <v>3</v>
      </c>
      <c r="AB78" s="99">
        <v>29</v>
      </c>
      <c r="AC78" s="99">
        <v>38</v>
      </c>
      <c r="AD78" s="99">
        <v>51</v>
      </c>
      <c r="AE78" s="99">
        <v>57</v>
      </c>
      <c r="AF78" s="99">
        <v>46</v>
      </c>
      <c r="AG78" s="99">
        <v>60</v>
      </c>
      <c r="AH78" s="99">
        <v>76</v>
      </c>
      <c r="AI78" s="99">
        <v>63</v>
      </c>
      <c r="AJ78" s="99">
        <v>44</v>
      </c>
      <c r="AK78" s="99">
        <v>47</v>
      </c>
      <c r="AL78" s="99">
        <v>29</v>
      </c>
      <c r="AM78" s="99">
        <v>28</v>
      </c>
      <c r="AN78" s="99">
        <v>9</v>
      </c>
      <c r="AO78" s="99">
        <v>6</v>
      </c>
      <c r="AP78" s="99">
        <v>2</v>
      </c>
      <c r="AQ78" s="99">
        <v>0</v>
      </c>
      <c r="AR78" s="99">
        <v>588</v>
      </c>
      <c r="AS78" s="127"/>
      <c r="AT78" s="121">
        <v>1971</v>
      </c>
      <c r="AU78" s="99">
        <v>0</v>
      </c>
      <c r="AV78" s="99">
        <v>0</v>
      </c>
      <c r="AW78" s="99">
        <v>11</v>
      </c>
      <c r="AX78" s="99">
        <v>104</v>
      </c>
      <c r="AY78" s="99">
        <v>145</v>
      </c>
      <c r="AZ78" s="99">
        <v>149</v>
      </c>
      <c r="BA78" s="99">
        <v>146</v>
      </c>
      <c r="BB78" s="99">
        <v>146</v>
      </c>
      <c r="BC78" s="99">
        <v>162</v>
      </c>
      <c r="BD78" s="99">
        <v>203</v>
      </c>
      <c r="BE78" s="99">
        <v>190</v>
      </c>
      <c r="BF78" s="99">
        <v>129</v>
      </c>
      <c r="BG78" s="99">
        <v>120</v>
      </c>
      <c r="BH78" s="99">
        <v>88</v>
      </c>
      <c r="BI78" s="99">
        <v>73</v>
      </c>
      <c r="BJ78" s="99">
        <v>39</v>
      </c>
      <c r="BK78" s="99">
        <v>22</v>
      </c>
      <c r="BL78" s="99">
        <v>11</v>
      </c>
      <c r="BM78" s="99">
        <v>0</v>
      </c>
      <c r="BN78" s="99">
        <v>1738</v>
      </c>
      <c r="BP78" s="121">
        <v>1971</v>
      </c>
    </row>
    <row r="79" spans="2:68">
      <c r="B79" s="121">
        <v>1972</v>
      </c>
      <c r="C79" s="99">
        <v>0</v>
      </c>
      <c r="D79" s="99">
        <v>0</v>
      </c>
      <c r="E79" s="99">
        <v>4</v>
      </c>
      <c r="F79" s="99">
        <v>49</v>
      </c>
      <c r="G79" s="99">
        <v>115</v>
      </c>
      <c r="H79" s="99">
        <v>93</v>
      </c>
      <c r="I79" s="99">
        <v>86</v>
      </c>
      <c r="J79" s="99">
        <v>97</v>
      </c>
      <c r="K79" s="99">
        <v>112</v>
      </c>
      <c r="L79" s="99">
        <v>127</v>
      </c>
      <c r="M79" s="99">
        <v>101</v>
      </c>
      <c r="N79" s="99">
        <v>94</v>
      </c>
      <c r="O79" s="99">
        <v>56</v>
      </c>
      <c r="P79" s="99">
        <v>61</v>
      </c>
      <c r="Q79" s="99">
        <v>35</v>
      </c>
      <c r="R79" s="99">
        <v>37</v>
      </c>
      <c r="S79" s="99">
        <v>12</v>
      </c>
      <c r="T79" s="99">
        <v>5</v>
      </c>
      <c r="U79" s="99">
        <v>1</v>
      </c>
      <c r="V79" s="99">
        <v>1085</v>
      </c>
      <c r="W79" s="127"/>
      <c r="X79" s="121">
        <v>1972</v>
      </c>
      <c r="Y79" s="99">
        <v>0</v>
      </c>
      <c r="Z79" s="99">
        <v>0</v>
      </c>
      <c r="AA79" s="99">
        <v>1</v>
      </c>
      <c r="AB79" s="99">
        <v>25</v>
      </c>
      <c r="AC79" s="99">
        <v>39</v>
      </c>
      <c r="AD79" s="99">
        <v>43</v>
      </c>
      <c r="AE79" s="99">
        <v>34</v>
      </c>
      <c r="AF79" s="99">
        <v>50</v>
      </c>
      <c r="AG79" s="99">
        <v>65</v>
      </c>
      <c r="AH79" s="99">
        <v>65</v>
      </c>
      <c r="AI79" s="99">
        <v>69</v>
      </c>
      <c r="AJ79" s="99">
        <v>48</v>
      </c>
      <c r="AK79" s="99">
        <v>37</v>
      </c>
      <c r="AL79" s="99">
        <v>20</v>
      </c>
      <c r="AM79" s="99">
        <v>21</v>
      </c>
      <c r="AN79" s="99">
        <v>11</v>
      </c>
      <c r="AO79" s="99">
        <v>11</v>
      </c>
      <c r="AP79" s="99">
        <v>0</v>
      </c>
      <c r="AQ79" s="99">
        <v>1</v>
      </c>
      <c r="AR79" s="99">
        <v>540</v>
      </c>
      <c r="AS79" s="127"/>
      <c r="AT79" s="121">
        <v>1972</v>
      </c>
      <c r="AU79" s="99">
        <v>0</v>
      </c>
      <c r="AV79" s="99">
        <v>0</v>
      </c>
      <c r="AW79" s="99">
        <v>5</v>
      </c>
      <c r="AX79" s="99">
        <v>74</v>
      </c>
      <c r="AY79" s="99">
        <v>154</v>
      </c>
      <c r="AZ79" s="99">
        <v>136</v>
      </c>
      <c r="BA79" s="99">
        <v>120</v>
      </c>
      <c r="BB79" s="99">
        <v>147</v>
      </c>
      <c r="BC79" s="99">
        <v>177</v>
      </c>
      <c r="BD79" s="99">
        <v>192</v>
      </c>
      <c r="BE79" s="99">
        <v>170</v>
      </c>
      <c r="BF79" s="99">
        <v>142</v>
      </c>
      <c r="BG79" s="99">
        <v>93</v>
      </c>
      <c r="BH79" s="99">
        <v>81</v>
      </c>
      <c r="BI79" s="99">
        <v>56</v>
      </c>
      <c r="BJ79" s="99">
        <v>48</v>
      </c>
      <c r="BK79" s="99">
        <v>23</v>
      </c>
      <c r="BL79" s="99">
        <v>5</v>
      </c>
      <c r="BM79" s="99">
        <v>2</v>
      </c>
      <c r="BN79" s="99">
        <v>1625</v>
      </c>
      <c r="BP79" s="121">
        <v>1972</v>
      </c>
    </row>
    <row r="80" spans="2:68">
      <c r="B80" s="121">
        <v>1973</v>
      </c>
      <c r="C80" s="99">
        <v>0</v>
      </c>
      <c r="D80" s="99">
        <v>0</v>
      </c>
      <c r="E80" s="99">
        <v>4</v>
      </c>
      <c r="F80" s="99">
        <v>48</v>
      </c>
      <c r="G80" s="99">
        <v>123</v>
      </c>
      <c r="H80" s="99">
        <v>84</v>
      </c>
      <c r="I80" s="99">
        <v>71</v>
      </c>
      <c r="J80" s="99">
        <v>94</v>
      </c>
      <c r="K80" s="99">
        <v>105</v>
      </c>
      <c r="L80" s="99">
        <v>125</v>
      </c>
      <c r="M80" s="99">
        <v>89</v>
      </c>
      <c r="N80" s="99">
        <v>76</v>
      </c>
      <c r="O80" s="99">
        <v>69</v>
      </c>
      <c r="P80" s="99">
        <v>64</v>
      </c>
      <c r="Q80" s="99">
        <v>40</v>
      </c>
      <c r="R80" s="99">
        <v>28</v>
      </c>
      <c r="S80" s="99">
        <v>10</v>
      </c>
      <c r="T80" s="99">
        <v>5</v>
      </c>
      <c r="U80" s="99">
        <v>1</v>
      </c>
      <c r="V80" s="99">
        <v>1036</v>
      </c>
      <c r="W80" s="127"/>
      <c r="X80" s="121">
        <v>1973</v>
      </c>
      <c r="Y80" s="99">
        <v>0</v>
      </c>
      <c r="Z80" s="99">
        <v>0</v>
      </c>
      <c r="AA80" s="99">
        <v>0</v>
      </c>
      <c r="AB80" s="99">
        <v>27</v>
      </c>
      <c r="AC80" s="99">
        <v>44</v>
      </c>
      <c r="AD80" s="99">
        <v>41</v>
      </c>
      <c r="AE80" s="99">
        <v>34</v>
      </c>
      <c r="AF80" s="99">
        <v>46</v>
      </c>
      <c r="AG80" s="99">
        <v>40</v>
      </c>
      <c r="AH80" s="99">
        <v>57</v>
      </c>
      <c r="AI80" s="99">
        <v>54</v>
      </c>
      <c r="AJ80" s="99">
        <v>52</v>
      </c>
      <c r="AK80" s="99">
        <v>35</v>
      </c>
      <c r="AL80" s="99">
        <v>18</v>
      </c>
      <c r="AM80" s="99">
        <v>29</v>
      </c>
      <c r="AN80" s="99">
        <v>8</v>
      </c>
      <c r="AO80" s="99">
        <v>5</v>
      </c>
      <c r="AP80" s="99">
        <v>2</v>
      </c>
      <c r="AQ80" s="99">
        <v>0</v>
      </c>
      <c r="AR80" s="99">
        <v>492</v>
      </c>
      <c r="AS80" s="127"/>
      <c r="AT80" s="121">
        <v>1973</v>
      </c>
      <c r="AU80" s="99">
        <v>0</v>
      </c>
      <c r="AV80" s="99">
        <v>0</v>
      </c>
      <c r="AW80" s="99">
        <v>4</v>
      </c>
      <c r="AX80" s="99">
        <v>75</v>
      </c>
      <c r="AY80" s="99">
        <v>167</v>
      </c>
      <c r="AZ80" s="99">
        <v>125</v>
      </c>
      <c r="BA80" s="99">
        <v>105</v>
      </c>
      <c r="BB80" s="99">
        <v>140</v>
      </c>
      <c r="BC80" s="99">
        <v>145</v>
      </c>
      <c r="BD80" s="99">
        <v>182</v>
      </c>
      <c r="BE80" s="99">
        <v>143</v>
      </c>
      <c r="BF80" s="99">
        <v>128</v>
      </c>
      <c r="BG80" s="99">
        <v>104</v>
      </c>
      <c r="BH80" s="99">
        <v>82</v>
      </c>
      <c r="BI80" s="99">
        <v>69</v>
      </c>
      <c r="BJ80" s="99">
        <v>36</v>
      </c>
      <c r="BK80" s="99">
        <v>15</v>
      </c>
      <c r="BL80" s="99">
        <v>7</v>
      </c>
      <c r="BM80" s="99">
        <v>1</v>
      </c>
      <c r="BN80" s="99">
        <v>1528</v>
      </c>
      <c r="BP80" s="121">
        <v>1973</v>
      </c>
    </row>
    <row r="81" spans="2:68">
      <c r="B81" s="121">
        <v>1974</v>
      </c>
      <c r="C81" s="99">
        <v>0</v>
      </c>
      <c r="D81" s="99">
        <v>0</v>
      </c>
      <c r="E81" s="99">
        <v>5</v>
      </c>
      <c r="F81" s="99">
        <v>69</v>
      </c>
      <c r="G81" s="99">
        <v>120</v>
      </c>
      <c r="H81" s="99">
        <v>91</v>
      </c>
      <c r="I81" s="99">
        <v>78</v>
      </c>
      <c r="J81" s="99">
        <v>81</v>
      </c>
      <c r="K81" s="99">
        <v>96</v>
      </c>
      <c r="L81" s="99">
        <v>126</v>
      </c>
      <c r="M81" s="99">
        <v>103</v>
      </c>
      <c r="N81" s="99">
        <v>72</v>
      </c>
      <c r="O81" s="99">
        <v>70</v>
      </c>
      <c r="P81" s="99">
        <v>61</v>
      </c>
      <c r="Q81" s="99">
        <v>47</v>
      </c>
      <c r="R81" s="99">
        <v>27</v>
      </c>
      <c r="S81" s="99">
        <v>17</v>
      </c>
      <c r="T81" s="99">
        <v>6</v>
      </c>
      <c r="U81" s="99">
        <v>4</v>
      </c>
      <c r="V81" s="99">
        <v>1073</v>
      </c>
      <c r="W81" s="127"/>
      <c r="X81" s="121">
        <v>1974</v>
      </c>
      <c r="Y81" s="99">
        <v>0</v>
      </c>
      <c r="Z81" s="99">
        <v>0</v>
      </c>
      <c r="AA81" s="99">
        <v>1</v>
      </c>
      <c r="AB81" s="99">
        <v>26</v>
      </c>
      <c r="AC81" s="99">
        <v>25</v>
      </c>
      <c r="AD81" s="99">
        <v>48</v>
      </c>
      <c r="AE81" s="99">
        <v>32</v>
      </c>
      <c r="AF81" s="99">
        <v>42</v>
      </c>
      <c r="AG81" s="99">
        <v>51</v>
      </c>
      <c r="AH81" s="99">
        <v>48</v>
      </c>
      <c r="AI81" s="99">
        <v>58</v>
      </c>
      <c r="AJ81" s="99">
        <v>50</v>
      </c>
      <c r="AK81" s="99">
        <v>38</v>
      </c>
      <c r="AL81" s="99">
        <v>34</v>
      </c>
      <c r="AM81" s="99">
        <v>17</v>
      </c>
      <c r="AN81" s="99">
        <v>13</v>
      </c>
      <c r="AO81" s="99">
        <v>7</v>
      </c>
      <c r="AP81" s="99">
        <v>3</v>
      </c>
      <c r="AQ81" s="99">
        <v>1</v>
      </c>
      <c r="AR81" s="99">
        <v>494</v>
      </c>
      <c r="AS81" s="127"/>
      <c r="AT81" s="121">
        <v>1974</v>
      </c>
      <c r="AU81" s="99">
        <v>0</v>
      </c>
      <c r="AV81" s="99">
        <v>0</v>
      </c>
      <c r="AW81" s="99">
        <v>6</v>
      </c>
      <c r="AX81" s="99">
        <v>95</v>
      </c>
      <c r="AY81" s="99">
        <v>145</v>
      </c>
      <c r="AZ81" s="99">
        <v>139</v>
      </c>
      <c r="BA81" s="99">
        <v>110</v>
      </c>
      <c r="BB81" s="99">
        <v>123</v>
      </c>
      <c r="BC81" s="99">
        <v>147</v>
      </c>
      <c r="BD81" s="99">
        <v>174</v>
      </c>
      <c r="BE81" s="99">
        <v>161</v>
      </c>
      <c r="BF81" s="99">
        <v>122</v>
      </c>
      <c r="BG81" s="99">
        <v>108</v>
      </c>
      <c r="BH81" s="99">
        <v>95</v>
      </c>
      <c r="BI81" s="99">
        <v>64</v>
      </c>
      <c r="BJ81" s="99">
        <v>40</v>
      </c>
      <c r="BK81" s="99">
        <v>24</v>
      </c>
      <c r="BL81" s="99">
        <v>9</v>
      </c>
      <c r="BM81" s="99">
        <v>5</v>
      </c>
      <c r="BN81" s="99">
        <v>1567</v>
      </c>
      <c r="BP81" s="121">
        <v>1974</v>
      </c>
    </row>
    <row r="82" spans="2:68">
      <c r="B82" s="121">
        <v>1975</v>
      </c>
      <c r="C82" s="99">
        <v>0</v>
      </c>
      <c r="D82" s="99">
        <v>1</v>
      </c>
      <c r="E82" s="99">
        <v>9</v>
      </c>
      <c r="F82" s="99">
        <v>56</v>
      </c>
      <c r="G82" s="99">
        <v>110</v>
      </c>
      <c r="H82" s="99">
        <v>117</v>
      </c>
      <c r="I82" s="99">
        <v>96</v>
      </c>
      <c r="J82" s="99">
        <v>84</v>
      </c>
      <c r="K82" s="99">
        <v>96</v>
      </c>
      <c r="L82" s="99">
        <v>103</v>
      </c>
      <c r="M82" s="99">
        <v>88</v>
      </c>
      <c r="N82" s="99">
        <v>78</v>
      </c>
      <c r="O82" s="99">
        <v>59</v>
      </c>
      <c r="P82" s="99">
        <v>58</v>
      </c>
      <c r="Q82" s="99">
        <v>46</v>
      </c>
      <c r="R82" s="99">
        <v>26</v>
      </c>
      <c r="S82" s="99">
        <v>15</v>
      </c>
      <c r="T82" s="99">
        <v>8</v>
      </c>
      <c r="U82" s="99">
        <v>0</v>
      </c>
      <c r="V82" s="99">
        <v>1050</v>
      </c>
      <c r="W82" s="127"/>
      <c r="X82" s="121">
        <v>1975</v>
      </c>
      <c r="Y82" s="99">
        <v>0</v>
      </c>
      <c r="Z82" s="99">
        <v>0</v>
      </c>
      <c r="AA82" s="99">
        <v>1</v>
      </c>
      <c r="AB82" s="99">
        <v>15</v>
      </c>
      <c r="AC82" s="99">
        <v>31</v>
      </c>
      <c r="AD82" s="99">
        <v>40</v>
      </c>
      <c r="AE82" s="99">
        <v>39</v>
      </c>
      <c r="AF82" s="99">
        <v>41</v>
      </c>
      <c r="AG82" s="99">
        <v>54</v>
      </c>
      <c r="AH82" s="99">
        <v>64</v>
      </c>
      <c r="AI82" s="99">
        <v>50</v>
      </c>
      <c r="AJ82" s="99">
        <v>53</v>
      </c>
      <c r="AK82" s="99">
        <v>28</v>
      </c>
      <c r="AL82" s="99">
        <v>25</v>
      </c>
      <c r="AM82" s="99">
        <v>18</v>
      </c>
      <c r="AN82" s="99">
        <v>14</v>
      </c>
      <c r="AO82" s="99">
        <v>4</v>
      </c>
      <c r="AP82" s="99">
        <v>1</v>
      </c>
      <c r="AQ82" s="99">
        <v>0</v>
      </c>
      <c r="AR82" s="99">
        <v>478</v>
      </c>
      <c r="AS82" s="127"/>
      <c r="AT82" s="121">
        <v>1975</v>
      </c>
      <c r="AU82" s="99">
        <v>0</v>
      </c>
      <c r="AV82" s="99">
        <v>1</v>
      </c>
      <c r="AW82" s="99">
        <v>10</v>
      </c>
      <c r="AX82" s="99">
        <v>71</v>
      </c>
      <c r="AY82" s="99">
        <v>141</v>
      </c>
      <c r="AZ82" s="99">
        <v>157</v>
      </c>
      <c r="BA82" s="99">
        <v>135</v>
      </c>
      <c r="BB82" s="99">
        <v>125</v>
      </c>
      <c r="BC82" s="99">
        <v>150</v>
      </c>
      <c r="BD82" s="99">
        <v>167</v>
      </c>
      <c r="BE82" s="99">
        <v>138</v>
      </c>
      <c r="BF82" s="99">
        <v>131</v>
      </c>
      <c r="BG82" s="99">
        <v>87</v>
      </c>
      <c r="BH82" s="99">
        <v>83</v>
      </c>
      <c r="BI82" s="99">
        <v>64</v>
      </c>
      <c r="BJ82" s="99">
        <v>40</v>
      </c>
      <c r="BK82" s="99">
        <v>19</v>
      </c>
      <c r="BL82" s="99">
        <v>9</v>
      </c>
      <c r="BM82" s="99">
        <v>0</v>
      </c>
      <c r="BN82" s="99">
        <v>1528</v>
      </c>
      <c r="BP82" s="121">
        <v>1975</v>
      </c>
    </row>
    <row r="83" spans="2:68">
      <c r="B83" s="121">
        <v>1976</v>
      </c>
      <c r="C83" s="99">
        <v>0</v>
      </c>
      <c r="D83" s="99">
        <v>0</v>
      </c>
      <c r="E83" s="99">
        <v>3</v>
      </c>
      <c r="F83" s="99">
        <v>65</v>
      </c>
      <c r="G83" s="99">
        <v>119</v>
      </c>
      <c r="H83" s="99">
        <v>118</v>
      </c>
      <c r="I83" s="99">
        <v>108</v>
      </c>
      <c r="J83" s="99">
        <v>102</v>
      </c>
      <c r="K83" s="99">
        <v>92</v>
      </c>
      <c r="L83" s="99">
        <v>104</v>
      </c>
      <c r="M83" s="99">
        <v>99</v>
      </c>
      <c r="N83" s="99">
        <v>75</v>
      </c>
      <c r="O83" s="99">
        <v>56</v>
      </c>
      <c r="P83" s="99">
        <v>61</v>
      </c>
      <c r="Q83" s="99">
        <v>52</v>
      </c>
      <c r="R83" s="99">
        <v>23</v>
      </c>
      <c r="S83" s="99">
        <v>10</v>
      </c>
      <c r="T83" s="99">
        <v>9</v>
      </c>
      <c r="U83" s="99">
        <v>2</v>
      </c>
      <c r="V83" s="99">
        <v>1098</v>
      </c>
      <c r="W83" s="127"/>
      <c r="X83" s="121">
        <v>1976</v>
      </c>
      <c r="Y83" s="99">
        <v>0</v>
      </c>
      <c r="Z83" s="99">
        <v>0</v>
      </c>
      <c r="AA83" s="99">
        <v>3</v>
      </c>
      <c r="AB83" s="99">
        <v>16</v>
      </c>
      <c r="AC83" s="99">
        <v>32</v>
      </c>
      <c r="AD83" s="99">
        <v>25</v>
      </c>
      <c r="AE83" s="99">
        <v>37</v>
      </c>
      <c r="AF83" s="99">
        <v>24</v>
      </c>
      <c r="AG83" s="99">
        <v>33</v>
      </c>
      <c r="AH83" s="99">
        <v>52</v>
      </c>
      <c r="AI83" s="99">
        <v>54</v>
      </c>
      <c r="AJ83" s="99">
        <v>44</v>
      </c>
      <c r="AK83" s="99">
        <v>33</v>
      </c>
      <c r="AL83" s="99">
        <v>18</v>
      </c>
      <c r="AM83" s="99">
        <v>17</v>
      </c>
      <c r="AN83" s="99">
        <v>11</v>
      </c>
      <c r="AO83" s="99">
        <v>5</v>
      </c>
      <c r="AP83" s="99">
        <v>2</v>
      </c>
      <c r="AQ83" s="99">
        <v>0</v>
      </c>
      <c r="AR83" s="99">
        <v>406</v>
      </c>
      <c r="AS83" s="127"/>
      <c r="AT83" s="121">
        <v>1976</v>
      </c>
      <c r="AU83" s="99">
        <v>0</v>
      </c>
      <c r="AV83" s="99">
        <v>0</v>
      </c>
      <c r="AW83" s="99">
        <v>6</v>
      </c>
      <c r="AX83" s="99">
        <v>81</v>
      </c>
      <c r="AY83" s="99">
        <v>151</v>
      </c>
      <c r="AZ83" s="99">
        <v>143</v>
      </c>
      <c r="BA83" s="99">
        <v>145</v>
      </c>
      <c r="BB83" s="99">
        <v>126</v>
      </c>
      <c r="BC83" s="99">
        <v>125</v>
      </c>
      <c r="BD83" s="99">
        <v>156</v>
      </c>
      <c r="BE83" s="99">
        <v>153</v>
      </c>
      <c r="BF83" s="99">
        <v>119</v>
      </c>
      <c r="BG83" s="99">
        <v>89</v>
      </c>
      <c r="BH83" s="99">
        <v>79</v>
      </c>
      <c r="BI83" s="99">
        <v>69</v>
      </c>
      <c r="BJ83" s="99">
        <v>34</v>
      </c>
      <c r="BK83" s="99">
        <v>15</v>
      </c>
      <c r="BL83" s="99">
        <v>11</v>
      </c>
      <c r="BM83" s="99">
        <v>2</v>
      </c>
      <c r="BN83" s="99">
        <v>1504</v>
      </c>
      <c r="BP83" s="121">
        <v>1976</v>
      </c>
    </row>
    <row r="84" spans="2:68">
      <c r="B84" s="121">
        <v>1977</v>
      </c>
      <c r="C84" s="99">
        <v>0</v>
      </c>
      <c r="D84" s="99">
        <v>0</v>
      </c>
      <c r="E84" s="99">
        <v>6</v>
      </c>
      <c r="F84" s="99">
        <v>72</v>
      </c>
      <c r="G84" s="99">
        <v>122</v>
      </c>
      <c r="H84" s="99">
        <v>125</v>
      </c>
      <c r="I84" s="99">
        <v>98</v>
      </c>
      <c r="J84" s="99">
        <v>87</v>
      </c>
      <c r="K84" s="99">
        <v>104</v>
      </c>
      <c r="L84" s="99">
        <v>117</v>
      </c>
      <c r="M84" s="99">
        <v>120</v>
      </c>
      <c r="N84" s="99">
        <v>61</v>
      </c>
      <c r="O84" s="99">
        <v>64</v>
      </c>
      <c r="P84" s="99">
        <v>62</v>
      </c>
      <c r="Q84" s="99">
        <v>50</v>
      </c>
      <c r="R84" s="99">
        <v>17</v>
      </c>
      <c r="S84" s="99">
        <v>12</v>
      </c>
      <c r="T84" s="99">
        <v>10</v>
      </c>
      <c r="U84" s="99">
        <v>1</v>
      </c>
      <c r="V84" s="99">
        <v>1128</v>
      </c>
      <c r="W84" s="127"/>
      <c r="X84" s="121">
        <v>1977</v>
      </c>
      <c r="Y84" s="99">
        <v>0</v>
      </c>
      <c r="Z84" s="99">
        <v>0</v>
      </c>
      <c r="AA84" s="99">
        <v>1</v>
      </c>
      <c r="AB84" s="99">
        <v>20</v>
      </c>
      <c r="AC84" s="99">
        <v>32</v>
      </c>
      <c r="AD84" s="99">
        <v>38</v>
      </c>
      <c r="AE84" s="99">
        <v>32</v>
      </c>
      <c r="AF84" s="99">
        <v>42</v>
      </c>
      <c r="AG84" s="99">
        <v>40</v>
      </c>
      <c r="AH84" s="99">
        <v>53</v>
      </c>
      <c r="AI84" s="99">
        <v>40</v>
      </c>
      <c r="AJ84" s="99">
        <v>44</v>
      </c>
      <c r="AK84" s="99">
        <v>38</v>
      </c>
      <c r="AL84" s="99">
        <v>25</v>
      </c>
      <c r="AM84" s="99">
        <v>12</v>
      </c>
      <c r="AN84" s="99">
        <v>9</v>
      </c>
      <c r="AO84" s="99">
        <v>8</v>
      </c>
      <c r="AP84" s="99">
        <v>4</v>
      </c>
      <c r="AQ84" s="99">
        <v>0</v>
      </c>
      <c r="AR84" s="99">
        <v>438</v>
      </c>
      <c r="AS84" s="127"/>
      <c r="AT84" s="121">
        <v>1977</v>
      </c>
      <c r="AU84" s="99">
        <v>0</v>
      </c>
      <c r="AV84" s="99">
        <v>0</v>
      </c>
      <c r="AW84" s="99">
        <v>7</v>
      </c>
      <c r="AX84" s="99">
        <v>92</v>
      </c>
      <c r="AY84" s="99">
        <v>154</v>
      </c>
      <c r="AZ84" s="99">
        <v>163</v>
      </c>
      <c r="BA84" s="99">
        <v>130</v>
      </c>
      <c r="BB84" s="99">
        <v>129</v>
      </c>
      <c r="BC84" s="99">
        <v>144</v>
      </c>
      <c r="BD84" s="99">
        <v>170</v>
      </c>
      <c r="BE84" s="99">
        <v>160</v>
      </c>
      <c r="BF84" s="99">
        <v>105</v>
      </c>
      <c r="BG84" s="99">
        <v>102</v>
      </c>
      <c r="BH84" s="99">
        <v>87</v>
      </c>
      <c r="BI84" s="99">
        <v>62</v>
      </c>
      <c r="BJ84" s="99">
        <v>26</v>
      </c>
      <c r="BK84" s="99">
        <v>20</v>
      </c>
      <c r="BL84" s="99">
        <v>14</v>
      </c>
      <c r="BM84" s="99">
        <v>1</v>
      </c>
      <c r="BN84" s="99">
        <v>1566</v>
      </c>
      <c r="BP84" s="121">
        <v>1977</v>
      </c>
    </row>
    <row r="85" spans="2:68">
      <c r="B85" s="121">
        <v>1978</v>
      </c>
      <c r="C85" s="99">
        <v>0</v>
      </c>
      <c r="D85" s="99">
        <v>0</v>
      </c>
      <c r="E85" s="99">
        <v>6</v>
      </c>
      <c r="F85" s="99">
        <v>69</v>
      </c>
      <c r="G85" s="99">
        <v>153</v>
      </c>
      <c r="H85" s="99">
        <v>142</v>
      </c>
      <c r="I85" s="99">
        <v>105</v>
      </c>
      <c r="J85" s="99">
        <v>103</v>
      </c>
      <c r="K85" s="99">
        <v>85</v>
      </c>
      <c r="L85" s="99">
        <v>94</v>
      </c>
      <c r="M85" s="99">
        <v>91</v>
      </c>
      <c r="N85" s="99">
        <v>82</v>
      </c>
      <c r="O85" s="99">
        <v>63</v>
      </c>
      <c r="P85" s="99">
        <v>46</v>
      </c>
      <c r="Q85" s="99">
        <v>40</v>
      </c>
      <c r="R85" s="99">
        <v>28</v>
      </c>
      <c r="S85" s="99">
        <v>10</v>
      </c>
      <c r="T85" s="99">
        <v>8</v>
      </c>
      <c r="U85" s="99">
        <v>1</v>
      </c>
      <c r="V85" s="99">
        <v>1126</v>
      </c>
      <c r="W85" s="127"/>
      <c r="X85" s="121">
        <v>1978</v>
      </c>
      <c r="Y85" s="99">
        <v>0</v>
      </c>
      <c r="Z85" s="99">
        <v>0</v>
      </c>
      <c r="AA85" s="99">
        <v>0</v>
      </c>
      <c r="AB85" s="99">
        <v>24</v>
      </c>
      <c r="AC85" s="99">
        <v>38</v>
      </c>
      <c r="AD85" s="99">
        <v>42</v>
      </c>
      <c r="AE85" s="99">
        <v>40</v>
      </c>
      <c r="AF85" s="99">
        <v>41</v>
      </c>
      <c r="AG85" s="99">
        <v>39</v>
      </c>
      <c r="AH85" s="99">
        <v>55</v>
      </c>
      <c r="AI85" s="99">
        <v>43</v>
      </c>
      <c r="AJ85" s="99">
        <v>41</v>
      </c>
      <c r="AK85" s="99">
        <v>37</v>
      </c>
      <c r="AL85" s="99">
        <v>30</v>
      </c>
      <c r="AM85" s="99">
        <v>18</v>
      </c>
      <c r="AN85" s="99">
        <v>11</v>
      </c>
      <c r="AO85" s="99">
        <v>7</v>
      </c>
      <c r="AP85" s="99">
        <v>2</v>
      </c>
      <c r="AQ85" s="99">
        <v>1</v>
      </c>
      <c r="AR85" s="99">
        <v>469</v>
      </c>
      <c r="AS85" s="127"/>
      <c r="AT85" s="121">
        <v>1978</v>
      </c>
      <c r="AU85" s="99">
        <v>0</v>
      </c>
      <c r="AV85" s="99">
        <v>0</v>
      </c>
      <c r="AW85" s="99">
        <v>6</v>
      </c>
      <c r="AX85" s="99">
        <v>93</v>
      </c>
      <c r="AY85" s="99">
        <v>191</v>
      </c>
      <c r="AZ85" s="99">
        <v>184</v>
      </c>
      <c r="BA85" s="99">
        <v>145</v>
      </c>
      <c r="BB85" s="99">
        <v>144</v>
      </c>
      <c r="BC85" s="99">
        <v>124</v>
      </c>
      <c r="BD85" s="99">
        <v>149</v>
      </c>
      <c r="BE85" s="99">
        <v>134</v>
      </c>
      <c r="BF85" s="99">
        <v>123</v>
      </c>
      <c r="BG85" s="99">
        <v>100</v>
      </c>
      <c r="BH85" s="99">
        <v>76</v>
      </c>
      <c r="BI85" s="99">
        <v>58</v>
      </c>
      <c r="BJ85" s="99">
        <v>39</v>
      </c>
      <c r="BK85" s="99">
        <v>17</v>
      </c>
      <c r="BL85" s="99">
        <v>10</v>
      </c>
      <c r="BM85" s="99">
        <v>2</v>
      </c>
      <c r="BN85" s="99">
        <v>1595</v>
      </c>
      <c r="BP85" s="121">
        <v>1978</v>
      </c>
    </row>
    <row r="86" spans="2:68">
      <c r="B86" s="122">
        <v>1979</v>
      </c>
      <c r="C86" s="99">
        <v>0</v>
      </c>
      <c r="D86" s="99">
        <v>0</v>
      </c>
      <c r="E86" s="99">
        <v>2</v>
      </c>
      <c r="F86" s="99">
        <v>85</v>
      </c>
      <c r="G86" s="99">
        <v>149</v>
      </c>
      <c r="H86" s="99">
        <v>136</v>
      </c>
      <c r="I86" s="99">
        <v>136</v>
      </c>
      <c r="J86" s="99">
        <v>100</v>
      </c>
      <c r="K86" s="99">
        <v>103</v>
      </c>
      <c r="L86" s="99">
        <v>112</v>
      </c>
      <c r="M86" s="99">
        <v>100</v>
      </c>
      <c r="N86" s="99">
        <v>85</v>
      </c>
      <c r="O86" s="99">
        <v>64</v>
      </c>
      <c r="P86" s="99">
        <v>48</v>
      </c>
      <c r="Q86" s="99">
        <v>43</v>
      </c>
      <c r="R86" s="99">
        <v>14</v>
      </c>
      <c r="S86" s="99">
        <v>10</v>
      </c>
      <c r="T86" s="99">
        <v>9</v>
      </c>
      <c r="U86" s="99">
        <v>2</v>
      </c>
      <c r="V86" s="99">
        <v>1198</v>
      </c>
      <c r="W86" s="127"/>
      <c r="X86" s="122">
        <v>1979</v>
      </c>
      <c r="Y86" s="99">
        <v>0</v>
      </c>
      <c r="Z86" s="99">
        <v>0</v>
      </c>
      <c r="AA86" s="99">
        <v>1</v>
      </c>
      <c r="AB86" s="99">
        <v>23</v>
      </c>
      <c r="AC86" s="99">
        <v>48</v>
      </c>
      <c r="AD86" s="99">
        <v>47</v>
      </c>
      <c r="AE86" s="99">
        <v>39</v>
      </c>
      <c r="AF86" s="99">
        <v>38</v>
      </c>
      <c r="AG86" s="99">
        <v>38</v>
      </c>
      <c r="AH86" s="99">
        <v>41</v>
      </c>
      <c r="AI86" s="99">
        <v>54</v>
      </c>
      <c r="AJ86" s="99">
        <v>43</v>
      </c>
      <c r="AK86" s="99">
        <v>40</v>
      </c>
      <c r="AL86" s="99">
        <v>27</v>
      </c>
      <c r="AM86" s="99">
        <v>25</v>
      </c>
      <c r="AN86" s="99">
        <v>8</v>
      </c>
      <c r="AO86" s="99">
        <v>6</v>
      </c>
      <c r="AP86" s="99">
        <v>1</v>
      </c>
      <c r="AQ86" s="99">
        <v>0</v>
      </c>
      <c r="AR86" s="99">
        <v>479</v>
      </c>
      <c r="AS86" s="127"/>
      <c r="AT86" s="122">
        <v>1979</v>
      </c>
      <c r="AU86" s="99">
        <v>0</v>
      </c>
      <c r="AV86" s="99">
        <v>0</v>
      </c>
      <c r="AW86" s="99">
        <v>3</v>
      </c>
      <c r="AX86" s="99">
        <v>108</v>
      </c>
      <c r="AY86" s="99">
        <v>197</v>
      </c>
      <c r="AZ86" s="99">
        <v>183</v>
      </c>
      <c r="BA86" s="99">
        <v>175</v>
      </c>
      <c r="BB86" s="99">
        <v>138</v>
      </c>
      <c r="BC86" s="99">
        <v>141</v>
      </c>
      <c r="BD86" s="99">
        <v>153</v>
      </c>
      <c r="BE86" s="99">
        <v>154</v>
      </c>
      <c r="BF86" s="99">
        <v>128</v>
      </c>
      <c r="BG86" s="99">
        <v>104</v>
      </c>
      <c r="BH86" s="99">
        <v>75</v>
      </c>
      <c r="BI86" s="99">
        <v>68</v>
      </c>
      <c r="BJ86" s="99">
        <v>22</v>
      </c>
      <c r="BK86" s="99">
        <v>16</v>
      </c>
      <c r="BL86" s="99">
        <v>10</v>
      </c>
      <c r="BM86" s="99">
        <v>2</v>
      </c>
      <c r="BN86" s="99">
        <v>1677</v>
      </c>
      <c r="BP86" s="122">
        <v>1979</v>
      </c>
    </row>
    <row r="87" spans="2:68">
      <c r="B87" s="122">
        <v>1980</v>
      </c>
      <c r="C87" s="99">
        <v>0</v>
      </c>
      <c r="D87" s="99">
        <v>0</v>
      </c>
      <c r="E87" s="99">
        <v>4</v>
      </c>
      <c r="F87" s="99">
        <v>66</v>
      </c>
      <c r="G87" s="99">
        <v>163</v>
      </c>
      <c r="H87" s="99">
        <v>139</v>
      </c>
      <c r="I87" s="99">
        <v>134</v>
      </c>
      <c r="J87" s="99">
        <v>107</v>
      </c>
      <c r="K87" s="99">
        <v>106</v>
      </c>
      <c r="L87" s="99">
        <v>93</v>
      </c>
      <c r="M87" s="99">
        <v>81</v>
      </c>
      <c r="N87" s="99">
        <v>93</v>
      </c>
      <c r="O87" s="99">
        <v>63</v>
      </c>
      <c r="P87" s="99">
        <v>56</v>
      </c>
      <c r="Q87" s="99">
        <v>36</v>
      </c>
      <c r="R87" s="99">
        <v>31</v>
      </c>
      <c r="S87" s="99">
        <v>16</v>
      </c>
      <c r="T87" s="99">
        <v>10</v>
      </c>
      <c r="U87" s="99">
        <v>1</v>
      </c>
      <c r="V87" s="99">
        <v>1199</v>
      </c>
      <c r="W87" s="127"/>
      <c r="X87" s="122">
        <v>1980</v>
      </c>
      <c r="Y87" s="99">
        <v>0</v>
      </c>
      <c r="Z87" s="99">
        <v>0</v>
      </c>
      <c r="AA87" s="99">
        <v>2</v>
      </c>
      <c r="AB87" s="99">
        <v>15</v>
      </c>
      <c r="AC87" s="99">
        <v>41</v>
      </c>
      <c r="AD87" s="99">
        <v>44</v>
      </c>
      <c r="AE87" s="99">
        <v>37</v>
      </c>
      <c r="AF87" s="99">
        <v>44</v>
      </c>
      <c r="AG87" s="99">
        <v>40</v>
      </c>
      <c r="AH87" s="99">
        <v>35</v>
      </c>
      <c r="AI87" s="99">
        <v>33</v>
      </c>
      <c r="AJ87" s="99">
        <v>36</v>
      </c>
      <c r="AK87" s="99">
        <v>17</v>
      </c>
      <c r="AL87" s="99">
        <v>21</v>
      </c>
      <c r="AM87" s="99">
        <v>14</v>
      </c>
      <c r="AN87" s="99">
        <v>12</v>
      </c>
      <c r="AO87" s="99">
        <v>13</v>
      </c>
      <c r="AP87" s="99">
        <v>4</v>
      </c>
      <c r="AQ87" s="99">
        <v>0</v>
      </c>
      <c r="AR87" s="99">
        <v>408</v>
      </c>
      <c r="AS87" s="127"/>
      <c r="AT87" s="122">
        <v>1980</v>
      </c>
      <c r="AU87" s="99">
        <v>0</v>
      </c>
      <c r="AV87" s="99">
        <v>0</v>
      </c>
      <c r="AW87" s="99">
        <v>6</v>
      </c>
      <c r="AX87" s="99">
        <v>81</v>
      </c>
      <c r="AY87" s="99">
        <v>204</v>
      </c>
      <c r="AZ87" s="99">
        <v>183</v>
      </c>
      <c r="BA87" s="99">
        <v>171</v>
      </c>
      <c r="BB87" s="99">
        <v>151</v>
      </c>
      <c r="BC87" s="99">
        <v>146</v>
      </c>
      <c r="BD87" s="99">
        <v>128</v>
      </c>
      <c r="BE87" s="99">
        <v>114</v>
      </c>
      <c r="BF87" s="99">
        <v>129</v>
      </c>
      <c r="BG87" s="99">
        <v>80</v>
      </c>
      <c r="BH87" s="99">
        <v>77</v>
      </c>
      <c r="BI87" s="99">
        <v>50</v>
      </c>
      <c r="BJ87" s="99">
        <v>43</v>
      </c>
      <c r="BK87" s="99">
        <v>29</v>
      </c>
      <c r="BL87" s="99">
        <v>14</v>
      </c>
      <c r="BM87" s="99">
        <v>1</v>
      </c>
      <c r="BN87" s="99">
        <v>1607</v>
      </c>
      <c r="BP87" s="122">
        <v>1980</v>
      </c>
    </row>
    <row r="88" spans="2:68">
      <c r="B88" s="122">
        <v>1981</v>
      </c>
      <c r="C88" s="99">
        <v>0</v>
      </c>
      <c r="D88" s="99">
        <v>0</v>
      </c>
      <c r="E88" s="99">
        <v>4</v>
      </c>
      <c r="F88" s="99">
        <v>72</v>
      </c>
      <c r="G88" s="99">
        <v>166</v>
      </c>
      <c r="H88" s="99">
        <v>140</v>
      </c>
      <c r="I88" s="99">
        <v>131</v>
      </c>
      <c r="J88" s="99">
        <v>105</v>
      </c>
      <c r="K88" s="99">
        <v>114</v>
      </c>
      <c r="L88" s="99">
        <v>90</v>
      </c>
      <c r="M88" s="99">
        <v>101</v>
      </c>
      <c r="N88" s="99">
        <v>93</v>
      </c>
      <c r="O88" s="99">
        <v>69</v>
      </c>
      <c r="P88" s="99">
        <v>70</v>
      </c>
      <c r="Q88" s="99">
        <v>44</v>
      </c>
      <c r="R88" s="99">
        <v>27</v>
      </c>
      <c r="S88" s="99">
        <v>22</v>
      </c>
      <c r="T88" s="99">
        <v>10</v>
      </c>
      <c r="U88" s="99">
        <v>1</v>
      </c>
      <c r="V88" s="99">
        <v>1259</v>
      </c>
      <c r="W88" s="127"/>
      <c r="X88" s="122">
        <v>1981</v>
      </c>
      <c r="Y88" s="99">
        <v>0</v>
      </c>
      <c r="Z88" s="99">
        <v>0</v>
      </c>
      <c r="AA88" s="99">
        <v>1</v>
      </c>
      <c r="AB88" s="99">
        <v>15</v>
      </c>
      <c r="AC88" s="99">
        <v>41</v>
      </c>
      <c r="AD88" s="99">
        <v>36</v>
      </c>
      <c r="AE88" s="99">
        <v>35</v>
      </c>
      <c r="AF88" s="99">
        <v>39</v>
      </c>
      <c r="AG88" s="99">
        <v>37</v>
      </c>
      <c r="AH88" s="99">
        <v>42</v>
      </c>
      <c r="AI88" s="99">
        <v>42</v>
      </c>
      <c r="AJ88" s="99">
        <v>40</v>
      </c>
      <c r="AK88" s="99">
        <v>22</v>
      </c>
      <c r="AL88" s="99">
        <v>25</v>
      </c>
      <c r="AM88" s="99">
        <v>17</v>
      </c>
      <c r="AN88" s="99">
        <v>13</v>
      </c>
      <c r="AO88" s="99">
        <v>6</v>
      </c>
      <c r="AP88" s="99">
        <v>2</v>
      </c>
      <c r="AQ88" s="99">
        <v>0</v>
      </c>
      <c r="AR88" s="99">
        <v>413</v>
      </c>
      <c r="AS88" s="127"/>
      <c r="AT88" s="122">
        <v>1981</v>
      </c>
      <c r="AU88" s="99">
        <v>0</v>
      </c>
      <c r="AV88" s="99">
        <v>0</v>
      </c>
      <c r="AW88" s="99">
        <v>5</v>
      </c>
      <c r="AX88" s="99">
        <v>87</v>
      </c>
      <c r="AY88" s="99">
        <v>207</v>
      </c>
      <c r="AZ88" s="99">
        <v>176</v>
      </c>
      <c r="BA88" s="99">
        <v>166</v>
      </c>
      <c r="BB88" s="99">
        <v>144</v>
      </c>
      <c r="BC88" s="99">
        <v>151</v>
      </c>
      <c r="BD88" s="99">
        <v>132</v>
      </c>
      <c r="BE88" s="99">
        <v>143</v>
      </c>
      <c r="BF88" s="99">
        <v>133</v>
      </c>
      <c r="BG88" s="99">
        <v>91</v>
      </c>
      <c r="BH88" s="99">
        <v>95</v>
      </c>
      <c r="BI88" s="99">
        <v>61</v>
      </c>
      <c r="BJ88" s="99">
        <v>40</v>
      </c>
      <c r="BK88" s="99">
        <v>28</v>
      </c>
      <c r="BL88" s="99">
        <v>12</v>
      </c>
      <c r="BM88" s="99">
        <v>1</v>
      </c>
      <c r="BN88" s="99">
        <v>1672</v>
      </c>
      <c r="BP88" s="122">
        <v>1981</v>
      </c>
    </row>
    <row r="89" spans="2:68">
      <c r="B89" s="122">
        <v>1982</v>
      </c>
      <c r="C89" s="99">
        <v>0</v>
      </c>
      <c r="D89" s="99">
        <v>0</v>
      </c>
      <c r="E89" s="99">
        <v>12</v>
      </c>
      <c r="F89" s="99">
        <v>69</v>
      </c>
      <c r="G89" s="99">
        <v>189</v>
      </c>
      <c r="H89" s="99">
        <v>186</v>
      </c>
      <c r="I89" s="99">
        <v>126</v>
      </c>
      <c r="J89" s="99">
        <v>108</v>
      </c>
      <c r="K89" s="99">
        <v>92</v>
      </c>
      <c r="L89" s="99">
        <v>91</v>
      </c>
      <c r="M89" s="99">
        <v>78</v>
      </c>
      <c r="N89" s="99">
        <v>89</v>
      </c>
      <c r="O89" s="99">
        <v>77</v>
      </c>
      <c r="P89" s="99">
        <v>75</v>
      </c>
      <c r="Q89" s="99">
        <v>47</v>
      </c>
      <c r="R89" s="99">
        <v>45</v>
      </c>
      <c r="S89" s="99">
        <v>20</v>
      </c>
      <c r="T89" s="99">
        <v>12</v>
      </c>
      <c r="U89" s="99">
        <v>2</v>
      </c>
      <c r="V89" s="99">
        <v>1318</v>
      </c>
      <c r="W89" s="127"/>
      <c r="X89" s="122">
        <v>1982</v>
      </c>
      <c r="Y89" s="99">
        <v>0</v>
      </c>
      <c r="Z89" s="99">
        <v>0</v>
      </c>
      <c r="AA89" s="99">
        <v>0</v>
      </c>
      <c r="AB89" s="99">
        <v>11</v>
      </c>
      <c r="AC89" s="99">
        <v>31</v>
      </c>
      <c r="AD89" s="99">
        <v>56</v>
      </c>
      <c r="AE89" s="99">
        <v>31</v>
      </c>
      <c r="AF89" s="99">
        <v>43</v>
      </c>
      <c r="AG89" s="99">
        <v>36</v>
      </c>
      <c r="AH89" s="99">
        <v>40</v>
      </c>
      <c r="AI89" s="99">
        <v>53</v>
      </c>
      <c r="AJ89" s="99">
        <v>37</v>
      </c>
      <c r="AK89" s="99">
        <v>41</v>
      </c>
      <c r="AL89" s="99">
        <v>25</v>
      </c>
      <c r="AM89" s="99">
        <v>29</v>
      </c>
      <c r="AN89" s="99">
        <v>18</v>
      </c>
      <c r="AO89" s="99">
        <v>5</v>
      </c>
      <c r="AP89" s="99">
        <v>3</v>
      </c>
      <c r="AQ89" s="99">
        <v>0</v>
      </c>
      <c r="AR89" s="99">
        <v>459</v>
      </c>
      <c r="AS89" s="127"/>
      <c r="AT89" s="122">
        <v>1982</v>
      </c>
      <c r="AU89" s="99">
        <v>0</v>
      </c>
      <c r="AV89" s="99">
        <v>0</v>
      </c>
      <c r="AW89" s="99">
        <v>12</v>
      </c>
      <c r="AX89" s="99">
        <v>80</v>
      </c>
      <c r="AY89" s="99">
        <v>220</v>
      </c>
      <c r="AZ89" s="99">
        <v>242</v>
      </c>
      <c r="BA89" s="99">
        <v>157</v>
      </c>
      <c r="BB89" s="99">
        <v>151</v>
      </c>
      <c r="BC89" s="99">
        <v>128</v>
      </c>
      <c r="BD89" s="99">
        <v>131</v>
      </c>
      <c r="BE89" s="99">
        <v>131</v>
      </c>
      <c r="BF89" s="99">
        <v>126</v>
      </c>
      <c r="BG89" s="99">
        <v>118</v>
      </c>
      <c r="BH89" s="99">
        <v>100</v>
      </c>
      <c r="BI89" s="99">
        <v>76</v>
      </c>
      <c r="BJ89" s="99">
        <v>63</v>
      </c>
      <c r="BK89" s="99">
        <v>25</v>
      </c>
      <c r="BL89" s="99">
        <v>15</v>
      </c>
      <c r="BM89" s="99">
        <v>2</v>
      </c>
      <c r="BN89" s="99">
        <v>1777</v>
      </c>
      <c r="BP89" s="122">
        <v>1982</v>
      </c>
    </row>
    <row r="90" spans="2:68">
      <c r="B90" s="122">
        <v>1983</v>
      </c>
      <c r="C90" s="99">
        <v>0</v>
      </c>
      <c r="D90" s="99">
        <v>0</v>
      </c>
      <c r="E90" s="99">
        <v>7</v>
      </c>
      <c r="F90" s="99">
        <v>61</v>
      </c>
      <c r="G90" s="99">
        <v>187</v>
      </c>
      <c r="H90" s="99">
        <v>170</v>
      </c>
      <c r="I90" s="99">
        <v>136</v>
      </c>
      <c r="J90" s="99">
        <v>112</v>
      </c>
      <c r="K90" s="99">
        <v>89</v>
      </c>
      <c r="L90" s="99">
        <v>75</v>
      </c>
      <c r="M90" s="99">
        <v>90</v>
      </c>
      <c r="N90" s="99">
        <v>89</v>
      </c>
      <c r="O90" s="99">
        <v>82</v>
      </c>
      <c r="P90" s="99">
        <v>69</v>
      </c>
      <c r="Q90" s="99">
        <v>61</v>
      </c>
      <c r="R90" s="99">
        <v>42</v>
      </c>
      <c r="S90" s="99">
        <v>24</v>
      </c>
      <c r="T90" s="99">
        <v>13</v>
      </c>
      <c r="U90" s="99">
        <v>1</v>
      </c>
      <c r="V90" s="99">
        <v>1308</v>
      </c>
      <c r="W90" s="127"/>
      <c r="X90" s="122">
        <v>1983</v>
      </c>
      <c r="Y90" s="99">
        <v>0</v>
      </c>
      <c r="Z90" s="99">
        <v>0</v>
      </c>
      <c r="AA90" s="99">
        <v>2</v>
      </c>
      <c r="AB90" s="99">
        <v>12</v>
      </c>
      <c r="AC90" s="99">
        <v>32</v>
      </c>
      <c r="AD90" s="99">
        <v>43</v>
      </c>
      <c r="AE90" s="99">
        <v>37</v>
      </c>
      <c r="AF90" s="99">
        <v>41</v>
      </c>
      <c r="AG90" s="99">
        <v>29</v>
      </c>
      <c r="AH90" s="99">
        <v>33</v>
      </c>
      <c r="AI90" s="99">
        <v>38</v>
      </c>
      <c r="AJ90" s="99">
        <v>40</v>
      </c>
      <c r="AK90" s="99">
        <v>36</v>
      </c>
      <c r="AL90" s="99">
        <v>26</v>
      </c>
      <c r="AM90" s="99">
        <v>20</v>
      </c>
      <c r="AN90" s="99">
        <v>16</v>
      </c>
      <c r="AO90" s="99">
        <v>12</v>
      </c>
      <c r="AP90" s="99">
        <v>1</v>
      </c>
      <c r="AQ90" s="99">
        <v>0</v>
      </c>
      <c r="AR90" s="99">
        <v>418</v>
      </c>
      <c r="AS90" s="127"/>
      <c r="AT90" s="122">
        <v>1983</v>
      </c>
      <c r="AU90" s="99">
        <v>0</v>
      </c>
      <c r="AV90" s="99">
        <v>0</v>
      </c>
      <c r="AW90" s="99">
        <v>9</v>
      </c>
      <c r="AX90" s="99">
        <v>73</v>
      </c>
      <c r="AY90" s="99">
        <v>219</v>
      </c>
      <c r="AZ90" s="99">
        <v>213</v>
      </c>
      <c r="BA90" s="99">
        <v>173</v>
      </c>
      <c r="BB90" s="99">
        <v>153</v>
      </c>
      <c r="BC90" s="99">
        <v>118</v>
      </c>
      <c r="BD90" s="99">
        <v>108</v>
      </c>
      <c r="BE90" s="99">
        <v>128</v>
      </c>
      <c r="BF90" s="99">
        <v>129</v>
      </c>
      <c r="BG90" s="99">
        <v>118</v>
      </c>
      <c r="BH90" s="99">
        <v>95</v>
      </c>
      <c r="BI90" s="99">
        <v>81</v>
      </c>
      <c r="BJ90" s="99">
        <v>58</v>
      </c>
      <c r="BK90" s="99">
        <v>36</v>
      </c>
      <c r="BL90" s="99">
        <v>14</v>
      </c>
      <c r="BM90" s="99">
        <v>1</v>
      </c>
      <c r="BN90" s="99">
        <v>1726</v>
      </c>
      <c r="BP90" s="122">
        <v>1983</v>
      </c>
    </row>
    <row r="91" spans="2:68">
      <c r="B91" s="122">
        <v>1984</v>
      </c>
      <c r="C91" s="99">
        <v>0</v>
      </c>
      <c r="D91" s="99">
        <v>0</v>
      </c>
      <c r="E91" s="99">
        <v>9</v>
      </c>
      <c r="F91" s="99">
        <v>68</v>
      </c>
      <c r="G91" s="99">
        <v>185</v>
      </c>
      <c r="H91" s="99">
        <v>146</v>
      </c>
      <c r="I91" s="99">
        <v>160</v>
      </c>
      <c r="J91" s="99">
        <v>115</v>
      </c>
      <c r="K91" s="99">
        <v>101</v>
      </c>
      <c r="L91" s="99">
        <v>81</v>
      </c>
      <c r="M91" s="99">
        <v>96</v>
      </c>
      <c r="N91" s="99">
        <v>94</v>
      </c>
      <c r="O91" s="99">
        <v>79</v>
      </c>
      <c r="P91" s="99">
        <v>64</v>
      </c>
      <c r="Q91" s="99">
        <v>46</v>
      </c>
      <c r="R91" s="99">
        <v>37</v>
      </c>
      <c r="S91" s="99">
        <v>15</v>
      </c>
      <c r="T91" s="99">
        <v>12</v>
      </c>
      <c r="U91" s="99">
        <v>1</v>
      </c>
      <c r="V91" s="99">
        <v>1309</v>
      </c>
      <c r="W91" s="127"/>
      <c r="X91" s="122">
        <v>1984</v>
      </c>
      <c r="Y91" s="99">
        <v>0</v>
      </c>
      <c r="Z91" s="99">
        <v>0</v>
      </c>
      <c r="AA91" s="99">
        <v>0</v>
      </c>
      <c r="AB91" s="99">
        <v>15</v>
      </c>
      <c r="AC91" s="99">
        <v>42</v>
      </c>
      <c r="AD91" s="99">
        <v>40</v>
      </c>
      <c r="AE91" s="99">
        <v>42</v>
      </c>
      <c r="AF91" s="99">
        <v>41</v>
      </c>
      <c r="AG91" s="99">
        <v>28</v>
      </c>
      <c r="AH91" s="99">
        <v>48</v>
      </c>
      <c r="AI91" s="99">
        <v>31</v>
      </c>
      <c r="AJ91" s="99">
        <v>33</v>
      </c>
      <c r="AK91" s="99">
        <v>27</v>
      </c>
      <c r="AL91" s="99">
        <v>20</v>
      </c>
      <c r="AM91" s="99">
        <v>15</v>
      </c>
      <c r="AN91" s="99">
        <v>13</v>
      </c>
      <c r="AO91" s="99">
        <v>4</v>
      </c>
      <c r="AP91" s="99">
        <v>4</v>
      </c>
      <c r="AQ91" s="99">
        <v>0</v>
      </c>
      <c r="AR91" s="99">
        <v>403</v>
      </c>
      <c r="AS91" s="127"/>
      <c r="AT91" s="122">
        <v>1984</v>
      </c>
      <c r="AU91" s="99">
        <v>0</v>
      </c>
      <c r="AV91" s="99">
        <v>0</v>
      </c>
      <c r="AW91" s="99">
        <v>9</v>
      </c>
      <c r="AX91" s="99">
        <v>83</v>
      </c>
      <c r="AY91" s="99">
        <v>227</v>
      </c>
      <c r="AZ91" s="99">
        <v>186</v>
      </c>
      <c r="BA91" s="99">
        <v>202</v>
      </c>
      <c r="BB91" s="99">
        <v>156</v>
      </c>
      <c r="BC91" s="99">
        <v>129</v>
      </c>
      <c r="BD91" s="99">
        <v>129</v>
      </c>
      <c r="BE91" s="99">
        <v>127</v>
      </c>
      <c r="BF91" s="99">
        <v>127</v>
      </c>
      <c r="BG91" s="99">
        <v>106</v>
      </c>
      <c r="BH91" s="99">
        <v>84</v>
      </c>
      <c r="BI91" s="99">
        <v>61</v>
      </c>
      <c r="BJ91" s="99">
        <v>50</v>
      </c>
      <c r="BK91" s="99">
        <v>19</v>
      </c>
      <c r="BL91" s="99">
        <v>16</v>
      </c>
      <c r="BM91" s="99">
        <v>1</v>
      </c>
      <c r="BN91" s="99">
        <v>1712</v>
      </c>
      <c r="BP91" s="122">
        <v>1984</v>
      </c>
    </row>
    <row r="92" spans="2:68">
      <c r="B92" s="122">
        <v>1985</v>
      </c>
      <c r="C92" s="99">
        <v>0</v>
      </c>
      <c r="D92" s="99">
        <v>0</v>
      </c>
      <c r="E92" s="99">
        <v>4</v>
      </c>
      <c r="F92" s="99">
        <v>111</v>
      </c>
      <c r="G92" s="99">
        <v>214</v>
      </c>
      <c r="H92" s="99">
        <v>202</v>
      </c>
      <c r="I92" s="99">
        <v>143</v>
      </c>
      <c r="J92" s="99">
        <v>122</v>
      </c>
      <c r="K92" s="99">
        <v>129</v>
      </c>
      <c r="L92" s="99">
        <v>93</v>
      </c>
      <c r="M92" s="99">
        <v>77</v>
      </c>
      <c r="N92" s="99">
        <v>85</v>
      </c>
      <c r="O92" s="99">
        <v>74</v>
      </c>
      <c r="P92" s="99">
        <v>54</v>
      </c>
      <c r="Q92" s="99">
        <v>59</v>
      </c>
      <c r="R92" s="99">
        <v>27</v>
      </c>
      <c r="S92" s="99">
        <v>17</v>
      </c>
      <c r="T92" s="99">
        <v>16</v>
      </c>
      <c r="U92" s="99">
        <v>1</v>
      </c>
      <c r="V92" s="99">
        <v>1428</v>
      </c>
      <c r="W92" s="127"/>
      <c r="X92" s="122">
        <v>1985</v>
      </c>
      <c r="Y92" s="99">
        <v>0</v>
      </c>
      <c r="Z92" s="99">
        <v>0</v>
      </c>
      <c r="AA92" s="99">
        <v>3</v>
      </c>
      <c r="AB92" s="99">
        <v>23</v>
      </c>
      <c r="AC92" s="99">
        <v>41</v>
      </c>
      <c r="AD92" s="99">
        <v>40</v>
      </c>
      <c r="AE92" s="99">
        <v>20</v>
      </c>
      <c r="AF92" s="99">
        <v>43</v>
      </c>
      <c r="AG92" s="99">
        <v>23</v>
      </c>
      <c r="AH92" s="99">
        <v>39</v>
      </c>
      <c r="AI92" s="99">
        <v>27</v>
      </c>
      <c r="AJ92" s="99">
        <v>32</v>
      </c>
      <c r="AK92" s="99">
        <v>29</v>
      </c>
      <c r="AL92" s="99">
        <v>21</v>
      </c>
      <c r="AM92" s="99">
        <v>21</v>
      </c>
      <c r="AN92" s="99">
        <v>21</v>
      </c>
      <c r="AO92" s="99">
        <v>10</v>
      </c>
      <c r="AP92" s="99">
        <v>6</v>
      </c>
      <c r="AQ92" s="99">
        <v>0</v>
      </c>
      <c r="AR92" s="99">
        <v>399</v>
      </c>
      <c r="AS92" s="127"/>
      <c r="AT92" s="122">
        <v>1985</v>
      </c>
      <c r="AU92" s="99">
        <v>0</v>
      </c>
      <c r="AV92" s="99">
        <v>0</v>
      </c>
      <c r="AW92" s="99">
        <v>7</v>
      </c>
      <c r="AX92" s="99">
        <v>134</v>
      </c>
      <c r="AY92" s="99">
        <v>255</v>
      </c>
      <c r="AZ92" s="99">
        <v>242</v>
      </c>
      <c r="BA92" s="99">
        <v>163</v>
      </c>
      <c r="BB92" s="99">
        <v>165</v>
      </c>
      <c r="BC92" s="99">
        <v>152</v>
      </c>
      <c r="BD92" s="99">
        <v>132</v>
      </c>
      <c r="BE92" s="99">
        <v>104</v>
      </c>
      <c r="BF92" s="99">
        <v>117</v>
      </c>
      <c r="BG92" s="99">
        <v>103</v>
      </c>
      <c r="BH92" s="99">
        <v>75</v>
      </c>
      <c r="BI92" s="99">
        <v>80</v>
      </c>
      <c r="BJ92" s="99">
        <v>48</v>
      </c>
      <c r="BK92" s="99">
        <v>27</v>
      </c>
      <c r="BL92" s="99">
        <v>22</v>
      </c>
      <c r="BM92" s="99">
        <v>1</v>
      </c>
      <c r="BN92" s="99">
        <v>1827</v>
      </c>
      <c r="BP92" s="122">
        <v>1985</v>
      </c>
    </row>
    <row r="93" spans="2:68">
      <c r="B93" s="122">
        <v>1986</v>
      </c>
      <c r="C93" s="99">
        <v>0</v>
      </c>
      <c r="D93" s="99">
        <v>0</v>
      </c>
      <c r="E93" s="99">
        <v>12</v>
      </c>
      <c r="F93" s="99">
        <v>91</v>
      </c>
      <c r="G93" s="99">
        <v>199</v>
      </c>
      <c r="H93" s="99">
        <v>195</v>
      </c>
      <c r="I93" s="99">
        <v>178</v>
      </c>
      <c r="J93" s="99">
        <v>139</v>
      </c>
      <c r="K93" s="99">
        <v>134</v>
      </c>
      <c r="L93" s="99">
        <v>98</v>
      </c>
      <c r="M93" s="99">
        <v>89</v>
      </c>
      <c r="N93" s="99">
        <v>98</v>
      </c>
      <c r="O93" s="99">
        <v>83</v>
      </c>
      <c r="P93" s="99">
        <v>62</v>
      </c>
      <c r="Q93" s="99">
        <v>67</v>
      </c>
      <c r="R93" s="99">
        <v>51</v>
      </c>
      <c r="S93" s="99">
        <v>25</v>
      </c>
      <c r="T93" s="99">
        <v>10</v>
      </c>
      <c r="U93" s="99">
        <v>0</v>
      </c>
      <c r="V93" s="99">
        <v>1531</v>
      </c>
      <c r="W93" s="127"/>
      <c r="X93" s="122">
        <v>1986</v>
      </c>
      <c r="Y93" s="99">
        <v>0</v>
      </c>
      <c r="Z93" s="99">
        <v>0</v>
      </c>
      <c r="AA93" s="99">
        <v>2</v>
      </c>
      <c r="AB93" s="99">
        <v>20</v>
      </c>
      <c r="AC93" s="99">
        <v>51</v>
      </c>
      <c r="AD93" s="99">
        <v>45</v>
      </c>
      <c r="AE93" s="99">
        <v>37</v>
      </c>
      <c r="AF93" s="99">
        <v>48</v>
      </c>
      <c r="AG93" s="99">
        <v>36</v>
      </c>
      <c r="AH93" s="99">
        <v>46</v>
      </c>
      <c r="AI93" s="99">
        <v>37</v>
      </c>
      <c r="AJ93" s="99">
        <v>33</v>
      </c>
      <c r="AK93" s="99">
        <v>28</v>
      </c>
      <c r="AL93" s="99">
        <v>23</v>
      </c>
      <c r="AM93" s="99">
        <v>20</v>
      </c>
      <c r="AN93" s="99">
        <v>15</v>
      </c>
      <c r="AO93" s="99">
        <v>5</v>
      </c>
      <c r="AP93" s="99">
        <v>5</v>
      </c>
      <c r="AQ93" s="99">
        <v>0</v>
      </c>
      <c r="AR93" s="99">
        <v>451</v>
      </c>
      <c r="AS93" s="127"/>
      <c r="AT93" s="122">
        <v>1986</v>
      </c>
      <c r="AU93" s="99">
        <v>0</v>
      </c>
      <c r="AV93" s="99">
        <v>0</v>
      </c>
      <c r="AW93" s="99">
        <v>14</v>
      </c>
      <c r="AX93" s="99">
        <v>111</v>
      </c>
      <c r="AY93" s="99">
        <v>250</v>
      </c>
      <c r="AZ93" s="99">
        <v>240</v>
      </c>
      <c r="BA93" s="99">
        <v>215</v>
      </c>
      <c r="BB93" s="99">
        <v>187</v>
      </c>
      <c r="BC93" s="99">
        <v>170</v>
      </c>
      <c r="BD93" s="99">
        <v>144</v>
      </c>
      <c r="BE93" s="99">
        <v>126</v>
      </c>
      <c r="BF93" s="99">
        <v>131</v>
      </c>
      <c r="BG93" s="99">
        <v>111</v>
      </c>
      <c r="BH93" s="99">
        <v>85</v>
      </c>
      <c r="BI93" s="99">
        <v>87</v>
      </c>
      <c r="BJ93" s="99">
        <v>66</v>
      </c>
      <c r="BK93" s="99">
        <v>30</v>
      </c>
      <c r="BL93" s="99">
        <v>15</v>
      </c>
      <c r="BM93" s="99">
        <v>0</v>
      </c>
      <c r="BN93" s="99">
        <v>1982</v>
      </c>
      <c r="BP93" s="122">
        <v>1986</v>
      </c>
    </row>
    <row r="94" spans="2:68">
      <c r="B94" s="122">
        <v>1987</v>
      </c>
      <c r="C94" s="99">
        <v>0</v>
      </c>
      <c r="D94" s="99">
        <v>0</v>
      </c>
      <c r="E94" s="99">
        <v>12</v>
      </c>
      <c r="F94" s="99">
        <v>122</v>
      </c>
      <c r="G94" s="99">
        <v>215</v>
      </c>
      <c r="H94" s="99">
        <v>216</v>
      </c>
      <c r="I94" s="99">
        <v>172</v>
      </c>
      <c r="J94" s="99">
        <v>171</v>
      </c>
      <c r="K94" s="99">
        <v>164</v>
      </c>
      <c r="L94" s="99">
        <v>110</v>
      </c>
      <c r="M94" s="99">
        <v>120</v>
      </c>
      <c r="N94" s="99">
        <v>131</v>
      </c>
      <c r="O94" s="99">
        <v>87</v>
      </c>
      <c r="P94" s="99">
        <v>65</v>
      </c>
      <c r="Q94" s="99">
        <v>76</v>
      </c>
      <c r="R94" s="99">
        <v>54</v>
      </c>
      <c r="S94" s="99">
        <v>40</v>
      </c>
      <c r="T94" s="99">
        <v>17</v>
      </c>
      <c r="U94" s="99">
        <v>1</v>
      </c>
      <c r="V94" s="99">
        <v>1773</v>
      </c>
      <c r="W94" s="127"/>
      <c r="X94" s="122">
        <v>1987</v>
      </c>
      <c r="Y94" s="99">
        <v>0</v>
      </c>
      <c r="Z94" s="99">
        <v>0</v>
      </c>
      <c r="AA94" s="99">
        <v>1</v>
      </c>
      <c r="AB94" s="99">
        <v>42</v>
      </c>
      <c r="AC94" s="99">
        <v>38</v>
      </c>
      <c r="AD94" s="99">
        <v>44</v>
      </c>
      <c r="AE94" s="99">
        <v>37</v>
      </c>
      <c r="AF94" s="99">
        <v>46</v>
      </c>
      <c r="AG94" s="99">
        <v>41</v>
      </c>
      <c r="AH94" s="99">
        <v>36</v>
      </c>
      <c r="AI94" s="99">
        <v>32</v>
      </c>
      <c r="AJ94" s="99">
        <v>37</v>
      </c>
      <c r="AK94" s="99">
        <v>27</v>
      </c>
      <c r="AL94" s="99">
        <v>31</v>
      </c>
      <c r="AM94" s="99">
        <v>24</v>
      </c>
      <c r="AN94" s="99">
        <v>18</v>
      </c>
      <c r="AO94" s="99">
        <v>10</v>
      </c>
      <c r="AP94" s="99">
        <v>3</v>
      </c>
      <c r="AQ94" s="99">
        <v>0</v>
      </c>
      <c r="AR94" s="99">
        <v>467</v>
      </c>
      <c r="AS94" s="127"/>
      <c r="AT94" s="122">
        <v>1987</v>
      </c>
      <c r="AU94" s="99">
        <v>0</v>
      </c>
      <c r="AV94" s="99">
        <v>0</v>
      </c>
      <c r="AW94" s="99">
        <v>13</v>
      </c>
      <c r="AX94" s="99">
        <v>164</v>
      </c>
      <c r="AY94" s="99">
        <v>253</v>
      </c>
      <c r="AZ94" s="99">
        <v>260</v>
      </c>
      <c r="BA94" s="99">
        <v>209</v>
      </c>
      <c r="BB94" s="99">
        <v>217</v>
      </c>
      <c r="BC94" s="99">
        <v>205</v>
      </c>
      <c r="BD94" s="99">
        <v>146</v>
      </c>
      <c r="BE94" s="99">
        <v>152</v>
      </c>
      <c r="BF94" s="99">
        <v>168</v>
      </c>
      <c r="BG94" s="99">
        <v>114</v>
      </c>
      <c r="BH94" s="99">
        <v>96</v>
      </c>
      <c r="BI94" s="99">
        <v>100</v>
      </c>
      <c r="BJ94" s="99">
        <v>72</v>
      </c>
      <c r="BK94" s="99">
        <v>50</v>
      </c>
      <c r="BL94" s="99">
        <v>20</v>
      </c>
      <c r="BM94" s="99">
        <v>1</v>
      </c>
      <c r="BN94" s="99">
        <v>2240</v>
      </c>
      <c r="BP94" s="122">
        <v>1987</v>
      </c>
    </row>
    <row r="95" spans="2:68">
      <c r="B95" s="122">
        <v>1988</v>
      </c>
      <c r="C95" s="99">
        <v>0</v>
      </c>
      <c r="D95" s="99">
        <v>0</v>
      </c>
      <c r="E95" s="99">
        <v>6</v>
      </c>
      <c r="F95" s="99">
        <v>151</v>
      </c>
      <c r="G95" s="99">
        <v>237</v>
      </c>
      <c r="H95" s="99">
        <v>211</v>
      </c>
      <c r="I95" s="99">
        <v>177</v>
      </c>
      <c r="J95" s="99">
        <v>153</v>
      </c>
      <c r="K95" s="99">
        <v>169</v>
      </c>
      <c r="L95" s="99">
        <v>117</v>
      </c>
      <c r="M95" s="99">
        <v>92</v>
      </c>
      <c r="N95" s="99">
        <v>84</v>
      </c>
      <c r="O95" s="99">
        <v>91</v>
      </c>
      <c r="P95" s="99">
        <v>71</v>
      </c>
      <c r="Q95" s="99">
        <v>69</v>
      </c>
      <c r="R95" s="99">
        <v>59</v>
      </c>
      <c r="S95" s="99">
        <v>23</v>
      </c>
      <c r="T95" s="99">
        <v>20</v>
      </c>
      <c r="U95" s="99">
        <v>0</v>
      </c>
      <c r="V95" s="99">
        <v>1730</v>
      </c>
      <c r="W95" s="127"/>
      <c r="X95" s="122">
        <v>1988</v>
      </c>
      <c r="Y95" s="99">
        <v>0</v>
      </c>
      <c r="Z95" s="99">
        <v>0</v>
      </c>
      <c r="AA95" s="99">
        <v>1</v>
      </c>
      <c r="AB95" s="99">
        <v>26</v>
      </c>
      <c r="AC95" s="99">
        <v>34</v>
      </c>
      <c r="AD95" s="99">
        <v>43</v>
      </c>
      <c r="AE95" s="99">
        <v>54</v>
      </c>
      <c r="AF95" s="99">
        <v>50</v>
      </c>
      <c r="AG95" s="99">
        <v>40</v>
      </c>
      <c r="AH95" s="99">
        <v>36</v>
      </c>
      <c r="AI95" s="99">
        <v>31</v>
      </c>
      <c r="AJ95" s="99">
        <v>26</v>
      </c>
      <c r="AK95" s="99">
        <v>38</v>
      </c>
      <c r="AL95" s="99">
        <v>23</v>
      </c>
      <c r="AM95" s="99">
        <v>21</v>
      </c>
      <c r="AN95" s="99">
        <v>15</v>
      </c>
      <c r="AO95" s="99">
        <v>19</v>
      </c>
      <c r="AP95" s="99">
        <v>10</v>
      </c>
      <c r="AQ95" s="99">
        <v>0</v>
      </c>
      <c r="AR95" s="99">
        <v>467</v>
      </c>
      <c r="AS95" s="127"/>
      <c r="AT95" s="122">
        <v>1988</v>
      </c>
      <c r="AU95" s="99">
        <v>0</v>
      </c>
      <c r="AV95" s="99">
        <v>0</v>
      </c>
      <c r="AW95" s="99">
        <v>7</v>
      </c>
      <c r="AX95" s="99">
        <v>177</v>
      </c>
      <c r="AY95" s="99">
        <v>271</v>
      </c>
      <c r="AZ95" s="99">
        <v>254</v>
      </c>
      <c r="BA95" s="99">
        <v>231</v>
      </c>
      <c r="BB95" s="99">
        <v>203</v>
      </c>
      <c r="BC95" s="99">
        <v>209</v>
      </c>
      <c r="BD95" s="99">
        <v>153</v>
      </c>
      <c r="BE95" s="99">
        <v>123</v>
      </c>
      <c r="BF95" s="99">
        <v>110</v>
      </c>
      <c r="BG95" s="99">
        <v>129</v>
      </c>
      <c r="BH95" s="99">
        <v>94</v>
      </c>
      <c r="BI95" s="99">
        <v>90</v>
      </c>
      <c r="BJ95" s="99">
        <v>74</v>
      </c>
      <c r="BK95" s="99">
        <v>42</v>
      </c>
      <c r="BL95" s="99">
        <v>30</v>
      </c>
      <c r="BM95" s="99">
        <v>0</v>
      </c>
      <c r="BN95" s="99">
        <v>2197</v>
      </c>
      <c r="BP95" s="122">
        <v>1988</v>
      </c>
    </row>
    <row r="96" spans="2:68">
      <c r="B96" s="122">
        <v>1989</v>
      </c>
      <c r="C96" s="99">
        <v>0</v>
      </c>
      <c r="D96" s="99">
        <v>0</v>
      </c>
      <c r="E96" s="99">
        <v>8</v>
      </c>
      <c r="F96" s="99">
        <v>133</v>
      </c>
      <c r="G96" s="99">
        <v>201</v>
      </c>
      <c r="H96" s="99">
        <v>232</v>
      </c>
      <c r="I96" s="99">
        <v>188</v>
      </c>
      <c r="J96" s="99">
        <v>160</v>
      </c>
      <c r="K96" s="99">
        <v>124</v>
      </c>
      <c r="L96" s="99">
        <v>117</v>
      </c>
      <c r="M96" s="99">
        <v>95</v>
      </c>
      <c r="N96" s="99">
        <v>96</v>
      </c>
      <c r="O96" s="99">
        <v>72</v>
      </c>
      <c r="P96" s="99">
        <v>71</v>
      </c>
      <c r="Q96" s="99">
        <v>69</v>
      </c>
      <c r="R96" s="99">
        <v>52</v>
      </c>
      <c r="S96" s="99">
        <v>23</v>
      </c>
      <c r="T96" s="99">
        <v>17</v>
      </c>
      <c r="U96" s="99">
        <v>0</v>
      </c>
      <c r="V96" s="99">
        <v>1658</v>
      </c>
      <c r="W96" s="127"/>
      <c r="X96" s="122">
        <v>1989</v>
      </c>
      <c r="Y96" s="99">
        <v>0</v>
      </c>
      <c r="Z96" s="99">
        <v>0</v>
      </c>
      <c r="AA96" s="99">
        <v>1</v>
      </c>
      <c r="AB96" s="99">
        <v>13</v>
      </c>
      <c r="AC96" s="99">
        <v>33</v>
      </c>
      <c r="AD96" s="99">
        <v>49</v>
      </c>
      <c r="AE96" s="99">
        <v>46</v>
      </c>
      <c r="AF96" s="99">
        <v>35</v>
      </c>
      <c r="AG96" s="99">
        <v>48</v>
      </c>
      <c r="AH96" s="99">
        <v>28</v>
      </c>
      <c r="AI96" s="99">
        <v>32</v>
      </c>
      <c r="AJ96" s="99">
        <v>29</v>
      </c>
      <c r="AK96" s="99">
        <v>33</v>
      </c>
      <c r="AL96" s="99">
        <v>36</v>
      </c>
      <c r="AM96" s="99">
        <v>22</v>
      </c>
      <c r="AN96" s="99">
        <v>15</v>
      </c>
      <c r="AO96" s="99">
        <v>9</v>
      </c>
      <c r="AP96" s="99">
        <v>9</v>
      </c>
      <c r="AQ96" s="99">
        <v>0</v>
      </c>
      <c r="AR96" s="99">
        <v>438</v>
      </c>
      <c r="AS96" s="127"/>
      <c r="AT96" s="122">
        <v>1989</v>
      </c>
      <c r="AU96" s="99">
        <v>0</v>
      </c>
      <c r="AV96" s="99">
        <v>0</v>
      </c>
      <c r="AW96" s="99">
        <v>9</v>
      </c>
      <c r="AX96" s="99">
        <v>146</v>
      </c>
      <c r="AY96" s="99">
        <v>234</v>
      </c>
      <c r="AZ96" s="99">
        <v>281</v>
      </c>
      <c r="BA96" s="99">
        <v>234</v>
      </c>
      <c r="BB96" s="99">
        <v>195</v>
      </c>
      <c r="BC96" s="99">
        <v>172</v>
      </c>
      <c r="BD96" s="99">
        <v>145</v>
      </c>
      <c r="BE96" s="99">
        <v>127</v>
      </c>
      <c r="BF96" s="99">
        <v>125</v>
      </c>
      <c r="BG96" s="99">
        <v>105</v>
      </c>
      <c r="BH96" s="99">
        <v>107</v>
      </c>
      <c r="BI96" s="99">
        <v>91</v>
      </c>
      <c r="BJ96" s="99">
        <v>67</v>
      </c>
      <c r="BK96" s="99">
        <v>32</v>
      </c>
      <c r="BL96" s="99">
        <v>26</v>
      </c>
      <c r="BM96" s="99">
        <v>0</v>
      </c>
      <c r="BN96" s="99">
        <v>2096</v>
      </c>
      <c r="BP96" s="122">
        <v>1989</v>
      </c>
    </row>
    <row r="97" spans="2:68">
      <c r="B97" s="122">
        <v>1990</v>
      </c>
      <c r="C97" s="99">
        <v>0</v>
      </c>
      <c r="D97" s="99">
        <v>0</v>
      </c>
      <c r="E97" s="99">
        <v>6</v>
      </c>
      <c r="F97" s="99">
        <v>128</v>
      </c>
      <c r="G97" s="99">
        <v>251</v>
      </c>
      <c r="H97" s="99">
        <v>235</v>
      </c>
      <c r="I97" s="99">
        <v>177</v>
      </c>
      <c r="J97" s="99">
        <v>171</v>
      </c>
      <c r="K97" s="99">
        <v>159</v>
      </c>
      <c r="L97" s="99">
        <v>105</v>
      </c>
      <c r="M97" s="99">
        <v>93</v>
      </c>
      <c r="N97" s="99">
        <v>98</v>
      </c>
      <c r="O97" s="99">
        <v>84</v>
      </c>
      <c r="P97" s="99">
        <v>79</v>
      </c>
      <c r="Q97" s="99">
        <v>60</v>
      </c>
      <c r="R97" s="99">
        <v>39</v>
      </c>
      <c r="S97" s="99">
        <v>29</v>
      </c>
      <c r="T97" s="99">
        <v>21</v>
      </c>
      <c r="U97" s="99">
        <v>0</v>
      </c>
      <c r="V97" s="99">
        <v>1735</v>
      </c>
      <c r="W97" s="127"/>
      <c r="X97" s="122">
        <v>1990</v>
      </c>
      <c r="Y97" s="99">
        <v>0</v>
      </c>
      <c r="Z97" s="99">
        <v>0</v>
      </c>
      <c r="AA97" s="99">
        <v>0</v>
      </c>
      <c r="AB97" s="99">
        <v>34</v>
      </c>
      <c r="AC97" s="99">
        <v>26</v>
      </c>
      <c r="AD97" s="99">
        <v>42</v>
      </c>
      <c r="AE97" s="99">
        <v>56</v>
      </c>
      <c r="AF97" s="99">
        <v>35</v>
      </c>
      <c r="AG97" s="99">
        <v>40</v>
      </c>
      <c r="AH97" s="99">
        <v>34</v>
      </c>
      <c r="AI97" s="99">
        <v>26</v>
      </c>
      <c r="AJ97" s="99">
        <v>24</v>
      </c>
      <c r="AK97" s="99">
        <v>21</v>
      </c>
      <c r="AL97" s="99">
        <v>27</v>
      </c>
      <c r="AM97" s="99">
        <v>22</v>
      </c>
      <c r="AN97" s="99">
        <v>17</v>
      </c>
      <c r="AO97" s="99">
        <v>14</v>
      </c>
      <c r="AP97" s="99">
        <v>8</v>
      </c>
      <c r="AQ97" s="99">
        <v>0</v>
      </c>
      <c r="AR97" s="99">
        <v>426</v>
      </c>
      <c r="AS97" s="127"/>
      <c r="AT97" s="122">
        <v>1990</v>
      </c>
      <c r="AU97" s="99">
        <v>0</v>
      </c>
      <c r="AV97" s="99">
        <v>0</v>
      </c>
      <c r="AW97" s="99">
        <v>6</v>
      </c>
      <c r="AX97" s="99">
        <v>162</v>
      </c>
      <c r="AY97" s="99">
        <v>277</v>
      </c>
      <c r="AZ97" s="99">
        <v>277</v>
      </c>
      <c r="BA97" s="99">
        <v>233</v>
      </c>
      <c r="BB97" s="99">
        <v>206</v>
      </c>
      <c r="BC97" s="99">
        <v>199</v>
      </c>
      <c r="BD97" s="99">
        <v>139</v>
      </c>
      <c r="BE97" s="99">
        <v>119</v>
      </c>
      <c r="BF97" s="99">
        <v>122</v>
      </c>
      <c r="BG97" s="99">
        <v>105</v>
      </c>
      <c r="BH97" s="99">
        <v>106</v>
      </c>
      <c r="BI97" s="99">
        <v>82</v>
      </c>
      <c r="BJ97" s="99">
        <v>56</v>
      </c>
      <c r="BK97" s="99">
        <v>43</v>
      </c>
      <c r="BL97" s="99">
        <v>29</v>
      </c>
      <c r="BM97" s="99">
        <v>0</v>
      </c>
      <c r="BN97" s="99">
        <v>2161</v>
      </c>
      <c r="BP97" s="122">
        <v>1990</v>
      </c>
    </row>
    <row r="98" spans="2:68">
      <c r="B98" s="122">
        <v>1991</v>
      </c>
      <c r="C98" s="99">
        <v>0</v>
      </c>
      <c r="D98" s="99">
        <v>0</v>
      </c>
      <c r="E98" s="99">
        <v>6</v>
      </c>
      <c r="F98" s="99">
        <v>133</v>
      </c>
      <c r="G98" s="99">
        <v>243</v>
      </c>
      <c r="H98" s="99">
        <v>206</v>
      </c>
      <c r="I98" s="99">
        <v>217</v>
      </c>
      <c r="J98" s="99">
        <v>227</v>
      </c>
      <c r="K98" s="99">
        <v>173</v>
      </c>
      <c r="L98" s="99">
        <v>132</v>
      </c>
      <c r="M98" s="99">
        <v>119</v>
      </c>
      <c r="N98" s="99">
        <v>84</v>
      </c>
      <c r="O98" s="99">
        <v>72</v>
      </c>
      <c r="P98" s="99">
        <v>68</v>
      </c>
      <c r="Q98" s="99">
        <v>57</v>
      </c>
      <c r="R98" s="99">
        <v>52</v>
      </c>
      <c r="S98" s="99">
        <v>42</v>
      </c>
      <c r="T98" s="99">
        <v>16</v>
      </c>
      <c r="U98" s="99">
        <v>0</v>
      </c>
      <c r="V98" s="99">
        <v>1847</v>
      </c>
      <c r="W98" s="127"/>
      <c r="X98" s="122">
        <v>1991</v>
      </c>
      <c r="Y98" s="99">
        <v>0</v>
      </c>
      <c r="Z98" s="99">
        <v>0</v>
      </c>
      <c r="AA98" s="99">
        <v>2</v>
      </c>
      <c r="AB98" s="99">
        <v>21</v>
      </c>
      <c r="AC98" s="99">
        <v>65</v>
      </c>
      <c r="AD98" s="99">
        <v>56</v>
      </c>
      <c r="AE98" s="99">
        <v>48</v>
      </c>
      <c r="AF98" s="99">
        <v>45</v>
      </c>
      <c r="AG98" s="99">
        <v>51</v>
      </c>
      <c r="AH98" s="99">
        <v>40</v>
      </c>
      <c r="AI98" s="99">
        <v>31</v>
      </c>
      <c r="AJ98" s="99">
        <v>40</v>
      </c>
      <c r="AK98" s="99">
        <v>33</v>
      </c>
      <c r="AL98" s="99">
        <v>20</v>
      </c>
      <c r="AM98" s="99">
        <v>22</v>
      </c>
      <c r="AN98" s="99">
        <v>18</v>
      </c>
      <c r="AO98" s="99">
        <v>13</v>
      </c>
      <c r="AP98" s="99">
        <v>8</v>
      </c>
      <c r="AQ98" s="99">
        <v>0</v>
      </c>
      <c r="AR98" s="99">
        <v>513</v>
      </c>
      <c r="AS98" s="127"/>
      <c r="AT98" s="122">
        <v>1991</v>
      </c>
      <c r="AU98" s="99">
        <v>0</v>
      </c>
      <c r="AV98" s="99">
        <v>0</v>
      </c>
      <c r="AW98" s="99">
        <v>8</v>
      </c>
      <c r="AX98" s="99">
        <v>154</v>
      </c>
      <c r="AY98" s="99">
        <v>308</v>
      </c>
      <c r="AZ98" s="99">
        <v>262</v>
      </c>
      <c r="BA98" s="99">
        <v>265</v>
      </c>
      <c r="BB98" s="99">
        <v>272</v>
      </c>
      <c r="BC98" s="99">
        <v>224</v>
      </c>
      <c r="BD98" s="99">
        <v>172</v>
      </c>
      <c r="BE98" s="99">
        <v>150</v>
      </c>
      <c r="BF98" s="99">
        <v>124</v>
      </c>
      <c r="BG98" s="99">
        <v>105</v>
      </c>
      <c r="BH98" s="99">
        <v>88</v>
      </c>
      <c r="BI98" s="99">
        <v>79</v>
      </c>
      <c r="BJ98" s="99">
        <v>70</v>
      </c>
      <c r="BK98" s="99">
        <v>55</v>
      </c>
      <c r="BL98" s="99">
        <v>24</v>
      </c>
      <c r="BM98" s="99">
        <v>0</v>
      </c>
      <c r="BN98" s="99">
        <v>2360</v>
      </c>
      <c r="BP98" s="122">
        <v>1991</v>
      </c>
    </row>
    <row r="99" spans="2:68">
      <c r="B99" s="122">
        <v>1992</v>
      </c>
      <c r="C99" s="99">
        <v>0</v>
      </c>
      <c r="D99" s="99">
        <v>0</v>
      </c>
      <c r="E99" s="99">
        <v>5</v>
      </c>
      <c r="F99" s="99">
        <v>125</v>
      </c>
      <c r="G99" s="99">
        <v>253</v>
      </c>
      <c r="H99" s="99">
        <v>226</v>
      </c>
      <c r="I99" s="99">
        <v>205</v>
      </c>
      <c r="J99" s="99">
        <v>181</v>
      </c>
      <c r="K99" s="99">
        <v>150</v>
      </c>
      <c r="L99" s="99">
        <v>156</v>
      </c>
      <c r="M99" s="99">
        <v>104</v>
      </c>
      <c r="N99" s="99">
        <v>80</v>
      </c>
      <c r="O99" s="99">
        <v>90</v>
      </c>
      <c r="P99" s="99">
        <v>83</v>
      </c>
      <c r="Q99" s="99">
        <v>71</v>
      </c>
      <c r="R99" s="99">
        <v>47</v>
      </c>
      <c r="S99" s="99">
        <v>25</v>
      </c>
      <c r="T99" s="99">
        <v>19</v>
      </c>
      <c r="U99" s="99">
        <v>0</v>
      </c>
      <c r="V99" s="99">
        <v>1820</v>
      </c>
      <c r="W99" s="127"/>
      <c r="X99" s="122">
        <v>1992</v>
      </c>
      <c r="Y99" s="99">
        <v>0</v>
      </c>
      <c r="Z99" s="99">
        <v>0</v>
      </c>
      <c r="AA99" s="99">
        <v>2</v>
      </c>
      <c r="AB99" s="99">
        <v>31</v>
      </c>
      <c r="AC99" s="99">
        <v>46</v>
      </c>
      <c r="AD99" s="99">
        <v>42</v>
      </c>
      <c r="AE99" s="99">
        <v>58</v>
      </c>
      <c r="AF99" s="99">
        <v>45</v>
      </c>
      <c r="AG99" s="99">
        <v>50</v>
      </c>
      <c r="AH99" s="99">
        <v>33</v>
      </c>
      <c r="AI99" s="99">
        <v>29</v>
      </c>
      <c r="AJ99" s="99">
        <v>28</v>
      </c>
      <c r="AK99" s="99">
        <v>24</v>
      </c>
      <c r="AL99" s="99">
        <v>24</v>
      </c>
      <c r="AM99" s="99">
        <v>21</v>
      </c>
      <c r="AN99" s="99">
        <v>23</v>
      </c>
      <c r="AO99" s="99">
        <v>8</v>
      </c>
      <c r="AP99" s="99">
        <v>9</v>
      </c>
      <c r="AQ99" s="99">
        <v>1</v>
      </c>
      <c r="AR99" s="99">
        <v>474</v>
      </c>
      <c r="AS99" s="127"/>
      <c r="AT99" s="122">
        <v>1992</v>
      </c>
      <c r="AU99" s="99">
        <v>0</v>
      </c>
      <c r="AV99" s="99">
        <v>0</v>
      </c>
      <c r="AW99" s="99">
        <v>7</v>
      </c>
      <c r="AX99" s="99">
        <v>156</v>
      </c>
      <c r="AY99" s="99">
        <v>299</v>
      </c>
      <c r="AZ99" s="99">
        <v>268</v>
      </c>
      <c r="BA99" s="99">
        <v>263</v>
      </c>
      <c r="BB99" s="99">
        <v>226</v>
      </c>
      <c r="BC99" s="99">
        <v>200</v>
      </c>
      <c r="BD99" s="99">
        <v>189</v>
      </c>
      <c r="BE99" s="99">
        <v>133</v>
      </c>
      <c r="BF99" s="99">
        <v>108</v>
      </c>
      <c r="BG99" s="99">
        <v>114</v>
      </c>
      <c r="BH99" s="99">
        <v>107</v>
      </c>
      <c r="BI99" s="99">
        <v>92</v>
      </c>
      <c r="BJ99" s="99">
        <v>70</v>
      </c>
      <c r="BK99" s="99">
        <v>33</v>
      </c>
      <c r="BL99" s="99">
        <v>28</v>
      </c>
      <c r="BM99" s="99">
        <v>1</v>
      </c>
      <c r="BN99" s="99">
        <v>2294</v>
      </c>
      <c r="BP99" s="122">
        <v>1992</v>
      </c>
    </row>
    <row r="100" spans="2:68">
      <c r="B100" s="122">
        <v>1993</v>
      </c>
      <c r="C100" s="99">
        <v>0</v>
      </c>
      <c r="D100" s="99">
        <v>0</v>
      </c>
      <c r="E100" s="99">
        <v>4</v>
      </c>
      <c r="F100" s="99">
        <v>111</v>
      </c>
      <c r="G100" s="99">
        <v>234</v>
      </c>
      <c r="H100" s="99">
        <v>200</v>
      </c>
      <c r="I100" s="99">
        <v>206</v>
      </c>
      <c r="J100" s="99">
        <v>152</v>
      </c>
      <c r="K100" s="99">
        <v>134</v>
      </c>
      <c r="L100" s="99">
        <v>154</v>
      </c>
      <c r="M100" s="99">
        <v>93</v>
      </c>
      <c r="N100" s="99">
        <v>84</v>
      </c>
      <c r="O100" s="99">
        <v>86</v>
      </c>
      <c r="P100" s="99">
        <v>74</v>
      </c>
      <c r="Q100" s="99">
        <v>61</v>
      </c>
      <c r="R100" s="99">
        <v>38</v>
      </c>
      <c r="S100" s="99">
        <v>34</v>
      </c>
      <c r="T100" s="99">
        <v>22</v>
      </c>
      <c r="U100" s="99">
        <v>0</v>
      </c>
      <c r="V100" s="99">
        <v>1687</v>
      </c>
      <c r="W100" s="127"/>
      <c r="X100" s="122">
        <v>1993</v>
      </c>
      <c r="Y100" s="99">
        <v>0</v>
      </c>
      <c r="Z100" s="99">
        <v>0</v>
      </c>
      <c r="AA100" s="99">
        <v>1</v>
      </c>
      <c r="AB100" s="99">
        <v>19</v>
      </c>
      <c r="AC100" s="99">
        <v>36</v>
      </c>
      <c r="AD100" s="99">
        <v>38</v>
      </c>
      <c r="AE100" s="99">
        <v>40</v>
      </c>
      <c r="AF100" s="99">
        <v>53</v>
      </c>
      <c r="AG100" s="99">
        <v>27</v>
      </c>
      <c r="AH100" s="99">
        <v>43</v>
      </c>
      <c r="AI100" s="99">
        <v>28</v>
      </c>
      <c r="AJ100" s="99">
        <v>19</v>
      </c>
      <c r="AK100" s="99">
        <v>18</v>
      </c>
      <c r="AL100" s="99">
        <v>20</v>
      </c>
      <c r="AM100" s="99">
        <v>19</v>
      </c>
      <c r="AN100" s="99">
        <v>16</v>
      </c>
      <c r="AO100" s="99">
        <v>14</v>
      </c>
      <c r="AP100" s="99">
        <v>3</v>
      </c>
      <c r="AQ100" s="99">
        <v>0</v>
      </c>
      <c r="AR100" s="99">
        <v>394</v>
      </c>
      <c r="AS100" s="127"/>
      <c r="AT100" s="122">
        <v>1993</v>
      </c>
      <c r="AU100" s="99">
        <v>0</v>
      </c>
      <c r="AV100" s="99">
        <v>0</v>
      </c>
      <c r="AW100" s="99">
        <v>5</v>
      </c>
      <c r="AX100" s="99">
        <v>130</v>
      </c>
      <c r="AY100" s="99">
        <v>270</v>
      </c>
      <c r="AZ100" s="99">
        <v>238</v>
      </c>
      <c r="BA100" s="99">
        <v>246</v>
      </c>
      <c r="BB100" s="99">
        <v>205</v>
      </c>
      <c r="BC100" s="99">
        <v>161</v>
      </c>
      <c r="BD100" s="99">
        <v>197</v>
      </c>
      <c r="BE100" s="99">
        <v>121</v>
      </c>
      <c r="BF100" s="99">
        <v>103</v>
      </c>
      <c r="BG100" s="99">
        <v>104</v>
      </c>
      <c r="BH100" s="99">
        <v>94</v>
      </c>
      <c r="BI100" s="99">
        <v>80</v>
      </c>
      <c r="BJ100" s="99">
        <v>54</v>
      </c>
      <c r="BK100" s="99">
        <v>48</v>
      </c>
      <c r="BL100" s="99">
        <v>25</v>
      </c>
      <c r="BM100" s="99">
        <v>0</v>
      </c>
      <c r="BN100" s="99">
        <v>2081</v>
      </c>
      <c r="BP100" s="122">
        <v>1993</v>
      </c>
    </row>
    <row r="101" spans="2:68">
      <c r="B101" s="122">
        <v>1994</v>
      </c>
      <c r="C101" s="99">
        <v>0</v>
      </c>
      <c r="D101" s="99">
        <v>0</v>
      </c>
      <c r="E101" s="99">
        <v>3</v>
      </c>
      <c r="F101" s="99">
        <v>122</v>
      </c>
      <c r="G101" s="99">
        <v>252</v>
      </c>
      <c r="H101" s="99">
        <v>205</v>
      </c>
      <c r="I101" s="99">
        <v>209</v>
      </c>
      <c r="J101" s="99">
        <v>174</v>
      </c>
      <c r="K101" s="99">
        <v>180</v>
      </c>
      <c r="L101" s="99">
        <v>150</v>
      </c>
      <c r="M101" s="99">
        <v>120</v>
      </c>
      <c r="N101" s="99">
        <v>91</v>
      </c>
      <c r="O101" s="99">
        <v>82</v>
      </c>
      <c r="P101" s="99">
        <v>76</v>
      </c>
      <c r="Q101" s="99">
        <v>65</v>
      </c>
      <c r="R101" s="99">
        <v>45</v>
      </c>
      <c r="S101" s="99">
        <v>33</v>
      </c>
      <c r="T101" s="99">
        <v>22</v>
      </c>
      <c r="U101" s="99">
        <v>1</v>
      </c>
      <c r="V101" s="99">
        <v>1830</v>
      </c>
      <c r="W101" s="127"/>
      <c r="X101" s="122">
        <v>1994</v>
      </c>
      <c r="Y101" s="99">
        <v>0</v>
      </c>
      <c r="Z101" s="99">
        <v>0</v>
      </c>
      <c r="AA101" s="99">
        <v>3</v>
      </c>
      <c r="AB101" s="99">
        <v>17</v>
      </c>
      <c r="AC101" s="99">
        <v>40</v>
      </c>
      <c r="AD101" s="99">
        <v>43</v>
      </c>
      <c r="AE101" s="99">
        <v>42</v>
      </c>
      <c r="AF101" s="99">
        <v>55</v>
      </c>
      <c r="AG101" s="99">
        <v>44</v>
      </c>
      <c r="AH101" s="99">
        <v>38</v>
      </c>
      <c r="AI101" s="99">
        <v>30</v>
      </c>
      <c r="AJ101" s="99">
        <v>23</v>
      </c>
      <c r="AK101" s="99">
        <v>24</v>
      </c>
      <c r="AL101" s="99">
        <v>14</v>
      </c>
      <c r="AM101" s="99">
        <v>18</v>
      </c>
      <c r="AN101" s="99">
        <v>16</v>
      </c>
      <c r="AO101" s="99">
        <v>12</v>
      </c>
      <c r="AP101" s="99">
        <v>9</v>
      </c>
      <c r="AQ101" s="99">
        <v>0</v>
      </c>
      <c r="AR101" s="99">
        <v>428</v>
      </c>
      <c r="AS101" s="127"/>
      <c r="AT101" s="122">
        <v>1994</v>
      </c>
      <c r="AU101" s="99">
        <v>0</v>
      </c>
      <c r="AV101" s="99">
        <v>0</v>
      </c>
      <c r="AW101" s="99">
        <v>6</v>
      </c>
      <c r="AX101" s="99">
        <v>139</v>
      </c>
      <c r="AY101" s="99">
        <v>292</v>
      </c>
      <c r="AZ101" s="99">
        <v>248</v>
      </c>
      <c r="BA101" s="99">
        <v>251</v>
      </c>
      <c r="BB101" s="99">
        <v>229</v>
      </c>
      <c r="BC101" s="99">
        <v>224</v>
      </c>
      <c r="BD101" s="99">
        <v>188</v>
      </c>
      <c r="BE101" s="99">
        <v>150</v>
      </c>
      <c r="BF101" s="99">
        <v>114</v>
      </c>
      <c r="BG101" s="99">
        <v>106</v>
      </c>
      <c r="BH101" s="99">
        <v>90</v>
      </c>
      <c r="BI101" s="99">
        <v>83</v>
      </c>
      <c r="BJ101" s="99">
        <v>61</v>
      </c>
      <c r="BK101" s="99">
        <v>45</v>
      </c>
      <c r="BL101" s="99">
        <v>31</v>
      </c>
      <c r="BM101" s="99">
        <v>1</v>
      </c>
      <c r="BN101" s="99">
        <v>2258</v>
      </c>
      <c r="BP101" s="122">
        <v>1994</v>
      </c>
    </row>
    <row r="102" spans="2:68">
      <c r="B102" s="122">
        <v>1995</v>
      </c>
      <c r="C102" s="99">
        <v>0</v>
      </c>
      <c r="D102" s="99">
        <v>0</v>
      </c>
      <c r="E102" s="99">
        <v>5</v>
      </c>
      <c r="F102" s="99">
        <v>98</v>
      </c>
      <c r="G102" s="99">
        <v>252</v>
      </c>
      <c r="H102" s="99">
        <v>236</v>
      </c>
      <c r="I102" s="99">
        <v>239</v>
      </c>
      <c r="J102" s="99">
        <v>220</v>
      </c>
      <c r="K102" s="99">
        <v>162</v>
      </c>
      <c r="L102" s="99">
        <v>154</v>
      </c>
      <c r="M102" s="99">
        <v>116</v>
      </c>
      <c r="N102" s="99">
        <v>108</v>
      </c>
      <c r="O102" s="99">
        <v>69</v>
      </c>
      <c r="P102" s="99">
        <v>63</v>
      </c>
      <c r="Q102" s="99">
        <v>54</v>
      </c>
      <c r="R102" s="99">
        <v>39</v>
      </c>
      <c r="S102" s="99">
        <v>34</v>
      </c>
      <c r="T102" s="99">
        <v>23</v>
      </c>
      <c r="U102" s="99">
        <v>1</v>
      </c>
      <c r="V102" s="99">
        <v>1873</v>
      </c>
      <c r="W102" s="127"/>
      <c r="X102" s="122">
        <v>1995</v>
      </c>
      <c r="Y102" s="99">
        <v>0</v>
      </c>
      <c r="Z102" s="99">
        <v>0</v>
      </c>
      <c r="AA102" s="99">
        <v>0</v>
      </c>
      <c r="AB102" s="99">
        <v>29</v>
      </c>
      <c r="AC102" s="99">
        <v>55</v>
      </c>
      <c r="AD102" s="99">
        <v>49</v>
      </c>
      <c r="AE102" s="99">
        <v>50</v>
      </c>
      <c r="AF102" s="99">
        <v>50</v>
      </c>
      <c r="AG102" s="99">
        <v>54</v>
      </c>
      <c r="AH102" s="99">
        <v>48</v>
      </c>
      <c r="AI102" s="99">
        <v>41</v>
      </c>
      <c r="AJ102" s="99">
        <v>31</v>
      </c>
      <c r="AK102" s="99">
        <v>19</v>
      </c>
      <c r="AL102" s="99">
        <v>23</v>
      </c>
      <c r="AM102" s="99">
        <v>14</v>
      </c>
      <c r="AN102" s="99">
        <v>13</v>
      </c>
      <c r="AO102" s="99">
        <v>15</v>
      </c>
      <c r="AP102" s="99">
        <v>4</v>
      </c>
      <c r="AQ102" s="99">
        <v>0</v>
      </c>
      <c r="AR102" s="99">
        <v>495</v>
      </c>
      <c r="AS102" s="127"/>
      <c r="AT102" s="122">
        <v>1995</v>
      </c>
      <c r="AU102" s="99">
        <v>0</v>
      </c>
      <c r="AV102" s="99">
        <v>0</v>
      </c>
      <c r="AW102" s="99">
        <v>5</v>
      </c>
      <c r="AX102" s="99">
        <v>127</v>
      </c>
      <c r="AY102" s="99">
        <v>307</v>
      </c>
      <c r="AZ102" s="99">
        <v>285</v>
      </c>
      <c r="BA102" s="99">
        <v>289</v>
      </c>
      <c r="BB102" s="99">
        <v>270</v>
      </c>
      <c r="BC102" s="99">
        <v>216</v>
      </c>
      <c r="BD102" s="99">
        <v>202</v>
      </c>
      <c r="BE102" s="99">
        <v>157</v>
      </c>
      <c r="BF102" s="99">
        <v>139</v>
      </c>
      <c r="BG102" s="99">
        <v>88</v>
      </c>
      <c r="BH102" s="99">
        <v>86</v>
      </c>
      <c r="BI102" s="99">
        <v>68</v>
      </c>
      <c r="BJ102" s="99">
        <v>52</v>
      </c>
      <c r="BK102" s="99">
        <v>49</v>
      </c>
      <c r="BL102" s="99">
        <v>27</v>
      </c>
      <c r="BM102" s="99">
        <v>1</v>
      </c>
      <c r="BN102" s="99">
        <v>2368</v>
      </c>
      <c r="BP102" s="122">
        <v>1995</v>
      </c>
    </row>
    <row r="103" spans="2:68">
      <c r="B103" s="122">
        <v>1996</v>
      </c>
      <c r="C103" s="99">
        <v>0</v>
      </c>
      <c r="D103" s="99">
        <v>0</v>
      </c>
      <c r="E103" s="99">
        <v>7</v>
      </c>
      <c r="F103" s="99">
        <v>114</v>
      </c>
      <c r="G103" s="99">
        <v>237</v>
      </c>
      <c r="H103" s="99">
        <v>236</v>
      </c>
      <c r="I103" s="99">
        <v>229</v>
      </c>
      <c r="J103" s="99">
        <v>234</v>
      </c>
      <c r="K103" s="99">
        <v>179</v>
      </c>
      <c r="L103" s="99">
        <v>151</v>
      </c>
      <c r="M103" s="99">
        <v>115</v>
      </c>
      <c r="N103" s="99">
        <v>93</v>
      </c>
      <c r="O103" s="99">
        <v>88</v>
      </c>
      <c r="P103" s="99">
        <v>68</v>
      </c>
      <c r="Q103" s="99">
        <v>68</v>
      </c>
      <c r="R103" s="99">
        <v>52</v>
      </c>
      <c r="S103" s="99">
        <v>42</v>
      </c>
      <c r="T103" s="99">
        <v>18</v>
      </c>
      <c r="U103" s="99">
        <v>0</v>
      </c>
      <c r="V103" s="99">
        <v>1931</v>
      </c>
      <c r="W103" s="127"/>
      <c r="X103" s="122">
        <v>1996</v>
      </c>
      <c r="Y103" s="99">
        <v>0</v>
      </c>
      <c r="Z103" s="99">
        <v>0</v>
      </c>
      <c r="AA103" s="99">
        <v>7</v>
      </c>
      <c r="AB103" s="99">
        <v>26</v>
      </c>
      <c r="AC103" s="99">
        <v>30</v>
      </c>
      <c r="AD103" s="99">
        <v>49</v>
      </c>
      <c r="AE103" s="99">
        <v>47</v>
      </c>
      <c r="AF103" s="99">
        <v>65</v>
      </c>
      <c r="AG103" s="99">
        <v>45</v>
      </c>
      <c r="AH103" s="99">
        <v>50</v>
      </c>
      <c r="AI103" s="99">
        <v>38</v>
      </c>
      <c r="AJ103" s="99">
        <v>21</v>
      </c>
      <c r="AK103" s="99">
        <v>19</v>
      </c>
      <c r="AL103" s="99">
        <v>15</v>
      </c>
      <c r="AM103" s="99">
        <v>23</v>
      </c>
      <c r="AN103" s="99">
        <v>14</v>
      </c>
      <c r="AO103" s="99">
        <v>8</v>
      </c>
      <c r="AP103" s="99">
        <v>5</v>
      </c>
      <c r="AQ103" s="99">
        <v>0</v>
      </c>
      <c r="AR103" s="99">
        <v>462</v>
      </c>
      <c r="AS103" s="127"/>
      <c r="AT103" s="122">
        <v>1996</v>
      </c>
      <c r="AU103" s="99">
        <v>0</v>
      </c>
      <c r="AV103" s="99">
        <v>0</v>
      </c>
      <c r="AW103" s="99">
        <v>14</v>
      </c>
      <c r="AX103" s="99">
        <v>140</v>
      </c>
      <c r="AY103" s="99">
        <v>267</v>
      </c>
      <c r="AZ103" s="99">
        <v>285</v>
      </c>
      <c r="BA103" s="99">
        <v>276</v>
      </c>
      <c r="BB103" s="99">
        <v>299</v>
      </c>
      <c r="BC103" s="99">
        <v>224</v>
      </c>
      <c r="BD103" s="99">
        <v>201</v>
      </c>
      <c r="BE103" s="99">
        <v>153</v>
      </c>
      <c r="BF103" s="99">
        <v>114</v>
      </c>
      <c r="BG103" s="99">
        <v>107</v>
      </c>
      <c r="BH103" s="99">
        <v>83</v>
      </c>
      <c r="BI103" s="99">
        <v>91</v>
      </c>
      <c r="BJ103" s="99">
        <v>66</v>
      </c>
      <c r="BK103" s="99">
        <v>50</v>
      </c>
      <c r="BL103" s="99">
        <v>23</v>
      </c>
      <c r="BM103" s="99">
        <v>0</v>
      </c>
      <c r="BN103" s="99">
        <v>2393</v>
      </c>
      <c r="BP103" s="122">
        <v>1996</v>
      </c>
    </row>
    <row r="104" spans="2:68">
      <c r="B104" s="123">
        <v>1997</v>
      </c>
      <c r="C104" s="99">
        <v>0</v>
      </c>
      <c r="D104" s="99">
        <v>0</v>
      </c>
      <c r="E104" s="99">
        <v>8</v>
      </c>
      <c r="F104" s="99">
        <v>121</v>
      </c>
      <c r="G104" s="99">
        <v>295</v>
      </c>
      <c r="H104" s="99">
        <v>294</v>
      </c>
      <c r="I104" s="99">
        <v>246</v>
      </c>
      <c r="J104" s="99">
        <v>215</v>
      </c>
      <c r="K104" s="99">
        <v>216</v>
      </c>
      <c r="L104" s="99">
        <v>153</v>
      </c>
      <c r="M104" s="99">
        <v>141</v>
      </c>
      <c r="N104" s="99">
        <v>97</v>
      </c>
      <c r="O104" s="99">
        <v>80</v>
      </c>
      <c r="P104" s="99">
        <v>77</v>
      </c>
      <c r="Q104" s="99">
        <v>69</v>
      </c>
      <c r="R104" s="99">
        <v>68</v>
      </c>
      <c r="S104" s="99">
        <v>37</v>
      </c>
      <c r="T104" s="99">
        <v>26</v>
      </c>
      <c r="U104" s="99">
        <v>0</v>
      </c>
      <c r="V104" s="99">
        <v>2143</v>
      </c>
      <c r="W104" s="127"/>
      <c r="X104" s="123">
        <v>1997</v>
      </c>
      <c r="Y104" s="99">
        <v>0</v>
      </c>
      <c r="Z104" s="99">
        <v>0</v>
      </c>
      <c r="AA104" s="99">
        <v>7</v>
      </c>
      <c r="AB104" s="99">
        <v>33</v>
      </c>
      <c r="AC104" s="99">
        <v>60</v>
      </c>
      <c r="AD104" s="99">
        <v>59</v>
      </c>
      <c r="AE104" s="99">
        <v>56</v>
      </c>
      <c r="AF104" s="99">
        <v>64</v>
      </c>
      <c r="AG104" s="99">
        <v>58</v>
      </c>
      <c r="AH104" s="99">
        <v>45</v>
      </c>
      <c r="AI104" s="99">
        <v>51</v>
      </c>
      <c r="AJ104" s="99">
        <v>32</v>
      </c>
      <c r="AK104" s="99">
        <v>24</v>
      </c>
      <c r="AL104" s="99">
        <v>25</v>
      </c>
      <c r="AM104" s="99">
        <v>22</v>
      </c>
      <c r="AN104" s="99">
        <v>21</v>
      </c>
      <c r="AO104" s="99">
        <v>11</v>
      </c>
      <c r="AP104" s="99">
        <v>9</v>
      </c>
      <c r="AQ104" s="99">
        <v>0</v>
      </c>
      <c r="AR104" s="99">
        <v>577</v>
      </c>
      <c r="AS104" s="127"/>
      <c r="AT104" s="123">
        <v>1997</v>
      </c>
      <c r="AU104" s="99">
        <v>0</v>
      </c>
      <c r="AV104" s="99">
        <v>0</v>
      </c>
      <c r="AW104" s="99">
        <v>15</v>
      </c>
      <c r="AX104" s="99">
        <v>154</v>
      </c>
      <c r="AY104" s="99">
        <v>355</v>
      </c>
      <c r="AZ104" s="99">
        <v>353</v>
      </c>
      <c r="BA104" s="99">
        <v>302</v>
      </c>
      <c r="BB104" s="99">
        <v>279</v>
      </c>
      <c r="BC104" s="99">
        <v>274</v>
      </c>
      <c r="BD104" s="99">
        <v>198</v>
      </c>
      <c r="BE104" s="99">
        <v>192</v>
      </c>
      <c r="BF104" s="99">
        <v>129</v>
      </c>
      <c r="BG104" s="99">
        <v>104</v>
      </c>
      <c r="BH104" s="99">
        <v>102</v>
      </c>
      <c r="BI104" s="99">
        <v>91</v>
      </c>
      <c r="BJ104" s="99">
        <v>89</v>
      </c>
      <c r="BK104" s="99">
        <v>48</v>
      </c>
      <c r="BL104" s="99">
        <v>35</v>
      </c>
      <c r="BM104" s="99">
        <v>0</v>
      </c>
      <c r="BN104" s="99">
        <v>2720</v>
      </c>
      <c r="BP104" s="123">
        <v>1997</v>
      </c>
    </row>
    <row r="105" spans="2:68">
      <c r="B105" s="123">
        <v>1998</v>
      </c>
      <c r="C105" s="99">
        <v>0</v>
      </c>
      <c r="D105" s="99">
        <v>0</v>
      </c>
      <c r="E105" s="99">
        <v>6</v>
      </c>
      <c r="F105" s="99">
        <v>116</v>
      </c>
      <c r="G105" s="99">
        <v>248</v>
      </c>
      <c r="H105" s="99">
        <v>314</v>
      </c>
      <c r="I105" s="99">
        <v>277</v>
      </c>
      <c r="J105" s="99">
        <v>273</v>
      </c>
      <c r="K105" s="99">
        <v>206</v>
      </c>
      <c r="L105" s="99">
        <v>167</v>
      </c>
      <c r="M105" s="99">
        <v>147</v>
      </c>
      <c r="N105" s="99">
        <v>88</v>
      </c>
      <c r="O105" s="99">
        <v>75</v>
      </c>
      <c r="P105" s="99">
        <v>87</v>
      </c>
      <c r="Q105" s="99">
        <v>49</v>
      </c>
      <c r="R105" s="99">
        <v>42</v>
      </c>
      <c r="S105" s="99">
        <v>33</v>
      </c>
      <c r="T105" s="99">
        <v>22</v>
      </c>
      <c r="U105" s="99">
        <v>0</v>
      </c>
      <c r="V105" s="99">
        <v>2150</v>
      </c>
      <c r="W105" s="127"/>
      <c r="X105" s="123">
        <v>1998</v>
      </c>
      <c r="Y105" s="99">
        <v>0</v>
      </c>
      <c r="Z105" s="99">
        <v>0</v>
      </c>
      <c r="AA105" s="99">
        <v>1</v>
      </c>
      <c r="AB105" s="99">
        <v>35</v>
      </c>
      <c r="AC105" s="99">
        <v>47</v>
      </c>
      <c r="AD105" s="99">
        <v>56</v>
      </c>
      <c r="AE105" s="99">
        <v>53</v>
      </c>
      <c r="AF105" s="99">
        <v>77</v>
      </c>
      <c r="AG105" s="99">
        <v>58</v>
      </c>
      <c r="AH105" s="99">
        <v>33</v>
      </c>
      <c r="AI105" s="99">
        <v>39</v>
      </c>
      <c r="AJ105" s="99">
        <v>30</v>
      </c>
      <c r="AK105" s="99">
        <v>23</v>
      </c>
      <c r="AL105" s="99">
        <v>20</v>
      </c>
      <c r="AM105" s="99">
        <v>21</v>
      </c>
      <c r="AN105" s="99">
        <v>17</v>
      </c>
      <c r="AO105" s="99">
        <v>15</v>
      </c>
      <c r="AP105" s="99">
        <v>7</v>
      </c>
      <c r="AQ105" s="99">
        <v>1</v>
      </c>
      <c r="AR105" s="99">
        <v>533</v>
      </c>
      <c r="AS105" s="127"/>
      <c r="AT105" s="123">
        <v>1998</v>
      </c>
      <c r="AU105" s="99">
        <v>0</v>
      </c>
      <c r="AV105" s="99">
        <v>0</v>
      </c>
      <c r="AW105" s="99">
        <v>7</v>
      </c>
      <c r="AX105" s="99">
        <v>151</v>
      </c>
      <c r="AY105" s="99">
        <v>295</v>
      </c>
      <c r="AZ105" s="99">
        <v>370</v>
      </c>
      <c r="BA105" s="99">
        <v>330</v>
      </c>
      <c r="BB105" s="99">
        <v>350</v>
      </c>
      <c r="BC105" s="99">
        <v>264</v>
      </c>
      <c r="BD105" s="99">
        <v>200</v>
      </c>
      <c r="BE105" s="99">
        <v>186</v>
      </c>
      <c r="BF105" s="99">
        <v>118</v>
      </c>
      <c r="BG105" s="99">
        <v>98</v>
      </c>
      <c r="BH105" s="99">
        <v>107</v>
      </c>
      <c r="BI105" s="99">
        <v>70</v>
      </c>
      <c r="BJ105" s="99">
        <v>59</v>
      </c>
      <c r="BK105" s="99">
        <v>48</v>
      </c>
      <c r="BL105" s="99">
        <v>29</v>
      </c>
      <c r="BM105" s="99">
        <v>1</v>
      </c>
      <c r="BN105" s="99">
        <v>2683</v>
      </c>
      <c r="BP105" s="123">
        <v>1998</v>
      </c>
    </row>
    <row r="106" spans="2:68">
      <c r="B106" s="123">
        <v>1999</v>
      </c>
      <c r="C106" s="99">
        <v>0</v>
      </c>
      <c r="D106" s="99">
        <v>0</v>
      </c>
      <c r="E106" s="99">
        <v>10</v>
      </c>
      <c r="F106" s="99">
        <v>97</v>
      </c>
      <c r="G106" s="99">
        <v>212</v>
      </c>
      <c r="H106" s="99">
        <v>272</v>
      </c>
      <c r="I106" s="99">
        <v>235</v>
      </c>
      <c r="J106" s="99">
        <v>224</v>
      </c>
      <c r="K106" s="99">
        <v>203</v>
      </c>
      <c r="L106" s="99">
        <v>165</v>
      </c>
      <c r="M106" s="99">
        <v>147</v>
      </c>
      <c r="N106" s="99">
        <v>102</v>
      </c>
      <c r="O106" s="99">
        <v>74</v>
      </c>
      <c r="P106" s="99">
        <v>63</v>
      </c>
      <c r="Q106" s="99">
        <v>77</v>
      </c>
      <c r="R106" s="99">
        <v>54</v>
      </c>
      <c r="S106" s="99">
        <v>38</v>
      </c>
      <c r="T106" s="99">
        <v>29</v>
      </c>
      <c r="U106" s="99">
        <v>0</v>
      </c>
      <c r="V106" s="99">
        <v>2002</v>
      </c>
      <c r="W106" s="127"/>
      <c r="X106" s="123">
        <v>1999</v>
      </c>
      <c r="Y106" s="99">
        <v>0</v>
      </c>
      <c r="Z106" s="99">
        <v>0</v>
      </c>
      <c r="AA106" s="99">
        <v>7</v>
      </c>
      <c r="AB106" s="99">
        <v>27</v>
      </c>
      <c r="AC106" s="99">
        <v>44</v>
      </c>
      <c r="AD106" s="99">
        <v>55</v>
      </c>
      <c r="AE106" s="99">
        <v>61</v>
      </c>
      <c r="AF106" s="99">
        <v>48</v>
      </c>
      <c r="AG106" s="99">
        <v>56</v>
      </c>
      <c r="AH106" s="99">
        <v>57</v>
      </c>
      <c r="AI106" s="99">
        <v>40</v>
      </c>
      <c r="AJ106" s="99">
        <v>20</v>
      </c>
      <c r="AK106" s="99">
        <v>22</v>
      </c>
      <c r="AL106" s="99">
        <v>17</v>
      </c>
      <c r="AM106" s="99">
        <v>12</v>
      </c>
      <c r="AN106" s="99">
        <v>10</v>
      </c>
      <c r="AO106" s="99">
        <v>8</v>
      </c>
      <c r="AP106" s="99">
        <v>5</v>
      </c>
      <c r="AQ106" s="99">
        <v>1</v>
      </c>
      <c r="AR106" s="99">
        <v>490</v>
      </c>
      <c r="AS106" s="127"/>
      <c r="AT106" s="123">
        <v>1999</v>
      </c>
      <c r="AU106" s="99">
        <v>0</v>
      </c>
      <c r="AV106" s="99">
        <v>0</v>
      </c>
      <c r="AW106" s="99">
        <v>17</v>
      </c>
      <c r="AX106" s="99">
        <v>124</v>
      </c>
      <c r="AY106" s="99">
        <v>256</v>
      </c>
      <c r="AZ106" s="99">
        <v>327</v>
      </c>
      <c r="BA106" s="99">
        <v>296</v>
      </c>
      <c r="BB106" s="99">
        <v>272</v>
      </c>
      <c r="BC106" s="99">
        <v>259</v>
      </c>
      <c r="BD106" s="99">
        <v>222</v>
      </c>
      <c r="BE106" s="99">
        <v>187</v>
      </c>
      <c r="BF106" s="99">
        <v>122</v>
      </c>
      <c r="BG106" s="99">
        <v>96</v>
      </c>
      <c r="BH106" s="99">
        <v>80</v>
      </c>
      <c r="BI106" s="99">
        <v>89</v>
      </c>
      <c r="BJ106" s="99">
        <v>64</v>
      </c>
      <c r="BK106" s="99">
        <v>46</v>
      </c>
      <c r="BL106" s="99">
        <v>34</v>
      </c>
      <c r="BM106" s="99">
        <v>1</v>
      </c>
      <c r="BN106" s="99">
        <v>2492</v>
      </c>
      <c r="BP106" s="123">
        <v>1999</v>
      </c>
    </row>
    <row r="107" spans="2:68" s="91" customFormat="1">
      <c r="B107" s="124">
        <v>2000</v>
      </c>
      <c r="C107" s="99">
        <v>0</v>
      </c>
      <c r="D107" s="99">
        <v>1</v>
      </c>
      <c r="E107" s="99">
        <v>6</v>
      </c>
      <c r="F107" s="99">
        <v>89</v>
      </c>
      <c r="G107" s="99">
        <v>174</v>
      </c>
      <c r="H107" s="99">
        <v>235</v>
      </c>
      <c r="I107" s="99">
        <v>240</v>
      </c>
      <c r="J107" s="99">
        <v>234</v>
      </c>
      <c r="K107" s="99">
        <v>210</v>
      </c>
      <c r="L107" s="99">
        <v>152</v>
      </c>
      <c r="M107" s="99">
        <v>139</v>
      </c>
      <c r="N107" s="99">
        <v>80</v>
      </c>
      <c r="O107" s="99">
        <v>66</v>
      </c>
      <c r="P107" s="99">
        <v>56</v>
      </c>
      <c r="Q107" s="99">
        <v>64</v>
      </c>
      <c r="R107" s="99">
        <v>50</v>
      </c>
      <c r="S107" s="99">
        <v>27</v>
      </c>
      <c r="T107" s="99">
        <v>36</v>
      </c>
      <c r="U107" s="99">
        <v>1</v>
      </c>
      <c r="V107" s="99">
        <v>1860</v>
      </c>
      <c r="W107" s="125"/>
      <c r="X107" s="124">
        <v>2000</v>
      </c>
      <c r="Y107" s="99">
        <v>0</v>
      </c>
      <c r="Z107" s="99">
        <v>0</v>
      </c>
      <c r="AA107" s="99">
        <v>1</v>
      </c>
      <c r="AB107" s="99">
        <v>41</v>
      </c>
      <c r="AC107" s="99">
        <v>34</v>
      </c>
      <c r="AD107" s="99">
        <v>57</v>
      </c>
      <c r="AE107" s="99">
        <v>49</v>
      </c>
      <c r="AF107" s="99">
        <v>67</v>
      </c>
      <c r="AG107" s="99">
        <v>65</v>
      </c>
      <c r="AH107" s="99">
        <v>34</v>
      </c>
      <c r="AI107" s="99">
        <v>33</v>
      </c>
      <c r="AJ107" s="99">
        <v>29</v>
      </c>
      <c r="AK107" s="99">
        <v>22</v>
      </c>
      <c r="AL107" s="99">
        <v>20</v>
      </c>
      <c r="AM107" s="99">
        <v>21</v>
      </c>
      <c r="AN107" s="99">
        <v>13</v>
      </c>
      <c r="AO107" s="99">
        <v>11</v>
      </c>
      <c r="AP107" s="99">
        <v>6</v>
      </c>
      <c r="AQ107" s="99">
        <v>0</v>
      </c>
      <c r="AR107" s="99">
        <v>503</v>
      </c>
      <c r="AS107" s="125"/>
      <c r="AT107" s="124">
        <v>2000</v>
      </c>
      <c r="AU107" s="99">
        <v>0</v>
      </c>
      <c r="AV107" s="99">
        <v>1</v>
      </c>
      <c r="AW107" s="99">
        <v>7</v>
      </c>
      <c r="AX107" s="99">
        <v>130</v>
      </c>
      <c r="AY107" s="99">
        <v>208</v>
      </c>
      <c r="AZ107" s="99">
        <v>292</v>
      </c>
      <c r="BA107" s="99">
        <v>289</v>
      </c>
      <c r="BB107" s="99">
        <v>301</v>
      </c>
      <c r="BC107" s="99">
        <v>275</v>
      </c>
      <c r="BD107" s="99">
        <v>186</v>
      </c>
      <c r="BE107" s="99">
        <v>172</v>
      </c>
      <c r="BF107" s="99">
        <v>109</v>
      </c>
      <c r="BG107" s="99">
        <v>88</v>
      </c>
      <c r="BH107" s="99">
        <v>76</v>
      </c>
      <c r="BI107" s="99">
        <v>85</v>
      </c>
      <c r="BJ107" s="99">
        <v>63</v>
      </c>
      <c r="BK107" s="99">
        <v>38</v>
      </c>
      <c r="BL107" s="99">
        <v>42</v>
      </c>
      <c r="BM107" s="99">
        <v>1</v>
      </c>
      <c r="BN107" s="99">
        <v>2363</v>
      </c>
      <c r="BP107" s="124">
        <v>2000</v>
      </c>
    </row>
    <row r="108" spans="2:68">
      <c r="B108" s="123">
        <v>2001</v>
      </c>
      <c r="C108" s="99">
        <v>0</v>
      </c>
      <c r="D108" s="99">
        <v>0</v>
      </c>
      <c r="E108" s="99">
        <v>6</v>
      </c>
      <c r="F108" s="99">
        <v>95</v>
      </c>
      <c r="G108" s="99">
        <v>181</v>
      </c>
      <c r="H108" s="99">
        <v>226</v>
      </c>
      <c r="I108" s="99">
        <v>260</v>
      </c>
      <c r="J108" s="99">
        <v>240</v>
      </c>
      <c r="K108" s="99">
        <v>207</v>
      </c>
      <c r="L108" s="99">
        <v>171</v>
      </c>
      <c r="M108" s="99">
        <v>140</v>
      </c>
      <c r="N108" s="99">
        <v>101</v>
      </c>
      <c r="O108" s="99">
        <v>74</v>
      </c>
      <c r="P108" s="99">
        <v>63</v>
      </c>
      <c r="Q108" s="99">
        <v>64</v>
      </c>
      <c r="R108" s="99">
        <v>46</v>
      </c>
      <c r="S108" s="99">
        <v>35</v>
      </c>
      <c r="T108" s="99">
        <v>26</v>
      </c>
      <c r="U108" s="99">
        <v>0</v>
      </c>
      <c r="V108" s="99">
        <v>1935</v>
      </c>
      <c r="W108" s="127"/>
      <c r="X108" s="123">
        <v>2001</v>
      </c>
      <c r="Y108" s="99">
        <v>0</v>
      </c>
      <c r="Z108" s="99">
        <v>0</v>
      </c>
      <c r="AA108" s="99">
        <v>4</v>
      </c>
      <c r="AB108" s="99">
        <v>25</v>
      </c>
      <c r="AC108" s="99">
        <v>38</v>
      </c>
      <c r="AD108" s="99">
        <v>55</v>
      </c>
      <c r="AE108" s="99">
        <v>53</v>
      </c>
      <c r="AF108" s="99">
        <v>65</v>
      </c>
      <c r="AG108" s="99">
        <v>53</v>
      </c>
      <c r="AH108" s="99">
        <v>49</v>
      </c>
      <c r="AI108" s="99">
        <v>57</v>
      </c>
      <c r="AJ108" s="99">
        <v>28</v>
      </c>
      <c r="AK108" s="99">
        <v>20</v>
      </c>
      <c r="AL108" s="99">
        <v>13</v>
      </c>
      <c r="AM108" s="99">
        <v>20</v>
      </c>
      <c r="AN108" s="99">
        <v>15</v>
      </c>
      <c r="AO108" s="99">
        <v>11</v>
      </c>
      <c r="AP108" s="99">
        <v>12</v>
      </c>
      <c r="AQ108" s="99">
        <v>1</v>
      </c>
      <c r="AR108" s="99">
        <v>519</v>
      </c>
      <c r="AS108" s="127"/>
      <c r="AT108" s="123">
        <v>2001</v>
      </c>
      <c r="AU108" s="99">
        <v>0</v>
      </c>
      <c r="AV108" s="99">
        <v>0</v>
      </c>
      <c r="AW108" s="99">
        <v>10</v>
      </c>
      <c r="AX108" s="99">
        <v>120</v>
      </c>
      <c r="AY108" s="99">
        <v>219</v>
      </c>
      <c r="AZ108" s="99">
        <v>281</v>
      </c>
      <c r="BA108" s="99">
        <v>313</v>
      </c>
      <c r="BB108" s="99">
        <v>305</v>
      </c>
      <c r="BC108" s="99">
        <v>260</v>
      </c>
      <c r="BD108" s="99">
        <v>220</v>
      </c>
      <c r="BE108" s="99">
        <v>197</v>
      </c>
      <c r="BF108" s="99">
        <v>129</v>
      </c>
      <c r="BG108" s="99">
        <v>94</v>
      </c>
      <c r="BH108" s="99">
        <v>76</v>
      </c>
      <c r="BI108" s="99">
        <v>84</v>
      </c>
      <c r="BJ108" s="99">
        <v>61</v>
      </c>
      <c r="BK108" s="99">
        <v>46</v>
      </c>
      <c r="BL108" s="99">
        <v>38</v>
      </c>
      <c r="BM108" s="99">
        <v>1</v>
      </c>
      <c r="BN108" s="99">
        <v>2454</v>
      </c>
      <c r="BP108" s="123">
        <v>2001</v>
      </c>
    </row>
    <row r="109" spans="2:68">
      <c r="B109" s="124">
        <v>2002</v>
      </c>
      <c r="C109" s="99">
        <v>0</v>
      </c>
      <c r="D109" s="99">
        <v>0</v>
      </c>
      <c r="E109" s="99">
        <v>4</v>
      </c>
      <c r="F109" s="99">
        <v>97</v>
      </c>
      <c r="G109" s="99">
        <v>164</v>
      </c>
      <c r="H109" s="99">
        <v>214</v>
      </c>
      <c r="I109" s="99">
        <v>229</v>
      </c>
      <c r="J109" s="99">
        <v>222</v>
      </c>
      <c r="K109" s="99">
        <v>209</v>
      </c>
      <c r="L109" s="99">
        <v>159</v>
      </c>
      <c r="M109" s="99">
        <v>143</v>
      </c>
      <c r="N109" s="99">
        <v>84</v>
      </c>
      <c r="O109" s="99">
        <v>74</v>
      </c>
      <c r="P109" s="99">
        <v>64</v>
      </c>
      <c r="Q109" s="99">
        <v>51</v>
      </c>
      <c r="R109" s="99">
        <v>49</v>
      </c>
      <c r="S109" s="99">
        <v>25</v>
      </c>
      <c r="T109" s="99">
        <v>29</v>
      </c>
      <c r="U109" s="99">
        <v>0</v>
      </c>
      <c r="V109" s="99">
        <v>1817</v>
      </c>
      <c r="W109" s="127"/>
      <c r="X109" s="124">
        <v>2002</v>
      </c>
      <c r="Y109" s="99">
        <v>0</v>
      </c>
      <c r="Z109" s="99">
        <v>0</v>
      </c>
      <c r="AA109" s="99">
        <v>4</v>
      </c>
      <c r="AB109" s="99">
        <v>27</v>
      </c>
      <c r="AC109" s="99">
        <v>29</v>
      </c>
      <c r="AD109" s="99">
        <v>47</v>
      </c>
      <c r="AE109" s="99">
        <v>56</v>
      </c>
      <c r="AF109" s="99">
        <v>48</v>
      </c>
      <c r="AG109" s="99">
        <v>74</v>
      </c>
      <c r="AH109" s="99">
        <v>51</v>
      </c>
      <c r="AI109" s="99">
        <v>43</v>
      </c>
      <c r="AJ109" s="99">
        <v>35</v>
      </c>
      <c r="AK109" s="99">
        <v>21</v>
      </c>
      <c r="AL109" s="99">
        <v>15</v>
      </c>
      <c r="AM109" s="99">
        <v>15</v>
      </c>
      <c r="AN109" s="99">
        <v>10</v>
      </c>
      <c r="AO109" s="99">
        <v>13</v>
      </c>
      <c r="AP109" s="99">
        <v>15</v>
      </c>
      <c r="AQ109" s="99">
        <v>0</v>
      </c>
      <c r="AR109" s="99">
        <v>503</v>
      </c>
      <c r="AS109" s="127"/>
      <c r="AT109" s="124">
        <v>2002</v>
      </c>
      <c r="AU109" s="99">
        <v>0</v>
      </c>
      <c r="AV109" s="99">
        <v>0</v>
      </c>
      <c r="AW109" s="99">
        <v>8</v>
      </c>
      <c r="AX109" s="99">
        <v>124</v>
      </c>
      <c r="AY109" s="99">
        <v>193</v>
      </c>
      <c r="AZ109" s="99">
        <v>261</v>
      </c>
      <c r="BA109" s="99">
        <v>285</v>
      </c>
      <c r="BB109" s="99">
        <v>270</v>
      </c>
      <c r="BC109" s="99">
        <v>283</v>
      </c>
      <c r="BD109" s="99">
        <v>210</v>
      </c>
      <c r="BE109" s="99">
        <v>186</v>
      </c>
      <c r="BF109" s="99">
        <v>119</v>
      </c>
      <c r="BG109" s="99">
        <v>95</v>
      </c>
      <c r="BH109" s="99">
        <v>79</v>
      </c>
      <c r="BI109" s="99">
        <v>66</v>
      </c>
      <c r="BJ109" s="99">
        <v>59</v>
      </c>
      <c r="BK109" s="99">
        <v>38</v>
      </c>
      <c r="BL109" s="99">
        <v>44</v>
      </c>
      <c r="BM109" s="99">
        <v>0</v>
      </c>
      <c r="BN109" s="99">
        <v>2320</v>
      </c>
      <c r="BP109" s="124">
        <v>2002</v>
      </c>
    </row>
    <row r="110" spans="2:68">
      <c r="B110" s="123">
        <v>2003</v>
      </c>
      <c r="C110" s="99">
        <v>0</v>
      </c>
      <c r="D110" s="99">
        <v>0</v>
      </c>
      <c r="E110" s="99">
        <v>6</v>
      </c>
      <c r="F110" s="99">
        <v>89</v>
      </c>
      <c r="G110" s="99">
        <v>162</v>
      </c>
      <c r="H110" s="99">
        <v>180</v>
      </c>
      <c r="I110" s="99">
        <v>227</v>
      </c>
      <c r="J110" s="99">
        <v>185</v>
      </c>
      <c r="K110" s="99">
        <v>196</v>
      </c>
      <c r="L110" s="99">
        <v>187</v>
      </c>
      <c r="M110" s="99">
        <v>112</v>
      </c>
      <c r="N110" s="99">
        <v>88</v>
      </c>
      <c r="O110" s="99">
        <v>66</v>
      </c>
      <c r="P110" s="99">
        <v>63</v>
      </c>
      <c r="Q110" s="99">
        <v>65</v>
      </c>
      <c r="R110" s="99">
        <v>54</v>
      </c>
      <c r="S110" s="99">
        <v>27</v>
      </c>
      <c r="T110" s="99">
        <v>28</v>
      </c>
      <c r="U110" s="99">
        <v>1</v>
      </c>
      <c r="V110" s="99">
        <v>1736</v>
      </c>
      <c r="W110" s="127"/>
      <c r="X110" s="123">
        <v>2003</v>
      </c>
      <c r="Y110" s="99">
        <v>0</v>
      </c>
      <c r="Z110" s="99">
        <v>0</v>
      </c>
      <c r="AA110" s="99">
        <v>7</v>
      </c>
      <c r="AB110" s="99">
        <v>24</v>
      </c>
      <c r="AC110" s="99">
        <v>25</v>
      </c>
      <c r="AD110" s="99">
        <v>41</v>
      </c>
      <c r="AE110" s="99">
        <v>70</v>
      </c>
      <c r="AF110" s="99">
        <v>57</v>
      </c>
      <c r="AG110" s="99">
        <v>45</v>
      </c>
      <c r="AH110" s="99">
        <v>57</v>
      </c>
      <c r="AI110" s="99">
        <v>36</v>
      </c>
      <c r="AJ110" s="99">
        <v>37</v>
      </c>
      <c r="AK110" s="99">
        <v>22</v>
      </c>
      <c r="AL110" s="99">
        <v>20</v>
      </c>
      <c r="AM110" s="99">
        <v>13</v>
      </c>
      <c r="AN110" s="99">
        <v>14</v>
      </c>
      <c r="AO110" s="99">
        <v>4</v>
      </c>
      <c r="AP110" s="99">
        <v>5</v>
      </c>
      <c r="AQ110" s="99">
        <v>0</v>
      </c>
      <c r="AR110" s="99">
        <v>477</v>
      </c>
      <c r="AS110" s="127"/>
      <c r="AT110" s="123">
        <v>2003</v>
      </c>
      <c r="AU110" s="99">
        <v>0</v>
      </c>
      <c r="AV110" s="99">
        <v>0</v>
      </c>
      <c r="AW110" s="99">
        <v>13</v>
      </c>
      <c r="AX110" s="99">
        <v>113</v>
      </c>
      <c r="AY110" s="99">
        <v>187</v>
      </c>
      <c r="AZ110" s="99">
        <v>221</v>
      </c>
      <c r="BA110" s="99">
        <v>297</v>
      </c>
      <c r="BB110" s="99">
        <v>242</v>
      </c>
      <c r="BC110" s="99">
        <v>241</v>
      </c>
      <c r="BD110" s="99">
        <v>244</v>
      </c>
      <c r="BE110" s="99">
        <v>148</v>
      </c>
      <c r="BF110" s="99">
        <v>125</v>
      </c>
      <c r="BG110" s="99">
        <v>88</v>
      </c>
      <c r="BH110" s="99">
        <v>83</v>
      </c>
      <c r="BI110" s="99">
        <v>78</v>
      </c>
      <c r="BJ110" s="99">
        <v>68</v>
      </c>
      <c r="BK110" s="99">
        <v>31</v>
      </c>
      <c r="BL110" s="99">
        <v>33</v>
      </c>
      <c r="BM110" s="99">
        <v>1</v>
      </c>
      <c r="BN110" s="99">
        <v>2213</v>
      </c>
      <c r="BP110" s="123">
        <v>2003</v>
      </c>
    </row>
    <row r="111" spans="2:68">
      <c r="B111" s="124">
        <v>2004</v>
      </c>
      <c r="C111" s="99">
        <v>0</v>
      </c>
      <c r="D111" s="99">
        <v>0</v>
      </c>
      <c r="E111" s="99">
        <v>7</v>
      </c>
      <c r="F111" s="99">
        <v>53</v>
      </c>
      <c r="G111" s="99">
        <v>143</v>
      </c>
      <c r="H111" s="99">
        <v>172</v>
      </c>
      <c r="I111" s="99">
        <v>221</v>
      </c>
      <c r="J111" s="99">
        <v>174</v>
      </c>
      <c r="K111" s="99">
        <v>208</v>
      </c>
      <c r="L111" s="99">
        <v>131</v>
      </c>
      <c r="M111" s="99">
        <v>126</v>
      </c>
      <c r="N111" s="99">
        <v>89</v>
      </c>
      <c r="O111" s="99">
        <v>78</v>
      </c>
      <c r="P111" s="99">
        <v>71</v>
      </c>
      <c r="Q111" s="99">
        <v>64</v>
      </c>
      <c r="R111" s="99">
        <v>49</v>
      </c>
      <c r="S111" s="99">
        <v>44</v>
      </c>
      <c r="T111" s="99">
        <v>30</v>
      </c>
      <c r="U111" s="99">
        <v>1</v>
      </c>
      <c r="V111" s="99">
        <v>1661</v>
      </c>
      <c r="W111" s="127"/>
      <c r="X111" s="124">
        <v>2004</v>
      </c>
      <c r="Y111" s="99">
        <v>0</v>
      </c>
      <c r="Z111" s="99">
        <v>0</v>
      </c>
      <c r="AA111" s="99">
        <v>1</v>
      </c>
      <c r="AB111" s="99">
        <v>32</v>
      </c>
      <c r="AC111" s="99">
        <v>37</v>
      </c>
      <c r="AD111" s="99">
        <v>30</v>
      </c>
      <c r="AE111" s="99">
        <v>48</v>
      </c>
      <c r="AF111" s="99">
        <v>41</v>
      </c>
      <c r="AG111" s="99">
        <v>50</v>
      </c>
      <c r="AH111" s="99">
        <v>51</v>
      </c>
      <c r="AI111" s="99">
        <v>38</v>
      </c>
      <c r="AJ111" s="99">
        <v>24</v>
      </c>
      <c r="AK111" s="99">
        <v>17</v>
      </c>
      <c r="AL111" s="99">
        <v>17</v>
      </c>
      <c r="AM111" s="99">
        <v>12</v>
      </c>
      <c r="AN111" s="99">
        <v>19</v>
      </c>
      <c r="AO111" s="99">
        <v>15</v>
      </c>
      <c r="AP111" s="99">
        <v>5</v>
      </c>
      <c r="AQ111" s="99">
        <v>0</v>
      </c>
      <c r="AR111" s="99">
        <v>437</v>
      </c>
      <c r="AS111" s="127"/>
      <c r="AT111" s="124">
        <v>2004</v>
      </c>
      <c r="AU111" s="99">
        <v>0</v>
      </c>
      <c r="AV111" s="99">
        <v>0</v>
      </c>
      <c r="AW111" s="99">
        <v>8</v>
      </c>
      <c r="AX111" s="99">
        <v>85</v>
      </c>
      <c r="AY111" s="99">
        <v>180</v>
      </c>
      <c r="AZ111" s="99">
        <v>202</v>
      </c>
      <c r="BA111" s="99">
        <v>269</v>
      </c>
      <c r="BB111" s="99">
        <v>215</v>
      </c>
      <c r="BC111" s="99">
        <v>258</v>
      </c>
      <c r="BD111" s="99">
        <v>182</v>
      </c>
      <c r="BE111" s="99">
        <v>164</v>
      </c>
      <c r="BF111" s="99">
        <v>113</v>
      </c>
      <c r="BG111" s="99">
        <v>95</v>
      </c>
      <c r="BH111" s="99">
        <v>88</v>
      </c>
      <c r="BI111" s="99">
        <v>76</v>
      </c>
      <c r="BJ111" s="99">
        <v>68</v>
      </c>
      <c r="BK111" s="99">
        <v>59</v>
      </c>
      <c r="BL111" s="99">
        <v>35</v>
      </c>
      <c r="BM111" s="99">
        <v>1</v>
      </c>
      <c r="BN111" s="99">
        <v>2098</v>
      </c>
      <c r="BP111" s="124">
        <v>2004</v>
      </c>
    </row>
    <row r="112" spans="2:68">
      <c r="B112" s="123">
        <v>2005</v>
      </c>
      <c r="C112" s="99">
        <v>0</v>
      </c>
      <c r="D112" s="99">
        <v>0</v>
      </c>
      <c r="E112" s="99">
        <v>7</v>
      </c>
      <c r="F112" s="99">
        <v>67</v>
      </c>
      <c r="G112" s="99">
        <v>166</v>
      </c>
      <c r="H112" s="99">
        <v>156</v>
      </c>
      <c r="I112" s="99">
        <v>207</v>
      </c>
      <c r="J112" s="99">
        <v>167</v>
      </c>
      <c r="K112" s="99">
        <v>203</v>
      </c>
      <c r="L112" s="99">
        <v>177</v>
      </c>
      <c r="M112" s="99">
        <v>138</v>
      </c>
      <c r="N112" s="99">
        <v>93</v>
      </c>
      <c r="O112" s="99">
        <v>68</v>
      </c>
      <c r="P112" s="99">
        <v>47</v>
      </c>
      <c r="Q112" s="99">
        <v>49</v>
      </c>
      <c r="R112" s="99">
        <v>38</v>
      </c>
      <c r="S112" s="99">
        <v>40</v>
      </c>
      <c r="T112" s="99">
        <v>33</v>
      </c>
      <c r="U112" s="99">
        <v>1</v>
      </c>
      <c r="V112" s="99">
        <v>1657</v>
      </c>
      <c r="W112" s="127"/>
      <c r="X112" s="123">
        <v>2005</v>
      </c>
      <c r="Y112" s="99">
        <v>0</v>
      </c>
      <c r="Z112" s="99">
        <v>0</v>
      </c>
      <c r="AA112" s="99">
        <v>3</v>
      </c>
      <c r="AB112" s="99">
        <v>24</v>
      </c>
      <c r="AC112" s="99">
        <v>33</v>
      </c>
      <c r="AD112" s="99">
        <v>43</v>
      </c>
      <c r="AE112" s="99">
        <v>36</v>
      </c>
      <c r="AF112" s="99">
        <v>51</v>
      </c>
      <c r="AG112" s="99">
        <v>43</v>
      </c>
      <c r="AH112" s="99">
        <v>46</v>
      </c>
      <c r="AI112" s="99">
        <v>39</v>
      </c>
      <c r="AJ112" s="99">
        <v>25</v>
      </c>
      <c r="AK112" s="99">
        <v>25</v>
      </c>
      <c r="AL112" s="99">
        <v>20</v>
      </c>
      <c r="AM112" s="99">
        <v>18</v>
      </c>
      <c r="AN112" s="99">
        <v>20</v>
      </c>
      <c r="AO112" s="99">
        <v>11</v>
      </c>
      <c r="AP112" s="99">
        <v>7</v>
      </c>
      <c r="AQ112" s="99">
        <v>0</v>
      </c>
      <c r="AR112" s="99">
        <v>444</v>
      </c>
      <c r="AS112" s="127"/>
      <c r="AT112" s="123">
        <v>2005</v>
      </c>
      <c r="AU112" s="99">
        <v>0</v>
      </c>
      <c r="AV112" s="99">
        <v>0</v>
      </c>
      <c r="AW112" s="99">
        <v>10</v>
      </c>
      <c r="AX112" s="99">
        <v>91</v>
      </c>
      <c r="AY112" s="99">
        <v>199</v>
      </c>
      <c r="AZ112" s="99">
        <v>199</v>
      </c>
      <c r="BA112" s="99">
        <v>243</v>
      </c>
      <c r="BB112" s="99">
        <v>218</v>
      </c>
      <c r="BC112" s="99">
        <v>246</v>
      </c>
      <c r="BD112" s="99">
        <v>223</v>
      </c>
      <c r="BE112" s="99">
        <v>177</v>
      </c>
      <c r="BF112" s="99">
        <v>118</v>
      </c>
      <c r="BG112" s="99">
        <v>93</v>
      </c>
      <c r="BH112" s="99">
        <v>67</v>
      </c>
      <c r="BI112" s="99">
        <v>67</v>
      </c>
      <c r="BJ112" s="99">
        <v>58</v>
      </c>
      <c r="BK112" s="99">
        <v>51</v>
      </c>
      <c r="BL112" s="99">
        <v>40</v>
      </c>
      <c r="BM112" s="99">
        <v>1</v>
      </c>
      <c r="BN112" s="99">
        <v>2101</v>
      </c>
      <c r="BP112" s="123">
        <v>2005</v>
      </c>
    </row>
    <row r="113" spans="2:68">
      <c r="B113" s="123">
        <v>2006</v>
      </c>
      <c r="C113" s="99">
        <v>0</v>
      </c>
      <c r="D113" s="99">
        <v>0</v>
      </c>
      <c r="E113" s="99">
        <v>7</v>
      </c>
      <c r="F113" s="99">
        <v>81</v>
      </c>
      <c r="G113" s="99">
        <v>149</v>
      </c>
      <c r="H113" s="99">
        <v>124</v>
      </c>
      <c r="I113" s="99">
        <v>153</v>
      </c>
      <c r="J113" s="99">
        <v>185</v>
      </c>
      <c r="K113" s="99">
        <v>167</v>
      </c>
      <c r="L113" s="99">
        <v>193</v>
      </c>
      <c r="M113" s="99">
        <v>141</v>
      </c>
      <c r="N113" s="99">
        <v>115</v>
      </c>
      <c r="O113" s="99">
        <v>81</v>
      </c>
      <c r="P113" s="99">
        <v>56</v>
      </c>
      <c r="Q113" s="99">
        <v>57</v>
      </c>
      <c r="R113" s="99">
        <v>47</v>
      </c>
      <c r="S113" s="99">
        <v>26</v>
      </c>
      <c r="T113" s="99">
        <v>41</v>
      </c>
      <c r="U113" s="99">
        <v>1</v>
      </c>
      <c r="V113" s="99">
        <v>1624</v>
      </c>
      <c r="X113" s="123">
        <v>2006</v>
      </c>
      <c r="Y113" s="99">
        <v>0</v>
      </c>
      <c r="Z113" s="99">
        <v>0</v>
      </c>
      <c r="AA113" s="99">
        <v>1</v>
      </c>
      <c r="AB113" s="99">
        <v>29</v>
      </c>
      <c r="AC113" s="99">
        <v>39</v>
      </c>
      <c r="AD113" s="99">
        <v>35</v>
      </c>
      <c r="AE113" s="99">
        <v>39</v>
      </c>
      <c r="AF113" s="99">
        <v>55</v>
      </c>
      <c r="AG113" s="99">
        <v>57</v>
      </c>
      <c r="AH113" s="99">
        <v>37</v>
      </c>
      <c r="AI113" s="99">
        <v>46</v>
      </c>
      <c r="AJ113" s="99">
        <v>43</v>
      </c>
      <c r="AK113" s="99">
        <v>30</v>
      </c>
      <c r="AL113" s="99">
        <v>19</v>
      </c>
      <c r="AM113" s="99">
        <v>23</v>
      </c>
      <c r="AN113" s="99">
        <v>16</v>
      </c>
      <c r="AO113" s="99">
        <v>15</v>
      </c>
      <c r="AP113" s="99">
        <v>10</v>
      </c>
      <c r="AQ113" s="99">
        <v>0</v>
      </c>
      <c r="AR113" s="99">
        <v>494</v>
      </c>
      <c r="AT113" s="123">
        <v>2006</v>
      </c>
      <c r="AU113" s="99">
        <v>0</v>
      </c>
      <c r="AV113" s="99">
        <v>0</v>
      </c>
      <c r="AW113" s="99">
        <v>8</v>
      </c>
      <c r="AX113" s="99">
        <v>110</v>
      </c>
      <c r="AY113" s="99">
        <v>188</v>
      </c>
      <c r="AZ113" s="99">
        <v>159</v>
      </c>
      <c r="BA113" s="99">
        <v>192</v>
      </c>
      <c r="BB113" s="99">
        <v>240</v>
      </c>
      <c r="BC113" s="99">
        <v>224</v>
      </c>
      <c r="BD113" s="99">
        <v>230</v>
      </c>
      <c r="BE113" s="99">
        <v>187</v>
      </c>
      <c r="BF113" s="99">
        <v>158</v>
      </c>
      <c r="BG113" s="99">
        <v>111</v>
      </c>
      <c r="BH113" s="99">
        <v>75</v>
      </c>
      <c r="BI113" s="99">
        <v>80</v>
      </c>
      <c r="BJ113" s="99">
        <v>63</v>
      </c>
      <c r="BK113" s="99">
        <v>41</v>
      </c>
      <c r="BL113" s="99">
        <v>51</v>
      </c>
      <c r="BM113" s="99">
        <v>1</v>
      </c>
      <c r="BN113" s="99">
        <v>2118</v>
      </c>
      <c r="BP113" s="123">
        <v>2006</v>
      </c>
    </row>
    <row r="114" spans="2:68">
      <c r="B114" s="123">
        <v>2007</v>
      </c>
      <c r="C114" s="99">
        <v>0</v>
      </c>
      <c r="D114" s="99">
        <v>0</v>
      </c>
      <c r="E114" s="99">
        <v>8</v>
      </c>
      <c r="F114" s="99">
        <v>84</v>
      </c>
      <c r="G114" s="99">
        <v>150</v>
      </c>
      <c r="H114" s="99">
        <v>160</v>
      </c>
      <c r="I114" s="99">
        <v>181</v>
      </c>
      <c r="J114" s="99">
        <v>209</v>
      </c>
      <c r="K114" s="99">
        <v>167</v>
      </c>
      <c r="L114" s="99">
        <v>164</v>
      </c>
      <c r="M114" s="99">
        <v>147</v>
      </c>
      <c r="N114" s="99">
        <v>107</v>
      </c>
      <c r="O114" s="99">
        <v>93</v>
      </c>
      <c r="P114" s="99">
        <v>61</v>
      </c>
      <c r="Q114" s="99">
        <v>44</v>
      </c>
      <c r="R114" s="99">
        <v>51</v>
      </c>
      <c r="S114" s="99">
        <v>40</v>
      </c>
      <c r="T114" s="99">
        <v>32</v>
      </c>
      <c r="U114" s="99">
        <v>0</v>
      </c>
      <c r="V114" s="99">
        <v>1698</v>
      </c>
      <c r="X114" s="123">
        <v>2007</v>
      </c>
      <c r="Y114" s="99">
        <v>0</v>
      </c>
      <c r="Z114" s="99">
        <v>0</v>
      </c>
      <c r="AA114" s="99">
        <v>4</v>
      </c>
      <c r="AB114" s="99">
        <v>32</v>
      </c>
      <c r="AC114" s="99">
        <v>34</v>
      </c>
      <c r="AD114" s="99">
        <v>41</v>
      </c>
      <c r="AE114" s="99">
        <v>49</v>
      </c>
      <c r="AF114" s="99">
        <v>52</v>
      </c>
      <c r="AG114" s="99">
        <v>59</v>
      </c>
      <c r="AH114" s="99">
        <v>53</v>
      </c>
      <c r="AI114" s="99">
        <v>55</v>
      </c>
      <c r="AJ114" s="99">
        <v>45</v>
      </c>
      <c r="AK114" s="99">
        <v>38</v>
      </c>
      <c r="AL114" s="99">
        <v>19</v>
      </c>
      <c r="AM114" s="99">
        <v>15</v>
      </c>
      <c r="AN114" s="99">
        <v>16</v>
      </c>
      <c r="AO114" s="99">
        <v>6</v>
      </c>
      <c r="AP114" s="99">
        <v>11</v>
      </c>
      <c r="AQ114" s="99">
        <v>0</v>
      </c>
      <c r="AR114" s="99">
        <v>529</v>
      </c>
      <c r="AT114" s="123">
        <v>2007</v>
      </c>
      <c r="AU114" s="99">
        <v>0</v>
      </c>
      <c r="AV114" s="99">
        <v>0</v>
      </c>
      <c r="AW114" s="99">
        <v>12</v>
      </c>
      <c r="AX114" s="99">
        <v>116</v>
      </c>
      <c r="AY114" s="99">
        <v>184</v>
      </c>
      <c r="AZ114" s="99">
        <v>201</v>
      </c>
      <c r="BA114" s="99">
        <v>230</v>
      </c>
      <c r="BB114" s="99">
        <v>261</v>
      </c>
      <c r="BC114" s="99">
        <v>226</v>
      </c>
      <c r="BD114" s="99">
        <v>217</v>
      </c>
      <c r="BE114" s="99">
        <v>202</v>
      </c>
      <c r="BF114" s="99">
        <v>152</v>
      </c>
      <c r="BG114" s="99">
        <v>131</v>
      </c>
      <c r="BH114" s="99">
        <v>80</v>
      </c>
      <c r="BI114" s="99">
        <v>59</v>
      </c>
      <c r="BJ114" s="99">
        <v>67</v>
      </c>
      <c r="BK114" s="99">
        <v>46</v>
      </c>
      <c r="BL114" s="99">
        <v>43</v>
      </c>
      <c r="BM114" s="99">
        <v>0</v>
      </c>
      <c r="BN114" s="99">
        <v>2227</v>
      </c>
      <c r="BP114" s="123">
        <v>2007</v>
      </c>
    </row>
    <row r="115" spans="2:68">
      <c r="B115" s="123">
        <v>2008</v>
      </c>
      <c r="C115" s="99">
        <v>0</v>
      </c>
      <c r="D115" s="99">
        <v>0</v>
      </c>
      <c r="E115" s="99">
        <v>8</v>
      </c>
      <c r="F115" s="99">
        <v>73</v>
      </c>
      <c r="G115" s="99">
        <v>155</v>
      </c>
      <c r="H115" s="99">
        <v>164</v>
      </c>
      <c r="I115" s="99">
        <v>189</v>
      </c>
      <c r="J115" s="99">
        <v>207</v>
      </c>
      <c r="K115" s="99">
        <v>212</v>
      </c>
      <c r="L115" s="99">
        <v>198</v>
      </c>
      <c r="M115" s="99">
        <v>148</v>
      </c>
      <c r="N115" s="99">
        <v>130</v>
      </c>
      <c r="O115" s="99">
        <v>88</v>
      </c>
      <c r="P115" s="99">
        <v>82</v>
      </c>
      <c r="Q115" s="99">
        <v>57</v>
      </c>
      <c r="R115" s="99">
        <v>48</v>
      </c>
      <c r="S115" s="99">
        <v>40</v>
      </c>
      <c r="T115" s="99">
        <v>33</v>
      </c>
      <c r="U115" s="99">
        <v>0</v>
      </c>
      <c r="V115" s="99">
        <v>1832</v>
      </c>
      <c r="X115" s="123">
        <v>2008</v>
      </c>
      <c r="Y115" s="99">
        <v>0</v>
      </c>
      <c r="Z115" s="99">
        <v>0</v>
      </c>
      <c r="AA115" s="99">
        <v>3</v>
      </c>
      <c r="AB115" s="99">
        <v>25</v>
      </c>
      <c r="AC115" s="99">
        <v>35</v>
      </c>
      <c r="AD115" s="99">
        <v>37</v>
      </c>
      <c r="AE115" s="99">
        <v>53</v>
      </c>
      <c r="AF115" s="99">
        <v>63</v>
      </c>
      <c r="AG115" s="99">
        <v>52</v>
      </c>
      <c r="AH115" s="99">
        <v>56</v>
      </c>
      <c r="AI115" s="99">
        <v>60</v>
      </c>
      <c r="AJ115" s="99">
        <v>39</v>
      </c>
      <c r="AK115" s="99">
        <v>21</v>
      </c>
      <c r="AL115" s="99">
        <v>16</v>
      </c>
      <c r="AM115" s="99">
        <v>21</v>
      </c>
      <c r="AN115" s="99">
        <v>14</v>
      </c>
      <c r="AO115" s="99">
        <v>4</v>
      </c>
      <c r="AP115" s="99">
        <v>9</v>
      </c>
      <c r="AQ115" s="99">
        <v>0</v>
      </c>
      <c r="AR115" s="99">
        <v>508</v>
      </c>
      <c r="AT115" s="123">
        <v>2008</v>
      </c>
      <c r="AU115" s="99">
        <v>0</v>
      </c>
      <c r="AV115" s="99">
        <v>0</v>
      </c>
      <c r="AW115" s="99">
        <v>11</v>
      </c>
      <c r="AX115" s="99">
        <v>98</v>
      </c>
      <c r="AY115" s="99">
        <v>190</v>
      </c>
      <c r="AZ115" s="99">
        <v>201</v>
      </c>
      <c r="BA115" s="99">
        <v>242</v>
      </c>
      <c r="BB115" s="99">
        <v>270</v>
      </c>
      <c r="BC115" s="99">
        <v>264</v>
      </c>
      <c r="BD115" s="99">
        <v>254</v>
      </c>
      <c r="BE115" s="99">
        <v>208</v>
      </c>
      <c r="BF115" s="99">
        <v>169</v>
      </c>
      <c r="BG115" s="99">
        <v>109</v>
      </c>
      <c r="BH115" s="99">
        <v>98</v>
      </c>
      <c r="BI115" s="99">
        <v>78</v>
      </c>
      <c r="BJ115" s="99">
        <v>62</v>
      </c>
      <c r="BK115" s="99">
        <v>44</v>
      </c>
      <c r="BL115" s="99">
        <v>42</v>
      </c>
      <c r="BM115" s="99">
        <v>0</v>
      </c>
      <c r="BN115" s="99">
        <v>2340</v>
      </c>
      <c r="BP115" s="123">
        <v>2008</v>
      </c>
    </row>
    <row r="116" spans="2:68">
      <c r="B116" s="123">
        <v>2009</v>
      </c>
      <c r="C116" s="99">
        <v>0</v>
      </c>
      <c r="D116" s="99">
        <v>0</v>
      </c>
      <c r="E116" s="99">
        <v>0</v>
      </c>
      <c r="F116" s="99">
        <v>77</v>
      </c>
      <c r="G116" s="99">
        <v>133</v>
      </c>
      <c r="H116" s="99">
        <v>167</v>
      </c>
      <c r="I116" s="99">
        <v>169</v>
      </c>
      <c r="J116" s="99">
        <v>200</v>
      </c>
      <c r="K116" s="99">
        <v>195</v>
      </c>
      <c r="L116" s="99">
        <v>197</v>
      </c>
      <c r="M116" s="99">
        <v>162</v>
      </c>
      <c r="N116" s="99">
        <v>119</v>
      </c>
      <c r="O116" s="99">
        <v>116</v>
      </c>
      <c r="P116" s="99">
        <v>64</v>
      </c>
      <c r="Q116" s="99">
        <v>49</v>
      </c>
      <c r="R116" s="99">
        <v>60</v>
      </c>
      <c r="S116" s="99">
        <v>35</v>
      </c>
      <c r="T116" s="99">
        <v>40</v>
      </c>
      <c r="U116" s="99">
        <v>0</v>
      </c>
      <c r="V116" s="99">
        <v>1783</v>
      </c>
      <c r="X116" s="123">
        <v>2009</v>
      </c>
      <c r="Y116" s="99">
        <v>0</v>
      </c>
      <c r="Z116" s="99">
        <v>0</v>
      </c>
      <c r="AA116" s="99">
        <v>3</v>
      </c>
      <c r="AB116" s="99">
        <v>28</v>
      </c>
      <c r="AC116" s="99">
        <v>38</v>
      </c>
      <c r="AD116" s="99">
        <v>50</v>
      </c>
      <c r="AE116" s="99">
        <v>53</v>
      </c>
      <c r="AF116" s="99">
        <v>57</v>
      </c>
      <c r="AG116" s="99">
        <v>49</v>
      </c>
      <c r="AH116" s="99">
        <v>48</v>
      </c>
      <c r="AI116" s="99">
        <v>67</v>
      </c>
      <c r="AJ116" s="99">
        <v>48</v>
      </c>
      <c r="AK116" s="99">
        <v>32</v>
      </c>
      <c r="AL116" s="99">
        <v>22</v>
      </c>
      <c r="AM116" s="99">
        <v>14</v>
      </c>
      <c r="AN116" s="99">
        <v>16</v>
      </c>
      <c r="AO116" s="99">
        <v>14</v>
      </c>
      <c r="AP116" s="99">
        <v>13</v>
      </c>
      <c r="AQ116" s="99">
        <v>0</v>
      </c>
      <c r="AR116" s="99">
        <v>552</v>
      </c>
      <c r="AT116" s="123">
        <v>2009</v>
      </c>
      <c r="AU116" s="99">
        <v>0</v>
      </c>
      <c r="AV116" s="99">
        <v>0</v>
      </c>
      <c r="AW116" s="99">
        <v>3</v>
      </c>
      <c r="AX116" s="99">
        <v>105</v>
      </c>
      <c r="AY116" s="99">
        <v>171</v>
      </c>
      <c r="AZ116" s="99">
        <v>217</v>
      </c>
      <c r="BA116" s="99">
        <v>222</v>
      </c>
      <c r="BB116" s="99">
        <v>257</v>
      </c>
      <c r="BC116" s="99">
        <v>244</v>
      </c>
      <c r="BD116" s="99">
        <v>245</v>
      </c>
      <c r="BE116" s="99">
        <v>229</v>
      </c>
      <c r="BF116" s="99">
        <v>167</v>
      </c>
      <c r="BG116" s="99">
        <v>148</v>
      </c>
      <c r="BH116" s="99">
        <v>86</v>
      </c>
      <c r="BI116" s="99">
        <v>63</v>
      </c>
      <c r="BJ116" s="99">
        <v>76</v>
      </c>
      <c r="BK116" s="99">
        <v>49</v>
      </c>
      <c r="BL116" s="99">
        <v>53</v>
      </c>
      <c r="BM116" s="99">
        <v>0</v>
      </c>
      <c r="BN116" s="99">
        <v>2335</v>
      </c>
      <c r="BP116" s="123">
        <v>2009</v>
      </c>
    </row>
    <row r="117" spans="2:68">
      <c r="B117" s="123">
        <v>2010</v>
      </c>
      <c r="C117" s="99">
        <v>0</v>
      </c>
      <c r="D117" s="99">
        <v>0</v>
      </c>
      <c r="E117" s="99">
        <v>8</v>
      </c>
      <c r="F117" s="99">
        <v>91</v>
      </c>
      <c r="G117" s="99">
        <v>134</v>
      </c>
      <c r="H117" s="99">
        <v>144</v>
      </c>
      <c r="I117" s="99">
        <v>173</v>
      </c>
      <c r="J117" s="99">
        <v>229</v>
      </c>
      <c r="K117" s="99">
        <v>221</v>
      </c>
      <c r="L117" s="99">
        <v>224</v>
      </c>
      <c r="M117" s="99">
        <v>164</v>
      </c>
      <c r="N117" s="99">
        <v>136</v>
      </c>
      <c r="O117" s="99">
        <v>115</v>
      </c>
      <c r="P117" s="99">
        <v>62</v>
      </c>
      <c r="Q117" s="99">
        <v>58</v>
      </c>
      <c r="R117" s="99">
        <v>68</v>
      </c>
      <c r="S117" s="99">
        <v>51</v>
      </c>
      <c r="T117" s="99">
        <v>34</v>
      </c>
      <c r="U117" s="99">
        <v>0</v>
      </c>
      <c r="V117" s="99">
        <v>1912</v>
      </c>
      <c r="X117" s="123">
        <v>2010</v>
      </c>
      <c r="Y117" s="99">
        <v>0</v>
      </c>
      <c r="Z117" s="99">
        <v>0</v>
      </c>
      <c r="AA117" s="99">
        <v>5</v>
      </c>
      <c r="AB117" s="99">
        <v>26</v>
      </c>
      <c r="AC117" s="99">
        <v>55</v>
      </c>
      <c r="AD117" s="99">
        <v>51</v>
      </c>
      <c r="AE117" s="99">
        <v>47</v>
      </c>
      <c r="AF117" s="99">
        <v>59</v>
      </c>
      <c r="AG117" s="99">
        <v>54</v>
      </c>
      <c r="AH117" s="99">
        <v>64</v>
      </c>
      <c r="AI117" s="99">
        <v>55</v>
      </c>
      <c r="AJ117" s="99">
        <v>45</v>
      </c>
      <c r="AK117" s="99">
        <v>30</v>
      </c>
      <c r="AL117" s="99">
        <v>15</v>
      </c>
      <c r="AM117" s="99">
        <v>16</v>
      </c>
      <c r="AN117" s="99">
        <v>15</v>
      </c>
      <c r="AO117" s="99">
        <v>17</v>
      </c>
      <c r="AP117" s="99">
        <v>12</v>
      </c>
      <c r="AQ117" s="99">
        <v>0</v>
      </c>
      <c r="AR117" s="99">
        <v>566</v>
      </c>
      <c r="AT117" s="123">
        <v>2010</v>
      </c>
      <c r="AU117" s="99">
        <v>0</v>
      </c>
      <c r="AV117" s="99">
        <v>0</v>
      </c>
      <c r="AW117" s="99">
        <v>13</v>
      </c>
      <c r="AX117" s="99">
        <v>117</v>
      </c>
      <c r="AY117" s="99">
        <v>189</v>
      </c>
      <c r="AZ117" s="99">
        <v>195</v>
      </c>
      <c r="BA117" s="99">
        <v>220</v>
      </c>
      <c r="BB117" s="99">
        <v>288</v>
      </c>
      <c r="BC117" s="99">
        <v>275</v>
      </c>
      <c r="BD117" s="99">
        <v>288</v>
      </c>
      <c r="BE117" s="99">
        <v>219</v>
      </c>
      <c r="BF117" s="99">
        <v>181</v>
      </c>
      <c r="BG117" s="99">
        <v>145</v>
      </c>
      <c r="BH117" s="99">
        <v>77</v>
      </c>
      <c r="BI117" s="99">
        <v>74</v>
      </c>
      <c r="BJ117" s="99">
        <v>83</v>
      </c>
      <c r="BK117" s="99">
        <v>68</v>
      </c>
      <c r="BL117" s="99">
        <v>46</v>
      </c>
      <c r="BM117" s="99">
        <v>0</v>
      </c>
      <c r="BN117" s="99">
        <v>2478</v>
      </c>
      <c r="BP117" s="123">
        <v>2010</v>
      </c>
    </row>
    <row r="118" spans="2:68">
      <c r="B118" s="123">
        <v>2011</v>
      </c>
      <c r="C118" s="99">
        <v>0</v>
      </c>
      <c r="D118" s="99">
        <v>1</v>
      </c>
      <c r="E118" s="99">
        <v>6</v>
      </c>
      <c r="F118" s="99">
        <v>81</v>
      </c>
      <c r="G118" s="99">
        <v>161</v>
      </c>
      <c r="H118" s="99">
        <v>177</v>
      </c>
      <c r="I118" s="99">
        <v>170</v>
      </c>
      <c r="J118" s="99">
        <v>172</v>
      </c>
      <c r="K118" s="99">
        <v>185</v>
      </c>
      <c r="L118" s="99">
        <v>197</v>
      </c>
      <c r="M118" s="99">
        <v>150</v>
      </c>
      <c r="N118" s="99">
        <v>130</v>
      </c>
      <c r="O118" s="99">
        <v>101</v>
      </c>
      <c r="P118" s="99">
        <v>82</v>
      </c>
      <c r="Q118" s="99">
        <v>52</v>
      </c>
      <c r="R118" s="99">
        <v>49</v>
      </c>
      <c r="S118" s="99">
        <v>48</v>
      </c>
      <c r="T118" s="99">
        <v>49</v>
      </c>
      <c r="U118" s="99">
        <v>0</v>
      </c>
      <c r="V118" s="99">
        <v>1811</v>
      </c>
      <c r="X118" s="123">
        <v>2011</v>
      </c>
      <c r="Y118" s="99">
        <v>0</v>
      </c>
      <c r="Z118" s="99">
        <v>0</v>
      </c>
      <c r="AA118" s="99">
        <v>9</v>
      </c>
      <c r="AB118" s="99">
        <v>36</v>
      </c>
      <c r="AC118" s="99">
        <v>57</v>
      </c>
      <c r="AD118" s="99">
        <v>41</v>
      </c>
      <c r="AE118" s="99">
        <v>44</v>
      </c>
      <c r="AF118" s="99">
        <v>59</v>
      </c>
      <c r="AG118" s="99">
        <v>65</v>
      </c>
      <c r="AH118" s="99">
        <v>57</v>
      </c>
      <c r="AI118" s="99">
        <v>49</v>
      </c>
      <c r="AJ118" s="99">
        <v>53</v>
      </c>
      <c r="AK118" s="99">
        <v>26</v>
      </c>
      <c r="AL118" s="99">
        <v>17</v>
      </c>
      <c r="AM118" s="99">
        <v>22</v>
      </c>
      <c r="AN118" s="99">
        <v>12</v>
      </c>
      <c r="AO118" s="99">
        <v>12</v>
      </c>
      <c r="AP118" s="99">
        <v>21</v>
      </c>
      <c r="AQ118" s="99">
        <v>1</v>
      </c>
      <c r="AR118" s="99">
        <v>581</v>
      </c>
      <c r="AT118" s="123">
        <v>2011</v>
      </c>
      <c r="AU118" s="99">
        <v>0</v>
      </c>
      <c r="AV118" s="99">
        <v>1</v>
      </c>
      <c r="AW118" s="99">
        <v>15</v>
      </c>
      <c r="AX118" s="99">
        <v>117</v>
      </c>
      <c r="AY118" s="99">
        <v>218</v>
      </c>
      <c r="AZ118" s="99">
        <v>218</v>
      </c>
      <c r="BA118" s="99">
        <v>214</v>
      </c>
      <c r="BB118" s="99">
        <v>231</v>
      </c>
      <c r="BC118" s="99">
        <v>250</v>
      </c>
      <c r="BD118" s="99">
        <v>254</v>
      </c>
      <c r="BE118" s="99">
        <v>199</v>
      </c>
      <c r="BF118" s="99">
        <v>183</v>
      </c>
      <c r="BG118" s="99">
        <v>127</v>
      </c>
      <c r="BH118" s="99">
        <v>99</v>
      </c>
      <c r="BI118" s="99">
        <v>74</v>
      </c>
      <c r="BJ118" s="99">
        <v>61</v>
      </c>
      <c r="BK118" s="99">
        <v>60</v>
      </c>
      <c r="BL118" s="99">
        <v>70</v>
      </c>
      <c r="BM118" s="99">
        <v>1</v>
      </c>
      <c r="BN118" s="99">
        <v>2392</v>
      </c>
      <c r="BP118" s="123">
        <v>2011</v>
      </c>
    </row>
    <row r="119" spans="2:68">
      <c r="B119" s="123">
        <v>2012</v>
      </c>
      <c r="C119" s="99">
        <v>0</v>
      </c>
      <c r="D119" s="99">
        <v>0</v>
      </c>
      <c r="E119" s="99">
        <v>6</v>
      </c>
      <c r="F119" s="99">
        <v>72</v>
      </c>
      <c r="G119" s="99">
        <v>145</v>
      </c>
      <c r="H119" s="99">
        <v>170</v>
      </c>
      <c r="I119" s="99">
        <v>181</v>
      </c>
      <c r="J119" s="99">
        <v>202</v>
      </c>
      <c r="K119" s="99">
        <v>209</v>
      </c>
      <c r="L119" s="99">
        <v>206</v>
      </c>
      <c r="M119" s="99">
        <v>185</v>
      </c>
      <c r="N119" s="99">
        <v>142</v>
      </c>
      <c r="O119" s="99">
        <v>107</v>
      </c>
      <c r="P119" s="99">
        <v>77</v>
      </c>
      <c r="Q119" s="99">
        <v>70</v>
      </c>
      <c r="R119" s="99">
        <v>46</v>
      </c>
      <c r="S119" s="99">
        <v>56</v>
      </c>
      <c r="T119" s="99">
        <v>56</v>
      </c>
      <c r="U119" s="99">
        <v>0</v>
      </c>
      <c r="V119" s="99">
        <v>1930</v>
      </c>
      <c r="X119" s="123">
        <v>2012</v>
      </c>
      <c r="Y119" s="99">
        <v>0</v>
      </c>
      <c r="Z119" s="99">
        <v>1</v>
      </c>
      <c r="AA119" s="99">
        <v>9</v>
      </c>
      <c r="AB119" s="99">
        <v>59</v>
      </c>
      <c r="AC119" s="99">
        <v>50</v>
      </c>
      <c r="AD119" s="99">
        <v>43</v>
      </c>
      <c r="AE119" s="99">
        <v>55</v>
      </c>
      <c r="AF119" s="99">
        <v>65</v>
      </c>
      <c r="AG119" s="99">
        <v>71</v>
      </c>
      <c r="AH119" s="99">
        <v>51</v>
      </c>
      <c r="AI119" s="99">
        <v>71</v>
      </c>
      <c r="AJ119" s="99">
        <v>45</v>
      </c>
      <c r="AK119" s="99">
        <v>38</v>
      </c>
      <c r="AL119" s="99">
        <v>22</v>
      </c>
      <c r="AM119" s="99">
        <v>18</v>
      </c>
      <c r="AN119" s="99">
        <v>15</v>
      </c>
      <c r="AO119" s="99">
        <v>26</v>
      </c>
      <c r="AP119" s="99">
        <v>11</v>
      </c>
      <c r="AQ119" s="99">
        <v>0</v>
      </c>
      <c r="AR119" s="99">
        <v>650</v>
      </c>
      <c r="AT119" s="123">
        <v>2012</v>
      </c>
      <c r="AU119" s="99">
        <v>0</v>
      </c>
      <c r="AV119" s="99">
        <v>1</v>
      </c>
      <c r="AW119" s="99">
        <v>15</v>
      </c>
      <c r="AX119" s="99">
        <v>131</v>
      </c>
      <c r="AY119" s="99">
        <v>195</v>
      </c>
      <c r="AZ119" s="99">
        <v>213</v>
      </c>
      <c r="BA119" s="99">
        <v>236</v>
      </c>
      <c r="BB119" s="99">
        <v>267</v>
      </c>
      <c r="BC119" s="99">
        <v>280</v>
      </c>
      <c r="BD119" s="99">
        <v>257</v>
      </c>
      <c r="BE119" s="99">
        <v>256</v>
      </c>
      <c r="BF119" s="99">
        <v>187</v>
      </c>
      <c r="BG119" s="99">
        <v>145</v>
      </c>
      <c r="BH119" s="99">
        <v>99</v>
      </c>
      <c r="BI119" s="99">
        <v>88</v>
      </c>
      <c r="BJ119" s="99">
        <v>61</v>
      </c>
      <c r="BK119" s="99">
        <v>82</v>
      </c>
      <c r="BL119" s="99">
        <v>67</v>
      </c>
      <c r="BM119" s="99">
        <v>0</v>
      </c>
      <c r="BN119" s="99">
        <v>2580</v>
      </c>
      <c r="BP119" s="123">
        <v>2012</v>
      </c>
    </row>
    <row r="120" spans="2:68">
      <c r="B120" s="123">
        <v>2013</v>
      </c>
      <c r="C120" s="99">
        <v>0</v>
      </c>
      <c r="D120" s="99">
        <v>0</v>
      </c>
      <c r="E120" s="99">
        <v>16</v>
      </c>
      <c r="F120" s="99">
        <v>113</v>
      </c>
      <c r="G120" s="99">
        <v>154</v>
      </c>
      <c r="H120" s="99">
        <v>164</v>
      </c>
      <c r="I120" s="99">
        <v>165</v>
      </c>
      <c r="J120" s="99">
        <v>168</v>
      </c>
      <c r="K120" s="99">
        <v>214</v>
      </c>
      <c r="L120" s="99">
        <v>184</v>
      </c>
      <c r="M120" s="99">
        <v>188</v>
      </c>
      <c r="N120" s="99">
        <v>144</v>
      </c>
      <c r="O120" s="99">
        <v>116</v>
      </c>
      <c r="P120" s="99">
        <v>90</v>
      </c>
      <c r="Q120" s="99">
        <v>68</v>
      </c>
      <c r="R120" s="99">
        <v>56</v>
      </c>
      <c r="S120" s="99">
        <v>44</v>
      </c>
      <c r="T120" s="99">
        <v>60</v>
      </c>
      <c r="U120" s="99">
        <v>0</v>
      </c>
      <c r="V120" s="99">
        <v>1944</v>
      </c>
      <c r="X120" s="123">
        <v>2013</v>
      </c>
      <c r="Y120" s="99">
        <v>0</v>
      </c>
      <c r="Z120" s="99">
        <v>0</v>
      </c>
      <c r="AA120" s="99">
        <v>6</v>
      </c>
      <c r="AB120" s="99">
        <v>41</v>
      </c>
      <c r="AC120" s="99">
        <v>54</v>
      </c>
      <c r="AD120" s="99">
        <v>48</v>
      </c>
      <c r="AE120" s="99">
        <v>47</v>
      </c>
      <c r="AF120" s="99">
        <v>63</v>
      </c>
      <c r="AG120" s="99">
        <v>77</v>
      </c>
      <c r="AH120" s="99">
        <v>65</v>
      </c>
      <c r="AI120" s="99">
        <v>68</v>
      </c>
      <c r="AJ120" s="99">
        <v>48</v>
      </c>
      <c r="AK120" s="99">
        <v>47</v>
      </c>
      <c r="AL120" s="99">
        <v>27</v>
      </c>
      <c r="AM120" s="99">
        <v>23</v>
      </c>
      <c r="AN120" s="99">
        <v>17</v>
      </c>
      <c r="AO120" s="99">
        <v>12</v>
      </c>
      <c r="AP120" s="99">
        <v>19</v>
      </c>
      <c r="AQ120" s="99">
        <v>2</v>
      </c>
      <c r="AR120" s="99">
        <v>664</v>
      </c>
      <c r="AT120" s="123">
        <v>2013</v>
      </c>
      <c r="AU120" s="99">
        <v>0</v>
      </c>
      <c r="AV120" s="99">
        <v>0</v>
      </c>
      <c r="AW120" s="99">
        <v>22</v>
      </c>
      <c r="AX120" s="99">
        <v>154</v>
      </c>
      <c r="AY120" s="99">
        <v>208</v>
      </c>
      <c r="AZ120" s="99">
        <v>212</v>
      </c>
      <c r="BA120" s="99">
        <v>212</v>
      </c>
      <c r="BB120" s="99">
        <v>231</v>
      </c>
      <c r="BC120" s="99">
        <v>291</v>
      </c>
      <c r="BD120" s="99">
        <v>249</v>
      </c>
      <c r="BE120" s="99">
        <v>256</v>
      </c>
      <c r="BF120" s="99">
        <v>192</v>
      </c>
      <c r="BG120" s="99">
        <v>163</v>
      </c>
      <c r="BH120" s="99">
        <v>117</v>
      </c>
      <c r="BI120" s="99">
        <v>91</v>
      </c>
      <c r="BJ120" s="99">
        <v>73</v>
      </c>
      <c r="BK120" s="99">
        <v>56</v>
      </c>
      <c r="BL120" s="99">
        <v>79</v>
      </c>
      <c r="BM120" s="99">
        <v>2</v>
      </c>
      <c r="BN120" s="99">
        <v>2608</v>
      </c>
      <c r="BP120" s="123">
        <v>2013</v>
      </c>
    </row>
    <row r="121" spans="2:68">
      <c r="B121" s="123">
        <v>2014</v>
      </c>
      <c r="C121" s="99">
        <v>0</v>
      </c>
      <c r="D121" s="99">
        <v>0</v>
      </c>
      <c r="E121" s="99">
        <v>6</v>
      </c>
      <c r="F121" s="99">
        <v>94</v>
      </c>
      <c r="G121" s="99">
        <v>176</v>
      </c>
      <c r="H121" s="99">
        <v>173</v>
      </c>
      <c r="I121" s="99">
        <v>231</v>
      </c>
      <c r="J121" s="99">
        <v>192</v>
      </c>
      <c r="K121" s="99">
        <v>252</v>
      </c>
      <c r="L121" s="99">
        <v>193</v>
      </c>
      <c r="M121" s="99">
        <v>227</v>
      </c>
      <c r="N121" s="99">
        <v>181</v>
      </c>
      <c r="O121" s="99">
        <v>132</v>
      </c>
      <c r="P121" s="99">
        <v>92</v>
      </c>
      <c r="Q121" s="99">
        <v>66</v>
      </c>
      <c r="R121" s="99">
        <v>60</v>
      </c>
      <c r="S121" s="99">
        <v>41</v>
      </c>
      <c r="T121" s="99">
        <v>63</v>
      </c>
      <c r="U121" s="99">
        <v>0</v>
      </c>
      <c r="V121" s="99">
        <v>2179</v>
      </c>
      <c r="X121" s="123">
        <v>2014</v>
      </c>
      <c r="Y121" s="99">
        <v>0</v>
      </c>
      <c r="Z121" s="99">
        <v>0</v>
      </c>
      <c r="AA121" s="99">
        <v>15</v>
      </c>
      <c r="AB121" s="99">
        <v>38</v>
      </c>
      <c r="AC121" s="99">
        <v>58</v>
      </c>
      <c r="AD121" s="99">
        <v>56</v>
      </c>
      <c r="AE121" s="99">
        <v>63</v>
      </c>
      <c r="AF121" s="99">
        <v>73</v>
      </c>
      <c r="AG121" s="99">
        <v>69</v>
      </c>
      <c r="AH121" s="99">
        <v>64</v>
      </c>
      <c r="AI121" s="99">
        <v>71</v>
      </c>
      <c r="AJ121" s="99">
        <v>56</v>
      </c>
      <c r="AK121" s="99">
        <v>39</v>
      </c>
      <c r="AL121" s="99">
        <v>35</v>
      </c>
      <c r="AM121" s="99">
        <v>27</v>
      </c>
      <c r="AN121" s="99">
        <v>11</v>
      </c>
      <c r="AO121" s="99">
        <v>15</v>
      </c>
      <c r="AP121" s="99">
        <v>19</v>
      </c>
      <c r="AQ121" s="99">
        <v>0</v>
      </c>
      <c r="AR121" s="99">
        <v>709</v>
      </c>
      <c r="AT121" s="123">
        <v>2014</v>
      </c>
      <c r="AU121" s="99">
        <v>0</v>
      </c>
      <c r="AV121" s="99">
        <v>0</v>
      </c>
      <c r="AW121" s="99">
        <v>21</v>
      </c>
      <c r="AX121" s="99">
        <v>132</v>
      </c>
      <c r="AY121" s="99">
        <v>234</v>
      </c>
      <c r="AZ121" s="99">
        <v>229</v>
      </c>
      <c r="BA121" s="99">
        <v>294</v>
      </c>
      <c r="BB121" s="99">
        <v>265</v>
      </c>
      <c r="BC121" s="99">
        <v>321</v>
      </c>
      <c r="BD121" s="99">
        <v>257</v>
      </c>
      <c r="BE121" s="99">
        <v>298</v>
      </c>
      <c r="BF121" s="99">
        <v>237</v>
      </c>
      <c r="BG121" s="99">
        <v>171</v>
      </c>
      <c r="BH121" s="99">
        <v>127</v>
      </c>
      <c r="BI121" s="99">
        <v>93</v>
      </c>
      <c r="BJ121" s="99">
        <v>71</v>
      </c>
      <c r="BK121" s="99">
        <v>56</v>
      </c>
      <c r="BL121" s="99">
        <v>82</v>
      </c>
      <c r="BM121" s="99">
        <v>0</v>
      </c>
      <c r="BN121" s="99">
        <v>2888</v>
      </c>
      <c r="BP121" s="123">
        <v>2014</v>
      </c>
    </row>
    <row r="122" spans="2:68">
      <c r="B122" s="123">
        <v>2015</v>
      </c>
      <c r="C122" s="99">
        <v>0</v>
      </c>
      <c r="D122" s="99">
        <v>0</v>
      </c>
      <c r="E122" s="99">
        <v>6</v>
      </c>
      <c r="F122" s="99">
        <v>89</v>
      </c>
      <c r="G122" s="99">
        <v>192</v>
      </c>
      <c r="H122" s="99">
        <v>207</v>
      </c>
      <c r="I122" s="99">
        <v>216</v>
      </c>
      <c r="J122" s="99">
        <v>214</v>
      </c>
      <c r="K122" s="99">
        <v>251</v>
      </c>
      <c r="L122" s="99">
        <v>244</v>
      </c>
      <c r="M122" s="99">
        <v>235</v>
      </c>
      <c r="N122" s="99">
        <v>155</v>
      </c>
      <c r="O122" s="99">
        <v>116</v>
      </c>
      <c r="P122" s="99">
        <v>108</v>
      </c>
      <c r="Q122" s="99">
        <v>78</v>
      </c>
      <c r="R122" s="99">
        <v>61</v>
      </c>
      <c r="S122" s="99">
        <v>52</v>
      </c>
      <c r="T122" s="99">
        <v>68</v>
      </c>
      <c r="U122" s="99">
        <v>0</v>
      </c>
      <c r="V122" s="99">
        <v>2292</v>
      </c>
      <c r="X122" s="123">
        <v>2015</v>
      </c>
      <c r="Y122" s="99">
        <v>0</v>
      </c>
      <c r="Z122" s="99">
        <v>0</v>
      </c>
      <c r="AA122" s="99">
        <v>8</v>
      </c>
      <c r="AB122" s="99">
        <v>56</v>
      </c>
      <c r="AC122" s="99">
        <v>54</v>
      </c>
      <c r="AD122" s="99">
        <v>60</v>
      </c>
      <c r="AE122" s="99">
        <v>59</v>
      </c>
      <c r="AF122" s="99">
        <v>68</v>
      </c>
      <c r="AG122" s="99">
        <v>70</v>
      </c>
      <c r="AH122" s="99">
        <v>82</v>
      </c>
      <c r="AI122" s="99">
        <v>74</v>
      </c>
      <c r="AJ122" s="99">
        <v>63</v>
      </c>
      <c r="AK122" s="99">
        <v>35</v>
      </c>
      <c r="AL122" s="99">
        <v>26</v>
      </c>
      <c r="AM122" s="99">
        <v>28</v>
      </c>
      <c r="AN122" s="99">
        <v>18</v>
      </c>
      <c r="AO122" s="99">
        <v>17</v>
      </c>
      <c r="AP122" s="99">
        <v>17</v>
      </c>
      <c r="AQ122" s="99">
        <v>0</v>
      </c>
      <c r="AR122" s="99">
        <v>735</v>
      </c>
      <c r="AT122" s="123">
        <v>2015</v>
      </c>
      <c r="AU122" s="99">
        <v>0</v>
      </c>
      <c r="AV122" s="99">
        <v>0</v>
      </c>
      <c r="AW122" s="99">
        <v>14</v>
      </c>
      <c r="AX122" s="99">
        <v>145</v>
      </c>
      <c r="AY122" s="99">
        <v>246</v>
      </c>
      <c r="AZ122" s="99">
        <v>267</v>
      </c>
      <c r="BA122" s="99">
        <v>275</v>
      </c>
      <c r="BB122" s="99">
        <v>282</v>
      </c>
      <c r="BC122" s="99">
        <v>321</v>
      </c>
      <c r="BD122" s="99">
        <v>326</v>
      </c>
      <c r="BE122" s="99">
        <v>309</v>
      </c>
      <c r="BF122" s="99">
        <v>218</v>
      </c>
      <c r="BG122" s="99">
        <v>151</v>
      </c>
      <c r="BH122" s="99">
        <v>134</v>
      </c>
      <c r="BI122" s="99">
        <v>106</v>
      </c>
      <c r="BJ122" s="99">
        <v>79</v>
      </c>
      <c r="BK122" s="99">
        <v>69</v>
      </c>
      <c r="BL122" s="99">
        <v>85</v>
      </c>
      <c r="BM122" s="99">
        <v>0</v>
      </c>
      <c r="BN122" s="99">
        <v>3027</v>
      </c>
      <c r="BP122" s="123">
        <v>2015</v>
      </c>
    </row>
    <row r="123" spans="2:68">
      <c r="B123" s="123">
        <v>2016</v>
      </c>
      <c r="C123" s="99">
        <v>0</v>
      </c>
      <c r="D123" s="99">
        <v>0</v>
      </c>
      <c r="E123" s="99">
        <v>9</v>
      </c>
      <c r="F123" s="99">
        <v>101</v>
      </c>
      <c r="G123" s="99">
        <v>202</v>
      </c>
      <c r="H123" s="99">
        <v>188</v>
      </c>
      <c r="I123" s="99">
        <v>246</v>
      </c>
      <c r="J123" s="99">
        <v>198</v>
      </c>
      <c r="K123" s="99">
        <v>220</v>
      </c>
      <c r="L123" s="99">
        <v>180</v>
      </c>
      <c r="M123" s="99">
        <v>181</v>
      </c>
      <c r="N123" s="99">
        <v>161</v>
      </c>
      <c r="O123" s="99">
        <v>134</v>
      </c>
      <c r="P123" s="99">
        <v>94</v>
      </c>
      <c r="Q123" s="99">
        <v>63</v>
      </c>
      <c r="R123" s="99">
        <v>66</v>
      </c>
      <c r="S123" s="99">
        <v>45</v>
      </c>
      <c r="T123" s="99">
        <v>61</v>
      </c>
      <c r="U123" s="99">
        <v>0</v>
      </c>
      <c r="V123" s="99">
        <v>2149</v>
      </c>
      <c r="X123" s="123">
        <v>2016</v>
      </c>
      <c r="Y123" s="99">
        <v>0</v>
      </c>
      <c r="Z123" s="99">
        <v>0</v>
      </c>
      <c r="AA123" s="99">
        <v>7</v>
      </c>
      <c r="AB123" s="99">
        <v>36</v>
      </c>
      <c r="AC123" s="99">
        <v>64</v>
      </c>
      <c r="AD123" s="99">
        <v>64</v>
      </c>
      <c r="AE123" s="99">
        <v>75</v>
      </c>
      <c r="AF123" s="99">
        <v>60</v>
      </c>
      <c r="AG123" s="99">
        <v>69</v>
      </c>
      <c r="AH123" s="99">
        <v>68</v>
      </c>
      <c r="AI123" s="99">
        <v>82</v>
      </c>
      <c r="AJ123" s="99">
        <v>49</v>
      </c>
      <c r="AK123" s="99">
        <v>34</v>
      </c>
      <c r="AL123" s="99">
        <v>25</v>
      </c>
      <c r="AM123" s="99">
        <v>23</v>
      </c>
      <c r="AN123" s="99">
        <v>25</v>
      </c>
      <c r="AO123" s="99">
        <v>13</v>
      </c>
      <c r="AP123" s="99">
        <v>19</v>
      </c>
      <c r="AQ123" s="99">
        <v>0</v>
      </c>
      <c r="AR123" s="99">
        <v>713</v>
      </c>
      <c r="AT123" s="123">
        <v>2016</v>
      </c>
      <c r="AU123" s="99">
        <v>0</v>
      </c>
      <c r="AV123" s="99">
        <v>0</v>
      </c>
      <c r="AW123" s="99">
        <v>16</v>
      </c>
      <c r="AX123" s="99">
        <v>137</v>
      </c>
      <c r="AY123" s="99">
        <v>266</v>
      </c>
      <c r="AZ123" s="99">
        <v>252</v>
      </c>
      <c r="BA123" s="99">
        <v>321</v>
      </c>
      <c r="BB123" s="99">
        <v>258</v>
      </c>
      <c r="BC123" s="99">
        <v>289</v>
      </c>
      <c r="BD123" s="99">
        <v>248</v>
      </c>
      <c r="BE123" s="99">
        <v>263</v>
      </c>
      <c r="BF123" s="99">
        <v>210</v>
      </c>
      <c r="BG123" s="99">
        <v>168</v>
      </c>
      <c r="BH123" s="99">
        <v>119</v>
      </c>
      <c r="BI123" s="99">
        <v>86</v>
      </c>
      <c r="BJ123" s="99">
        <v>91</v>
      </c>
      <c r="BK123" s="99">
        <v>58</v>
      </c>
      <c r="BL123" s="99">
        <v>80</v>
      </c>
      <c r="BM123" s="99">
        <v>0</v>
      </c>
      <c r="BN123" s="99">
        <v>2862</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v>
      </c>
      <c r="E14" s="100">
        <v>0.92044590000000004</v>
      </c>
      <c r="F14" s="100">
        <v>3.2823813999999998</v>
      </c>
      <c r="G14" s="100">
        <v>9.1338600999999997</v>
      </c>
      <c r="H14" s="100">
        <v>18.270906</v>
      </c>
      <c r="I14" s="100">
        <v>18.650296000000001</v>
      </c>
      <c r="J14" s="100">
        <v>24.199994</v>
      </c>
      <c r="K14" s="100">
        <v>36.184372000000003</v>
      </c>
      <c r="L14" s="100">
        <v>47.401533999999998</v>
      </c>
      <c r="M14" s="100">
        <v>41.151995999999997</v>
      </c>
      <c r="N14" s="100">
        <v>46.375163000000001</v>
      </c>
      <c r="O14" s="100">
        <v>58.517057000000001</v>
      </c>
      <c r="P14" s="100">
        <v>42.740414999999999</v>
      </c>
      <c r="Q14" s="100">
        <v>57.226652999999999</v>
      </c>
      <c r="R14" s="100">
        <v>60.835391999999999</v>
      </c>
      <c r="S14" s="100">
        <v>90.404235999999997</v>
      </c>
      <c r="T14" s="100">
        <v>67.828800000000001</v>
      </c>
      <c r="U14" s="100">
        <v>17.668718999999999</v>
      </c>
      <c r="V14" s="100">
        <v>26.694265000000001</v>
      </c>
      <c r="W14" s="125"/>
      <c r="X14" s="113">
        <v>1907</v>
      </c>
      <c r="Y14" s="100">
        <v>0</v>
      </c>
      <c r="Z14" s="100">
        <v>0</v>
      </c>
      <c r="AA14" s="100">
        <v>0.46791240000000001</v>
      </c>
      <c r="AB14" s="100">
        <v>1.9103000000000001</v>
      </c>
      <c r="AC14" s="100">
        <v>6.4195818999999998</v>
      </c>
      <c r="AD14" s="100">
        <v>3.9634592</v>
      </c>
      <c r="AE14" s="100">
        <v>8.6044620999999992</v>
      </c>
      <c r="AF14" s="100">
        <v>4.5256445999999997</v>
      </c>
      <c r="AG14" s="100">
        <v>2.6447189999999998</v>
      </c>
      <c r="AH14" s="100">
        <v>8.7050763999999994</v>
      </c>
      <c r="AI14" s="100">
        <v>5.5343406000000002</v>
      </c>
      <c r="AJ14" s="100">
        <v>7.7476738000000003</v>
      </c>
      <c r="AK14" s="100">
        <v>12.070414</v>
      </c>
      <c r="AL14" s="100">
        <v>11.691121000000001</v>
      </c>
      <c r="AM14" s="100">
        <v>0</v>
      </c>
      <c r="AN14" s="100">
        <v>21.661587999999998</v>
      </c>
      <c r="AO14" s="100">
        <v>15.008705000000001</v>
      </c>
      <c r="AP14" s="100">
        <v>0</v>
      </c>
      <c r="AQ14" s="100">
        <v>3.7933024999999998</v>
      </c>
      <c r="AR14" s="100">
        <v>5.2225526000000002</v>
      </c>
      <c r="AS14" s="125"/>
      <c r="AT14" s="113">
        <v>1907</v>
      </c>
      <c r="AU14" s="100">
        <v>0</v>
      </c>
      <c r="AV14" s="100">
        <v>0</v>
      </c>
      <c r="AW14" s="100">
        <v>0.6960537</v>
      </c>
      <c r="AX14" s="100">
        <v>2.6026201000000002</v>
      </c>
      <c r="AY14" s="100">
        <v>7.7949422999999998</v>
      </c>
      <c r="AZ14" s="100">
        <v>11.304057999999999</v>
      </c>
      <c r="BA14" s="100">
        <v>13.866933</v>
      </c>
      <c r="BB14" s="100">
        <v>15.062858</v>
      </c>
      <c r="BC14" s="100">
        <v>21.063943999999999</v>
      </c>
      <c r="BD14" s="100">
        <v>30.2986</v>
      </c>
      <c r="BE14" s="100">
        <v>25.513829999999999</v>
      </c>
      <c r="BF14" s="100">
        <v>29.230163000000001</v>
      </c>
      <c r="BG14" s="100">
        <v>37.370111000000001</v>
      </c>
      <c r="BH14" s="100">
        <v>28.382597000000001</v>
      </c>
      <c r="BI14" s="100">
        <v>31.345137000000001</v>
      </c>
      <c r="BJ14" s="100">
        <v>42.922423000000002</v>
      </c>
      <c r="BK14" s="100">
        <v>55.533188000000003</v>
      </c>
      <c r="BL14" s="100">
        <v>33.830643999999999</v>
      </c>
      <c r="BM14" s="100">
        <v>11.022054000000001</v>
      </c>
      <c r="BN14" s="100">
        <v>16.897076999999999</v>
      </c>
      <c r="BO14" s="125"/>
      <c r="BP14" s="112">
        <v>1907</v>
      </c>
    </row>
    <row r="15" spans="1:68" s="91" customFormat="1">
      <c r="A15" s="125"/>
      <c r="B15" s="113">
        <v>1908</v>
      </c>
      <c r="C15" s="100">
        <v>0</v>
      </c>
      <c r="D15" s="100">
        <v>0</v>
      </c>
      <c r="E15" s="100">
        <v>0</v>
      </c>
      <c r="F15" s="100">
        <v>3.6861755999999999</v>
      </c>
      <c r="G15" s="100">
        <v>13.587058000000001</v>
      </c>
      <c r="H15" s="100">
        <v>13.692722</v>
      </c>
      <c r="I15" s="100">
        <v>22.059011999999999</v>
      </c>
      <c r="J15" s="100">
        <v>28.123839</v>
      </c>
      <c r="K15" s="100">
        <v>41.399621000000003</v>
      </c>
      <c r="L15" s="100">
        <v>41.488095000000001</v>
      </c>
      <c r="M15" s="100">
        <v>45.609940000000002</v>
      </c>
      <c r="N15" s="100">
        <v>57.012030000000003</v>
      </c>
      <c r="O15" s="100">
        <v>57.874527999999998</v>
      </c>
      <c r="P15" s="100">
        <v>60.069079000000002</v>
      </c>
      <c r="Q15" s="100">
        <v>45.964007000000002</v>
      </c>
      <c r="R15" s="100">
        <v>29.297847999999998</v>
      </c>
      <c r="S15" s="100">
        <v>24.928331</v>
      </c>
      <c r="T15" s="100">
        <v>0</v>
      </c>
      <c r="U15" s="100">
        <v>18.666642</v>
      </c>
      <c r="V15" s="100">
        <v>25.347352999999998</v>
      </c>
      <c r="W15" s="125"/>
      <c r="X15" s="113">
        <v>1908</v>
      </c>
      <c r="Y15" s="100">
        <v>0</v>
      </c>
      <c r="Z15" s="100">
        <v>0</v>
      </c>
      <c r="AA15" s="100">
        <v>0</v>
      </c>
      <c r="AB15" s="100">
        <v>4.6986321000000002</v>
      </c>
      <c r="AC15" s="100">
        <v>6.7713713999999996</v>
      </c>
      <c r="AD15" s="100">
        <v>6.1152797000000003</v>
      </c>
      <c r="AE15" s="100">
        <v>3.9079597000000001</v>
      </c>
      <c r="AF15" s="100">
        <v>8.1753934000000008</v>
      </c>
      <c r="AG15" s="100">
        <v>10.305675000000001</v>
      </c>
      <c r="AH15" s="100">
        <v>7.2738003999999998</v>
      </c>
      <c r="AI15" s="100">
        <v>7.9427066000000002</v>
      </c>
      <c r="AJ15" s="100">
        <v>9.4261722999999993</v>
      </c>
      <c r="AK15" s="100">
        <v>2.3734251999999998</v>
      </c>
      <c r="AL15" s="100">
        <v>2.8706347999999999</v>
      </c>
      <c r="AM15" s="100">
        <v>0</v>
      </c>
      <c r="AN15" s="100">
        <v>0</v>
      </c>
      <c r="AO15" s="100">
        <v>0</v>
      </c>
      <c r="AP15" s="100">
        <v>0</v>
      </c>
      <c r="AQ15" s="100">
        <v>4.1214029999999999</v>
      </c>
      <c r="AR15" s="100">
        <v>4.6663325000000002</v>
      </c>
      <c r="AS15" s="125"/>
      <c r="AT15" s="113">
        <v>1908</v>
      </c>
      <c r="AU15" s="100">
        <v>0</v>
      </c>
      <c r="AV15" s="100">
        <v>0</v>
      </c>
      <c r="AW15" s="100">
        <v>0</v>
      </c>
      <c r="AX15" s="100">
        <v>4.1874586000000003</v>
      </c>
      <c r="AY15" s="100">
        <v>10.233437</v>
      </c>
      <c r="AZ15" s="100">
        <v>10.006512000000001</v>
      </c>
      <c r="BA15" s="100">
        <v>13.384601999999999</v>
      </c>
      <c r="BB15" s="100">
        <v>18.786183000000001</v>
      </c>
      <c r="BC15" s="100">
        <v>27.286342000000001</v>
      </c>
      <c r="BD15" s="100">
        <v>26.297298999999999</v>
      </c>
      <c r="BE15" s="100">
        <v>29.067875000000001</v>
      </c>
      <c r="BF15" s="100">
        <v>35.924222</v>
      </c>
      <c r="BG15" s="100">
        <v>32.523287000000003</v>
      </c>
      <c r="BH15" s="100">
        <v>33.427152</v>
      </c>
      <c r="BI15" s="100">
        <v>24.932299</v>
      </c>
      <c r="BJ15" s="100">
        <v>15.820081</v>
      </c>
      <c r="BK15" s="100">
        <v>13.373364</v>
      </c>
      <c r="BL15" s="100">
        <v>0</v>
      </c>
      <c r="BM15" s="100">
        <v>11.692346000000001</v>
      </c>
      <c r="BN15" s="100">
        <v>15.9156</v>
      </c>
      <c r="BO15" s="125"/>
      <c r="BP15" s="112">
        <v>1908</v>
      </c>
    </row>
    <row r="16" spans="1:68" s="91" customFormat="1">
      <c r="A16" s="125"/>
      <c r="B16" s="113">
        <v>1909</v>
      </c>
      <c r="C16" s="100">
        <v>0</v>
      </c>
      <c r="D16" s="100">
        <v>0</v>
      </c>
      <c r="E16" s="100">
        <v>1.3836681</v>
      </c>
      <c r="F16" s="100">
        <v>4.5291003999999999</v>
      </c>
      <c r="G16" s="100">
        <v>10.965934000000001</v>
      </c>
      <c r="H16" s="100">
        <v>16.522473999999999</v>
      </c>
      <c r="I16" s="100">
        <v>27.179276000000002</v>
      </c>
      <c r="J16" s="100">
        <v>23.545138999999999</v>
      </c>
      <c r="K16" s="100">
        <v>35.911800999999997</v>
      </c>
      <c r="L16" s="100">
        <v>39.999040000000001</v>
      </c>
      <c r="M16" s="100">
        <v>33.797283999999998</v>
      </c>
      <c r="N16" s="100">
        <v>51.008957000000002</v>
      </c>
      <c r="O16" s="100">
        <v>47.375964000000003</v>
      </c>
      <c r="P16" s="100">
        <v>64.784591000000006</v>
      </c>
      <c r="Q16" s="100">
        <v>41.947775</v>
      </c>
      <c r="R16" s="100">
        <v>22.606021999999999</v>
      </c>
      <c r="S16" s="100">
        <v>72.263036999999997</v>
      </c>
      <c r="T16" s="100">
        <v>62.582138999999998</v>
      </c>
      <c r="U16" s="100">
        <v>17.720285000000001</v>
      </c>
      <c r="V16" s="100">
        <v>25.010777000000001</v>
      </c>
      <c r="W16" s="125"/>
      <c r="X16" s="113">
        <v>1909</v>
      </c>
      <c r="Y16" s="100">
        <v>0</v>
      </c>
      <c r="Z16" s="100">
        <v>0</v>
      </c>
      <c r="AA16" s="100">
        <v>0</v>
      </c>
      <c r="AB16" s="100">
        <v>5.5487583000000003</v>
      </c>
      <c r="AC16" s="100">
        <v>5.6871983999999998</v>
      </c>
      <c r="AD16" s="100">
        <v>6.0062946000000004</v>
      </c>
      <c r="AE16" s="100">
        <v>7.6932347999999999</v>
      </c>
      <c r="AF16" s="100">
        <v>11.719688</v>
      </c>
      <c r="AG16" s="100">
        <v>7.5346719999999996</v>
      </c>
      <c r="AH16" s="100">
        <v>13.920486</v>
      </c>
      <c r="AI16" s="100">
        <v>7.6136334999999997</v>
      </c>
      <c r="AJ16" s="100">
        <v>0</v>
      </c>
      <c r="AK16" s="100">
        <v>7.0023435000000003</v>
      </c>
      <c r="AL16" s="100">
        <v>0</v>
      </c>
      <c r="AM16" s="100">
        <v>8.1199148999999995</v>
      </c>
      <c r="AN16" s="100">
        <v>0</v>
      </c>
      <c r="AO16" s="100">
        <v>0</v>
      </c>
      <c r="AP16" s="100">
        <v>0</v>
      </c>
      <c r="AQ16" s="100">
        <v>4.6797719000000004</v>
      </c>
      <c r="AR16" s="100">
        <v>5.3075624000000001</v>
      </c>
      <c r="AS16" s="125"/>
      <c r="AT16" s="113">
        <v>1909</v>
      </c>
      <c r="AU16" s="100">
        <v>0</v>
      </c>
      <c r="AV16" s="100">
        <v>0</v>
      </c>
      <c r="AW16" s="100">
        <v>0.69749989999999995</v>
      </c>
      <c r="AX16" s="100">
        <v>5.0336452999999999</v>
      </c>
      <c r="AY16" s="100">
        <v>8.3748235999999991</v>
      </c>
      <c r="AZ16" s="100">
        <v>11.411381</v>
      </c>
      <c r="BA16" s="100">
        <v>17.833653999999999</v>
      </c>
      <c r="BB16" s="100">
        <v>17.966956</v>
      </c>
      <c r="BC16" s="100">
        <v>22.947849999999999</v>
      </c>
      <c r="BD16" s="100">
        <v>28.372039000000001</v>
      </c>
      <c r="BE16" s="100">
        <v>22.295822999999999</v>
      </c>
      <c r="BF16" s="100">
        <v>28.438037000000001</v>
      </c>
      <c r="BG16" s="100">
        <v>28.876573</v>
      </c>
      <c r="BH16" s="100">
        <v>34.396084000000002</v>
      </c>
      <c r="BI16" s="100">
        <v>26.297104999999998</v>
      </c>
      <c r="BJ16" s="100">
        <v>12.14934</v>
      </c>
      <c r="BK16" s="100">
        <v>38.698692000000001</v>
      </c>
      <c r="BL16" s="100">
        <v>30.924327999999999</v>
      </c>
      <c r="BM16" s="100">
        <v>11.461612000000001</v>
      </c>
      <c r="BN16" s="100">
        <v>15.924692</v>
      </c>
      <c r="BO16" s="125"/>
      <c r="BP16" s="112">
        <v>1909</v>
      </c>
    </row>
    <row r="17" spans="1:68" s="91" customFormat="1">
      <c r="A17" s="125"/>
      <c r="B17" s="113">
        <v>1910</v>
      </c>
      <c r="C17" s="100">
        <v>0</v>
      </c>
      <c r="D17" s="100">
        <v>0</v>
      </c>
      <c r="E17" s="100">
        <v>0.46172419999999997</v>
      </c>
      <c r="F17" s="100">
        <v>2.6718715</v>
      </c>
      <c r="G17" s="100">
        <v>10.700870999999999</v>
      </c>
      <c r="H17" s="100">
        <v>17.217866000000001</v>
      </c>
      <c r="I17" s="100">
        <v>24.010124000000001</v>
      </c>
      <c r="J17" s="100">
        <v>29.430924000000001</v>
      </c>
      <c r="K17" s="100">
        <v>40.991779000000001</v>
      </c>
      <c r="L17" s="100">
        <v>44.019013000000001</v>
      </c>
      <c r="M17" s="100">
        <v>46.787244000000001</v>
      </c>
      <c r="N17" s="100">
        <v>53.840988000000003</v>
      </c>
      <c r="O17" s="100">
        <v>72.253206000000006</v>
      </c>
      <c r="P17" s="100">
        <v>42.171066000000003</v>
      </c>
      <c r="Q17" s="100">
        <v>31.108499999999999</v>
      </c>
      <c r="R17" s="100">
        <v>27.288554999999999</v>
      </c>
      <c r="S17" s="100">
        <v>46.603752</v>
      </c>
      <c r="T17" s="100">
        <v>90.377779000000004</v>
      </c>
      <c r="U17" s="100">
        <v>18.951322000000001</v>
      </c>
      <c r="V17" s="100">
        <v>26.719394999999999</v>
      </c>
      <c r="W17" s="125"/>
      <c r="X17" s="113">
        <v>1910</v>
      </c>
      <c r="Y17" s="100">
        <v>0</v>
      </c>
      <c r="Z17" s="100">
        <v>0</v>
      </c>
      <c r="AA17" s="100">
        <v>1.4079132999999999</v>
      </c>
      <c r="AB17" s="100">
        <v>3.6413074999999999</v>
      </c>
      <c r="AC17" s="100">
        <v>4.6458124999999999</v>
      </c>
      <c r="AD17" s="100">
        <v>5.3646601</v>
      </c>
      <c r="AE17" s="100">
        <v>4.4183662999999997</v>
      </c>
      <c r="AF17" s="100">
        <v>5.7763942999999998</v>
      </c>
      <c r="AG17" s="100">
        <v>3.2665087000000002</v>
      </c>
      <c r="AH17" s="100">
        <v>8.5790597999999996</v>
      </c>
      <c r="AI17" s="100">
        <v>17.058401</v>
      </c>
      <c r="AJ17" s="100">
        <v>8.9486098999999992</v>
      </c>
      <c r="AK17" s="100">
        <v>4.5921694000000004</v>
      </c>
      <c r="AL17" s="100">
        <v>5.5434676999999999</v>
      </c>
      <c r="AM17" s="100">
        <v>7.8729619</v>
      </c>
      <c r="AN17" s="100">
        <v>0</v>
      </c>
      <c r="AO17" s="100">
        <v>0</v>
      </c>
      <c r="AP17" s="100">
        <v>0</v>
      </c>
      <c r="AQ17" s="100">
        <v>3.9860293000000002</v>
      </c>
      <c r="AR17" s="100">
        <v>4.935708</v>
      </c>
      <c r="AS17" s="125"/>
      <c r="AT17" s="113">
        <v>1910</v>
      </c>
      <c r="AU17" s="100">
        <v>0</v>
      </c>
      <c r="AV17" s="100">
        <v>0</v>
      </c>
      <c r="AW17" s="100">
        <v>0.93096690000000004</v>
      </c>
      <c r="AX17" s="100">
        <v>3.1512864999999999</v>
      </c>
      <c r="AY17" s="100">
        <v>7.7355638000000004</v>
      </c>
      <c r="AZ17" s="100">
        <v>11.462082000000001</v>
      </c>
      <c r="BA17" s="100">
        <v>14.581205000000001</v>
      </c>
      <c r="BB17" s="100">
        <v>18.188362999999999</v>
      </c>
      <c r="BC17" s="100">
        <v>23.649874000000001</v>
      </c>
      <c r="BD17" s="100">
        <v>28.157464999999998</v>
      </c>
      <c r="BE17" s="100">
        <v>33.725838000000003</v>
      </c>
      <c r="BF17" s="100">
        <v>34.004783000000003</v>
      </c>
      <c r="BG17" s="100">
        <v>41.156084999999997</v>
      </c>
      <c r="BH17" s="100">
        <v>24.872202999999999</v>
      </c>
      <c r="BI17" s="100">
        <v>20.245000999999998</v>
      </c>
      <c r="BJ17" s="100">
        <v>14.602036</v>
      </c>
      <c r="BK17" s="100">
        <v>24.916374000000001</v>
      </c>
      <c r="BL17" s="100">
        <v>44.476072000000002</v>
      </c>
      <c r="BM17" s="100">
        <v>11.762333999999999</v>
      </c>
      <c r="BN17" s="100">
        <v>16.638066999999999</v>
      </c>
      <c r="BO17" s="125"/>
      <c r="BP17" s="113">
        <v>1910</v>
      </c>
    </row>
    <row r="18" spans="1:68" s="91" customFormat="1">
      <c r="A18" s="125"/>
      <c r="B18" s="113">
        <v>1911</v>
      </c>
      <c r="C18" s="100">
        <v>0</v>
      </c>
      <c r="D18" s="100">
        <v>0</v>
      </c>
      <c r="E18" s="100">
        <v>0.46222679999999999</v>
      </c>
      <c r="F18" s="100">
        <v>3.0657516</v>
      </c>
      <c r="G18" s="100">
        <v>13.0604</v>
      </c>
      <c r="H18" s="100">
        <v>20.868217000000001</v>
      </c>
      <c r="I18" s="100">
        <v>26.701339999999998</v>
      </c>
      <c r="J18" s="100">
        <v>34.662497999999999</v>
      </c>
      <c r="K18" s="100">
        <v>37.710493</v>
      </c>
      <c r="L18" s="100">
        <v>41.798530999999997</v>
      </c>
      <c r="M18" s="100">
        <v>47.768214</v>
      </c>
      <c r="N18" s="100">
        <v>52.384169</v>
      </c>
      <c r="O18" s="100">
        <v>56.028903</v>
      </c>
      <c r="P18" s="100">
        <v>39.514954000000003</v>
      </c>
      <c r="Q18" s="100">
        <v>23.927534000000001</v>
      </c>
      <c r="R18" s="100">
        <v>42.214131000000002</v>
      </c>
      <c r="S18" s="100">
        <v>56.414307000000001</v>
      </c>
      <c r="T18" s="100">
        <v>29.044438</v>
      </c>
      <c r="U18" s="100">
        <v>19.282025999999998</v>
      </c>
      <c r="V18" s="100">
        <v>26.071404000000001</v>
      </c>
      <c r="W18" s="125"/>
      <c r="X18" s="113">
        <v>1911</v>
      </c>
      <c r="Y18" s="100">
        <v>0</v>
      </c>
      <c r="Z18" s="100">
        <v>0</v>
      </c>
      <c r="AA18" s="100">
        <v>0</v>
      </c>
      <c r="AB18" s="100">
        <v>2.6889189999999998</v>
      </c>
      <c r="AC18" s="100">
        <v>4.1003211999999998</v>
      </c>
      <c r="AD18" s="100">
        <v>5.7995771999999999</v>
      </c>
      <c r="AE18" s="100">
        <v>11.810192000000001</v>
      </c>
      <c r="AF18" s="100">
        <v>9.9667537999999993</v>
      </c>
      <c r="AG18" s="100">
        <v>8.767595</v>
      </c>
      <c r="AH18" s="100">
        <v>10.069387000000001</v>
      </c>
      <c r="AI18" s="100">
        <v>5.8591918999999999</v>
      </c>
      <c r="AJ18" s="100">
        <v>8.7275265999999991</v>
      </c>
      <c r="AK18" s="100">
        <v>2.2592743</v>
      </c>
      <c r="AL18" s="100">
        <v>5.4495912999999998</v>
      </c>
      <c r="AM18" s="100">
        <v>7.6405868000000003</v>
      </c>
      <c r="AN18" s="100">
        <v>6.0208320999999998</v>
      </c>
      <c r="AO18" s="100">
        <v>0</v>
      </c>
      <c r="AP18" s="100">
        <v>0</v>
      </c>
      <c r="AQ18" s="100">
        <v>4.5752274999999996</v>
      </c>
      <c r="AR18" s="100">
        <v>5.4595906000000003</v>
      </c>
      <c r="AS18" s="125"/>
      <c r="AT18" s="113">
        <v>1911</v>
      </c>
      <c r="AU18" s="100">
        <v>0</v>
      </c>
      <c r="AV18" s="100">
        <v>0</v>
      </c>
      <c r="AW18" s="100">
        <v>0.232984</v>
      </c>
      <c r="AX18" s="100">
        <v>2.8795017000000001</v>
      </c>
      <c r="AY18" s="100">
        <v>8.6821594999999991</v>
      </c>
      <c r="AZ18" s="100">
        <v>13.557345</v>
      </c>
      <c r="BA18" s="100">
        <v>19.510497000000001</v>
      </c>
      <c r="BB18" s="100">
        <v>22.838054</v>
      </c>
      <c r="BC18" s="100">
        <v>24.326415999999998</v>
      </c>
      <c r="BD18" s="100">
        <v>27.547302999999999</v>
      </c>
      <c r="BE18" s="100">
        <v>29.351939999999999</v>
      </c>
      <c r="BF18" s="100">
        <v>33.119979000000001</v>
      </c>
      <c r="BG18" s="100">
        <v>31.243165999999999</v>
      </c>
      <c r="BH18" s="100">
        <v>23.318781000000001</v>
      </c>
      <c r="BI18" s="100">
        <v>16.236401999999998</v>
      </c>
      <c r="BJ18" s="100">
        <v>25.309335999999998</v>
      </c>
      <c r="BK18" s="100">
        <v>30.115038999999999</v>
      </c>
      <c r="BL18" s="100">
        <v>14.238929000000001</v>
      </c>
      <c r="BM18" s="100">
        <v>12.210985000000001</v>
      </c>
      <c r="BN18" s="100">
        <v>16.540979</v>
      </c>
      <c r="BO18" s="125"/>
      <c r="BP18" s="113">
        <v>1911</v>
      </c>
    </row>
    <row r="19" spans="1:68" s="91" customFormat="1">
      <c r="A19" s="125"/>
      <c r="B19" s="113">
        <v>1912</v>
      </c>
      <c r="C19" s="100">
        <v>0</v>
      </c>
      <c r="D19" s="100">
        <v>0</v>
      </c>
      <c r="E19" s="100">
        <v>1.8053018000000001</v>
      </c>
      <c r="F19" s="100">
        <v>5.2338642999999996</v>
      </c>
      <c r="G19" s="100">
        <v>16.175443000000001</v>
      </c>
      <c r="H19" s="100">
        <v>21.610291</v>
      </c>
      <c r="I19" s="100">
        <v>31.503433999999999</v>
      </c>
      <c r="J19" s="100">
        <v>38.729495</v>
      </c>
      <c r="K19" s="100">
        <v>43.823217999999997</v>
      </c>
      <c r="L19" s="100">
        <v>45.115540000000003</v>
      </c>
      <c r="M19" s="100">
        <v>55.6188</v>
      </c>
      <c r="N19" s="100">
        <v>61.017643999999997</v>
      </c>
      <c r="O19" s="100">
        <v>35.917541</v>
      </c>
      <c r="P19" s="100">
        <v>54.538685999999998</v>
      </c>
      <c r="Q19" s="100">
        <v>33.681941000000002</v>
      </c>
      <c r="R19" s="100">
        <v>36.772624</v>
      </c>
      <c r="S19" s="100">
        <v>11.202348000000001</v>
      </c>
      <c r="T19" s="100">
        <v>28.021408000000001</v>
      </c>
      <c r="U19" s="100">
        <v>21.789618999999998</v>
      </c>
      <c r="V19" s="100">
        <v>27.995992000000001</v>
      </c>
      <c r="W19" s="125"/>
      <c r="X19" s="113">
        <v>1912</v>
      </c>
      <c r="Y19" s="100">
        <v>0.3808146</v>
      </c>
      <c r="Z19" s="100">
        <v>0</v>
      </c>
      <c r="AA19" s="100">
        <v>1.3773915000000001</v>
      </c>
      <c r="AB19" s="100">
        <v>6.2470939999999997</v>
      </c>
      <c r="AC19" s="100">
        <v>7.7081600000000003</v>
      </c>
      <c r="AD19" s="100">
        <v>6.1718203999999997</v>
      </c>
      <c r="AE19" s="100">
        <v>6.5907650000000002</v>
      </c>
      <c r="AF19" s="100">
        <v>10.305716</v>
      </c>
      <c r="AG19" s="100">
        <v>8.5201439000000008</v>
      </c>
      <c r="AH19" s="100">
        <v>8.9247624999999999</v>
      </c>
      <c r="AI19" s="100">
        <v>13.511627000000001</v>
      </c>
      <c r="AJ19" s="100">
        <v>6.4923470999999999</v>
      </c>
      <c r="AK19" s="100">
        <v>8.3829674999999995</v>
      </c>
      <c r="AL19" s="100">
        <v>7.8885091000000003</v>
      </c>
      <c r="AM19" s="100">
        <v>0</v>
      </c>
      <c r="AN19" s="100">
        <v>0</v>
      </c>
      <c r="AO19" s="100">
        <v>0</v>
      </c>
      <c r="AP19" s="100">
        <v>0</v>
      </c>
      <c r="AQ19" s="100">
        <v>5.3731786000000001</v>
      </c>
      <c r="AR19" s="100">
        <v>5.9598203999999999</v>
      </c>
      <c r="AS19" s="125"/>
      <c r="AT19" s="113">
        <v>1912</v>
      </c>
      <c r="AU19" s="100">
        <v>0.187059</v>
      </c>
      <c r="AV19" s="100">
        <v>0</v>
      </c>
      <c r="AW19" s="100">
        <v>1.5931808000000001</v>
      </c>
      <c r="AX19" s="100">
        <v>5.7347000000000001</v>
      </c>
      <c r="AY19" s="100">
        <v>12.019035000000001</v>
      </c>
      <c r="AZ19" s="100">
        <v>14.06898</v>
      </c>
      <c r="BA19" s="100">
        <v>19.439526999999998</v>
      </c>
      <c r="BB19" s="100">
        <v>25.078122</v>
      </c>
      <c r="BC19" s="100">
        <v>27.394396</v>
      </c>
      <c r="BD19" s="100">
        <v>28.715154999999999</v>
      </c>
      <c r="BE19" s="100">
        <v>36.947257999999998</v>
      </c>
      <c r="BF19" s="100">
        <v>36.786478000000002</v>
      </c>
      <c r="BG19" s="100">
        <v>23.211079000000002</v>
      </c>
      <c r="BH19" s="100">
        <v>32.418185000000001</v>
      </c>
      <c r="BI19" s="100">
        <v>17.715451000000002</v>
      </c>
      <c r="BJ19" s="100">
        <v>19.415320999999999</v>
      </c>
      <c r="BK19" s="100">
        <v>5.9092225000000003</v>
      </c>
      <c r="BL19" s="100">
        <v>13.622679</v>
      </c>
      <c r="BM19" s="100">
        <v>13.874819</v>
      </c>
      <c r="BN19" s="100">
        <v>17.740635999999999</v>
      </c>
      <c r="BO19" s="125"/>
      <c r="BP19" s="113">
        <v>1912</v>
      </c>
    </row>
    <row r="20" spans="1:68" s="91" customFormat="1">
      <c r="A20" s="125"/>
      <c r="B20" s="113">
        <v>1913</v>
      </c>
      <c r="C20" s="100">
        <v>0</v>
      </c>
      <c r="D20" s="100">
        <v>0</v>
      </c>
      <c r="E20" s="100">
        <v>0.4409264</v>
      </c>
      <c r="F20" s="100">
        <v>3.4748887000000002</v>
      </c>
      <c r="G20" s="100">
        <v>15.804613</v>
      </c>
      <c r="H20" s="100">
        <v>22.821028999999999</v>
      </c>
      <c r="I20" s="100">
        <v>27.832229999999999</v>
      </c>
      <c r="J20" s="100">
        <v>40.715004999999998</v>
      </c>
      <c r="K20" s="100">
        <v>33.819986999999998</v>
      </c>
      <c r="L20" s="100">
        <v>43.242196999999997</v>
      </c>
      <c r="M20" s="100">
        <v>64.862666000000004</v>
      </c>
      <c r="N20" s="100">
        <v>52.752451000000001</v>
      </c>
      <c r="O20" s="100">
        <v>41.941242000000003</v>
      </c>
      <c r="P20" s="100">
        <v>59.289259000000001</v>
      </c>
      <c r="Q20" s="100">
        <v>39.835346999999999</v>
      </c>
      <c r="R20" s="100">
        <v>36.609347</v>
      </c>
      <c r="S20" s="100">
        <v>33.368926999999999</v>
      </c>
      <c r="T20" s="100">
        <v>27.067995</v>
      </c>
      <c r="U20" s="100">
        <v>21.457014000000001</v>
      </c>
      <c r="V20" s="100">
        <v>27.996912999999999</v>
      </c>
      <c r="W20" s="125"/>
      <c r="X20" s="113">
        <v>1913</v>
      </c>
      <c r="Y20" s="100">
        <v>0</v>
      </c>
      <c r="Z20" s="100">
        <v>0</v>
      </c>
      <c r="AA20" s="100">
        <v>0.44896200000000003</v>
      </c>
      <c r="AB20" s="100">
        <v>2.6658325999999999</v>
      </c>
      <c r="AC20" s="100">
        <v>9.0254337000000007</v>
      </c>
      <c r="AD20" s="100">
        <v>10.040403</v>
      </c>
      <c r="AE20" s="100">
        <v>9.8309993000000002</v>
      </c>
      <c r="AF20" s="100">
        <v>7.9663500999999997</v>
      </c>
      <c r="AG20" s="100">
        <v>10.546170999999999</v>
      </c>
      <c r="AH20" s="100">
        <v>16.542798999999999</v>
      </c>
      <c r="AI20" s="100">
        <v>9.7519959000000007</v>
      </c>
      <c r="AJ20" s="100">
        <v>4.5501426</v>
      </c>
      <c r="AK20" s="100">
        <v>9.7714268000000004</v>
      </c>
      <c r="AL20" s="100">
        <v>5.0813008000000002</v>
      </c>
      <c r="AM20" s="100">
        <v>10.972612</v>
      </c>
      <c r="AN20" s="100">
        <v>0</v>
      </c>
      <c r="AO20" s="100">
        <v>0</v>
      </c>
      <c r="AP20" s="100">
        <v>0</v>
      </c>
      <c r="AQ20" s="100">
        <v>5.8216633</v>
      </c>
      <c r="AR20" s="100">
        <v>6.7097410999999996</v>
      </c>
      <c r="AS20" s="125"/>
      <c r="AT20" s="113">
        <v>1913</v>
      </c>
      <c r="AU20" s="100">
        <v>0</v>
      </c>
      <c r="AV20" s="100">
        <v>0</v>
      </c>
      <c r="AW20" s="100">
        <v>0.44490790000000002</v>
      </c>
      <c r="AX20" s="100">
        <v>3.0749388999999998</v>
      </c>
      <c r="AY20" s="100">
        <v>12.461679999999999</v>
      </c>
      <c r="AZ20" s="100">
        <v>16.537265000000001</v>
      </c>
      <c r="BA20" s="100">
        <v>19.092371</v>
      </c>
      <c r="BB20" s="100">
        <v>24.941164000000001</v>
      </c>
      <c r="BC20" s="100">
        <v>22.923808000000001</v>
      </c>
      <c r="BD20" s="100">
        <v>31.039290999999999</v>
      </c>
      <c r="BE20" s="100">
        <v>40.217855</v>
      </c>
      <c r="BF20" s="100">
        <v>31.198115999999999</v>
      </c>
      <c r="BG20" s="100">
        <v>27.081482999999999</v>
      </c>
      <c r="BH20" s="100">
        <v>33.648668999999998</v>
      </c>
      <c r="BI20" s="100">
        <v>26.102936</v>
      </c>
      <c r="BJ20" s="100">
        <v>19.152895000000001</v>
      </c>
      <c r="BK20" s="100">
        <v>17.398969999999998</v>
      </c>
      <c r="BL20" s="100">
        <v>13.057558</v>
      </c>
      <c r="BM20" s="100">
        <v>13.898961999999999</v>
      </c>
      <c r="BN20" s="100">
        <v>18.049054000000002</v>
      </c>
      <c r="BO20" s="125"/>
      <c r="BP20" s="113">
        <v>1913</v>
      </c>
    </row>
    <row r="21" spans="1:68" s="91" customFormat="1">
      <c r="A21" s="125"/>
      <c r="B21" s="113">
        <v>1914</v>
      </c>
      <c r="C21" s="100">
        <v>0</v>
      </c>
      <c r="D21" s="100">
        <v>0</v>
      </c>
      <c r="E21" s="100">
        <v>0.43099579999999998</v>
      </c>
      <c r="F21" s="100">
        <v>3.8932337000000001</v>
      </c>
      <c r="G21" s="100">
        <v>16.753269</v>
      </c>
      <c r="H21" s="100">
        <v>24.964701000000002</v>
      </c>
      <c r="I21" s="100">
        <v>34.441975999999997</v>
      </c>
      <c r="J21" s="100">
        <v>35.992348</v>
      </c>
      <c r="K21" s="100">
        <v>39.798113000000001</v>
      </c>
      <c r="L21" s="100">
        <v>42.128751000000001</v>
      </c>
      <c r="M21" s="100">
        <v>52.270198000000001</v>
      </c>
      <c r="N21" s="100">
        <v>51.163564000000001</v>
      </c>
      <c r="O21" s="100">
        <v>55.090955000000001</v>
      </c>
      <c r="P21" s="100">
        <v>48.315863</v>
      </c>
      <c r="Q21" s="100">
        <v>49.086179000000001</v>
      </c>
      <c r="R21" s="100">
        <v>36.447513000000001</v>
      </c>
      <c r="S21" s="100">
        <v>22.08944</v>
      </c>
      <c r="T21" s="100">
        <v>26.177325</v>
      </c>
      <c r="U21" s="100">
        <v>21.789742</v>
      </c>
      <c r="V21" s="100">
        <v>28.098960999999999</v>
      </c>
      <c r="W21" s="125"/>
      <c r="X21" s="113">
        <v>1914</v>
      </c>
      <c r="Y21" s="100">
        <v>0</v>
      </c>
      <c r="Z21" s="100">
        <v>0</v>
      </c>
      <c r="AA21" s="100">
        <v>0</v>
      </c>
      <c r="AB21" s="100">
        <v>3.9816560999999999</v>
      </c>
      <c r="AC21" s="100">
        <v>4.4914246999999996</v>
      </c>
      <c r="AD21" s="100">
        <v>8.3350370999999992</v>
      </c>
      <c r="AE21" s="100">
        <v>10.617811</v>
      </c>
      <c r="AF21" s="100">
        <v>6.4219105000000001</v>
      </c>
      <c r="AG21" s="100">
        <v>8.0649063999999999</v>
      </c>
      <c r="AH21" s="100">
        <v>8.4991084000000008</v>
      </c>
      <c r="AI21" s="100">
        <v>10.442207</v>
      </c>
      <c r="AJ21" s="100">
        <v>8.5405604999999998</v>
      </c>
      <c r="AK21" s="100">
        <v>5.4921517</v>
      </c>
      <c r="AL21" s="100">
        <v>7.3728189000000004</v>
      </c>
      <c r="AM21" s="100">
        <v>3.5812514000000002</v>
      </c>
      <c r="AN21" s="100">
        <v>0</v>
      </c>
      <c r="AO21" s="100">
        <v>0</v>
      </c>
      <c r="AP21" s="100">
        <v>0</v>
      </c>
      <c r="AQ21" s="100">
        <v>4.7302068000000004</v>
      </c>
      <c r="AR21" s="100">
        <v>5.4410024999999997</v>
      </c>
      <c r="AS21" s="125"/>
      <c r="AT21" s="113">
        <v>1914</v>
      </c>
      <c r="AU21" s="100">
        <v>0</v>
      </c>
      <c r="AV21" s="100">
        <v>0</v>
      </c>
      <c r="AW21" s="100">
        <v>0.21753800000000001</v>
      </c>
      <c r="AX21" s="100">
        <v>3.9369485000000002</v>
      </c>
      <c r="AY21" s="100">
        <v>10.679294000000001</v>
      </c>
      <c r="AZ21" s="100">
        <v>16.737318999999999</v>
      </c>
      <c r="BA21" s="100">
        <v>22.846710999999999</v>
      </c>
      <c r="BB21" s="100">
        <v>21.710878999999998</v>
      </c>
      <c r="BC21" s="100">
        <v>24.856127999999998</v>
      </c>
      <c r="BD21" s="100">
        <v>26.631930000000001</v>
      </c>
      <c r="BE21" s="100">
        <v>33.417033000000004</v>
      </c>
      <c r="BF21" s="100">
        <v>31.999652000000001</v>
      </c>
      <c r="BG21" s="100">
        <v>32.161225999999999</v>
      </c>
      <c r="BH21" s="100">
        <v>28.994347999999999</v>
      </c>
      <c r="BI21" s="100">
        <v>27.358986000000002</v>
      </c>
      <c r="BJ21" s="100">
        <v>18.897468</v>
      </c>
      <c r="BK21" s="100">
        <v>11.388159999999999</v>
      </c>
      <c r="BL21" s="100">
        <v>12.537456000000001</v>
      </c>
      <c r="BM21" s="100">
        <v>13.522513</v>
      </c>
      <c r="BN21" s="100">
        <v>17.424925000000002</v>
      </c>
      <c r="BO21" s="125"/>
      <c r="BP21" s="113">
        <v>1914</v>
      </c>
    </row>
    <row r="22" spans="1:68" s="91" customFormat="1">
      <c r="A22" s="125"/>
      <c r="B22" s="113">
        <v>1915</v>
      </c>
      <c r="C22" s="100">
        <v>0.35240579999999999</v>
      </c>
      <c r="D22" s="100">
        <v>0</v>
      </c>
      <c r="E22" s="100">
        <v>0</v>
      </c>
      <c r="F22" s="100">
        <v>3.8773483</v>
      </c>
      <c r="G22" s="100">
        <v>11.954243999999999</v>
      </c>
      <c r="H22" s="100">
        <v>24.212178000000002</v>
      </c>
      <c r="I22" s="100">
        <v>25.230992000000001</v>
      </c>
      <c r="J22" s="100">
        <v>39.112257</v>
      </c>
      <c r="K22" s="100">
        <v>42.375928000000002</v>
      </c>
      <c r="L22" s="100">
        <v>37.435496000000001</v>
      </c>
      <c r="M22" s="100">
        <v>47.772542000000001</v>
      </c>
      <c r="N22" s="100">
        <v>58.573503000000002</v>
      </c>
      <c r="O22" s="100">
        <v>54.851056999999997</v>
      </c>
      <c r="P22" s="100">
        <v>67.775645999999995</v>
      </c>
      <c r="Q22" s="100">
        <v>58.077629999999999</v>
      </c>
      <c r="R22" s="100">
        <v>57.022590999999998</v>
      </c>
      <c r="S22" s="100">
        <v>21.935116000000001</v>
      </c>
      <c r="T22" s="100">
        <v>50.686805999999997</v>
      </c>
      <c r="U22" s="100">
        <v>21.509416000000002</v>
      </c>
      <c r="V22" s="100">
        <v>29.062543999999999</v>
      </c>
      <c r="W22" s="125"/>
      <c r="X22" s="113">
        <v>1915</v>
      </c>
      <c r="Y22" s="100">
        <v>0</v>
      </c>
      <c r="Z22" s="100">
        <v>0</v>
      </c>
      <c r="AA22" s="100">
        <v>0</v>
      </c>
      <c r="AB22" s="100">
        <v>4.4052319999999998</v>
      </c>
      <c r="AC22" s="100">
        <v>4.4703325999999999</v>
      </c>
      <c r="AD22" s="100">
        <v>6.7075057999999999</v>
      </c>
      <c r="AE22" s="100">
        <v>9.7314761000000001</v>
      </c>
      <c r="AF22" s="100">
        <v>5.5970079999999998</v>
      </c>
      <c r="AG22" s="100">
        <v>10.71144</v>
      </c>
      <c r="AH22" s="100">
        <v>14.111959000000001</v>
      </c>
      <c r="AI22" s="100">
        <v>6.0458517000000001</v>
      </c>
      <c r="AJ22" s="100">
        <v>21.455199</v>
      </c>
      <c r="AK22" s="100">
        <v>8.6092305000000007</v>
      </c>
      <c r="AL22" s="100">
        <v>2.3798191000000002</v>
      </c>
      <c r="AM22" s="100">
        <v>3.5080825999999998</v>
      </c>
      <c r="AN22" s="100">
        <v>0</v>
      </c>
      <c r="AO22" s="100">
        <v>0</v>
      </c>
      <c r="AP22" s="100">
        <v>0</v>
      </c>
      <c r="AQ22" s="100">
        <v>5.1728626999999996</v>
      </c>
      <c r="AR22" s="100">
        <v>6.1458059</v>
      </c>
      <c r="AS22" s="125"/>
      <c r="AT22" s="113">
        <v>1915</v>
      </c>
      <c r="AU22" s="100">
        <v>0.179342</v>
      </c>
      <c r="AV22" s="100">
        <v>0</v>
      </c>
      <c r="AW22" s="100">
        <v>0</v>
      </c>
      <c r="AX22" s="100">
        <v>4.1383498000000003</v>
      </c>
      <c r="AY22" s="100">
        <v>8.2303025999999999</v>
      </c>
      <c r="AZ22" s="100">
        <v>15.499839</v>
      </c>
      <c r="BA22" s="100">
        <v>17.670062000000001</v>
      </c>
      <c r="BB22" s="100">
        <v>22.884535</v>
      </c>
      <c r="BC22" s="100">
        <v>27.384663</v>
      </c>
      <c r="BD22" s="100">
        <v>26.60284</v>
      </c>
      <c r="BE22" s="100">
        <v>28.825431999999999</v>
      </c>
      <c r="BF22" s="100">
        <v>41.803334999999997</v>
      </c>
      <c r="BG22" s="100">
        <v>33.457445</v>
      </c>
      <c r="BH22" s="100">
        <v>36.981171000000003</v>
      </c>
      <c r="BI22" s="100">
        <v>31.933523999999998</v>
      </c>
      <c r="BJ22" s="100">
        <v>29.305199999999999</v>
      </c>
      <c r="BK22" s="100">
        <v>11.184556000000001</v>
      </c>
      <c r="BL22" s="100">
        <v>24.114398999999999</v>
      </c>
      <c r="BM22" s="100">
        <v>13.573515</v>
      </c>
      <c r="BN22" s="100">
        <v>18.192453</v>
      </c>
      <c r="BO22" s="125"/>
      <c r="BP22" s="113">
        <v>1915</v>
      </c>
    </row>
    <row r="23" spans="1:68" s="91" customFormat="1">
      <c r="A23" s="125"/>
      <c r="B23" s="113">
        <v>1916</v>
      </c>
      <c r="C23" s="100">
        <v>0</v>
      </c>
      <c r="D23" s="100">
        <v>0</v>
      </c>
      <c r="E23" s="100">
        <v>0.8248375</v>
      </c>
      <c r="F23" s="100">
        <v>3.0034603999999998</v>
      </c>
      <c r="G23" s="100">
        <v>10.226722000000001</v>
      </c>
      <c r="H23" s="100">
        <v>14.555255000000001</v>
      </c>
      <c r="I23" s="100">
        <v>11.517968</v>
      </c>
      <c r="J23" s="100">
        <v>28.993499</v>
      </c>
      <c r="K23" s="100">
        <v>48.033168000000003</v>
      </c>
      <c r="L23" s="100">
        <v>35.679116</v>
      </c>
      <c r="M23" s="100">
        <v>54.949787000000001</v>
      </c>
      <c r="N23" s="100">
        <v>48.436093</v>
      </c>
      <c r="O23" s="100">
        <v>57.439461000000001</v>
      </c>
      <c r="P23" s="100">
        <v>36.813203999999999</v>
      </c>
      <c r="Q23" s="100">
        <v>54.092753000000002</v>
      </c>
      <c r="R23" s="100">
        <v>36.128100000000003</v>
      </c>
      <c r="S23" s="100">
        <v>21.782933</v>
      </c>
      <c r="T23" s="100">
        <v>49.121944999999997</v>
      </c>
      <c r="U23" s="100">
        <v>18.328651000000001</v>
      </c>
      <c r="V23" s="100">
        <v>24.975612999999999</v>
      </c>
      <c r="W23" s="125"/>
      <c r="X23" s="113">
        <v>1916</v>
      </c>
      <c r="Y23" s="100">
        <v>0</v>
      </c>
      <c r="Z23" s="100">
        <v>0</v>
      </c>
      <c r="AA23" s="100">
        <v>0</v>
      </c>
      <c r="AB23" s="100">
        <v>5.7025297000000004</v>
      </c>
      <c r="AC23" s="100">
        <v>3.5595501999999999</v>
      </c>
      <c r="AD23" s="100">
        <v>7.4946893000000001</v>
      </c>
      <c r="AE23" s="100">
        <v>7.8538554999999999</v>
      </c>
      <c r="AF23" s="100">
        <v>5.4254943999999998</v>
      </c>
      <c r="AG23" s="100">
        <v>9.0478211999999996</v>
      </c>
      <c r="AH23" s="100">
        <v>8.9234288999999993</v>
      </c>
      <c r="AI23" s="100">
        <v>13.629549000000001</v>
      </c>
      <c r="AJ23" s="100">
        <v>7.6050446999999997</v>
      </c>
      <c r="AK23" s="100">
        <v>4.8755911999999997</v>
      </c>
      <c r="AL23" s="100">
        <v>2.3068051000000001</v>
      </c>
      <c r="AM23" s="100">
        <v>6.8756876</v>
      </c>
      <c r="AN23" s="100">
        <v>0</v>
      </c>
      <c r="AO23" s="100">
        <v>0</v>
      </c>
      <c r="AP23" s="100">
        <v>0</v>
      </c>
      <c r="AQ23" s="100">
        <v>4.6008741999999998</v>
      </c>
      <c r="AR23" s="100">
        <v>5.3257542000000004</v>
      </c>
      <c r="AS23" s="125"/>
      <c r="AT23" s="113">
        <v>1916</v>
      </c>
      <c r="AU23" s="100">
        <v>0</v>
      </c>
      <c r="AV23" s="100">
        <v>0</v>
      </c>
      <c r="AW23" s="100">
        <v>0.41666059999999999</v>
      </c>
      <c r="AX23" s="100">
        <v>4.3380796000000004</v>
      </c>
      <c r="AY23" s="100">
        <v>6.8942740999999996</v>
      </c>
      <c r="AZ23" s="100">
        <v>11.020808000000001</v>
      </c>
      <c r="BA23" s="100">
        <v>9.7267051999999996</v>
      </c>
      <c r="BB23" s="100">
        <v>17.554895999999999</v>
      </c>
      <c r="BC23" s="100">
        <v>29.479472000000001</v>
      </c>
      <c r="BD23" s="100">
        <v>23.157903000000001</v>
      </c>
      <c r="BE23" s="100">
        <v>36.056488000000002</v>
      </c>
      <c r="BF23" s="100">
        <v>29.908176000000001</v>
      </c>
      <c r="BG23" s="100">
        <v>33.104984000000002</v>
      </c>
      <c r="BH23" s="100">
        <v>20.597211000000001</v>
      </c>
      <c r="BI23" s="100">
        <v>31.396915</v>
      </c>
      <c r="BJ23" s="100">
        <v>18.406521000000001</v>
      </c>
      <c r="BK23" s="100">
        <v>10.988104999999999</v>
      </c>
      <c r="BL23" s="100">
        <v>23.224758000000001</v>
      </c>
      <c r="BM23" s="100">
        <v>11.644679999999999</v>
      </c>
      <c r="BN23" s="100">
        <v>15.668806</v>
      </c>
      <c r="BO23" s="125"/>
      <c r="BP23" s="113">
        <v>1916</v>
      </c>
    </row>
    <row r="24" spans="1:68" s="91" customFormat="1">
      <c r="A24" s="125"/>
      <c r="B24" s="113">
        <v>1917</v>
      </c>
      <c r="C24" s="100">
        <v>0</v>
      </c>
      <c r="D24" s="100">
        <v>0</v>
      </c>
      <c r="E24" s="100">
        <v>0</v>
      </c>
      <c r="F24" s="100">
        <v>2.1366461999999999</v>
      </c>
      <c r="G24" s="100">
        <v>7.1447453999999997</v>
      </c>
      <c r="H24" s="100">
        <v>15.79007</v>
      </c>
      <c r="I24" s="100">
        <v>16.571591000000002</v>
      </c>
      <c r="J24" s="100">
        <v>22.160516999999999</v>
      </c>
      <c r="K24" s="100">
        <v>33.603154000000004</v>
      </c>
      <c r="L24" s="100">
        <v>31.831274000000001</v>
      </c>
      <c r="M24" s="100">
        <v>49.781762999999998</v>
      </c>
      <c r="N24" s="100">
        <v>43.235025999999998</v>
      </c>
      <c r="O24" s="100">
        <v>38.510775000000002</v>
      </c>
      <c r="P24" s="100">
        <v>37.566927999999997</v>
      </c>
      <c r="Q24" s="100">
        <v>50.216558999999997</v>
      </c>
      <c r="R24" s="100">
        <v>30.831842999999999</v>
      </c>
      <c r="S24" s="100">
        <v>21.632847000000002</v>
      </c>
      <c r="T24" s="100">
        <v>23.825406999999998</v>
      </c>
      <c r="U24" s="100">
        <v>15.762912999999999</v>
      </c>
      <c r="V24" s="100">
        <v>21.219313</v>
      </c>
      <c r="W24" s="125"/>
      <c r="X24" s="113">
        <v>1917</v>
      </c>
      <c r="Y24" s="100">
        <v>0</v>
      </c>
      <c r="Z24" s="100">
        <v>0</v>
      </c>
      <c r="AA24" s="100">
        <v>0.4124256</v>
      </c>
      <c r="AB24" s="100">
        <v>4.3680482999999999</v>
      </c>
      <c r="AC24" s="100">
        <v>6.2002321</v>
      </c>
      <c r="AD24" s="100">
        <v>6.8729278000000003</v>
      </c>
      <c r="AE24" s="100">
        <v>5.0758536000000003</v>
      </c>
      <c r="AF24" s="100">
        <v>4.6792711000000002</v>
      </c>
      <c r="AG24" s="100">
        <v>5.4301788000000002</v>
      </c>
      <c r="AH24" s="100">
        <v>9.5180080999999994</v>
      </c>
      <c r="AI24" s="100">
        <v>1.8833385</v>
      </c>
      <c r="AJ24" s="100">
        <v>6.0084599000000001</v>
      </c>
      <c r="AK24" s="100">
        <v>3.0776428</v>
      </c>
      <c r="AL24" s="100">
        <v>4.4762757000000004</v>
      </c>
      <c r="AM24" s="100">
        <v>10.111086999999999</v>
      </c>
      <c r="AN24" s="100">
        <v>5.2455989000000001</v>
      </c>
      <c r="AO24" s="100">
        <v>0</v>
      </c>
      <c r="AP24" s="100">
        <v>0</v>
      </c>
      <c r="AQ24" s="100">
        <v>3.8107470000000001</v>
      </c>
      <c r="AR24" s="100">
        <v>4.2691815000000002</v>
      </c>
      <c r="AS24" s="125"/>
      <c r="AT24" s="113">
        <v>1917</v>
      </c>
      <c r="AU24" s="100">
        <v>0</v>
      </c>
      <c r="AV24" s="100">
        <v>0</v>
      </c>
      <c r="AW24" s="100">
        <v>0.20401269999999999</v>
      </c>
      <c r="AX24" s="100">
        <v>3.2401130999999999</v>
      </c>
      <c r="AY24" s="100">
        <v>6.6705385000000001</v>
      </c>
      <c r="AZ24" s="100">
        <v>11.301447</v>
      </c>
      <c r="BA24" s="100">
        <v>10.940331</v>
      </c>
      <c r="BB24" s="100">
        <v>13.657004000000001</v>
      </c>
      <c r="BC24" s="100">
        <v>20.128302000000001</v>
      </c>
      <c r="BD24" s="100">
        <v>21.312618000000001</v>
      </c>
      <c r="BE24" s="100">
        <v>27.737086999999999</v>
      </c>
      <c r="BF24" s="100">
        <v>26.276547999999998</v>
      </c>
      <c r="BG24" s="100">
        <v>22.097337</v>
      </c>
      <c r="BH24" s="100">
        <v>22.045763000000001</v>
      </c>
      <c r="BI24" s="100">
        <v>30.878041</v>
      </c>
      <c r="BJ24" s="100">
        <v>18.170490999999998</v>
      </c>
      <c r="BK24" s="100">
        <v>10.798436000000001</v>
      </c>
      <c r="BL24" s="100">
        <v>11.199211999999999</v>
      </c>
      <c r="BM24" s="100">
        <v>9.9306397999999998</v>
      </c>
      <c r="BN24" s="100">
        <v>13.180967000000001</v>
      </c>
      <c r="BO24" s="125"/>
      <c r="BP24" s="113">
        <v>1917</v>
      </c>
    </row>
    <row r="25" spans="1:68" s="91" customFormat="1">
      <c r="A25" s="125"/>
      <c r="B25" s="114">
        <v>1918</v>
      </c>
      <c r="C25" s="100">
        <v>0</v>
      </c>
      <c r="D25" s="100">
        <v>0</v>
      </c>
      <c r="E25" s="100">
        <v>0.39537689999999998</v>
      </c>
      <c r="F25" s="100">
        <v>2.1280336000000002</v>
      </c>
      <c r="G25" s="100">
        <v>5.8301036000000002</v>
      </c>
      <c r="H25" s="100">
        <v>14.701226999999999</v>
      </c>
      <c r="I25" s="100">
        <v>17.564447000000001</v>
      </c>
      <c r="J25" s="100">
        <v>21.609836000000001</v>
      </c>
      <c r="K25" s="100">
        <v>23.287966999999998</v>
      </c>
      <c r="L25" s="100">
        <v>49.087395000000001</v>
      </c>
      <c r="M25" s="100">
        <v>33.816276999999999</v>
      </c>
      <c r="N25" s="100">
        <v>39.444960999999999</v>
      </c>
      <c r="O25" s="100">
        <v>39.127729000000002</v>
      </c>
      <c r="P25" s="100">
        <v>57.408247000000003</v>
      </c>
      <c r="Q25" s="100">
        <v>40.252040000000001</v>
      </c>
      <c r="R25" s="100">
        <v>25.581598</v>
      </c>
      <c r="S25" s="100">
        <v>42.969631</v>
      </c>
      <c r="T25" s="100">
        <v>46.265239000000001</v>
      </c>
      <c r="U25" s="100">
        <v>15.488334999999999</v>
      </c>
      <c r="V25" s="100">
        <v>21.191652000000001</v>
      </c>
      <c r="W25" s="125"/>
      <c r="X25" s="114">
        <v>1918</v>
      </c>
      <c r="Y25" s="100">
        <v>0</v>
      </c>
      <c r="Z25" s="100">
        <v>0</v>
      </c>
      <c r="AA25" s="100">
        <v>0</v>
      </c>
      <c r="AB25" s="100">
        <v>1.3049071999999999</v>
      </c>
      <c r="AC25" s="100">
        <v>5.7306968999999999</v>
      </c>
      <c r="AD25" s="100">
        <v>6.7261347000000002</v>
      </c>
      <c r="AE25" s="100">
        <v>4.9252979999999997</v>
      </c>
      <c r="AF25" s="100">
        <v>3.4081207999999998</v>
      </c>
      <c r="AG25" s="100">
        <v>6.6238939999999999</v>
      </c>
      <c r="AH25" s="100">
        <v>6.9830993000000001</v>
      </c>
      <c r="AI25" s="100">
        <v>8.2063775999999997</v>
      </c>
      <c r="AJ25" s="100">
        <v>3.4271221999999999</v>
      </c>
      <c r="AK25" s="100">
        <v>8.7669823999999998</v>
      </c>
      <c r="AL25" s="100">
        <v>2.1734406000000002</v>
      </c>
      <c r="AM25" s="100">
        <v>16.527396</v>
      </c>
      <c r="AN25" s="100">
        <v>0</v>
      </c>
      <c r="AO25" s="100">
        <v>0</v>
      </c>
      <c r="AP25" s="100">
        <v>0</v>
      </c>
      <c r="AQ25" s="100">
        <v>3.5702512</v>
      </c>
      <c r="AR25" s="100">
        <v>4.3094656999999996</v>
      </c>
      <c r="AS25" s="125"/>
      <c r="AT25" s="114">
        <v>1918</v>
      </c>
      <c r="AU25" s="100">
        <v>0</v>
      </c>
      <c r="AV25" s="100">
        <v>0</v>
      </c>
      <c r="AW25" s="100">
        <v>0.1998704</v>
      </c>
      <c r="AX25" s="100">
        <v>1.7209479000000001</v>
      </c>
      <c r="AY25" s="100">
        <v>5.7799728999999997</v>
      </c>
      <c r="AZ25" s="100">
        <v>10.665345</v>
      </c>
      <c r="BA25" s="100">
        <v>11.361269</v>
      </c>
      <c r="BB25" s="100">
        <v>12.737055</v>
      </c>
      <c r="BC25" s="100">
        <v>15.279666000000001</v>
      </c>
      <c r="BD25" s="100">
        <v>29.099170999999998</v>
      </c>
      <c r="BE25" s="100">
        <v>21.956817000000001</v>
      </c>
      <c r="BF25" s="100">
        <v>22.978985000000002</v>
      </c>
      <c r="BG25" s="100">
        <v>25.056495999999999</v>
      </c>
      <c r="BH25" s="100">
        <v>31.546607999999999</v>
      </c>
      <c r="BI25" s="100">
        <v>28.7773</v>
      </c>
      <c r="BJ25" s="100">
        <v>12.814598</v>
      </c>
      <c r="BK25" s="100">
        <v>21.230408000000001</v>
      </c>
      <c r="BL25" s="100">
        <v>21.628869999999999</v>
      </c>
      <c r="BM25" s="100">
        <v>9.6603898000000008</v>
      </c>
      <c r="BN25" s="100">
        <v>13.113674</v>
      </c>
      <c r="BO25" s="125"/>
      <c r="BP25" s="114">
        <v>1918</v>
      </c>
    </row>
    <row r="26" spans="1:68" s="91" customFormat="1">
      <c r="A26" s="125"/>
      <c r="B26" s="114">
        <v>1919</v>
      </c>
      <c r="C26" s="100">
        <v>0</v>
      </c>
      <c r="D26" s="100">
        <v>0</v>
      </c>
      <c r="E26" s="100">
        <v>0.77474699999999996</v>
      </c>
      <c r="F26" s="100">
        <v>5.5106742000000004</v>
      </c>
      <c r="G26" s="100">
        <v>7.6569539999999998</v>
      </c>
      <c r="H26" s="100">
        <v>23.635010000000001</v>
      </c>
      <c r="I26" s="100">
        <v>19.432281</v>
      </c>
      <c r="J26" s="100">
        <v>26.357323000000001</v>
      </c>
      <c r="K26" s="100">
        <v>28.373144</v>
      </c>
      <c r="L26" s="100">
        <v>35.457245999999998</v>
      </c>
      <c r="M26" s="100">
        <v>35.446838</v>
      </c>
      <c r="N26" s="100">
        <v>33.201695000000001</v>
      </c>
      <c r="O26" s="100">
        <v>38.483832999999997</v>
      </c>
      <c r="P26" s="100">
        <v>46.349341000000003</v>
      </c>
      <c r="Q26" s="100">
        <v>27.496867999999999</v>
      </c>
      <c r="R26" s="100">
        <v>40.753532999999997</v>
      </c>
      <c r="S26" s="100">
        <v>53.346989999999998</v>
      </c>
      <c r="T26" s="100">
        <v>22.478981999999998</v>
      </c>
      <c r="U26" s="100">
        <v>16.417131999999999</v>
      </c>
      <c r="V26" s="100">
        <v>21.370183000000001</v>
      </c>
      <c r="W26" s="125"/>
      <c r="X26" s="114">
        <v>1919</v>
      </c>
      <c r="Y26" s="100">
        <v>0</v>
      </c>
      <c r="Z26" s="100">
        <v>0</v>
      </c>
      <c r="AA26" s="100">
        <v>0</v>
      </c>
      <c r="AB26" s="100">
        <v>1.2994460999999999</v>
      </c>
      <c r="AC26" s="100">
        <v>3.9491177999999998</v>
      </c>
      <c r="AD26" s="100">
        <v>4.8293526</v>
      </c>
      <c r="AE26" s="100">
        <v>5.2617580999999998</v>
      </c>
      <c r="AF26" s="100">
        <v>6.6249516000000002</v>
      </c>
      <c r="AG26" s="100">
        <v>9.0549011999999998</v>
      </c>
      <c r="AH26" s="100">
        <v>10.631157</v>
      </c>
      <c r="AI26" s="100">
        <v>7.9542400999999998</v>
      </c>
      <c r="AJ26" s="100">
        <v>13.063642</v>
      </c>
      <c r="AK26" s="100">
        <v>6.9548380999999999</v>
      </c>
      <c r="AL26" s="100">
        <v>8.4495141999999994</v>
      </c>
      <c r="AM26" s="100">
        <v>3.2430469</v>
      </c>
      <c r="AN26" s="100">
        <v>5.0297257000000002</v>
      </c>
      <c r="AO26" s="100">
        <v>0</v>
      </c>
      <c r="AP26" s="100">
        <v>0</v>
      </c>
      <c r="AQ26" s="100">
        <v>4.1165783999999999</v>
      </c>
      <c r="AR26" s="100">
        <v>5.0908007</v>
      </c>
      <c r="AS26" s="125"/>
      <c r="AT26" s="114">
        <v>1919</v>
      </c>
      <c r="AU26" s="100">
        <v>0</v>
      </c>
      <c r="AV26" s="100">
        <v>0</v>
      </c>
      <c r="AW26" s="100">
        <v>0.39178600000000002</v>
      </c>
      <c r="AX26" s="100">
        <v>3.4277874000000002</v>
      </c>
      <c r="AY26" s="100">
        <v>5.7788127999999999</v>
      </c>
      <c r="AZ26" s="100">
        <v>14.069208</v>
      </c>
      <c r="BA26" s="100">
        <v>12.464992000000001</v>
      </c>
      <c r="BB26" s="100">
        <v>16.719071</v>
      </c>
      <c r="BC26" s="100">
        <v>19.046904999999999</v>
      </c>
      <c r="BD26" s="100">
        <v>23.591446000000001</v>
      </c>
      <c r="BE26" s="100">
        <v>22.641292</v>
      </c>
      <c r="BF26" s="100">
        <v>23.965705</v>
      </c>
      <c r="BG26" s="100">
        <v>23.864163000000001</v>
      </c>
      <c r="BH26" s="100">
        <v>28.634</v>
      </c>
      <c r="BI26" s="100">
        <v>15.731631</v>
      </c>
      <c r="BJ26" s="100">
        <v>22.777889999999999</v>
      </c>
      <c r="BK26" s="100">
        <v>26.095216000000001</v>
      </c>
      <c r="BL26" s="100">
        <v>10.455220000000001</v>
      </c>
      <c r="BM26" s="100">
        <v>10.389945000000001</v>
      </c>
      <c r="BN26" s="100">
        <v>13.495547999999999</v>
      </c>
      <c r="BO26" s="125"/>
      <c r="BP26" s="114">
        <v>1919</v>
      </c>
    </row>
    <row r="27" spans="1:68" s="91" customFormat="1">
      <c r="A27" s="125"/>
      <c r="B27" s="114">
        <v>1920</v>
      </c>
      <c r="C27" s="100">
        <v>0</v>
      </c>
      <c r="D27" s="100">
        <v>0</v>
      </c>
      <c r="E27" s="100">
        <v>0</v>
      </c>
      <c r="F27" s="100">
        <v>3.7998267999999999</v>
      </c>
      <c r="G27" s="100">
        <v>12.213868</v>
      </c>
      <c r="H27" s="100">
        <v>19.788060999999999</v>
      </c>
      <c r="I27" s="100">
        <v>20.756474000000001</v>
      </c>
      <c r="J27" s="100">
        <v>30.880034999999999</v>
      </c>
      <c r="K27" s="100">
        <v>36.282570999999997</v>
      </c>
      <c r="L27" s="100">
        <v>37.224024999999997</v>
      </c>
      <c r="M27" s="100">
        <v>49.098883999999998</v>
      </c>
      <c r="N27" s="100">
        <v>40.738933000000003</v>
      </c>
      <c r="O27" s="100">
        <v>35.601125000000003</v>
      </c>
      <c r="P27" s="100">
        <v>50.342418000000002</v>
      </c>
      <c r="Q27" s="100">
        <v>51.258083999999997</v>
      </c>
      <c r="R27" s="100">
        <v>45.650288000000003</v>
      </c>
      <c r="S27" s="100">
        <v>84.778992000000002</v>
      </c>
      <c r="T27" s="100">
        <v>109.30634000000001</v>
      </c>
      <c r="U27" s="100">
        <v>18.928740000000001</v>
      </c>
      <c r="V27" s="100">
        <v>26.355633000000001</v>
      </c>
      <c r="W27" s="125"/>
      <c r="X27" s="114">
        <v>1920</v>
      </c>
      <c r="Y27" s="100">
        <v>0</v>
      </c>
      <c r="Z27" s="100">
        <v>0</v>
      </c>
      <c r="AA27" s="100">
        <v>0</v>
      </c>
      <c r="AB27" s="100">
        <v>1.725374</v>
      </c>
      <c r="AC27" s="100">
        <v>4.3677754000000002</v>
      </c>
      <c r="AD27" s="100">
        <v>6.8806284</v>
      </c>
      <c r="AE27" s="100">
        <v>6.0443243999999998</v>
      </c>
      <c r="AF27" s="100">
        <v>10.740175000000001</v>
      </c>
      <c r="AG27" s="100">
        <v>10.110188000000001</v>
      </c>
      <c r="AH27" s="100">
        <v>8.9223178000000001</v>
      </c>
      <c r="AI27" s="100">
        <v>8.5745938000000006</v>
      </c>
      <c r="AJ27" s="100">
        <v>7.2780961</v>
      </c>
      <c r="AK27" s="100">
        <v>9.2904485999999995</v>
      </c>
      <c r="AL27" s="100">
        <v>4.1093076000000002</v>
      </c>
      <c r="AM27" s="100">
        <v>6.3658586000000001</v>
      </c>
      <c r="AN27" s="100">
        <v>4.9283175999999997</v>
      </c>
      <c r="AO27" s="100">
        <v>0</v>
      </c>
      <c r="AP27" s="100">
        <v>0</v>
      </c>
      <c r="AQ27" s="100">
        <v>4.5643395</v>
      </c>
      <c r="AR27" s="100">
        <v>5.4207141999999999</v>
      </c>
      <c r="AS27" s="125"/>
      <c r="AT27" s="114">
        <v>1920</v>
      </c>
      <c r="AU27" s="100">
        <v>0</v>
      </c>
      <c r="AV27" s="100">
        <v>0</v>
      </c>
      <c r="AW27" s="100">
        <v>0</v>
      </c>
      <c r="AX27" s="100">
        <v>2.7737078999999998</v>
      </c>
      <c r="AY27" s="100">
        <v>8.2220449999999996</v>
      </c>
      <c r="AZ27" s="100">
        <v>13.189909</v>
      </c>
      <c r="BA27" s="100">
        <v>13.510560999999999</v>
      </c>
      <c r="BB27" s="100">
        <v>21.024028000000001</v>
      </c>
      <c r="BC27" s="100">
        <v>23.59206</v>
      </c>
      <c r="BD27" s="100">
        <v>23.608376</v>
      </c>
      <c r="BE27" s="100">
        <v>30.119333000000001</v>
      </c>
      <c r="BF27" s="100">
        <v>25.347560000000001</v>
      </c>
      <c r="BG27" s="100">
        <v>23.395831000000001</v>
      </c>
      <c r="BH27" s="100">
        <v>28.766189000000001</v>
      </c>
      <c r="BI27" s="100">
        <v>29.419460999999998</v>
      </c>
      <c r="BJ27" s="100">
        <v>24.996251000000001</v>
      </c>
      <c r="BK27" s="100">
        <v>41.067129000000001</v>
      </c>
      <c r="BL27" s="100">
        <v>50.595509</v>
      </c>
      <c r="BM27" s="100">
        <v>11.87655</v>
      </c>
      <c r="BN27" s="100">
        <v>16.150355999999999</v>
      </c>
      <c r="BO27" s="125"/>
      <c r="BP27" s="114">
        <v>1920</v>
      </c>
    </row>
    <row r="28" spans="1:68">
      <c r="A28" s="127"/>
      <c r="B28" s="115">
        <v>1921</v>
      </c>
      <c r="C28" s="100">
        <v>0</v>
      </c>
      <c r="D28" s="100">
        <v>0</v>
      </c>
      <c r="E28" s="100">
        <v>0.37230079999999999</v>
      </c>
      <c r="F28" s="100">
        <v>3.7846929999999999</v>
      </c>
      <c r="G28" s="100">
        <v>12.721489999999999</v>
      </c>
      <c r="H28" s="100">
        <v>18.691589</v>
      </c>
      <c r="I28" s="100">
        <v>18.053720999999999</v>
      </c>
      <c r="J28" s="100">
        <v>23.629964999999999</v>
      </c>
      <c r="K28" s="100">
        <v>38.686987000000002</v>
      </c>
      <c r="L28" s="100">
        <v>39.644565999999998</v>
      </c>
      <c r="M28" s="100">
        <v>37.777777999999998</v>
      </c>
      <c r="N28" s="100">
        <v>50.255536999999997</v>
      </c>
      <c r="O28" s="100">
        <v>50.549450999999998</v>
      </c>
      <c r="P28" s="100">
        <v>61.082023999999997</v>
      </c>
      <c r="Q28" s="100">
        <v>26.785713999999999</v>
      </c>
      <c r="R28" s="100">
        <v>40.404040000000002</v>
      </c>
      <c r="S28" s="100">
        <v>42.105263000000001</v>
      </c>
      <c r="T28" s="100">
        <v>21.276596000000001</v>
      </c>
      <c r="U28" s="100">
        <v>18.398931999999999</v>
      </c>
      <c r="V28" s="100">
        <v>23.799437000000001</v>
      </c>
      <c r="W28" s="127"/>
      <c r="X28" s="115">
        <v>1921</v>
      </c>
      <c r="Y28" s="100">
        <v>0</v>
      </c>
      <c r="Z28" s="100">
        <v>0</v>
      </c>
      <c r="AA28" s="100">
        <v>0</v>
      </c>
      <c r="AB28" s="100">
        <v>3.0068728999999998</v>
      </c>
      <c r="AC28" s="100">
        <v>1.7391304000000001</v>
      </c>
      <c r="AD28" s="100">
        <v>6.7425199999999998</v>
      </c>
      <c r="AE28" s="100">
        <v>9.0456807000000001</v>
      </c>
      <c r="AF28" s="100">
        <v>7.8410872999999999</v>
      </c>
      <c r="AG28" s="100">
        <v>6.1766522999999998</v>
      </c>
      <c r="AH28" s="100">
        <v>8.0116533000000008</v>
      </c>
      <c r="AI28" s="100">
        <v>6.6611156999999999</v>
      </c>
      <c r="AJ28" s="100">
        <v>8.9552239</v>
      </c>
      <c r="AK28" s="100">
        <v>5.0761421000000002</v>
      </c>
      <c r="AL28" s="100">
        <v>4</v>
      </c>
      <c r="AM28" s="100">
        <v>12.5</v>
      </c>
      <c r="AN28" s="100">
        <v>0</v>
      </c>
      <c r="AO28" s="100">
        <v>9.7087378999999991</v>
      </c>
      <c r="AP28" s="100">
        <v>0</v>
      </c>
      <c r="AQ28" s="100">
        <v>4.1368514999999997</v>
      </c>
      <c r="AR28" s="100">
        <v>4.9756697000000001</v>
      </c>
      <c r="AS28" s="127"/>
      <c r="AT28" s="115">
        <v>1921</v>
      </c>
      <c r="AU28" s="100">
        <v>0</v>
      </c>
      <c r="AV28" s="100">
        <v>0</v>
      </c>
      <c r="AW28" s="100">
        <v>0.1883949</v>
      </c>
      <c r="AX28" s="100">
        <v>3.399915</v>
      </c>
      <c r="AY28" s="100">
        <v>7.1095312000000002</v>
      </c>
      <c r="AZ28" s="100">
        <v>12.554112999999999</v>
      </c>
      <c r="BA28" s="100">
        <v>13.609996000000001</v>
      </c>
      <c r="BB28" s="100">
        <v>15.889288000000001</v>
      </c>
      <c r="BC28" s="100">
        <v>22.857143000000001</v>
      </c>
      <c r="BD28" s="100">
        <v>24.330041999999999</v>
      </c>
      <c r="BE28" s="100">
        <v>23.128184999999998</v>
      </c>
      <c r="BF28" s="100">
        <v>31.206976000000001</v>
      </c>
      <c r="BG28" s="100">
        <v>29.446408000000002</v>
      </c>
      <c r="BH28" s="100">
        <v>34.482759000000001</v>
      </c>
      <c r="BI28" s="100">
        <v>19.817073000000001</v>
      </c>
      <c r="BJ28" s="100">
        <v>19.753086</v>
      </c>
      <c r="BK28" s="100">
        <v>25.252524999999999</v>
      </c>
      <c r="BL28" s="100">
        <v>9.8039216000000007</v>
      </c>
      <c r="BM28" s="100">
        <v>11.383843000000001</v>
      </c>
      <c r="BN28" s="100">
        <v>14.704741</v>
      </c>
      <c r="BO28" s="127"/>
      <c r="BP28" s="115">
        <v>1921</v>
      </c>
    </row>
    <row r="29" spans="1:68">
      <c r="A29" s="127"/>
      <c r="B29" s="116">
        <v>1922</v>
      </c>
      <c r="C29" s="100">
        <v>0</v>
      </c>
      <c r="D29" s="100">
        <v>0</v>
      </c>
      <c r="E29" s="100">
        <v>0.3620565</v>
      </c>
      <c r="F29" s="100">
        <v>7.3619631999999999</v>
      </c>
      <c r="G29" s="100">
        <v>9.7431354999999993</v>
      </c>
      <c r="H29" s="100">
        <v>14.871563999999999</v>
      </c>
      <c r="I29" s="100">
        <v>15.131862999999999</v>
      </c>
      <c r="J29" s="100">
        <v>22.384428</v>
      </c>
      <c r="K29" s="100">
        <v>26.613817000000001</v>
      </c>
      <c r="L29" s="100">
        <v>35.158890999999997</v>
      </c>
      <c r="M29" s="100">
        <v>33.430233000000001</v>
      </c>
      <c r="N29" s="100">
        <v>31.772575</v>
      </c>
      <c r="O29" s="100">
        <v>50.526316000000001</v>
      </c>
      <c r="P29" s="100">
        <v>20.766773000000001</v>
      </c>
      <c r="Q29" s="100">
        <v>53.977272999999997</v>
      </c>
      <c r="R29" s="100">
        <v>54.187192000000003</v>
      </c>
      <c r="S29" s="100">
        <v>51.546391999999997</v>
      </c>
      <c r="T29" s="100">
        <v>63.829787000000003</v>
      </c>
      <c r="U29" s="100">
        <v>15.574783999999999</v>
      </c>
      <c r="V29" s="100">
        <v>21.355633000000001</v>
      </c>
      <c r="W29" s="127"/>
      <c r="X29" s="116">
        <v>1922</v>
      </c>
      <c r="Y29" s="100">
        <v>0</v>
      </c>
      <c r="Z29" s="100">
        <v>0</v>
      </c>
      <c r="AA29" s="100">
        <v>0.74101519999999999</v>
      </c>
      <c r="AB29" s="100">
        <v>3.3655868999999998</v>
      </c>
      <c r="AC29" s="100">
        <v>3.4752388999999999</v>
      </c>
      <c r="AD29" s="100">
        <v>4.6610168999999999</v>
      </c>
      <c r="AE29" s="100">
        <v>4.8372910999999998</v>
      </c>
      <c r="AF29" s="100">
        <v>6.5922920999999999</v>
      </c>
      <c r="AG29" s="100">
        <v>3.5756853</v>
      </c>
      <c r="AH29" s="100">
        <v>6.4331664999999996</v>
      </c>
      <c r="AI29" s="100">
        <v>5.6406124000000002</v>
      </c>
      <c r="AJ29" s="100">
        <v>5.8309037999999997</v>
      </c>
      <c r="AK29" s="100">
        <v>4.8426150000000003</v>
      </c>
      <c r="AL29" s="100">
        <v>7.2992701000000002</v>
      </c>
      <c r="AM29" s="100">
        <v>9.0909090999999993</v>
      </c>
      <c r="AN29" s="100">
        <v>0</v>
      </c>
      <c r="AO29" s="100">
        <v>0</v>
      </c>
      <c r="AP29" s="100">
        <v>0</v>
      </c>
      <c r="AQ29" s="100">
        <v>3.3596260999999998</v>
      </c>
      <c r="AR29" s="100">
        <v>3.8935525000000002</v>
      </c>
      <c r="AS29" s="127"/>
      <c r="AT29" s="116">
        <v>1922</v>
      </c>
      <c r="AU29" s="100">
        <v>0</v>
      </c>
      <c r="AV29" s="100">
        <v>0</v>
      </c>
      <c r="AW29" s="100">
        <v>0.54934989999999995</v>
      </c>
      <c r="AX29" s="100">
        <v>5.3919534999999996</v>
      </c>
      <c r="AY29" s="100">
        <v>6.5789473999999997</v>
      </c>
      <c r="AZ29" s="100">
        <v>9.6090850000000003</v>
      </c>
      <c r="BA29" s="100">
        <v>10.028340999999999</v>
      </c>
      <c r="BB29" s="100">
        <v>14.651104999999999</v>
      </c>
      <c r="BC29" s="100">
        <v>15.389082</v>
      </c>
      <c r="BD29" s="100">
        <v>21.195274000000001</v>
      </c>
      <c r="BE29" s="100">
        <v>20.252196999999999</v>
      </c>
      <c r="BF29" s="100">
        <v>19.775281</v>
      </c>
      <c r="BG29" s="100">
        <v>29.279278999999999</v>
      </c>
      <c r="BH29" s="100">
        <v>14.480409</v>
      </c>
      <c r="BI29" s="100">
        <v>32.258065000000002</v>
      </c>
      <c r="BJ29" s="100">
        <v>26.378896999999998</v>
      </c>
      <c r="BK29" s="100">
        <v>24.630541999999998</v>
      </c>
      <c r="BL29" s="100">
        <v>29.126214000000001</v>
      </c>
      <c r="BM29" s="100">
        <v>9.5692921000000002</v>
      </c>
      <c r="BN29" s="100">
        <v>12.808199999999999</v>
      </c>
      <c r="BO29" s="127"/>
      <c r="BP29" s="116">
        <v>1922</v>
      </c>
    </row>
    <row r="30" spans="1:68">
      <c r="A30" s="127"/>
      <c r="B30" s="116">
        <v>1923</v>
      </c>
      <c r="C30" s="100">
        <v>0</v>
      </c>
      <c r="D30" s="100">
        <v>0</v>
      </c>
      <c r="E30" s="100">
        <v>1.0567101000000001</v>
      </c>
      <c r="F30" s="100">
        <v>4.7505937999999999</v>
      </c>
      <c r="G30" s="100">
        <v>8.2393754999999995</v>
      </c>
      <c r="H30" s="100">
        <v>18.468468000000001</v>
      </c>
      <c r="I30" s="100">
        <v>23.544521</v>
      </c>
      <c r="J30" s="100">
        <v>23.277467000000001</v>
      </c>
      <c r="K30" s="100">
        <v>33.972602999999999</v>
      </c>
      <c r="L30" s="100">
        <v>30.124427000000001</v>
      </c>
      <c r="M30" s="100">
        <v>31.428571000000002</v>
      </c>
      <c r="N30" s="100">
        <v>36.794767</v>
      </c>
      <c r="O30" s="100">
        <v>40.918163999999997</v>
      </c>
      <c r="P30" s="100">
        <v>51.698670999999997</v>
      </c>
      <c r="Q30" s="100">
        <v>48.128342000000004</v>
      </c>
      <c r="R30" s="100">
        <v>38.277512000000002</v>
      </c>
      <c r="S30" s="100">
        <v>59.405940999999999</v>
      </c>
      <c r="T30" s="100">
        <v>0</v>
      </c>
      <c r="U30" s="100">
        <v>16.972539999999999</v>
      </c>
      <c r="V30" s="100">
        <v>21.745574999999999</v>
      </c>
      <c r="W30" s="127"/>
      <c r="X30" s="116">
        <v>1923</v>
      </c>
      <c r="Y30" s="100">
        <v>0</v>
      </c>
      <c r="Z30" s="100">
        <v>0</v>
      </c>
      <c r="AA30" s="100">
        <v>0</v>
      </c>
      <c r="AB30" s="100">
        <v>2.8606457000000001</v>
      </c>
      <c r="AC30" s="100">
        <v>1.7323516999999999</v>
      </c>
      <c r="AD30" s="100">
        <v>4.2589437999999999</v>
      </c>
      <c r="AE30" s="100">
        <v>8.6355786000000005</v>
      </c>
      <c r="AF30" s="100">
        <v>4.8780488000000002</v>
      </c>
      <c r="AG30" s="100">
        <v>6.9324089999999998</v>
      </c>
      <c r="AH30" s="100">
        <v>4.8746517999999996</v>
      </c>
      <c r="AI30" s="100">
        <v>10.252366</v>
      </c>
      <c r="AJ30" s="100">
        <v>9.4073376999999994</v>
      </c>
      <c r="AK30" s="100">
        <v>9.2378753000000007</v>
      </c>
      <c r="AL30" s="100">
        <v>10.067114</v>
      </c>
      <c r="AM30" s="100">
        <v>0</v>
      </c>
      <c r="AN30" s="100">
        <v>0</v>
      </c>
      <c r="AO30" s="100">
        <v>0</v>
      </c>
      <c r="AP30" s="100">
        <v>0</v>
      </c>
      <c r="AQ30" s="100">
        <v>3.8288126999999998</v>
      </c>
      <c r="AR30" s="100">
        <v>4.4418698000000001</v>
      </c>
      <c r="AS30" s="127"/>
      <c r="AT30" s="116">
        <v>1923</v>
      </c>
      <c r="AU30" s="100">
        <v>0</v>
      </c>
      <c r="AV30" s="100">
        <v>0</v>
      </c>
      <c r="AW30" s="100">
        <v>0.53514090000000003</v>
      </c>
      <c r="AX30" s="100">
        <v>3.8206313999999999</v>
      </c>
      <c r="AY30" s="100">
        <v>4.9837486000000002</v>
      </c>
      <c r="AZ30" s="100">
        <v>11.164623000000001</v>
      </c>
      <c r="BA30" s="100">
        <v>16.122098000000001</v>
      </c>
      <c r="BB30" s="100">
        <v>14.29252</v>
      </c>
      <c r="BC30" s="100">
        <v>20.809899000000001</v>
      </c>
      <c r="BD30" s="100">
        <v>17.887276</v>
      </c>
      <c r="BE30" s="100">
        <v>21.364318000000001</v>
      </c>
      <c r="BF30" s="100">
        <v>24.059493</v>
      </c>
      <c r="BG30" s="100">
        <v>26.231262999999998</v>
      </c>
      <c r="BH30" s="100">
        <v>32.207383999999998</v>
      </c>
      <c r="BI30" s="100">
        <v>25.034770999999999</v>
      </c>
      <c r="BJ30" s="100">
        <v>18.691589</v>
      </c>
      <c r="BK30" s="100">
        <v>28.436019000000002</v>
      </c>
      <c r="BL30" s="100">
        <v>0</v>
      </c>
      <c r="BM30" s="100">
        <v>10.520954</v>
      </c>
      <c r="BN30" s="100">
        <v>13.332684</v>
      </c>
      <c r="BO30" s="127"/>
      <c r="BP30" s="116">
        <v>1923</v>
      </c>
    </row>
    <row r="31" spans="1:68">
      <c r="A31" s="127"/>
      <c r="B31" s="116">
        <v>1924</v>
      </c>
      <c r="C31" s="100">
        <v>0</v>
      </c>
      <c r="D31" s="100">
        <v>0</v>
      </c>
      <c r="E31" s="100">
        <v>1.3651876999999999</v>
      </c>
      <c r="F31" s="100">
        <v>5.3660405999999998</v>
      </c>
      <c r="G31" s="100">
        <v>14.425117</v>
      </c>
      <c r="H31" s="100">
        <v>15.71621</v>
      </c>
      <c r="I31" s="100">
        <v>23.494233000000001</v>
      </c>
      <c r="J31" s="100">
        <v>30.534351000000001</v>
      </c>
      <c r="K31" s="100">
        <v>32.189973999999999</v>
      </c>
      <c r="L31" s="100">
        <v>32.278480999999999</v>
      </c>
      <c r="M31" s="100">
        <v>41.520055999999997</v>
      </c>
      <c r="N31" s="100">
        <v>29.576339000000001</v>
      </c>
      <c r="O31" s="100">
        <v>36.259542000000003</v>
      </c>
      <c r="P31" s="100">
        <v>47.026279000000002</v>
      </c>
      <c r="Q31" s="100">
        <v>47.5</v>
      </c>
      <c r="R31" s="100">
        <v>55.299539000000003</v>
      </c>
      <c r="S31" s="100">
        <v>58.252426999999997</v>
      </c>
      <c r="T31" s="100">
        <v>24.390243999999999</v>
      </c>
      <c r="U31" s="100">
        <v>18.031403000000001</v>
      </c>
      <c r="V31" s="100">
        <v>23.282278000000002</v>
      </c>
      <c r="W31" s="127"/>
      <c r="X31" s="116">
        <v>1924</v>
      </c>
      <c r="Y31" s="100">
        <v>0</v>
      </c>
      <c r="Z31" s="100">
        <v>0</v>
      </c>
      <c r="AA31" s="100">
        <v>0</v>
      </c>
      <c r="AB31" s="100">
        <v>2.7821940000000001</v>
      </c>
      <c r="AC31" s="100">
        <v>4.3010752999999999</v>
      </c>
      <c r="AD31" s="100">
        <v>6.4405324000000004</v>
      </c>
      <c r="AE31" s="100">
        <v>3.3955856999999998</v>
      </c>
      <c r="AF31" s="100">
        <v>9.4295144000000004</v>
      </c>
      <c r="AG31" s="100">
        <v>6.7076579000000001</v>
      </c>
      <c r="AH31" s="100">
        <v>8.1135903000000003</v>
      </c>
      <c r="AI31" s="100">
        <v>7.7041601999999996</v>
      </c>
      <c r="AJ31" s="100">
        <v>10.919017</v>
      </c>
      <c r="AK31" s="100">
        <v>4.4198895</v>
      </c>
      <c r="AL31" s="100">
        <v>9.3896713999999992</v>
      </c>
      <c r="AM31" s="100">
        <v>5.4945054999999998</v>
      </c>
      <c r="AN31" s="100">
        <v>4.5045045000000004</v>
      </c>
      <c r="AO31" s="100">
        <v>0</v>
      </c>
      <c r="AP31" s="100">
        <v>0</v>
      </c>
      <c r="AQ31" s="100">
        <v>4.1758781999999997</v>
      </c>
      <c r="AR31" s="100">
        <v>4.9115583999999997</v>
      </c>
      <c r="AS31" s="127"/>
      <c r="AT31" s="116">
        <v>1924</v>
      </c>
      <c r="AU31" s="100">
        <v>0</v>
      </c>
      <c r="AV31" s="100">
        <v>0</v>
      </c>
      <c r="AW31" s="100">
        <v>0.69048849999999995</v>
      </c>
      <c r="AX31" s="100">
        <v>4.0975609999999998</v>
      </c>
      <c r="AY31" s="100">
        <v>9.3976933000000002</v>
      </c>
      <c r="AZ31" s="100">
        <v>10.974539</v>
      </c>
      <c r="BA31" s="100">
        <v>13.412817</v>
      </c>
      <c r="BB31" s="100">
        <v>20.239190000000001</v>
      </c>
      <c r="BC31" s="100">
        <v>19.815418000000001</v>
      </c>
      <c r="BD31" s="100">
        <v>20.594965999999999</v>
      </c>
      <c r="BE31" s="100">
        <v>25.376977</v>
      </c>
      <c r="BF31" s="100">
        <v>20.851064000000001</v>
      </c>
      <c r="BG31" s="100">
        <v>21.505375999999998</v>
      </c>
      <c r="BH31" s="100">
        <v>29.368576000000001</v>
      </c>
      <c r="BI31" s="100">
        <v>27.486910999999999</v>
      </c>
      <c r="BJ31" s="100">
        <v>29.612756000000001</v>
      </c>
      <c r="BK31" s="100">
        <v>27.397259999999999</v>
      </c>
      <c r="BL31" s="100">
        <v>10.752687999999999</v>
      </c>
      <c r="BM31" s="100">
        <v>11.236922</v>
      </c>
      <c r="BN31" s="100">
        <v>14.315569</v>
      </c>
      <c r="BO31" s="127"/>
      <c r="BP31" s="116">
        <v>1924</v>
      </c>
    </row>
    <row r="32" spans="1:68">
      <c r="A32" s="127"/>
      <c r="B32" s="116">
        <v>1925</v>
      </c>
      <c r="C32" s="100">
        <v>0</v>
      </c>
      <c r="D32" s="100">
        <v>0</v>
      </c>
      <c r="E32" s="100">
        <v>0.66401060000000001</v>
      </c>
      <c r="F32" s="100">
        <v>4.7917434999999999</v>
      </c>
      <c r="G32" s="100">
        <v>15.503876</v>
      </c>
      <c r="H32" s="100">
        <v>23.447676999999999</v>
      </c>
      <c r="I32" s="100">
        <v>24.733474999999999</v>
      </c>
      <c r="J32" s="100">
        <v>23.174464</v>
      </c>
      <c r="K32" s="100">
        <v>29.156009999999998</v>
      </c>
      <c r="L32" s="100">
        <v>32.906764000000003</v>
      </c>
      <c r="M32" s="100">
        <v>35.186487999999997</v>
      </c>
      <c r="N32" s="100">
        <v>40.977147000000002</v>
      </c>
      <c r="O32" s="100">
        <v>43.761639000000002</v>
      </c>
      <c r="P32" s="100">
        <v>51.04712</v>
      </c>
      <c r="Q32" s="100">
        <v>69.767442000000003</v>
      </c>
      <c r="R32" s="100">
        <v>44.843049000000001</v>
      </c>
      <c r="S32" s="100">
        <v>36.363636</v>
      </c>
      <c r="T32" s="100">
        <v>125</v>
      </c>
      <c r="U32" s="100">
        <v>18.772062999999999</v>
      </c>
      <c r="V32" s="100">
        <v>25.248860000000001</v>
      </c>
      <c r="W32" s="127"/>
      <c r="X32" s="116">
        <v>1925</v>
      </c>
      <c r="Y32" s="100">
        <v>0</v>
      </c>
      <c r="Z32" s="100">
        <v>0</v>
      </c>
      <c r="AA32" s="100">
        <v>0</v>
      </c>
      <c r="AB32" s="100">
        <v>2.3210831999999999</v>
      </c>
      <c r="AC32" s="100">
        <v>3.8297872000000002</v>
      </c>
      <c r="AD32" s="100">
        <v>5.5366268999999999</v>
      </c>
      <c r="AE32" s="100">
        <v>9.2398152000000007</v>
      </c>
      <c r="AF32" s="100">
        <v>9.6596136000000001</v>
      </c>
      <c r="AG32" s="100">
        <v>8.1344902000000001</v>
      </c>
      <c r="AH32" s="100">
        <v>7.8074170000000001</v>
      </c>
      <c r="AI32" s="100">
        <v>6.8233509999999997</v>
      </c>
      <c r="AJ32" s="100">
        <v>9.7087378999999991</v>
      </c>
      <c r="AK32" s="100">
        <v>5.3763440999999998</v>
      </c>
      <c r="AL32" s="100">
        <v>2.9368576000000002</v>
      </c>
      <c r="AM32" s="100">
        <v>7.7120822999999996</v>
      </c>
      <c r="AN32" s="100">
        <v>0</v>
      </c>
      <c r="AO32" s="100">
        <v>16.528925999999998</v>
      </c>
      <c r="AP32" s="100">
        <v>0</v>
      </c>
      <c r="AQ32" s="100">
        <v>4.5046594000000004</v>
      </c>
      <c r="AR32" s="100">
        <v>5.2539461000000003</v>
      </c>
      <c r="AS32" s="127"/>
      <c r="AT32" s="116">
        <v>1925</v>
      </c>
      <c r="AU32" s="100">
        <v>0</v>
      </c>
      <c r="AV32" s="100">
        <v>0</v>
      </c>
      <c r="AW32" s="100">
        <v>0.33534540000000002</v>
      </c>
      <c r="AX32" s="100">
        <v>3.5862590000000001</v>
      </c>
      <c r="AY32" s="100">
        <v>9.7896272</v>
      </c>
      <c r="AZ32" s="100">
        <v>14.405504000000001</v>
      </c>
      <c r="BA32" s="100">
        <v>16.927634000000001</v>
      </c>
      <c r="BB32" s="100">
        <v>16.588208999999999</v>
      </c>
      <c r="BC32" s="100">
        <v>18.952356000000002</v>
      </c>
      <c r="BD32" s="100">
        <v>20.767778</v>
      </c>
      <c r="BE32" s="100">
        <v>21.532847</v>
      </c>
      <c r="BF32" s="100">
        <v>26.228142999999999</v>
      </c>
      <c r="BG32" s="100">
        <v>25.948104000000001</v>
      </c>
      <c r="BH32" s="100">
        <v>28.373702000000002</v>
      </c>
      <c r="BI32" s="100">
        <v>40.293039999999998</v>
      </c>
      <c r="BJ32" s="100">
        <v>22.026432</v>
      </c>
      <c r="BK32" s="100">
        <v>25.974025999999999</v>
      </c>
      <c r="BL32" s="100">
        <v>54.347825999999998</v>
      </c>
      <c r="BM32" s="100">
        <v>11.786099</v>
      </c>
      <c r="BN32" s="100">
        <v>15.42596</v>
      </c>
      <c r="BO32" s="127"/>
      <c r="BP32" s="116">
        <v>1925</v>
      </c>
    </row>
    <row r="33" spans="1:68">
      <c r="A33" s="127"/>
      <c r="B33" s="116">
        <v>1926</v>
      </c>
      <c r="C33" s="100">
        <v>0</v>
      </c>
      <c r="D33" s="100">
        <v>0</v>
      </c>
      <c r="E33" s="100">
        <v>0.32647730000000003</v>
      </c>
      <c r="F33" s="100">
        <v>3.5842293999999999</v>
      </c>
      <c r="G33" s="100">
        <v>11.385944</v>
      </c>
      <c r="H33" s="100">
        <v>17.314188999999999</v>
      </c>
      <c r="I33" s="100">
        <v>20.025565</v>
      </c>
      <c r="J33" s="100">
        <v>29.613734000000001</v>
      </c>
      <c r="K33" s="100">
        <v>37.220844</v>
      </c>
      <c r="L33" s="100">
        <v>45.374189999999999</v>
      </c>
      <c r="M33" s="100">
        <v>37.271448999999997</v>
      </c>
      <c r="N33" s="100">
        <v>52.959502000000001</v>
      </c>
      <c r="O33" s="100">
        <v>39.558418000000003</v>
      </c>
      <c r="P33" s="100">
        <v>43.969849000000004</v>
      </c>
      <c r="Q33" s="100">
        <v>25.974025999999999</v>
      </c>
      <c r="R33" s="100">
        <v>47.008547</v>
      </c>
      <c r="S33" s="100">
        <v>81.818181999999993</v>
      </c>
      <c r="T33" s="100">
        <v>25.641026</v>
      </c>
      <c r="U33" s="100">
        <v>18.858159000000001</v>
      </c>
      <c r="V33" s="100">
        <v>24.415376999999999</v>
      </c>
      <c r="W33" s="127"/>
      <c r="X33" s="116">
        <v>1926</v>
      </c>
      <c r="Y33" s="100">
        <v>0</v>
      </c>
      <c r="Z33" s="100">
        <v>0</v>
      </c>
      <c r="AA33" s="100">
        <v>0.33355570000000001</v>
      </c>
      <c r="AB33" s="100">
        <v>1.4998125</v>
      </c>
      <c r="AC33" s="100">
        <v>6.2840385000000003</v>
      </c>
      <c r="AD33" s="100">
        <v>7.2125583000000004</v>
      </c>
      <c r="AE33" s="100">
        <v>4.9937578</v>
      </c>
      <c r="AF33" s="100">
        <v>5.8322117999999996</v>
      </c>
      <c r="AG33" s="100">
        <v>7.8905839000000002</v>
      </c>
      <c r="AH33" s="100">
        <v>6.9052103000000002</v>
      </c>
      <c r="AI33" s="100">
        <v>8.2150859000000001</v>
      </c>
      <c r="AJ33" s="100">
        <v>6.8551842000000001</v>
      </c>
      <c r="AK33" s="100">
        <v>12.605041999999999</v>
      </c>
      <c r="AL33" s="100">
        <v>2.8011203999999998</v>
      </c>
      <c r="AM33" s="100">
        <v>4.7505937999999999</v>
      </c>
      <c r="AN33" s="100">
        <v>8.4745763000000007</v>
      </c>
      <c r="AO33" s="100">
        <v>24</v>
      </c>
      <c r="AP33" s="100">
        <v>0</v>
      </c>
      <c r="AQ33" s="100">
        <v>4.3173233</v>
      </c>
      <c r="AR33" s="100">
        <v>5.3120336999999997</v>
      </c>
      <c r="AS33" s="127"/>
      <c r="AT33" s="116">
        <v>1926</v>
      </c>
      <c r="AU33" s="100">
        <v>0</v>
      </c>
      <c r="AV33" s="100">
        <v>0</v>
      </c>
      <c r="AW33" s="100">
        <v>0.32997860000000001</v>
      </c>
      <c r="AX33" s="100">
        <v>2.5655122000000001</v>
      </c>
      <c r="AY33" s="100">
        <v>8.9177137999999996</v>
      </c>
      <c r="AZ33" s="100">
        <v>12.275131999999999</v>
      </c>
      <c r="BA33" s="100">
        <v>12.421053000000001</v>
      </c>
      <c r="BB33" s="100">
        <v>17.986401000000001</v>
      </c>
      <c r="BC33" s="100">
        <v>22.982634999999998</v>
      </c>
      <c r="BD33" s="100">
        <v>26.747720000000001</v>
      </c>
      <c r="BE33" s="100">
        <v>23.180007</v>
      </c>
      <c r="BF33" s="100">
        <v>31.007752</v>
      </c>
      <c r="BG33" s="100">
        <v>26.974007</v>
      </c>
      <c r="BH33" s="100">
        <v>24.503311</v>
      </c>
      <c r="BI33" s="100">
        <v>15.855040000000001</v>
      </c>
      <c r="BJ33" s="100">
        <v>27.659573999999999</v>
      </c>
      <c r="BK33" s="100">
        <v>51.063830000000003</v>
      </c>
      <c r="BL33" s="100">
        <v>10.869565</v>
      </c>
      <c r="BM33" s="100">
        <v>11.739841</v>
      </c>
      <c r="BN33" s="100">
        <v>15.079886999999999</v>
      </c>
      <c r="BO33" s="127"/>
      <c r="BP33" s="116">
        <v>1926</v>
      </c>
    </row>
    <row r="34" spans="1:68">
      <c r="A34" s="127"/>
      <c r="B34" s="116">
        <v>1927</v>
      </c>
      <c r="C34" s="100">
        <v>0</v>
      </c>
      <c r="D34" s="100">
        <v>0</v>
      </c>
      <c r="E34" s="100">
        <v>0</v>
      </c>
      <c r="F34" s="100">
        <v>2.0811655</v>
      </c>
      <c r="G34" s="100">
        <v>13.554217</v>
      </c>
      <c r="H34" s="100">
        <v>16.207455</v>
      </c>
      <c r="I34" s="100">
        <v>21.349274000000001</v>
      </c>
      <c r="J34" s="100">
        <v>23.509656</v>
      </c>
      <c r="K34" s="100">
        <v>31.175059999999998</v>
      </c>
      <c r="L34" s="100">
        <v>41.524459999999998</v>
      </c>
      <c r="M34" s="100">
        <v>48.712595999999998</v>
      </c>
      <c r="N34" s="100">
        <v>57.010786000000003</v>
      </c>
      <c r="O34" s="100">
        <v>45.537340999999998</v>
      </c>
      <c r="P34" s="100">
        <v>46.004843000000001</v>
      </c>
      <c r="Q34" s="100">
        <v>36.144578000000003</v>
      </c>
      <c r="R34" s="100">
        <v>45.454545000000003</v>
      </c>
      <c r="S34" s="100">
        <v>54.054054000000001</v>
      </c>
      <c r="T34" s="100">
        <v>24.390243999999999</v>
      </c>
      <c r="U34" s="100">
        <v>18.931239999999999</v>
      </c>
      <c r="V34" s="100">
        <v>24.359453999999999</v>
      </c>
      <c r="W34" s="127"/>
      <c r="X34" s="116">
        <v>1927</v>
      </c>
      <c r="Y34" s="100">
        <v>0</v>
      </c>
      <c r="Z34" s="100">
        <v>0</v>
      </c>
      <c r="AA34" s="100">
        <v>0</v>
      </c>
      <c r="AB34" s="100">
        <v>5.8076224999999999</v>
      </c>
      <c r="AC34" s="100">
        <v>4.4916292000000002</v>
      </c>
      <c r="AD34" s="100">
        <v>4.6179680999999997</v>
      </c>
      <c r="AE34" s="100">
        <v>7.4937551999999998</v>
      </c>
      <c r="AF34" s="100">
        <v>6.0896042000000001</v>
      </c>
      <c r="AG34" s="100">
        <v>7.1138211</v>
      </c>
      <c r="AH34" s="100">
        <v>12.106538</v>
      </c>
      <c r="AI34" s="100">
        <v>8.0763583000000008</v>
      </c>
      <c r="AJ34" s="100">
        <v>5.8528428000000003</v>
      </c>
      <c r="AK34" s="100">
        <v>8.2051282000000008</v>
      </c>
      <c r="AL34" s="100">
        <v>8.0862534000000004</v>
      </c>
      <c r="AM34" s="100">
        <v>6.5359477000000004</v>
      </c>
      <c r="AN34" s="100">
        <v>12.345679000000001</v>
      </c>
      <c r="AO34" s="100">
        <v>0</v>
      </c>
      <c r="AP34" s="100">
        <v>0</v>
      </c>
      <c r="AQ34" s="100">
        <v>4.6962330999999997</v>
      </c>
      <c r="AR34" s="100">
        <v>5.4864800000000002</v>
      </c>
      <c r="AS34" s="127"/>
      <c r="AT34" s="116">
        <v>1927</v>
      </c>
      <c r="AU34" s="100">
        <v>0</v>
      </c>
      <c r="AV34" s="100">
        <v>0</v>
      </c>
      <c r="AW34" s="100">
        <v>0</v>
      </c>
      <c r="AX34" s="100">
        <v>3.9020929</v>
      </c>
      <c r="AY34" s="100">
        <v>9.2066601000000006</v>
      </c>
      <c r="AZ34" s="100">
        <v>10.515464</v>
      </c>
      <c r="BA34" s="100">
        <v>14.333895</v>
      </c>
      <c r="BB34" s="100">
        <v>14.95407</v>
      </c>
      <c r="BC34" s="100">
        <v>19.491734999999998</v>
      </c>
      <c r="BD34" s="100">
        <v>27.272727</v>
      </c>
      <c r="BE34" s="100">
        <v>28.938907</v>
      </c>
      <c r="BF34" s="100">
        <v>32.477947</v>
      </c>
      <c r="BG34" s="100">
        <v>27.978774999999999</v>
      </c>
      <c r="BH34" s="100">
        <v>28.061223999999999</v>
      </c>
      <c r="BI34" s="100">
        <v>21.943574000000002</v>
      </c>
      <c r="BJ34" s="100">
        <v>28.865978999999999</v>
      </c>
      <c r="BK34" s="100">
        <v>25</v>
      </c>
      <c r="BL34" s="100">
        <v>10.416667</v>
      </c>
      <c r="BM34" s="100">
        <v>11.969268</v>
      </c>
      <c r="BN34" s="100">
        <v>15.137119</v>
      </c>
      <c r="BO34" s="127"/>
      <c r="BP34" s="116">
        <v>1927</v>
      </c>
    </row>
    <row r="35" spans="1:68">
      <c r="A35" s="127"/>
      <c r="B35" s="116">
        <v>1928</v>
      </c>
      <c r="C35" s="100">
        <v>0</v>
      </c>
      <c r="D35" s="100">
        <v>0</v>
      </c>
      <c r="E35" s="100">
        <v>0</v>
      </c>
      <c r="F35" s="100">
        <v>3.3681374000000002</v>
      </c>
      <c r="G35" s="100">
        <v>15.189873</v>
      </c>
      <c r="H35" s="100">
        <v>16.091052000000001</v>
      </c>
      <c r="I35" s="100">
        <v>19.966014999999999</v>
      </c>
      <c r="J35" s="100">
        <v>27.072053</v>
      </c>
      <c r="K35" s="100">
        <v>27.700831000000001</v>
      </c>
      <c r="L35" s="100">
        <v>45.278851000000003</v>
      </c>
      <c r="M35" s="100">
        <v>55.102041</v>
      </c>
      <c r="N35" s="100">
        <v>44.615385000000003</v>
      </c>
      <c r="O35" s="100">
        <v>55.956679000000001</v>
      </c>
      <c r="P35" s="100">
        <v>50.116549999999997</v>
      </c>
      <c r="Q35" s="100">
        <v>37.664783</v>
      </c>
      <c r="R35" s="100">
        <v>35.573123000000002</v>
      </c>
      <c r="S35" s="100">
        <v>43.859648999999997</v>
      </c>
      <c r="T35" s="100">
        <v>121.95122000000001</v>
      </c>
      <c r="U35" s="100">
        <v>19.711925999999998</v>
      </c>
      <c r="V35" s="100">
        <v>26.032767</v>
      </c>
      <c r="W35" s="127"/>
      <c r="X35" s="116">
        <v>1928</v>
      </c>
      <c r="Y35" s="100">
        <v>0</v>
      </c>
      <c r="Z35" s="100">
        <v>0</v>
      </c>
      <c r="AA35" s="100">
        <v>0</v>
      </c>
      <c r="AB35" s="100">
        <v>3.1790886999999999</v>
      </c>
      <c r="AC35" s="100">
        <v>5.1282050999999997</v>
      </c>
      <c r="AD35" s="100">
        <v>8.3056477999999991</v>
      </c>
      <c r="AE35" s="100">
        <v>3.7484381999999998</v>
      </c>
      <c r="AF35" s="100">
        <v>7.6857386999999999</v>
      </c>
      <c r="AG35" s="100">
        <v>7.8125</v>
      </c>
      <c r="AH35" s="100">
        <v>9.4062315999999999</v>
      </c>
      <c r="AI35" s="100">
        <v>11.477762</v>
      </c>
      <c r="AJ35" s="100">
        <v>5.7755776000000001</v>
      </c>
      <c r="AK35" s="100">
        <v>4.9751244000000003</v>
      </c>
      <c r="AL35" s="100">
        <v>10.362693999999999</v>
      </c>
      <c r="AM35" s="100">
        <v>4.0241448999999996</v>
      </c>
      <c r="AN35" s="100">
        <v>7.9365078999999996</v>
      </c>
      <c r="AO35" s="100">
        <v>7.5187970000000002</v>
      </c>
      <c r="AP35" s="100">
        <v>0</v>
      </c>
      <c r="AQ35" s="100">
        <v>4.6091924000000004</v>
      </c>
      <c r="AR35" s="100">
        <v>5.4117468000000004</v>
      </c>
      <c r="AS35" s="127"/>
      <c r="AT35" s="116">
        <v>1928</v>
      </c>
      <c r="AU35" s="100">
        <v>0</v>
      </c>
      <c r="AV35" s="100">
        <v>0</v>
      </c>
      <c r="AW35" s="100">
        <v>0</v>
      </c>
      <c r="AX35" s="100">
        <v>3.2758620999999999</v>
      </c>
      <c r="AY35" s="100">
        <v>10.377357999999999</v>
      </c>
      <c r="AZ35" s="100">
        <v>12.308313</v>
      </c>
      <c r="BA35" s="100">
        <v>11.777077</v>
      </c>
      <c r="BB35" s="100">
        <v>17.499472999999998</v>
      </c>
      <c r="BC35" s="100">
        <v>18.035121</v>
      </c>
      <c r="BD35" s="100">
        <v>27.904328</v>
      </c>
      <c r="BE35" s="100">
        <v>33.868715000000002</v>
      </c>
      <c r="BF35" s="100">
        <v>25.875796000000001</v>
      </c>
      <c r="BG35" s="100">
        <v>31.708470999999999</v>
      </c>
      <c r="BH35" s="100">
        <v>31.288343999999999</v>
      </c>
      <c r="BI35" s="100">
        <v>21.400777999999999</v>
      </c>
      <c r="BJ35" s="100">
        <v>21.782177999999998</v>
      </c>
      <c r="BK35" s="100">
        <v>24.291498000000001</v>
      </c>
      <c r="BL35" s="100">
        <v>51.546391999999997</v>
      </c>
      <c r="BM35" s="100">
        <v>12.329027999999999</v>
      </c>
      <c r="BN35" s="100">
        <v>15.838832</v>
      </c>
      <c r="BO35" s="127"/>
      <c r="BP35" s="116">
        <v>1928</v>
      </c>
    </row>
    <row r="36" spans="1:68">
      <c r="A36" s="127"/>
      <c r="B36" s="116">
        <v>1929</v>
      </c>
      <c r="C36" s="100">
        <v>0</v>
      </c>
      <c r="D36" s="100">
        <v>0</v>
      </c>
      <c r="E36" s="100">
        <v>0</v>
      </c>
      <c r="F36" s="100">
        <v>4.5946832999999998</v>
      </c>
      <c r="G36" s="100">
        <v>11.959198000000001</v>
      </c>
      <c r="H36" s="100">
        <v>21.906226</v>
      </c>
      <c r="I36" s="100">
        <v>27.130140000000001</v>
      </c>
      <c r="J36" s="100">
        <v>29.682274</v>
      </c>
      <c r="K36" s="100">
        <v>34.203420000000001</v>
      </c>
      <c r="L36" s="100">
        <v>34.261242000000003</v>
      </c>
      <c r="M36" s="100">
        <v>51.861702000000001</v>
      </c>
      <c r="N36" s="100">
        <v>43.043812000000003</v>
      </c>
      <c r="O36" s="100">
        <v>45.739910000000002</v>
      </c>
      <c r="P36" s="100">
        <v>47.619047999999999</v>
      </c>
      <c r="Q36" s="100">
        <v>30.411449000000001</v>
      </c>
      <c r="R36" s="100">
        <v>44.776119000000001</v>
      </c>
      <c r="S36" s="100">
        <v>16.949152999999999</v>
      </c>
      <c r="T36" s="100">
        <v>0</v>
      </c>
      <c r="U36" s="100">
        <v>19.722536999999999</v>
      </c>
      <c r="V36" s="100">
        <v>23.854089999999999</v>
      </c>
      <c r="W36" s="127"/>
      <c r="X36" s="116">
        <v>1929</v>
      </c>
      <c r="Y36" s="100">
        <v>0</v>
      </c>
      <c r="Z36" s="100">
        <v>0</v>
      </c>
      <c r="AA36" s="100">
        <v>0</v>
      </c>
      <c r="AB36" s="100">
        <v>1.3637912999999999</v>
      </c>
      <c r="AC36" s="100">
        <v>3.4482759000000001</v>
      </c>
      <c r="AD36" s="100">
        <v>7.0016474000000004</v>
      </c>
      <c r="AE36" s="100">
        <v>5.8724831999999996</v>
      </c>
      <c r="AF36" s="100">
        <v>8.8495574999999995</v>
      </c>
      <c r="AG36" s="100">
        <v>10.406812</v>
      </c>
      <c r="AH36" s="100">
        <v>10.850942</v>
      </c>
      <c r="AI36" s="100">
        <v>9.1036415000000002</v>
      </c>
      <c r="AJ36" s="100">
        <v>5.6864337999999996</v>
      </c>
      <c r="AK36" s="100">
        <v>4.8402710999999998</v>
      </c>
      <c r="AL36" s="100">
        <v>10</v>
      </c>
      <c r="AM36" s="100">
        <v>1.8832392</v>
      </c>
      <c r="AN36" s="100">
        <v>3.7878788000000001</v>
      </c>
      <c r="AO36" s="100">
        <v>0</v>
      </c>
      <c r="AP36" s="100">
        <v>0</v>
      </c>
      <c r="AQ36" s="100">
        <v>4.5068082</v>
      </c>
      <c r="AR36" s="100">
        <v>5.1353571000000002</v>
      </c>
      <c r="AS36" s="127"/>
      <c r="AT36" s="116">
        <v>1929</v>
      </c>
      <c r="AU36" s="100">
        <v>0</v>
      </c>
      <c r="AV36" s="100">
        <v>0</v>
      </c>
      <c r="AW36" s="100">
        <v>0</v>
      </c>
      <c r="AX36" s="100">
        <v>3.0100334000000002</v>
      </c>
      <c r="AY36" s="100">
        <v>7.8855675999999999</v>
      </c>
      <c r="AZ36" s="100">
        <v>14.711729999999999</v>
      </c>
      <c r="BA36" s="100">
        <v>16.445288000000001</v>
      </c>
      <c r="BB36" s="100">
        <v>19.307449999999999</v>
      </c>
      <c r="BC36" s="100">
        <v>22.601476000000002</v>
      </c>
      <c r="BD36" s="100">
        <v>22.934512000000002</v>
      </c>
      <c r="BE36" s="100">
        <v>31.036835</v>
      </c>
      <c r="BF36" s="100">
        <v>24.881516999999999</v>
      </c>
      <c r="BG36" s="100">
        <v>26.070764</v>
      </c>
      <c r="BH36" s="100">
        <v>29.726516</v>
      </c>
      <c r="BI36" s="100">
        <v>16.513760999999999</v>
      </c>
      <c r="BJ36" s="100">
        <v>24.43609</v>
      </c>
      <c r="BK36" s="100">
        <v>7.8740157000000002</v>
      </c>
      <c r="BL36" s="100">
        <v>0</v>
      </c>
      <c r="BM36" s="100">
        <v>12.277327</v>
      </c>
      <c r="BN36" s="100">
        <v>14.711001</v>
      </c>
      <c r="BO36" s="127"/>
      <c r="BP36" s="116">
        <v>1929</v>
      </c>
    </row>
    <row r="37" spans="1:68">
      <c r="A37" s="127"/>
      <c r="B37" s="116">
        <v>1930</v>
      </c>
      <c r="C37" s="100">
        <v>0</v>
      </c>
      <c r="D37" s="100">
        <v>0</v>
      </c>
      <c r="E37" s="100">
        <v>0.32808399999999999</v>
      </c>
      <c r="F37" s="100">
        <v>6.1290323000000004</v>
      </c>
      <c r="G37" s="100">
        <v>13.162452</v>
      </c>
      <c r="H37" s="100">
        <v>24.316109000000001</v>
      </c>
      <c r="I37" s="100">
        <v>30.416667</v>
      </c>
      <c r="J37" s="100">
        <v>32.967033000000001</v>
      </c>
      <c r="K37" s="100">
        <v>36.758192999999999</v>
      </c>
      <c r="L37" s="100">
        <v>45.549737999999998</v>
      </c>
      <c r="M37" s="100">
        <v>56.591639999999998</v>
      </c>
      <c r="N37" s="100">
        <v>61.776062000000003</v>
      </c>
      <c r="O37" s="100">
        <v>67.857142999999994</v>
      </c>
      <c r="P37" s="100">
        <v>47.884186999999997</v>
      </c>
      <c r="Q37" s="100">
        <v>57.724958000000001</v>
      </c>
      <c r="R37" s="100">
        <v>49.295774999999999</v>
      </c>
      <c r="S37" s="100">
        <v>33.057850999999999</v>
      </c>
      <c r="T37" s="100">
        <v>40.816327000000001</v>
      </c>
      <c r="U37" s="100">
        <v>24.003883999999999</v>
      </c>
      <c r="V37" s="100">
        <v>29.811501</v>
      </c>
      <c r="W37" s="127"/>
      <c r="X37" s="116">
        <v>1930</v>
      </c>
      <c r="Y37" s="100">
        <v>0</v>
      </c>
      <c r="Z37" s="100">
        <v>0</v>
      </c>
      <c r="AA37" s="100">
        <v>0.33955859999999999</v>
      </c>
      <c r="AB37" s="100">
        <v>5.3050398000000003</v>
      </c>
      <c r="AC37" s="100">
        <v>5.2454102999999996</v>
      </c>
      <c r="AD37" s="100">
        <v>3.6915505</v>
      </c>
      <c r="AE37" s="100">
        <v>5.0104384</v>
      </c>
      <c r="AF37" s="100">
        <v>8.8013411999999995</v>
      </c>
      <c r="AG37" s="100">
        <v>7.4039796000000004</v>
      </c>
      <c r="AH37" s="100">
        <v>9.4549499000000008</v>
      </c>
      <c r="AI37" s="100">
        <v>7.4475287999999997</v>
      </c>
      <c r="AJ37" s="100">
        <v>11.235955000000001</v>
      </c>
      <c r="AK37" s="100">
        <v>12.275732</v>
      </c>
      <c r="AL37" s="100">
        <v>4.8721072000000003</v>
      </c>
      <c r="AM37" s="100">
        <v>5.3003533999999997</v>
      </c>
      <c r="AN37" s="100">
        <v>3.5714286</v>
      </c>
      <c r="AO37" s="100">
        <v>0</v>
      </c>
      <c r="AP37" s="100">
        <v>0</v>
      </c>
      <c r="AQ37" s="100">
        <v>4.7988887</v>
      </c>
      <c r="AR37" s="100">
        <v>5.3375196999999996</v>
      </c>
      <c r="AS37" s="127"/>
      <c r="AT37" s="116">
        <v>1930</v>
      </c>
      <c r="AU37" s="100">
        <v>0</v>
      </c>
      <c r="AV37" s="100">
        <v>0</v>
      </c>
      <c r="AW37" s="100">
        <v>0.33372269999999998</v>
      </c>
      <c r="AX37" s="100">
        <v>5.7226945999999996</v>
      </c>
      <c r="AY37" s="100">
        <v>9.3592513000000004</v>
      </c>
      <c r="AZ37" s="100">
        <v>14.398422</v>
      </c>
      <c r="BA37" s="100">
        <v>17.726799</v>
      </c>
      <c r="BB37" s="100">
        <v>20.833333</v>
      </c>
      <c r="BC37" s="100">
        <v>22.403258999999998</v>
      </c>
      <c r="BD37" s="100">
        <v>28.047464999999999</v>
      </c>
      <c r="BE37" s="100">
        <v>32.651715000000003</v>
      </c>
      <c r="BF37" s="100">
        <v>36.993310000000001</v>
      </c>
      <c r="BG37" s="100">
        <v>40.844423999999997</v>
      </c>
      <c r="BH37" s="100">
        <v>27.341477999999999</v>
      </c>
      <c r="BI37" s="100">
        <v>32.034632000000002</v>
      </c>
      <c r="BJ37" s="100">
        <v>26.595745000000001</v>
      </c>
      <c r="BK37" s="100">
        <v>15.209125</v>
      </c>
      <c r="BL37" s="100">
        <v>18.018018000000001</v>
      </c>
      <c r="BM37" s="100">
        <v>14.591424999999999</v>
      </c>
      <c r="BN37" s="100">
        <v>17.774605000000001</v>
      </c>
      <c r="BO37" s="127"/>
      <c r="BP37" s="116">
        <v>1930</v>
      </c>
    </row>
    <row r="38" spans="1:68">
      <c r="A38" s="127"/>
      <c r="B38" s="117">
        <v>1931</v>
      </c>
      <c r="C38" s="100">
        <v>0</v>
      </c>
      <c r="D38" s="100">
        <v>0</v>
      </c>
      <c r="E38" s="100">
        <v>0.64578619999999998</v>
      </c>
      <c r="F38" s="100">
        <v>4.1706769000000001</v>
      </c>
      <c r="G38" s="100">
        <v>11.015491000000001</v>
      </c>
      <c r="H38" s="100">
        <v>19.894895000000002</v>
      </c>
      <c r="I38" s="100">
        <v>26.337448999999999</v>
      </c>
      <c r="J38" s="100">
        <v>30.315968999999999</v>
      </c>
      <c r="K38" s="100">
        <v>25.382932</v>
      </c>
      <c r="L38" s="100">
        <v>34.729315999999997</v>
      </c>
      <c r="M38" s="100">
        <v>54.658385000000003</v>
      </c>
      <c r="N38" s="100">
        <v>63.895304000000003</v>
      </c>
      <c r="O38" s="100">
        <v>50.397877999999999</v>
      </c>
      <c r="P38" s="100">
        <v>46.153846000000001</v>
      </c>
      <c r="Q38" s="100">
        <v>48.465266999999997</v>
      </c>
      <c r="R38" s="100">
        <v>71.895425000000003</v>
      </c>
      <c r="S38" s="100">
        <v>0</v>
      </c>
      <c r="T38" s="100">
        <v>75.471698000000004</v>
      </c>
      <c r="U38" s="100">
        <v>20.745514</v>
      </c>
      <c r="V38" s="100">
        <v>26.488759999999999</v>
      </c>
      <c r="W38" s="127"/>
      <c r="X38" s="117">
        <v>1931</v>
      </c>
      <c r="Y38" s="100">
        <v>0</v>
      </c>
      <c r="Z38" s="100">
        <v>0</v>
      </c>
      <c r="AA38" s="100">
        <v>0</v>
      </c>
      <c r="AB38" s="100">
        <v>1.96915</v>
      </c>
      <c r="AC38" s="100">
        <v>4.0263543000000004</v>
      </c>
      <c r="AD38" s="100">
        <v>8.5644372000000004</v>
      </c>
      <c r="AE38" s="100">
        <v>6.2709029999999997</v>
      </c>
      <c r="AF38" s="100">
        <v>4.5967405000000001</v>
      </c>
      <c r="AG38" s="100">
        <v>5.8876812000000003</v>
      </c>
      <c r="AH38" s="100">
        <v>9.7035040000000006</v>
      </c>
      <c r="AI38" s="100">
        <v>7.1942446000000002</v>
      </c>
      <c r="AJ38" s="100">
        <v>11.838990000000001</v>
      </c>
      <c r="AK38" s="100">
        <v>6.4338234999999999</v>
      </c>
      <c r="AL38" s="100">
        <v>3.5460992999999998</v>
      </c>
      <c r="AM38" s="100">
        <v>10.067114</v>
      </c>
      <c r="AN38" s="100">
        <v>3.2679738999999999</v>
      </c>
      <c r="AO38" s="100">
        <v>0</v>
      </c>
      <c r="AP38" s="100">
        <v>0</v>
      </c>
      <c r="AQ38" s="100">
        <v>4.3053692000000003</v>
      </c>
      <c r="AR38" s="100">
        <v>4.8957077</v>
      </c>
      <c r="AS38" s="127"/>
      <c r="AT38" s="117">
        <v>1931</v>
      </c>
      <c r="AU38" s="100">
        <v>0</v>
      </c>
      <c r="AV38" s="100">
        <v>0</v>
      </c>
      <c r="AW38" s="100">
        <v>0.3286231</v>
      </c>
      <c r="AX38" s="100">
        <v>3.082414</v>
      </c>
      <c r="AY38" s="100">
        <v>7.628171</v>
      </c>
      <c r="AZ38" s="100">
        <v>14.464425</v>
      </c>
      <c r="BA38" s="100">
        <v>16.383243</v>
      </c>
      <c r="BB38" s="100">
        <v>17.317845999999999</v>
      </c>
      <c r="BC38" s="100">
        <v>15.802358999999999</v>
      </c>
      <c r="BD38" s="100">
        <v>22.554418999999999</v>
      </c>
      <c r="BE38" s="100">
        <v>31.538706999999999</v>
      </c>
      <c r="BF38" s="100">
        <v>38.191738000000001</v>
      </c>
      <c r="BG38" s="100">
        <v>28.841820999999999</v>
      </c>
      <c r="BH38" s="100">
        <v>25.626424</v>
      </c>
      <c r="BI38" s="100">
        <v>29.629629999999999</v>
      </c>
      <c r="BJ38" s="100">
        <v>37.581699</v>
      </c>
      <c r="BK38" s="100">
        <v>0</v>
      </c>
      <c r="BL38" s="100">
        <v>32.520325</v>
      </c>
      <c r="BM38" s="100">
        <v>12.671417</v>
      </c>
      <c r="BN38" s="100">
        <v>15.793355</v>
      </c>
      <c r="BO38" s="127"/>
      <c r="BP38" s="117">
        <v>1931</v>
      </c>
    </row>
    <row r="39" spans="1:68">
      <c r="A39" s="127"/>
      <c r="B39" s="117">
        <v>1932</v>
      </c>
      <c r="C39" s="100">
        <v>0</v>
      </c>
      <c r="D39" s="100">
        <v>0</v>
      </c>
      <c r="E39" s="100">
        <v>0.31857279999999999</v>
      </c>
      <c r="F39" s="100">
        <v>3.5233824</v>
      </c>
      <c r="G39" s="100">
        <v>10.554988</v>
      </c>
      <c r="H39" s="100">
        <v>17.024425999999998</v>
      </c>
      <c r="I39" s="100">
        <v>15.328761999999999</v>
      </c>
      <c r="J39" s="100">
        <v>23.850823999999999</v>
      </c>
      <c r="K39" s="100">
        <v>25.929127000000001</v>
      </c>
      <c r="L39" s="100">
        <v>37.792143000000003</v>
      </c>
      <c r="M39" s="100">
        <v>43.870192000000003</v>
      </c>
      <c r="N39" s="100">
        <v>44.901065000000003</v>
      </c>
      <c r="O39" s="100">
        <v>54.385964999999999</v>
      </c>
      <c r="P39" s="100">
        <v>37.117904000000003</v>
      </c>
      <c r="Q39" s="100">
        <v>42.056075</v>
      </c>
      <c r="R39" s="100">
        <v>45.731707</v>
      </c>
      <c r="S39" s="100">
        <v>44.776119000000001</v>
      </c>
      <c r="T39" s="100">
        <v>17.543859999999999</v>
      </c>
      <c r="U39" s="100">
        <v>17.887588999999998</v>
      </c>
      <c r="V39" s="100">
        <v>22.309652</v>
      </c>
      <c r="W39" s="127"/>
      <c r="X39" s="117">
        <v>1932</v>
      </c>
      <c r="Y39" s="100">
        <v>0</v>
      </c>
      <c r="Z39" s="100">
        <v>0</v>
      </c>
      <c r="AA39" s="100">
        <v>0</v>
      </c>
      <c r="AB39" s="100">
        <v>3.5947711999999998</v>
      </c>
      <c r="AC39" s="100">
        <v>4.2933810000000001</v>
      </c>
      <c r="AD39" s="100">
        <v>6.0386473000000001</v>
      </c>
      <c r="AE39" s="100">
        <v>5.0041700999999996</v>
      </c>
      <c r="AF39" s="100">
        <v>8.8644998000000008</v>
      </c>
      <c r="AG39" s="100">
        <v>8.8417329999999996</v>
      </c>
      <c r="AH39" s="100">
        <v>8.3550913999999992</v>
      </c>
      <c r="AI39" s="100">
        <v>10.759494</v>
      </c>
      <c r="AJ39" s="100">
        <v>11.664075</v>
      </c>
      <c r="AK39" s="100">
        <v>5.4054054000000002</v>
      </c>
      <c r="AL39" s="100">
        <v>5.7471264</v>
      </c>
      <c r="AM39" s="100">
        <v>4.8622366000000001</v>
      </c>
      <c r="AN39" s="100">
        <v>8.9285713999999992</v>
      </c>
      <c r="AO39" s="100">
        <v>0</v>
      </c>
      <c r="AP39" s="100">
        <v>0</v>
      </c>
      <c r="AQ39" s="100">
        <v>4.8241952000000001</v>
      </c>
      <c r="AR39" s="100">
        <v>5.4508140999999997</v>
      </c>
      <c r="AS39" s="127"/>
      <c r="AT39" s="117">
        <v>1932</v>
      </c>
      <c r="AU39" s="100">
        <v>0</v>
      </c>
      <c r="AV39" s="100">
        <v>0</v>
      </c>
      <c r="AW39" s="100">
        <v>0.16236400000000001</v>
      </c>
      <c r="AX39" s="100">
        <v>3.5587189000000001</v>
      </c>
      <c r="AY39" s="100">
        <v>7.5017446000000003</v>
      </c>
      <c r="AZ39" s="100">
        <v>11.762437</v>
      </c>
      <c r="BA39" s="100">
        <v>10.252204000000001</v>
      </c>
      <c r="BB39" s="100">
        <v>16.256684</v>
      </c>
      <c r="BC39" s="100">
        <v>17.482517000000001</v>
      </c>
      <c r="BD39" s="100">
        <v>23.433520000000001</v>
      </c>
      <c r="BE39" s="100">
        <v>27.743527</v>
      </c>
      <c r="BF39" s="100">
        <v>28.461538000000001</v>
      </c>
      <c r="BG39" s="100">
        <v>30.222221999999999</v>
      </c>
      <c r="BH39" s="100">
        <v>21.836506</v>
      </c>
      <c r="BI39" s="100">
        <v>23.828434999999999</v>
      </c>
      <c r="BJ39" s="100">
        <v>27.108433999999999</v>
      </c>
      <c r="BK39" s="100">
        <v>21.126760999999998</v>
      </c>
      <c r="BL39" s="100">
        <v>7.5187970000000002</v>
      </c>
      <c r="BM39" s="100">
        <v>11.464542</v>
      </c>
      <c r="BN39" s="100">
        <v>13.967363000000001</v>
      </c>
      <c r="BO39" s="127"/>
      <c r="BP39" s="117">
        <v>1932</v>
      </c>
    </row>
    <row r="40" spans="1:68">
      <c r="A40" s="127"/>
      <c r="B40" s="117">
        <v>1933</v>
      </c>
      <c r="C40" s="100">
        <v>0</v>
      </c>
      <c r="D40" s="100">
        <v>0</v>
      </c>
      <c r="E40" s="100">
        <v>0</v>
      </c>
      <c r="F40" s="100">
        <v>5.4838709999999997</v>
      </c>
      <c r="G40" s="100">
        <v>14.117647</v>
      </c>
      <c r="H40" s="100">
        <v>20.689654999999998</v>
      </c>
      <c r="I40" s="100">
        <v>17.090620000000001</v>
      </c>
      <c r="J40" s="100">
        <v>26.510213</v>
      </c>
      <c r="K40" s="100">
        <v>25</v>
      </c>
      <c r="L40" s="100">
        <v>34.665382999999999</v>
      </c>
      <c r="M40" s="100">
        <v>47.396138000000001</v>
      </c>
      <c r="N40" s="100">
        <v>48.291232999999998</v>
      </c>
      <c r="O40" s="100">
        <v>42.982455999999999</v>
      </c>
      <c r="P40" s="100">
        <v>41.125540999999998</v>
      </c>
      <c r="Q40" s="100">
        <v>36.036036000000003</v>
      </c>
      <c r="R40" s="100">
        <v>54.131053999999999</v>
      </c>
      <c r="S40" s="100">
        <v>28.776978</v>
      </c>
      <c r="T40" s="100">
        <v>0</v>
      </c>
      <c r="U40" s="100">
        <v>18.79956</v>
      </c>
      <c r="V40" s="100">
        <v>22.562128000000001</v>
      </c>
      <c r="W40" s="127"/>
      <c r="X40" s="117">
        <v>1933</v>
      </c>
      <c r="Y40" s="100">
        <v>0</v>
      </c>
      <c r="Z40" s="100">
        <v>0</v>
      </c>
      <c r="AA40" s="100">
        <v>0</v>
      </c>
      <c r="AB40" s="100">
        <v>3.6184210999999999</v>
      </c>
      <c r="AC40" s="100">
        <v>6.6643283000000002</v>
      </c>
      <c r="AD40" s="100">
        <v>8.6511993999999994</v>
      </c>
      <c r="AE40" s="100">
        <v>7.9067831999999996</v>
      </c>
      <c r="AF40" s="100">
        <v>7.2186836999999997</v>
      </c>
      <c r="AG40" s="100">
        <v>6.1108685999999999</v>
      </c>
      <c r="AH40" s="100">
        <v>8.0442432999999998</v>
      </c>
      <c r="AI40" s="100">
        <v>6.7817508999999996</v>
      </c>
      <c r="AJ40" s="100">
        <v>11.406844</v>
      </c>
      <c r="AK40" s="100">
        <v>1.7873101</v>
      </c>
      <c r="AL40" s="100">
        <v>5.5432373000000004</v>
      </c>
      <c r="AM40" s="100">
        <v>6.25</v>
      </c>
      <c r="AN40" s="100">
        <v>0</v>
      </c>
      <c r="AO40" s="100">
        <v>12.820513</v>
      </c>
      <c r="AP40" s="100">
        <v>0</v>
      </c>
      <c r="AQ40" s="100">
        <v>4.8119655999999997</v>
      </c>
      <c r="AR40" s="100">
        <v>5.2482939000000002</v>
      </c>
      <c r="AS40" s="127"/>
      <c r="AT40" s="117">
        <v>1933</v>
      </c>
      <c r="AU40" s="100">
        <v>0</v>
      </c>
      <c r="AV40" s="100">
        <v>0</v>
      </c>
      <c r="AW40" s="100">
        <v>0</v>
      </c>
      <c r="AX40" s="100">
        <v>4.5602606000000003</v>
      </c>
      <c r="AY40" s="100">
        <v>10.470306000000001</v>
      </c>
      <c r="AZ40" s="100">
        <v>14.911287</v>
      </c>
      <c r="BA40" s="100">
        <v>12.604188000000001</v>
      </c>
      <c r="BB40" s="100">
        <v>16.752576999999999</v>
      </c>
      <c r="BC40" s="100">
        <v>15.614834</v>
      </c>
      <c r="BD40" s="100">
        <v>21.642892</v>
      </c>
      <c r="BE40" s="100">
        <v>27.619333999999998</v>
      </c>
      <c r="BF40" s="100">
        <v>30.063886</v>
      </c>
      <c r="BG40" s="100">
        <v>22.576360999999999</v>
      </c>
      <c r="BH40" s="100">
        <v>23.548739999999999</v>
      </c>
      <c r="BI40" s="100">
        <v>21.439509999999999</v>
      </c>
      <c r="BJ40" s="100">
        <v>26.536313</v>
      </c>
      <c r="BK40" s="100">
        <v>20.338982999999999</v>
      </c>
      <c r="BL40" s="100">
        <v>0</v>
      </c>
      <c r="BM40" s="100">
        <v>11.915895000000001</v>
      </c>
      <c r="BN40" s="100">
        <v>14.002803999999999</v>
      </c>
      <c r="BO40" s="127"/>
      <c r="BP40" s="117">
        <v>1933</v>
      </c>
    </row>
    <row r="41" spans="1:68">
      <c r="A41" s="127"/>
      <c r="B41" s="117">
        <v>1934</v>
      </c>
      <c r="C41" s="100">
        <v>0</v>
      </c>
      <c r="D41" s="100">
        <v>0</v>
      </c>
      <c r="E41" s="100">
        <v>0.61900339999999998</v>
      </c>
      <c r="F41" s="100">
        <v>4.9099836000000003</v>
      </c>
      <c r="G41" s="100">
        <v>15.186529999999999</v>
      </c>
      <c r="H41" s="100">
        <v>19.251336999999999</v>
      </c>
      <c r="I41" s="100">
        <v>19.193106</v>
      </c>
      <c r="J41" s="100">
        <v>25.652173999999999</v>
      </c>
      <c r="K41" s="100">
        <v>22.510822999999998</v>
      </c>
      <c r="L41" s="100">
        <v>33.333333000000003</v>
      </c>
      <c r="M41" s="100">
        <v>43.059489999999997</v>
      </c>
      <c r="N41" s="100">
        <v>45.586106999999998</v>
      </c>
      <c r="O41" s="100">
        <v>47.993018999999997</v>
      </c>
      <c r="P41" s="100">
        <v>43.944265999999999</v>
      </c>
      <c r="Q41" s="100">
        <v>45.387993999999999</v>
      </c>
      <c r="R41" s="100">
        <v>43.010753000000001</v>
      </c>
      <c r="S41" s="100">
        <v>62.068966000000003</v>
      </c>
      <c r="T41" s="100">
        <v>49.180328000000003</v>
      </c>
      <c r="U41" s="100">
        <v>18.976507999999999</v>
      </c>
      <c r="V41" s="100">
        <v>23.47082</v>
      </c>
      <c r="W41" s="127"/>
      <c r="X41" s="117">
        <v>1934</v>
      </c>
      <c r="Y41" s="100">
        <v>0</v>
      </c>
      <c r="Z41" s="100">
        <v>0</v>
      </c>
      <c r="AA41" s="100">
        <v>0</v>
      </c>
      <c r="AB41" s="100">
        <v>3.3545790000000002</v>
      </c>
      <c r="AC41" s="100">
        <v>6.4758009999999997</v>
      </c>
      <c r="AD41" s="100">
        <v>5.7714505999999997</v>
      </c>
      <c r="AE41" s="100">
        <v>5.8212058000000004</v>
      </c>
      <c r="AF41" s="100">
        <v>12.858980000000001</v>
      </c>
      <c r="AG41" s="100">
        <v>9.9480968999999995</v>
      </c>
      <c r="AH41" s="100">
        <v>10.726475000000001</v>
      </c>
      <c r="AI41" s="100">
        <v>9.5751047000000007</v>
      </c>
      <c r="AJ41" s="100">
        <v>9.636768</v>
      </c>
      <c r="AK41" s="100">
        <v>7.9155673000000002</v>
      </c>
      <c r="AL41" s="100">
        <v>6.4794815999999997</v>
      </c>
      <c r="AM41" s="100">
        <v>7.5187970000000002</v>
      </c>
      <c r="AN41" s="100">
        <v>0</v>
      </c>
      <c r="AO41" s="100">
        <v>6.1728395000000003</v>
      </c>
      <c r="AP41" s="100">
        <v>0</v>
      </c>
      <c r="AQ41" s="100">
        <v>5.5640011999999999</v>
      </c>
      <c r="AR41" s="100">
        <v>6.0809172</v>
      </c>
      <c r="AS41" s="127"/>
      <c r="AT41" s="117">
        <v>1934</v>
      </c>
      <c r="AU41" s="100">
        <v>0</v>
      </c>
      <c r="AV41" s="100">
        <v>0</v>
      </c>
      <c r="AW41" s="100">
        <v>0.31481189999999998</v>
      </c>
      <c r="AX41" s="100">
        <v>4.1418157999999998</v>
      </c>
      <c r="AY41" s="100">
        <v>10.900553</v>
      </c>
      <c r="AZ41" s="100">
        <v>12.768319999999999</v>
      </c>
      <c r="BA41" s="100">
        <v>12.706737</v>
      </c>
      <c r="BB41" s="100">
        <v>19.210014999999999</v>
      </c>
      <c r="BC41" s="100">
        <v>16.226742000000002</v>
      </c>
      <c r="BD41" s="100">
        <v>22.243482</v>
      </c>
      <c r="BE41" s="100">
        <v>26.775320000000001</v>
      </c>
      <c r="BF41" s="100">
        <v>27.828634000000001</v>
      </c>
      <c r="BG41" s="100">
        <v>28.033290000000001</v>
      </c>
      <c r="BH41" s="100">
        <v>25.282409999999999</v>
      </c>
      <c r="BI41" s="100">
        <v>26.706230999999999</v>
      </c>
      <c r="BJ41" s="100">
        <v>20.969856</v>
      </c>
      <c r="BK41" s="100">
        <v>32.57329</v>
      </c>
      <c r="BL41" s="100">
        <v>20.689654999999998</v>
      </c>
      <c r="BM41" s="100">
        <v>12.370084</v>
      </c>
      <c r="BN41" s="100">
        <v>14.788682</v>
      </c>
      <c r="BO41" s="127"/>
      <c r="BP41" s="117">
        <v>1934</v>
      </c>
    </row>
    <row r="42" spans="1:68">
      <c r="A42" s="127"/>
      <c r="B42" s="117">
        <v>1935</v>
      </c>
      <c r="C42" s="100">
        <v>0</v>
      </c>
      <c r="D42" s="100">
        <v>0</v>
      </c>
      <c r="E42" s="100">
        <v>0.61595319999999998</v>
      </c>
      <c r="F42" s="100">
        <v>5.9347181000000004</v>
      </c>
      <c r="G42" s="100">
        <v>9.1116173000000007</v>
      </c>
      <c r="H42" s="100">
        <v>10.903975000000001</v>
      </c>
      <c r="I42" s="100">
        <v>20.139427000000001</v>
      </c>
      <c r="J42" s="100">
        <v>27.71855</v>
      </c>
      <c r="K42" s="100">
        <v>25.741710000000001</v>
      </c>
      <c r="L42" s="100">
        <v>37.275655999999998</v>
      </c>
      <c r="M42" s="100">
        <v>47.461368999999998</v>
      </c>
      <c r="N42" s="100">
        <v>45.264623999999998</v>
      </c>
      <c r="O42" s="100">
        <v>37.358817999999999</v>
      </c>
      <c r="P42" s="100">
        <v>32.908704999999998</v>
      </c>
      <c r="Q42" s="100">
        <v>34.383954000000003</v>
      </c>
      <c r="R42" s="100">
        <v>40.404040000000002</v>
      </c>
      <c r="S42" s="100">
        <v>46.052632000000003</v>
      </c>
      <c r="T42" s="100">
        <v>47.619047999999999</v>
      </c>
      <c r="U42" s="100">
        <v>17.945634999999999</v>
      </c>
      <c r="V42" s="100">
        <v>21.996594000000002</v>
      </c>
      <c r="W42" s="127"/>
      <c r="X42" s="117">
        <v>1935</v>
      </c>
      <c r="Y42" s="100">
        <v>0</v>
      </c>
      <c r="Z42" s="100">
        <v>0</v>
      </c>
      <c r="AA42" s="100">
        <v>0</v>
      </c>
      <c r="AB42" s="100">
        <v>2.7220143000000001</v>
      </c>
      <c r="AC42" s="100">
        <v>4.9867020999999996</v>
      </c>
      <c r="AD42" s="100">
        <v>6.0422960999999997</v>
      </c>
      <c r="AE42" s="100">
        <v>7.9034941999999999</v>
      </c>
      <c r="AF42" s="100">
        <v>12.361466</v>
      </c>
      <c r="AG42" s="100">
        <v>10.766581</v>
      </c>
      <c r="AH42" s="100">
        <v>10.947168</v>
      </c>
      <c r="AI42" s="100">
        <v>8.1253627000000002</v>
      </c>
      <c r="AJ42" s="100">
        <v>9.2923516999999993</v>
      </c>
      <c r="AK42" s="100">
        <v>3.4722222</v>
      </c>
      <c r="AL42" s="100">
        <v>1.0570824999999999</v>
      </c>
      <c r="AM42" s="100">
        <v>13.157895</v>
      </c>
      <c r="AN42" s="100">
        <v>2.3809524</v>
      </c>
      <c r="AO42" s="100">
        <v>11.627907</v>
      </c>
      <c r="AP42" s="100">
        <v>0</v>
      </c>
      <c r="AQ42" s="100">
        <v>5.3982327999999997</v>
      </c>
      <c r="AR42" s="100">
        <v>6.0015048000000002</v>
      </c>
      <c r="AS42" s="127"/>
      <c r="AT42" s="117">
        <v>1935</v>
      </c>
      <c r="AU42" s="100">
        <v>0</v>
      </c>
      <c r="AV42" s="100">
        <v>0</v>
      </c>
      <c r="AW42" s="100">
        <v>0.3119152</v>
      </c>
      <c r="AX42" s="100">
        <v>4.3536504000000003</v>
      </c>
      <c r="AY42" s="100">
        <v>7.0712054000000002</v>
      </c>
      <c r="AZ42" s="100">
        <v>8.5594608999999995</v>
      </c>
      <c r="BA42" s="100">
        <v>14.239872</v>
      </c>
      <c r="BB42" s="100">
        <v>20.038371000000001</v>
      </c>
      <c r="BC42" s="100">
        <v>18.205462000000001</v>
      </c>
      <c r="BD42" s="100">
        <v>24.333176999999999</v>
      </c>
      <c r="BE42" s="100">
        <v>28.288543000000001</v>
      </c>
      <c r="BF42" s="100">
        <v>27.513228000000002</v>
      </c>
      <c r="BG42" s="100">
        <v>20.408162999999998</v>
      </c>
      <c r="BH42" s="100">
        <v>16.949152999999999</v>
      </c>
      <c r="BI42" s="100">
        <v>23.878437000000002</v>
      </c>
      <c r="BJ42" s="100">
        <v>20.833333</v>
      </c>
      <c r="BK42" s="100">
        <v>27.777778000000001</v>
      </c>
      <c r="BL42" s="100">
        <v>20.134228</v>
      </c>
      <c r="BM42" s="100">
        <v>11.759983</v>
      </c>
      <c r="BN42" s="100">
        <v>14.001185</v>
      </c>
      <c r="BO42" s="127"/>
      <c r="BP42" s="117">
        <v>1935</v>
      </c>
    </row>
    <row r="43" spans="1:68">
      <c r="A43" s="127"/>
      <c r="B43" s="117">
        <v>1936</v>
      </c>
      <c r="C43" s="100">
        <v>0</v>
      </c>
      <c r="D43" s="100">
        <v>0</v>
      </c>
      <c r="E43" s="100">
        <v>0.62266500000000002</v>
      </c>
      <c r="F43" s="100">
        <v>5.8290154999999997</v>
      </c>
      <c r="G43" s="100">
        <v>9.3881514999999993</v>
      </c>
      <c r="H43" s="100">
        <v>17.770035</v>
      </c>
      <c r="I43" s="100">
        <v>20.579267999999999</v>
      </c>
      <c r="J43" s="100">
        <v>23.869347000000001</v>
      </c>
      <c r="K43" s="100">
        <v>30.316344000000001</v>
      </c>
      <c r="L43" s="100">
        <v>33.091568000000002</v>
      </c>
      <c r="M43" s="100">
        <v>35.502958999999997</v>
      </c>
      <c r="N43" s="100">
        <v>30.851776999999998</v>
      </c>
      <c r="O43" s="100">
        <v>40.517240999999999</v>
      </c>
      <c r="P43" s="100">
        <v>42.060988000000002</v>
      </c>
      <c r="Q43" s="100">
        <v>42.492918000000003</v>
      </c>
      <c r="R43" s="100">
        <v>38.277512000000002</v>
      </c>
      <c r="S43" s="100">
        <v>54.878048999999997</v>
      </c>
      <c r="T43" s="100">
        <v>61.538462000000003</v>
      </c>
      <c r="U43" s="100">
        <v>17.793697999999999</v>
      </c>
      <c r="V43" s="100">
        <v>21.754290999999998</v>
      </c>
      <c r="W43" s="127"/>
      <c r="X43" s="117">
        <v>1936</v>
      </c>
      <c r="Y43" s="100">
        <v>0</v>
      </c>
      <c r="Z43" s="100">
        <v>0</v>
      </c>
      <c r="AA43" s="100">
        <v>0</v>
      </c>
      <c r="AB43" s="100">
        <v>2.3466309000000001</v>
      </c>
      <c r="AC43" s="100">
        <v>3.9512676999999998</v>
      </c>
      <c r="AD43" s="100">
        <v>7.3909830000000003</v>
      </c>
      <c r="AE43" s="100">
        <v>5.794702</v>
      </c>
      <c r="AF43" s="100">
        <v>6.8172135000000003</v>
      </c>
      <c r="AG43" s="100">
        <v>7.7286389</v>
      </c>
      <c r="AH43" s="100">
        <v>11.183597000000001</v>
      </c>
      <c r="AI43" s="100">
        <v>13.475576</v>
      </c>
      <c r="AJ43" s="100">
        <v>8.9655172000000007</v>
      </c>
      <c r="AK43" s="100">
        <v>17.094017000000001</v>
      </c>
      <c r="AL43" s="100">
        <v>6.1983471000000003</v>
      </c>
      <c r="AM43" s="100">
        <v>4.2613636000000001</v>
      </c>
      <c r="AN43" s="100">
        <v>2.2727273000000001</v>
      </c>
      <c r="AO43" s="100">
        <v>0</v>
      </c>
      <c r="AP43" s="100">
        <v>0</v>
      </c>
      <c r="AQ43" s="100">
        <v>5.3220115999999997</v>
      </c>
      <c r="AR43" s="100">
        <v>5.8091362999999996</v>
      </c>
      <c r="AS43" s="127"/>
      <c r="AT43" s="117">
        <v>1936</v>
      </c>
      <c r="AU43" s="100">
        <v>0</v>
      </c>
      <c r="AV43" s="100">
        <v>0</v>
      </c>
      <c r="AW43" s="100">
        <v>0.31471280000000001</v>
      </c>
      <c r="AX43" s="100">
        <v>4.1179376999999997</v>
      </c>
      <c r="AY43" s="100">
        <v>6.6927849000000004</v>
      </c>
      <c r="AZ43" s="100">
        <v>12.733142000000001</v>
      </c>
      <c r="BA43" s="100">
        <v>13.492063</v>
      </c>
      <c r="BB43" s="100">
        <v>15.417107</v>
      </c>
      <c r="BC43" s="100">
        <v>18.892507999999999</v>
      </c>
      <c r="BD43" s="100">
        <v>22.288602999999998</v>
      </c>
      <c r="BE43" s="100">
        <v>24.725275</v>
      </c>
      <c r="BF43" s="100">
        <v>20.061204</v>
      </c>
      <c r="BG43" s="100">
        <v>28.755365000000001</v>
      </c>
      <c r="BH43" s="100">
        <v>23.970818000000001</v>
      </c>
      <c r="BI43" s="100">
        <v>23.404254999999999</v>
      </c>
      <c r="BJ43" s="100">
        <v>19.81352</v>
      </c>
      <c r="BK43" s="100">
        <v>25.568182</v>
      </c>
      <c r="BL43" s="100">
        <v>26.315788999999999</v>
      </c>
      <c r="BM43" s="100">
        <v>11.639915</v>
      </c>
      <c r="BN43" s="100">
        <v>13.737964</v>
      </c>
      <c r="BO43" s="127"/>
      <c r="BP43" s="117">
        <v>1936</v>
      </c>
    </row>
    <row r="44" spans="1:68">
      <c r="A44" s="127"/>
      <c r="B44" s="117">
        <v>1937</v>
      </c>
      <c r="C44" s="100">
        <v>0</v>
      </c>
      <c r="D44" s="100">
        <v>0</v>
      </c>
      <c r="E44" s="100">
        <v>1.2634239</v>
      </c>
      <c r="F44" s="100">
        <v>6.3856960000000003</v>
      </c>
      <c r="G44" s="100">
        <v>11.6204</v>
      </c>
      <c r="H44" s="100">
        <v>14.437951</v>
      </c>
      <c r="I44" s="100">
        <v>15.003750999999999</v>
      </c>
      <c r="J44" s="100">
        <v>20.491803000000001</v>
      </c>
      <c r="K44" s="100">
        <v>27.616927</v>
      </c>
      <c r="L44" s="100">
        <v>30.844881999999998</v>
      </c>
      <c r="M44" s="100">
        <v>26.687598000000001</v>
      </c>
      <c r="N44" s="100">
        <v>37.540452999999999</v>
      </c>
      <c r="O44" s="100">
        <v>38.265306000000002</v>
      </c>
      <c r="P44" s="100">
        <v>39.501040000000003</v>
      </c>
      <c r="Q44" s="100">
        <v>37.974684000000003</v>
      </c>
      <c r="R44" s="100">
        <v>39.26097</v>
      </c>
      <c r="S44" s="100">
        <v>61.797753</v>
      </c>
      <c r="T44" s="100">
        <v>31.25</v>
      </c>
      <c r="U44" s="100">
        <v>16.561171999999999</v>
      </c>
      <c r="V44" s="100">
        <v>19.855349</v>
      </c>
      <c r="W44" s="127"/>
      <c r="X44" s="117">
        <v>1937</v>
      </c>
      <c r="Y44" s="100">
        <v>0</v>
      </c>
      <c r="Z44" s="100">
        <v>0</v>
      </c>
      <c r="AA44" s="100">
        <v>0.64350059999999998</v>
      </c>
      <c r="AB44" s="100">
        <v>0.6622517</v>
      </c>
      <c r="AC44" s="100">
        <v>4.9196457999999996</v>
      </c>
      <c r="AD44" s="100">
        <v>2.8901734000000001</v>
      </c>
      <c r="AE44" s="100">
        <v>5.7212914000000001</v>
      </c>
      <c r="AF44" s="100">
        <v>6.7969413999999997</v>
      </c>
      <c r="AG44" s="100">
        <v>9.5279342000000007</v>
      </c>
      <c r="AH44" s="100">
        <v>8.6442219999999992</v>
      </c>
      <c r="AI44" s="100">
        <v>7.6045626999999998</v>
      </c>
      <c r="AJ44" s="100">
        <v>11.992005000000001</v>
      </c>
      <c r="AK44" s="100">
        <v>4.1946308999999999</v>
      </c>
      <c r="AL44" s="100">
        <v>6.0667340999999997</v>
      </c>
      <c r="AM44" s="100">
        <v>5.5172413999999996</v>
      </c>
      <c r="AN44" s="100">
        <v>2.1881838</v>
      </c>
      <c r="AO44" s="100">
        <v>9.6618356999999992</v>
      </c>
      <c r="AP44" s="100">
        <v>0</v>
      </c>
      <c r="AQ44" s="100">
        <v>4.3842758999999996</v>
      </c>
      <c r="AR44" s="100">
        <v>4.8440061999999999</v>
      </c>
      <c r="AS44" s="127"/>
      <c r="AT44" s="117">
        <v>1937</v>
      </c>
      <c r="AU44" s="100">
        <v>0</v>
      </c>
      <c r="AV44" s="100">
        <v>0</v>
      </c>
      <c r="AW44" s="100">
        <v>0.9563277</v>
      </c>
      <c r="AX44" s="100">
        <v>3.5760727999999999</v>
      </c>
      <c r="AY44" s="100">
        <v>8.2967300999999996</v>
      </c>
      <c r="AZ44" s="100">
        <v>8.8074686999999994</v>
      </c>
      <c r="BA44" s="100">
        <v>10.561313999999999</v>
      </c>
      <c r="BB44" s="100">
        <v>13.767208999999999</v>
      </c>
      <c r="BC44" s="100">
        <v>18.445322999999998</v>
      </c>
      <c r="BD44" s="100">
        <v>19.842165000000001</v>
      </c>
      <c r="BE44" s="100">
        <v>17.324093999999999</v>
      </c>
      <c r="BF44" s="100">
        <v>24.950755000000001</v>
      </c>
      <c r="BG44" s="100">
        <v>21.114865000000002</v>
      </c>
      <c r="BH44" s="100">
        <v>22.552537000000001</v>
      </c>
      <c r="BI44" s="100">
        <v>21.587744000000001</v>
      </c>
      <c r="BJ44" s="100">
        <v>20.224719</v>
      </c>
      <c r="BK44" s="100">
        <v>33.766233999999997</v>
      </c>
      <c r="BL44" s="100">
        <v>13.071895</v>
      </c>
      <c r="BM44" s="100">
        <v>10.547720999999999</v>
      </c>
      <c r="BN44" s="100">
        <v>12.308968</v>
      </c>
      <c r="BO44" s="127"/>
      <c r="BP44" s="117">
        <v>1937</v>
      </c>
    </row>
    <row r="45" spans="1:68">
      <c r="A45" s="127"/>
      <c r="B45" s="117">
        <v>1938</v>
      </c>
      <c r="C45" s="100">
        <v>0</v>
      </c>
      <c r="D45" s="100">
        <v>0</v>
      </c>
      <c r="E45" s="100">
        <v>0.95541399999999999</v>
      </c>
      <c r="F45" s="100">
        <v>4.0765130000000003</v>
      </c>
      <c r="G45" s="100">
        <v>10.389609999999999</v>
      </c>
      <c r="H45" s="100">
        <v>15.551048</v>
      </c>
      <c r="I45" s="100">
        <v>19.075569000000002</v>
      </c>
      <c r="J45" s="100">
        <v>21.800564999999999</v>
      </c>
      <c r="K45" s="100">
        <v>21.826281000000002</v>
      </c>
      <c r="L45" s="100">
        <v>33.422460000000001</v>
      </c>
      <c r="M45" s="100">
        <v>26.835443000000001</v>
      </c>
      <c r="N45" s="100">
        <v>37.759596999999999</v>
      </c>
      <c r="O45" s="100">
        <v>43.910522</v>
      </c>
      <c r="P45" s="100">
        <v>34.196891000000001</v>
      </c>
      <c r="Q45" s="100">
        <v>24.965326000000001</v>
      </c>
      <c r="R45" s="100">
        <v>26.666667</v>
      </c>
      <c r="S45" s="100">
        <v>72.916667000000004</v>
      </c>
      <c r="T45" s="100">
        <v>46.153846000000001</v>
      </c>
      <c r="U45" s="100">
        <v>16.446048999999999</v>
      </c>
      <c r="V45" s="100">
        <v>19.520225</v>
      </c>
      <c r="W45" s="127"/>
      <c r="X45" s="117">
        <v>1938</v>
      </c>
      <c r="Y45" s="100">
        <v>0</v>
      </c>
      <c r="Z45" s="100">
        <v>0</v>
      </c>
      <c r="AA45" s="100">
        <v>0.32425419999999999</v>
      </c>
      <c r="AB45" s="100">
        <v>1.9505851999999999</v>
      </c>
      <c r="AC45" s="100">
        <v>4.2890135000000003</v>
      </c>
      <c r="AD45" s="100">
        <v>6.0219624999999999</v>
      </c>
      <c r="AE45" s="100">
        <v>9.1779729000000003</v>
      </c>
      <c r="AF45" s="100">
        <v>7.6271186000000002</v>
      </c>
      <c r="AG45" s="100">
        <v>7.3977371999999999</v>
      </c>
      <c r="AH45" s="100">
        <v>6.2921348000000004</v>
      </c>
      <c r="AI45" s="100">
        <v>10.443864</v>
      </c>
      <c r="AJ45" s="100">
        <v>13.565891000000001</v>
      </c>
      <c r="AK45" s="100">
        <v>7.3589533999999999</v>
      </c>
      <c r="AL45" s="100">
        <v>4.0040040000000001</v>
      </c>
      <c r="AM45" s="100">
        <v>2.6560424999999999</v>
      </c>
      <c r="AN45" s="100">
        <v>8.4210525999999994</v>
      </c>
      <c r="AO45" s="100">
        <v>0</v>
      </c>
      <c r="AP45" s="100">
        <v>0</v>
      </c>
      <c r="AQ45" s="100">
        <v>4.9583382</v>
      </c>
      <c r="AR45" s="100">
        <v>5.3361394999999998</v>
      </c>
      <c r="AS45" s="127"/>
      <c r="AT45" s="117">
        <v>1938</v>
      </c>
      <c r="AU45" s="100">
        <v>0</v>
      </c>
      <c r="AV45" s="100">
        <v>0</v>
      </c>
      <c r="AW45" s="100">
        <v>0.64267350000000001</v>
      </c>
      <c r="AX45" s="100">
        <v>3.0327215000000001</v>
      </c>
      <c r="AY45" s="100">
        <v>7.3637702999999997</v>
      </c>
      <c r="AZ45" s="100">
        <v>10.897769</v>
      </c>
      <c r="BA45" s="100">
        <v>14.334861999999999</v>
      </c>
      <c r="BB45" s="100">
        <v>14.885259</v>
      </c>
      <c r="BC45" s="100">
        <v>14.527844999999999</v>
      </c>
      <c r="BD45" s="100">
        <v>19.91497</v>
      </c>
      <c r="BE45" s="100">
        <v>18.766067</v>
      </c>
      <c r="BF45" s="100">
        <v>25.820848000000002</v>
      </c>
      <c r="BG45" s="100">
        <v>25.514403000000001</v>
      </c>
      <c r="BH45" s="100">
        <v>18.839103999999999</v>
      </c>
      <c r="BI45" s="100">
        <v>13.568521</v>
      </c>
      <c r="BJ45" s="100">
        <v>17.297297</v>
      </c>
      <c r="BK45" s="100">
        <v>33.492823000000001</v>
      </c>
      <c r="BL45" s="100">
        <v>19.354838999999998</v>
      </c>
      <c r="BM45" s="100">
        <v>10.770301</v>
      </c>
      <c r="BN45" s="100">
        <v>12.352513999999999</v>
      </c>
      <c r="BO45" s="127"/>
      <c r="BP45" s="117">
        <v>1938</v>
      </c>
    </row>
    <row r="46" spans="1:68">
      <c r="A46" s="127"/>
      <c r="B46" s="117">
        <v>1939</v>
      </c>
      <c r="C46" s="100">
        <v>0</v>
      </c>
      <c r="D46" s="100">
        <v>0</v>
      </c>
      <c r="E46" s="100">
        <v>0.63877360000000005</v>
      </c>
      <c r="F46" s="100">
        <v>4.6367852000000003</v>
      </c>
      <c r="G46" s="100">
        <v>14.158709</v>
      </c>
      <c r="H46" s="100">
        <v>16.567263000000001</v>
      </c>
      <c r="I46" s="100">
        <v>14.716438999999999</v>
      </c>
      <c r="J46" s="100">
        <v>19.817677</v>
      </c>
      <c r="K46" s="100">
        <v>27.962716</v>
      </c>
      <c r="L46" s="100">
        <v>24.128685999999998</v>
      </c>
      <c r="M46" s="100">
        <v>33.990147999999998</v>
      </c>
      <c r="N46" s="100">
        <v>41.36253</v>
      </c>
      <c r="O46" s="100">
        <v>33.843674</v>
      </c>
      <c r="P46" s="100">
        <v>33.915725000000002</v>
      </c>
      <c r="Q46" s="100">
        <v>52.341597999999998</v>
      </c>
      <c r="R46" s="100">
        <v>43.196544000000003</v>
      </c>
      <c r="S46" s="100">
        <v>49.504950000000001</v>
      </c>
      <c r="T46" s="100">
        <v>45.454545000000003</v>
      </c>
      <c r="U46" s="100">
        <v>17.09159</v>
      </c>
      <c r="V46" s="100">
        <v>20.364502999999999</v>
      </c>
      <c r="W46" s="127"/>
      <c r="X46" s="117">
        <v>1939</v>
      </c>
      <c r="Y46" s="100">
        <v>0</v>
      </c>
      <c r="Z46" s="100">
        <v>0</v>
      </c>
      <c r="AA46" s="100">
        <v>0</v>
      </c>
      <c r="AB46" s="100">
        <v>2.5550942000000001</v>
      </c>
      <c r="AC46" s="100">
        <v>6.3822640000000002</v>
      </c>
      <c r="AD46" s="100">
        <v>3.4293553000000001</v>
      </c>
      <c r="AE46" s="100">
        <v>3.8895371000000001</v>
      </c>
      <c r="AF46" s="100">
        <v>6.7510548999999997</v>
      </c>
      <c r="AG46" s="100">
        <v>10.498688</v>
      </c>
      <c r="AH46" s="100">
        <v>10.666667</v>
      </c>
      <c r="AI46" s="100">
        <v>9.5959596000000005</v>
      </c>
      <c r="AJ46" s="100">
        <v>8.1300813000000005</v>
      </c>
      <c r="AK46" s="100">
        <v>10.325654999999999</v>
      </c>
      <c r="AL46" s="100">
        <v>14.792899</v>
      </c>
      <c r="AM46" s="100">
        <v>6.4599482999999998</v>
      </c>
      <c r="AN46" s="100">
        <v>6.0728745000000002</v>
      </c>
      <c r="AO46" s="100">
        <v>0</v>
      </c>
      <c r="AP46" s="100">
        <v>0</v>
      </c>
      <c r="AQ46" s="100">
        <v>5.1950313000000001</v>
      </c>
      <c r="AR46" s="100">
        <v>5.6116562999999999</v>
      </c>
      <c r="AS46" s="127"/>
      <c r="AT46" s="117">
        <v>1939</v>
      </c>
      <c r="AU46" s="100">
        <v>0</v>
      </c>
      <c r="AV46" s="100">
        <v>0</v>
      </c>
      <c r="AW46" s="100">
        <v>0.32294529999999999</v>
      </c>
      <c r="AX46" s="100">
        <v>3.6129438</v>
      </c>
      <c r="AY46" s="100">
        <v>10.309278000000001</v>
      </c>
      <c r="AZ46" s="100">
        <v>10.111223000000001</v>
      </c>
      <c r="BA46" s="100">
        <v>9.5202539000000002</v>
      </c>
      <c r="BB46" s="100">
        <v>13.488657</v>
      </c>
      <c r="BC46" s="100">
        <v>19.167217000000001</v>
      </c>
      <c r="BD46" s="100">
        <v>17.379678999999999</v>
      </c>
      <c r="BE46" s="100">
        <v>21.945136999999999</v>
      </c>
      <c r="BF46" s="100">
        <v>24.976873000000001</v>
      </c>
      <c r="BG46" s="100">
        <v>22</v>
      </c>
      <c r="BH46" s="100">
        <v>24.157021</v>
      </c>
      <c r="BI46" s="100">
        <v>28.666667</v>
      </c>
      <c r="BJ46" s="100">
        <v>24.033438</v>
      </c>
      <c r="BK46" s="100">
        <v>22.573363000000001</v>
      </c>
      <c r="BL46" s="100">
        <v>18.987342000000002</v>
      </c>
      <c r="BM46" s="100">
        <v>11.208703</v>
      </c>
      <c r="BN46" s="100">
        <v>12.909599</v>
      </c>
      <c r="BO46" s="127"/>
      <c r="BP46" s="117">
        <v>1939</v>
      </c>
    </row>
    <row r="47" spans="1:68">
      <c r="A47" s="127"/>
      <c r="B47" s="118">
        <v>1940</v>
      </c>
      <c r="C47" s="100">
        <v>0</v>
      </c>
      <c r="D47" s="100">
        <v>0</v>
      </c>
      <c r="E47" s="100">
        <v>0</v>
      </c>
      <c r="F47" s="100">
        <v>2.7717893</v>
      </c>
      <c r="G47" s="100">
        <v>11.581734000000001</v>
      </c>
      <c r="H47" s="100">
        <v>12.716009</v>
      </c>
      <c r="I47" s="100">
        <v>17.995766</v>
      </c>
      <c r="J47" s="100">
        <v>17.174083</v>
      </c>
      <c r="K47" s="100">
        <v>20.363951</v>
      </c>
      <c r="L47" s="100">
        <v>33.273381000000001</v>
      </c>
      <c r="M47" s="100">
        <v>33.653846000000001</v>
      </c>
      <c r="N47" s="100">
        <v>34.911242999999999</v>
      </c>
      <c r="O47" s="100">
        <v>49.535603999999999</v>
      </c>
      <c r="P47" s="100">
        <v>26.584866999999999</v>
      </c>
      <c r="Q47" s="100">
        <v>31.25</v>
      </c>
      <c r="R47" s="100">
        <v>36.093418</v>
      </c>
      <c r="S47" s="100">
        <v>27.64977</v>
      </c>
      <c r="T47" s="100">
        <v>43.478261000000003</v>
      </c>
      <c r="U47" s="100">
        <v>15.979293999999999</v>
      </c>
      <c r="V47" s="100">
        <v>18.610278999999998</v>
      </c>
      <c r="W47" s="127"/>
      <c r="X47" s="118">
        <v>1940</v>
      </c>
      <c r="Y47" s="100">
        <v>0</v>
      </c>
      <c r="Z47" s="100">
        <v>0</v>
      </c>
      <c r="AA47" s="100">
        <v>0</v>
      </c>
      <c r="AB47" s="100">
        <v>2.8328612</v>
      </c>
      <c r="AC47" s="100">
        <v>3.3978932999999998</v>
      </c>
      <c r="AD47" s="100">
        <v>3.6666666999999999</v>
      </c>
      <c r="AE47" s="100">
        <v>8.3682008000000003</v>
      </c>
      <c r="AF47" s="100">
        <v>5.0441361999999996</v>
      </c>
      <c r="AG47" s="100">
        <v>9.5155709000000002</v>
      </c>
      <c r="AH47" s="100">
        <v>11.463844999999999</v>
      </c>
      <c r="AI47" s="100">
        <v>11.302211</v>
      </c>
      <c r="AJ47" s="100">
        <v>4.2296072999999996</v>
      </c>
      <c r="AK47" s="100">
        <v>7.6045626999999998</v>
      </c>
      <c r="AL47" s="100">
        <v>8.7463557000000005</v>
      </c>
      <c r="AM47" s="100">
        <v>11.306533</v>
      </c>
      <c r="AN47" s="100">
        <v>5.9055118000000002</v>
      </c>
      <c r="AO47" s="100">
        <v>7.7220076999999998</v>
      </c>
      <c r="AP47" s="100">
        <v>0</v>
      </c>
      <c r="AQ47" s="100">
        <v>5.0216649000000002</v>
      </c>
      <c r="AR47" s="100">
        <v>5.5060400999999999</v>
      </c>
      <c r="AS47" s="127"/>
      <c r="AT47" s="118">
        <v>1940</v>
      </c>
      <c r="AU47" s="100">
        <v>0</v>
      </c>
      <c r="AV47" s="100">
        <v>0</v>
      </c>
      <c r="AW47" s="100">
        <v>0</v>
      </c>
      <c r="AX47" s="100">
        <v>2.8019924999999999</v>
      </c>
      <c r="AY47" s="100">
        <v>7.5440066999999997</v>
      </c>
      <c r="AZ47" s="100">
        <v>8.2413053999999999</v>
      </c>
      <c r="BA47" s="100">
        <v>13.362621000000001</v>
      </c>
      <c r="BB47" s="100">
        <v>11.333738</v>
      </c>
      <c r="BC47" s="100">
        <v>14.935065</v>
      </c>
      <c r="BD47" s="100">
        <v>22.261799</v>
      </c>
      <c r="BE47" s="100">
        <v>22.600242999999999</v>
      </c>
      <c r="BF47" s="100">
        <v>19.730941999999999</v>
      </c>
      <c r="BG47" s="100">
        <v>28.385117000000001</v>
      </c>
      <c r="BH47" s="100">
        <v>17.438963999999999</v>
      </c>
      <c r="BI47" s="100">
        <v>20.887727999999999</v>
      </c>
      <c r="BJ47" s="100">
        <v>20.429009000000001</v>
      </c>
      <c r="BK47" s="100">
        <v>16.806723000000002</v>
      </c>
      <c r="BL47" s="100">
        <v>18.181818</v>
      </c>
      <c r="BM47" s="100">
        <v>10.554727</v>
      </c>
      <c r="BN47" s="100">
        <v>11.997551</v>
      </c>
      <c r="BO47" s="127"/>
      <c r="BP47" s="118">
        <v>1940</v>
      </c>
    </row>
    <row r="48" spans="1:68">
      <c r="A48" s="127"/>
      <c r="B48" s="118">
        <v>1941</v>
      </c>
      <c r="C48" s="100">
        <v>0</v>
      </c>
      <c r="D48" s="100">
        <v>0</v>
      </c>
      <c r="E48" s="100">
        <v>0</v>
      </c>
      <c r="F48" s="100">
        <v>3.7429819000000002</v>
      </c>
      <c r="G48" s="100">
        <v>8.4607875000000003</v>
      </c>
      <c r="H48" s="100">
        <v>7.4796747999999997</v>
      </c>
      <c r="I48" s="100">
        <v>9.7765363000000001</v>
      </c>
      <c r="J48" s="100">
        <v>14.208909</v>
      </c>
      <c r="K48" s="100">
        <v>22.071307000000001</v>
      </c>
      <c r="L48" s="100">
        <v>21.276596000000001</v>
      </c>
      <c r="M48" s="100">
        <v>21.276596000000001</v>
      </c>
      <c r="N48" s="100">
        <v>30.547550000000001</v>
      </c>
      <c r="O48" s="100">
        <v>40.268456</v>
      </c>
      <c r="P48" s="100">
        <v>29.471544999999999</v>
      </c>
      <c r="Q48" s="100">
        <v>32.128514000000003</v>
      </c>
      <c r="R48" s="100">
        <v>41.841003999999998</v>
      </c>
      <c r="S48" s="100">
        <v>38.961039</v>
      </c>
      <c r="T48" s="100">
        <v>53.333333000000003</v>
      </c>
      <c r="U48" s="100">
        <v>12.916725</v>
      </c>
      <c r="V48" s="100">
        <v>15.693308999999999</v>
      </c>
      <c r="W48" s="127"/>
      <c r="X48" s="118">
        <v>1941</v>
      </c>
      <c r="Y48" s="100">
        <v>0</v>
      </c>
      <c r="Z48" s="100">
        <v>0</v>
      </c>
      <c r="AA48" s="100">
        <v>0.33647379999999999</v>
      </c>
      <c r="AB48" s="100">
        <v>1.8999367</v>
      </c>
      <c r="AC48" s="100">
        <v>4.3463725000000002</v>
      </c>
      <c r="AD48" s="100">
        <v>4.9390846000000002</v>
      </c>
      <c r="AE48" s="100">
        <v>5.9347181000000004</v>
      </c>
      <c r="AF48" s="100">
        <v>5.4234460000000002</v>
      </c>
      <c r="AG48" s="100">
        <v>6.4599482999999998</v>
      </c>
      <c r="AH48" s="100">
        <v>8.3260298000000006</v>
      </c>
      <c r="AI48" s="100">
        <v>9.6061478999999999</v>
      </c>
      <c r="AJ48" s="100">
        <v>9.9415204999999993</v>
      </c>
      <c r="AK48" s="100">
        <v>9.5168374999999994</v>
      </c>
      <c r="AL48" s="100">
        <v>5.7306590000000002</v>
      </c>
      <c r="AM48" s="100">
        <v>6.1199510000000004</v>
      </c>
      <c r="AN48" s="100">
        <v>3.8240918000000002</v>
      </c>
      <c r="AO48" s="100">
        <v>0</v>
      </c>
      <c r="AP48" s="100">
        <v>0</v>
      </c>
      <c r="AQ48" s="100">
        <v>4.5668576999999999</v>
      </c>
      <c r="AR48" s="100">
        <v>4.8138301999999999</v>
      </c>
      <c r="AS48" s="127"/>
      <c r="AT48" s="118">
        <v>1941</v>
      </c>
      <c r="AU48" s="100">
        <v>0</v>
      </c>
      <c r="AV48" s="100">
        <v>0</v>
      </c>
      <c r="AW48" s="100">
        <v>0.16575500000000001</v>
      </c>
      <c r="AX48" s="100">
        <v>2.8284098000000002</v>
      </c>
      <c r="AY48" s="100">
        <v>6.4313984</v>
      </c>
      <c r="AZ48" s="100">
        <v>6.2172774999999998</v>
      </c>
      <c r="BA48" s="100">
        <v>7.9136690999999999</v>
      </c>
      <c r="BB48" s="100">
        <v>9.9980004000000005</v>
      </c>
      <c r="BC48" s="100">
        <v>14.32236</v>
      </c>
      <c r="BD48" s="100">
        <v>14.696059</v>
      </c>
      <c r="BE48" s="100">
        <v>15.487253000000001</v>
      </c>
      <c r="BF48" s="100">
        <v>20.319303000000001</v>
      </c>
      <c r="BG48" s="100">
        <v>24.750646</v>
      </c>
      <c r="BH48" s="100">
        <v>17.232890000000001</v>
      </c>
      <c r="BI48" s="100">
        <v>18.542199</v>
      </c>
      <c r="BJ48" s="100">
        <v>21.978021999999999</v>
      </c>
      <c r="BK48" s="100">
        <v>17.821781999999999</v>
      </c>
      <c r="BL48" s="100">
        <v>22.222221999999999</v>
      </c>
      <c r="BM48" s="100">
        <v>8.7764947000000006</v>
      </c>
      <c r="BN48" s="100">
        <v>10.128715</v>
      </c>
      <c r="BO48" s="127"/>
      <c r="BP48" s="118">
        <v>1941</v>
      </c>
    </row>
    <row r="49" spans="1:68">
      <c r="A49" s="127"/>
      <c r="B49" s="118">
        <v>1942</v>
      </c>
      <c r="C49" s="100">
        <v>0</v>
      </c>
      <c r="D49" s="100">
        <v>0</v>
      </c>
      <c r="E49" s="100">
        <v>0</v>
      </c>
      <c r="F49" s="100">
        <v>4.4458558000000004</v>
      </c>
      <c r="G49" s="100">
        <v>5.8139535000000002</v>
      </c>
      <c r="H49" s="100">
        <v>4.9003594000000001</v>
      </c>
      <c r="I49" s="100">
        <v>7.5888236999999998</v>
      </c>
      <c r="J49" s="100">
        <v>16.263238000000001</v>
      </c>
      <c r="K49" s="100">
        <v>12.857735</v>
      </c>
      <c r="L49" s="100">
        <v>19.221968</v>
      </c>
      <c r="M49" s="100">
        <v>28.864059999999998</v>
      </c>
      <c r="N49" s="100">
        <v>34.192824999999999</v>
      </c>
      <c r="O49" s="100">
        <v>31.723143</v>
      </c>
      <c r="P49" s="100">
        <v>36.180905000000003</v>
      </c>
      <c r="Q49" s="100">
        <v>34.574468000000003</v>
      </c>
      <c r="R49" s="100">
        <v>16.701460999999998</v>
      </c>
      <c r="S49" s="100">
        <v>37.974684000000003</v>
      </c>
      <c r="T49" s="100">
        <v>12.658227999999999</v>
      </c>
      <c r="U49" s="100">
        <v>11.954506</v>
      </c>
      <c r="V49" s="100">
        <v>13.931794999999999</v>
      </c>
      <c r="W49" s="127"/>
      <c r="X49" s="118">
        <v>1942</v>
      </c>
      <c r="Y49" s="100">
        <v>0</v>
      </c>
      <c r="Z49" s="100">
        <v>0</v>
      </c>
      <c r="AA49" s="100">
        <v>0</v>
      </c>
      <c r="AB49" s="100">
        <v>1.6005122000000001</v>
      </c>
      <c r="AC49" s="100">
        <v>3.9590893999999999</v>
      </c>
      <c r="AD49" s="100">
        <v>4.2525351999999996</v>
      </c>
      <c r="AE49" s="100">
        <v>8.6736538000000003</v>
      </c>
      <c r="AF49" s="100">
        <v>4.5174538000000002</v>
      </c>
      <c r="AG49" s="100">
        <v>7.7120822999999996</v>
      </c>
      <c r="AH49" s="100">
        <v>8.3774250000000006</v>
      </c>
      <c r="AI49" s="100">
        <v>11.241218</v>
      </c>
      <c r="AJ49" s="100">
        <v>8.4937711999999994</v>
      </c>
      <c r="AK49" s="100">
        <v>5.6537101999999999</v>
      </c>
      <c r="AL49" s="100">
        <v>7.4976570000000002</v>
      </c>
      <c r="AM49" s="100">
        <v>1.2062725999999999</v>
      </c>
      <c r="AN49" s="100">
        <v>7.4626865999999996</v>
      </c>
      <c r="AO49" s="100">
        <v>0</v>
      </c>
      <c r="AP49" s="100">
        <v>0</v>
      </c>
      <c r="AQ49" s="100">
        <v>4.5416315999999997</v>
      </c>
      <c r="AR49" s="100">
        <v>4.7986871999999998</v>
      </c>
      <c r="AS49" s="127"/>
      <c r="AT49" s="118">
        <v>1942</v>
      </c>
      <c r="AU49" s="100">
        <v>0</v>
      </c>
      <c r="AV49" s="100">
        <v>0</v>
      </c>
      <c r="AW49" s="100">
        <v>0</v>
      </c>
      <c r="AX49" s="100">
        <v>3.0288537999999998</v>
      </c>
      <c r="AY49" s="100">
        <v>4.8963603999999998</v>
      </c>
      <c r="AZ49" s="100">
        <v>4.5766590000000003</v>
      </c>
      <c r="BA49" s="100">
        <v>8.1186021999999998</v>
      </c>
      <c r="BB49" s="100">
        <v>10.632014</v>
      </c>
      <c r="BC49" s="100">
        <v>10.32666</v>
      </c>
      <c r="BD49" s="100">
        <v>13.69863</v>
      </c>
      <c r="BE49" s="100">
        <v>20.079384000000001</v>
      </c>
      <c r="BF49" s="100">
        <v>21.408450999999999</v>
      </c>
      <c r="BG49" s="100">
        <v>18.558173</v>
      </c>
      <c r="BH49" s="100">
        <v>21.338505999999999</v>
      </c>
      <c r="BI49" s="100">
        <v>17.077798999999999</v>
      </c>
      <c r="BJ49" s="100">
        <v>11.822660000000001</v>
      </c>
      <c r="BK49" s="100">
        <v>17.274471999999999</v>
      </c>
      <c r="BL49" s="100">
        <v>5.2083332999999996</v>
      </c>
      <c r="BM49" s="100">
        <v>8.2721739999999997</v>
      </c>
      <c r="BN49" s="100">
        <v>9.2840039000000001</v>
      </c>
      <c r="BO49" s="127"/>
      <c r="BP49" s="118">
        <v>1942</v>
      </c>
    </row>
    <row r="50" spans="1:68">
      <c r="A50" s="127"/>
      <c r="B50" s="118">
        <v>1943</v>
      </c>
      <c r="C50" s="100">
        <v>0</v>
      </c>
      <c r="D50" s="100">
        <v>0</v>
      </c>
      <c r="E50" s="100">
        <v>0.68870520000000002</v>
      </c>
      <c r="F50" s="100">
        <v>5.7673822000000001</v>
      </c>
      <c r="G50" s="100">
        <v>2.88</v>
      </c>
      <c r="H50" s="100">
        <v>5.9900165999999997</v>
      </c>
      <c r="I50" s="100">
        <v>8.8919288999999999</v>
      </c>
      <c r="J50" s="100">
        <v>10.776662999999999</v>
      </c>
      <c r="K50" s="100">
        <v>11.466011</v>
      </c>
      <c r="L50" s="100">
        <v>16.010978999999999</v>
      </c>
      <c r="M50" s="100">
        <v>20.446097000000002</v>
      </c>
      <c r="N50" s="100">
        <v>25.988088999999999</v>
      </c>
      <c r="O50" s="100">
        <v>25.298665</v>
      </c>
      <c r="P50" s="100">
        <v>25.565387999999999</v>
      </c>
      <c r="Q50" s="100">
        <v>28</v>
      </c>
      <c r="R50" s="100">
        <v>39.583333000000003</v>
      </c>
      <c r="S50" s="100">
        <v>53.497942000000002</v>
      </c>
      <c r="T50" s="100">
        <v>49.382716000000002</v>
      </c>
      <c r="U50" s="100">
        <v>10.345587</v>
      </c>
      <c r="V50" s="100">
        <v>12.82597</v>
      </c>
      <c r="W50" s="127"/>
      <c r="X50" s="118">
        <v>1943</v>
      </c>
      <c r="Y50" s="100">
        <v>0</v>
      </c>
      <c r="Z50" s="100">
        <v>0</v>
      </c>
      <c r="AA50" s="100">
        <v>0</v>
      </c>
      <c r="AB50" s="100">
        <v>0.96836670000000002</v>
      </c>
      <c r="AC50" s="100">
        <v>1.6202202999999999</v>
      </c>
      <c r="AD50" s="100">
        <v>3.2927230999999999</v>
      </c>
      <c r="AE50" s="100">
        <v>3.8979447</v>
      </c>
      <c r="AF50" s="100">
        <v>4.0112313999999998</v>
      </c>
      <c r="AG50" s="100">
        <v>8.1266038999999992</v>
      </c>
      <c r="AH50" s="100">
        <v>11.071745</v>
      </c>
      <c r="AI50" s="100">
        <v>10.189902999999999</v>
      </c>
      <c r="AJ50" s="100">
        <v>5.4436581000000004</v>
      </c>
      <c r="AK50" s="100">
        <v>7.5497598000000004</v>
      </c>
      <c r="AL50" s="100">
        <v>1.8298262000000001</v>
      </c>
      <c r="AM50" s="100">
        <v>8.4033613000000003</v>
      </c>
      <c r="AN50" s="100">
        <v>5.4151625000000001</v>
      </c>
      <c r="AO50" s="100">
        <v>6.8027211000000003</v>
      </c>
      <c r="AP50" s="100">
        <v>0</v>
      </c>
      <c r="AQ50" s="100">
        <v>3.8883488000000002</v>
      </c>
      <c r="AR50" s="100">
        <v>4.2982243999999996</v>
      </c>
      <c r="AS50" s="127"/>
      <c r="AT50" s="118">
        <v>1943</v>
      </c>
      <c r="AU50" s="100">
        <v>0</v>
      </c>
      <c r="AV50" s="100">
        <v>0</v>
      </c>
      <c r="AW50" s="100">
        <v>0.35112359999999998</v>
      </c>
      <c r="AX50" s="100">
        <v>3.3767486999999998</v>
      </c>
      <c r="AY50" s="100">
        <v>2.2540654</v>
      </c>
      <c r="AZ50" s="100">
        <v>4.6342271000000004</v>
      </c>
      <c r="BA50" s="100">
        <v>6.4392620999999997</v>
      </c>
      <c r="BB50" s="100">
        <v>7.5231481000000002</v>
      </c>
      <c r="BC50" s="100">
        <v>9.8326360000000008</v>
      </c>
      <c r="BD50" s="100">
        <v>13.50135</v>
      </c>
      <c r="BE50" s="100">
        <v>15.309673</v>
      </c>
      <c r="BF50" s="100">
        <v>15.743757</v>
      </c>
      <c r="BG50" s="100">
        <v>16.319444000000001</v>
      </c>
      <c r="BH50" s="100">
        <v>13.270142</v>
      </c>
      <c r="BI50" s="100">
        <v>17.687933999999998</v>
      </c>
      <c r="BJ50" s="100">
        <v>21.276596000000001</v>
      </c>
      <c r="BK50" s="100">
        <v>27.932960999999999</v>
      </c>
      <c r="BL50" s="100">
        <v>19.900497999999999</v>
      </c>
      <c r="BM50" s="100">
        <v>7.1320958000000001</v>
      </c>
      <c r="BN50" s="100">
        <v>8.4048522999999999</v>
      </c>
      <c r="BO50" s="127"/>
      <c r="BP50" s="118">
        <v>1943</v>
      </c>
    </row>
    <row r="51" spans="1:68">
      <c r="A51" s="127"/>
      <c r="B51" s="118">
        <v>1944</v>
      </c>
      <c r="C51" s="100">
        <v>0</v>
      </c>
      <c r="D51" s="100">
        <v>0</v>
      </c>
      <c r="E51" s="100">
        <v>1.0672359</v>
      </c>
      <c r="F51" s="100">
        <v>3.2206119000000002</v>
      </c>
      <c r="G51" s="100">
        <v>1.9047619</v>
      </c>
      <c r="H51" s="100">
        <v>6.1496412999999999</v>
      </c>
      <c r="I51" s="100">
        <v>5.3999325000000002</v>
      </c>
      <c r="J51" s="100">
        <v>11.322132999999999</v>
      </c>
      <c r="K51" s="100">
        <v>10.500807999999999</v>
      </c>
      <c r="L51" s="100">
        <v>17.319963999999999</v>
      </c>
      <c r="M51" s="100">
        <v>14.499532</v>
      </c>
      <c r="N51" s="100">
        <v>25.816649000000002</v>
      </c>
      <c r="O51" s="100">
        <v>27.173912999999999</v>
      </c>
      <c r="P51" s="100">
        <v>35.508637</v>
      </c>
      <c r="Q51" s="100">
        <v>46.419097999999998</v>
      </c>
      <c r="R51" s="100">
        <v>18.672198999999999</v>
      </c>
      <c r="S51" s="100">
        <v>43.824700999999997</v>
      </c>
      <c r="T51" s="100">
        <v>23.529412000000001</v>
      </c>
      <c r="U51" s="100">
        <v>9.8737145999999996</v>
      </c>
      <c r="V51" s="100">
        <v>11.967415000000001</v>
      </c>
      <c r="W51" s="127"/>
      <c r="X51" s="118">
        <v>1944</v>
      </c>
      <c r="Y51" s="100">
        <v>0</v>
      </c>
      <c r="Z51" s="100">
        <v>0</v>
      </c>
      <c r="AA51" s="100">
        <v>0</v>
      </c>
      <c r="AB51" s="100">
        <v>2.6033192000000001</v>
      </c>
      <c r="AC51" s="100">
        <v>4.7877434000000001</v>
      </c>
      <c r="AD51" s="100">
        <v>4.6995636000000003</v>
      </c>
      <c r="AE51" s="100">
        <v>5.1564110999999997</v>
      </c>
      <c r="AF51" s="100">
        <v>7.8431373000000004</v>
      </c>
      <c r="AG51" s="100">
        <v>6.4157399000000002</v>
      </c>
      <c r="AH51" s="100">
        <v>6.2444246000000003</v>
      </c>
      <c r="AI51" s="100">
        <v>9.6418733000000003</v>
      </c>
      <c r="AJ51" s="100">
        <v>8.9804542999999999</v>
      </c>
      <c r="AK51" s="100">
        <v>9.9933378000000008</v>
      </c>
      <c r="AL51" s="100">
        <v>9.7604258999999995</v>
      </c>
      <c r="AM51" s="100">
        <v>13.064133</v>
      </c>
      <c r="AN51" s="100">
        <v>1.754386</v>
      </c>
      <c r="AO51" s="100">
        <v>3.236246</v>
      </c>
      <c r="AP51" s="100">
        <v>0</v>
      </c>
      <c r="AQ51" s="100">
        <v>4.8855465000000002</v>
      </c>
      <c r="AR51" s="100">
        <v>5.1720908999999997</v>
      </c>
      <c r="AS51" s="127"/>
      <c r="AT51" s="118">
        <v>1944</v>
      </c>
      <c r="AU51" s="100">
        <v>0</v>
      </c>
      <c r="AV51" s="100">
        <v>0</v>
      </c>
      <c r="AW51" s="100">
        <v>0.54367520000000003</v>
      </c>
      <c r="AX51" s="100">
        <v>2.9135643</v>
      </c>
      <c r="AY51" s="100">
        <v>3.3423523999999998</v>
      </c>
      <c r="AZ51" s="100">
        <v>5.4182188</v>
      </c>
      <c r="BA51" s="100">
        <v>5.2792915999999996</v>
      </c>
      <c r="BB51" s="100">
        <v>9.6444781000000006</v>
      </c>
      <c r="BC51" s="100">
        <v>8.5168259000000006</v>
      </c>
      <c r="BD51" s="100">
        <v>11.722272</v>
      </c>
      <c r="BE51" s="100">
        <v>12.048192999999999</v>
      </c>
      <c r="BF51" s="100">
        <v>17.409654</v>
      </c>
      <c r="BG51" s="100">
        <v>18.499832000000001</v>
      </c>
      <c r="BH51" s="100">
        <v>22.130013999999999</v>
      </c>
      <c r="BI51" s="100">
        <v>28.822054999999999</v>
      </c>
      <c r="BJ51" s="100">
        <v>9.5057033999999998</v>
      </c>
      <c r="BK51" s="100">
        <v>21.428571000000002</v>
      </c>
      <c r="BL51" s="100">
        <v>9.3896713999999992</v>
      </c>
      <c r="BM51" s="100">
        <v>7.3874440999999997</v>
      </c>
      <c r="BN51" s="100">
        <v>8.4353776000000007</v>
      </c>
      <c r="BO51" s="127"/>
      <c r="BP51" s="118">
        <v>1944</v>
      </c>
    </row>
    <row r="52" spans="1:68">
      <c r="A52" s="127"/>
      <c r="B52" s="118">
        <v>1945</v>
      </c>
      <c r="C52" s="100">
        <v>0</v>
      </c>
      <c r="D52" s="100">
        <v>0</v>
      </c>
      <c r="E52" s="100">
        <v>0.73179660000000002</v>
      </c>
      <c r="F52" s="100">
        <v>3.2605151999999999</v>
      </c>
      <c r="G52" s="100">
        <v>7.2946400000000002</v>
      </c>
      <c r="H52" s="100">
        <v>5.1957049</v>
      </c>
      <c r="I52" s="100">
        <v>8.7014726000000007</v>
      </c>
      <c r="J52" s="100">
        <v>8.6580086999999999</v>
      </c>
      <c r="K52" s="100">
        <v>13.594562</v>
      </c>
      <c r="L52" s="100">
        <v>23.152270999999999</v>
      </c>
      <c r="M52" s="100">
        <v>17.469311000000001</v>
      </c>
      <c r="N52" s="100">
        <v>22.153528999999999</v>
      </c>
      <c r="O52" s="100">
        <v>25.776603000000001</v>
      </c>
      <c r="P52" s="100">
        <v>26.752768</v>
      </c>
      <c r="Q52" s="100">
        <v>32.981529999999999</v>
      </c>
      <c r="R52" s="100">
        <v>38.383837999999997</v>
      </c>
      <c r="S52" s="100">
        <v>54.054054000000001</v>
      </c>
      <c r="T52" s="100">
        <v>20.618556999999999</v>
      </c>
      <c r="U52" s="100">
        <v>10.639447000000001</v>
      </c>
      <c r="V52" s="100">
        <v>12.789059</v>
      </c>
      <c r="W52" s="127"/>
      <c r="X52" s="118">
        <v>1945</v>
      </c>
      <c r="Y52" s="100">
        <v>0</v>
      </c>
      <c r="Z52" s="100">
        <v>0</v>
      </c>
      <c r="AA52" s="100">
        <v>0</v>
      </c>
      <c r="AB52" s="100">
        <v>1.6550811000000001</v>
      </c>
      <c r="AC52" s="100">
        <v>1.5772870999999999</v>
      </c>
      <c r="AD52" s="100">
        <v>4.0802448</v>
      </c>
      <c r="AE52" s="100">
        <v>6.3587683999999998</v>
      </c>
      <c r="AF52" s="100">
        <v>5.7736720999999998</v>
      </c>
      <c r="AG52" s="100">
        <v>4.7109208000000002</v>
      </c>
      <c r="AH52" s="100">
        <v>10.181495999999999</v>
      </c>
      <c r="AI52" s="100">
        <v>10.06865</v>
      </c>
      <c r="AJ52" s="100">
        <v>10.835913</v>
      </c>
      <c r="AK52" s="100">
        <v>14.230271999999999</v>
      </c>
      <c r="AL52" s="100">
        <v>8.4817642000000006</v>
      </c>
      <c r="AM52" s="100">
        <v>3.5252644000000002</v>
      </c>
      <c r="AN52" s="100">
        <v>5.0847458000000003</v>
      </c>
      <c r="AO52" s="100">
        <v>3.1347961999999998</v>
      </c>
      <c r="AP52" s="100">
        <v>7.0422535000000002</v>
      </c>
      <c r="AQ52" s="100">
        <v>4.6902534999999999</v>
      </c>
      <c r="AR52" s="100">
        <v>5.0525089000000003</v>
      </c>
      <c r="AS52" s="127"/>
      <c r="AT52" s="118">
        <v>1945</v>
      </c>
      <c r="AU52" s="100">
        <v>0</v>
      </c>
      <c r="AV52" s="100">
        <v>0</v>
      </c>
      <c r="AW52" s="100">
        <v>0.37243949999999998</v>
      </c>
      <c r="AX52" s="100">
        <v>2.4638632999999999</v>
      </c>
      <c r="AY52" s="100">
        <v>4.4282776999999998</v>
      </c>
      <c r="AZ52" s="100">
        <v>4.6328071</v>
      </c>
      <c r="BA52" s="100">
        <v>7.5301204999999998</v>
      </c>
      <c r="BB52" s="100">
        <v>7.2625697999999996</v>
      </c>
      <c r="BC52" s="100">
        <v>9.3052109000000005</v>
      </c>
      <c r="BD52" s="100">
        <v>16.648168999999999</v>
      </c>
      <c r="BE52" s="100">
        <v>13.711364</v>
      </c>
      <c r="BF52" s="100">
        <v>16.499098</v>
      </c>
      <c r="BG52" s="100">
        <v>19.941157</v>
      </c>
      <c r="BH52" s="100">
        <v>17.23376</v>
      </c>
      <c r="BI52" s="100">
        <v>17.402113</v>
      </c>
      <c r="BJ52" s="100">
        <v>20.276498</v>
      </c>
      <c r="BK52" s="100">
        <v>25.951557000000001</v>
      </c>
      <c r="BL52" s="100">
        <v>12.552301</v>
      </c>
      <c r="BM52" s="100">
        <v>7.6707659000000001</v>
      </c>
      <c r="BN52" s="100">
        <v>8.7855316999999999</v>
      </c>
      <c r="BO52" s="127"/>
      <c r="BP52" s="118">
        <v>1945</v>
      </c>
    </row>
    <row r="53" spans="1:68">
      <c r="A53" s="127"/>
      <c r="B53" s="118">
        <v>1946</v>
      </c>
      <c r="C53" s="100">
        <v>0</v>
      </c>
      <c r="D53" s="100">
        <v>0</v>
      </c>
      <c r="E53" s="100">
        <v>1.1177347</v>
      </c>
      <c r="F53" s="100">
        <v>3.9643210999999998</v>
      </c>
      <c r="G53" s="100">
        <v>6.0819462</v>
      </c>
      <c r="H53" s="100">
        <v>9.8807495999999997</v>
      </c>
      <c r="I53" s="100">
        <v>14.40536</v>
      </c>
      <c r="J53" s="100">
        <v>11.432655</v>
      </c>
      <c r="K53" s="100">
        <v>16.548463000000002</v>
      </c>
      <c r="L53" s="100">
        <v>19.213974</v>
      </c>
      <c r="M53" s="100">
        <v>26.628626000000001</v>
      </c>
      <c r="N53" s="100">
        <v>33.958438999999998</v>
      </c>
      <c r="O53" s="100">
        <v>32.175032000000002</v>
      </c>
      <c r="P53" s="100">
        <v>40.852575000000002</v>
      </c>
      <c r="Q53" s="100">
        <v>42.049934</v>
      </c>
      <c r="R53" s="100">
        <v>51.587302000000001</v>
      </c>
      <c r="S53" s="100">
        <v>34.351145000000002</v>
      </c>
      <c r="T53" s="100">
        <v>28.301887000000001</v>
      </c>
      <c r="U53" s="100">
        <v>13.718412000000001</v>
      </c>
      <c r="V53" s="100">
        <v>16.132097000000002</v>
      </c>
      <c r="W53" s="127"/>
      <c r="X53" s="118">
        <v>1946</v>
      </c>
      <c r="Y53" s="100">
        <v>0</v>
      </c>
      <c r="Z53" s="100">
        <v>0</v>
      </c>
      <c r="AA53" s="100">
        <v>0.3868472</v>
      </c>
      <c r="AB53" s="100">
        <v>2.6936027</v>
      </c>
      <c r="AC53" s="100">
        <v>2.8735632</v>
      </c>
      <c r="AD53" s="100">
        <v>6.0463554000000004</v>
      </c>
      <c r="AE53" s="100">
        <v>4.9685325999999996</v>
      </c>
      <c r="AF53" s="100">
        <v>9.7965335000000007</v>
      </c>
      <c r="AG53" s="100">
        <v>11.533533</v>
      </c>
      <c r="AH53" s="100">
        <v>10.176990999999999</v>
      </c>
      <c r="AI53" s="100">
        <v>13.229927</v>
      </c>
      <c r="AJ53" s="100">
        <v>10.111223000000001</v>
      </c>
      <c r="AK53" s="100">
        <v>8.1607030999999992</v>
      </c>
      <c r="AL53" s="100">
        <v>8.1300813000000005</v>
      </c>
      <c r="AM53" s="100">
        <v>11.560694</v>
      </c>
      <c r="AN53" s="100">
        <v>8.2508251000000001</v>
      </c>
      <c r="AO53" s="100">
        <v>12.232416000000001</v>
      </c>
      <c r="AP53" s="100">
        <v>6.4516128999999998</v>
      </c>
      <c r="AQ53" s="100">
        <v>5.8782477999999996</v>
      </c>
      <c r="AR53" s="100">
        <v>6.5053852000000001</v>
      </c>
      <c r="AS53" s="127"/>
      <c r="AT53" s="118">
        <v>1946</v>
      </c>
      <c r="AU53" s="100">
        <v>0</v>
      </c>
      <c r="AV53" s="100">
        <v>0</v>
      </c>
      <c r="AW53" s="100">
        <v>0.75915730000000003</v>
      </c>
      <c r="AX53" s="100">
        <v>3.3350008</v>
      </c>
      <c r="AY53" s="100">
        <v>4.4757033000000002</v>
      </c>
      <c r="AZ53" s="100">
        <v>7.9499323000000004</v>
      </c>
      <c r="BA53" s="100">
        <v>9.6602265000000003</v>
      </c>
      <c r="BB53" s="100">
        <v>10.636347000000001</v>
      </c>
      <c r="BC53" s="100">
        <v>14.142242</v>
      </c>
      <c r="BD53" s="100">
        <v>14.725275</v>
      </c>
      <c r="BE53" s="100">
        <v>19.790454</v>
      </c>
      <c r="BF53" s="100">
        <v>22.019742000000001</v>
      </c>
      <c r="BG53" s="100">
        <v>20.019065999999999</v>
      </c>
      <c r="BH53" s="100">
        <v>23.769100000000002</v>
      </c>
      <c r="BI53" s="100">
        <v>25.830258000000001</v>
      </c>
      <c r="BJ53" s="100">
        <v>27.927928000000001</v>
      </c>
      <c r="BK53" s="100">
        <v>22.071307000000001</v>
      </c>
      <c r="BL53" s="100">
        <v>15.325670000000001</v>
      </c>
      <c r="BM53" s="100">
        <v>9.8056289000000003</v>
      </c>
      <c r="BN53" s="100">
        <v>11.152086000000001</v>
      </c>
      <c r="BO53" s="127"/>
      <c r="BP53" s="118">
        <v>1946</v>
      </c>
    </row>
    <row r="54" spans="1:68">
      <c r="A54" s="127"/>
      <c r="B54" s="118">
        <v>1947</v>
      </c>
      <c r="C54" s="100">
        <v>0</v>
      </c>
      <c r="D54" s="100">
        <v>0</v>
      </c>
      <c r="E54" s="100">
        <v>0.36859570000000003</v>
      </c>
      <c r="F54" s="100">
        <v>4.0458530000000001</v>
      </c>
      <c r="G54" s="100">
        <v>6.1748456000000003</v>
      </c>
      <c r="H54" s="100">
        <v>9.3770930999999997</v>
      </c>
      <c r="I54" s="100">
        <v>11.428571</v>
      </c>
      <c r="J54" s="100">
        <v>15.492958</v>
      </c>
      <c r="K54" s="100">
        <v>21.29307</v>
      </c>
      <c r="L54" s="100">
        <v>26.05724</v>
      </c>
      <c r="M54" s="100">
        <v>25.480768999999999</v>
      </c>
      <c r="N54" s="100">
        <v>33.483257999999999</v>
      </c>
      <c r="O54" s="100">
        <v>35.065747999999999</v>
      </c>
      <c r="P54" s="100">
        <v>36.909871000000003</v>
      </c>
      <c r="Q54" s="100">
        <v>35.110532999999997</v>
      </c>
      <c r="R54" s="100">
        <v>55.009822999999997</v>
      </c>
      <c r="S54" s="100">
        <v>53.435115000000003</v>
      </c>
      <c r="T54" s="100">
        <v>34.188034000000002</v>
      </c>
      <c r="U54" s="100">
        <v>14.378259</v>
      </c>
      <c r="V54" s="100">
        <v>17.133364</v>
      </c>
      <c r="W54" s="127"/>
      <c r="X54" s="118">
        <v>1947</v>
      </c>
      <c r="Y54" s="100">
        <v>0</v>
      </c>
      <c r="Z54" s="100">
        <v>0</v>
      </c>
      <c r="AA54" s="100">
        <v>0</v>
      </c>
      <c r="AB54" s="100">
        <v>1.3879250999999999</v>
      </c>
      <c r="AC54" s="100">
        <v>3.5656401999999998</v>
      </c>
      <c r="AD54" s="100">
        <v>6.3227953000000001</v>
      </c>
      <c r="AE54" s="100">
        <v>5.2787858999999999</v>
      </c>
      <c r="AF54" s="100">
        <v>8.0852628000000006</v>
      </c>
      <c r="AG54" s="100">
        <v>6.7510548999999997</v>
      </c>
      <c r="AH54" s="100">
        <v>8.3996463000000006</v>
      </c>
      <c r="AI54" s="100">
        <v>9.6507352999999991</v>
      </c>
      <c r="AJ54" s="100">
        <v>8.8757395999999993</v>
      </c>
      <c r="AK54" s="100">
        <v>14.580802</v>
      </c>
      <c r="AL54" s="100">
        <v>11.74628</v>
      </c>
      <c r="AM54" s="100">
        <v>10.169492</v>
      </c>
      <c r="AN54" s="100">
        <v>8.1433225</v>
      </c>
      <c r="AO54" s="100">
        <v>0</v>
      </c>
      <c r="AP54" s="100">
        <v>5.9880240000000002</v>
      </c>
      <c r="AQ54" s="100">
        <v>5.2882072999999998</v>
      </c>
      <c r="AR54" s="100">
        <v>5.6890428999999996</v>
      </c>
      <c r="AS54" s="127"/>
      <c r="AT54" s="118">
        <v>1947</v>
      </c>
      <c r="AU54" s="100">
        <v>0</v>
      </c>
      <c r="AV54" s="100">
        <v>0</v>
      </c>
      <c r="AW54" s="100">
        <v>0.1875117</v>
      </c>
      <c r="AX54" s="100">
        <v>2.7359781000000001</v>
      </c>
      <c r="AY54" s="100">
        <v>4.8685492000000004</v>
      </c>
      <c r="AZ54" s="100">
        <v>7.8451009999999997</v>
      </c>
      <c r="BA54" s="100">
        <v>8.3250083000000004</v>
      </c>
      <c r="BB54" s="100">
        <v>11.868369</v>
      </c>
      <c r="BC54" s="100">
        <v>14.334747</v>
      </c>
      <c r="BD54" s="100">
        <v>17.37997</v>
      </c>
      <c r="BE54" s="100">
        <v>17.387218000000001</v>
      </c>
      <c r="BF54" s="100">
        <v>21.097045999999999</v>
      </c>
      <c r="BG54" s="100">
        <v>24.668517000000001</v>
      </c>
      <c r="BH54" s="100">
        <v>23.751024000000001</v>
      </c>
      <c r="BI54" s="100">
        <v>21.765416999999999</v>
      </c>
      <c r="BJ54" s="100">
        <v>29.385573999999998</v>
      </c>
      <c r="BK54" s="100">
        <v>23.450586000000001</v>
      </c>
      <c r="BL54" s="100">
        <v>17.605633999999998</v>
      </c>
      <c r="BM54" s="100">
        <v>9.8424677000000003</v>
      </c>
      <c r="BN54" s="100">
        <v>11.230727999999999</v>
      </c>
      <c r="BO54" s="127"/>
      <c r="BP54" s="118">
        <v>1947</v>
      </c>
    </row>
    <row r="55" spans="1:68">
      <c r="A55" s="127"/>
      <c r="B55" s="118">
        <v>1948</v>
      </c>
      <c r="C55" s="100">
        <v>0</v>
      </c>
      <c r="D55" s="100">
        <v>0</v>
      </c>
      <c r="E55" s="100">
        <v>1.4456089999999999</v>
      </c>
      <c r="F55" s="100">
        <v>7.6124567000000001</v>
      </c>
      <c r="G55" s="100">
        <v>10.883483</v>
      </c>
      <c r="H55" s="100">
        <v>11.711126</v>
      </c>
      <c r="I55" s="100">
        <v>12.512682</v>
      </c>
      <c r="J55" s="100">
        <v>11.395028</v>
      </c>
      <c r="K55" s="100">
        <v>21.533812000000001</v>
      </c>
      <c r="L55" s="100">
        <v>26.936026999999999</v>
      </c>
      <c r="M55" s="100">
        <v>27.764481</v>
      </c>
      <c r="N55" s="100">
        <v>32.934131999999998</v>
      </c>
      <c r="O55" s="100">
        <v>33.898305000000001</v>
      </c>
      <c r="P55" s="100">
        <v>30.125523000000001</v>
      </c>
      <c r="Q55" s="100">
        <v>35.578144999999999</v>
      </c>
      <c r="R55" s="100">
        <v>43.307087000000003</v>
      </c>
      <c r="S55" s="100">
        <v>56.818182</v>
      </c>
      <c r="T55" s="100">
        <v>74.380165000000005</v>
      </c>
      <c r="U55" s="100">
        <v>14.953948</v>
      </c>
      <c r="V55" s="100">
        <v>17.934263000000001</v>
      </c>
      <c r="W55" s="127"/>
      <c r="X55" s="118">
        <v>1948</v>
      </c>
      <c r="Y55" s="100">
        <v>0</v>
      </c>
      <c r="Z55" s="100">
        <v>0</v>
      </c>
      <c r="AA55" s="100">
        <v>0</v>
      </c>
      <c r="AB55" s="100">
        <v>0.71607589999999999</v>
      </c>
      <c r="AC55" s="100">
        <v>1.6291952000000001</v>
      </c>
      <c r="AD55" s="100">
        <v>4.5691905999999998</v>
      </c>
      <c r="AE55" s="100">
        <v>5.2997680999999996</v>
      </c>
      <c r="AF55" s="100">
        <v>7.1684587999999998</v>
      </c>
      <c r="AG55" s="100">
        <v>2.4590163999999999</v>
      </c>
      <c r="AH55" s="100">
        <v>6.5992081000000002</v>
      </c>
      <c r="AI55" s="100">
        <v>12.885412000000001</v>
      </c>
      <c r="AJ55" s="100">
        <v>6.8226120999999997</v>
      </c>
      <c r="AK55" s="100">
        <v>7.5890250999999997</v>
      </c>
      <c r="AL55" s="100">
        <v>9.1324200999999992</v>
      </c>
      <c r="AM55" s="100">
        <v>5.4585153000000002</v>
      </c>
      <c r="AN55" s="100">
        <v>6.4724918999999996</v>
      </c>
      <c r="AO55" s="100">
        <v>5.7636887999999997</v>
      </c>
      <c r="AP55" s="100">
        <v>17.045455</v>
      </c>
      <c r="AQ55" s="100">
        <v>4.1368543999999998</v>
      </c>
      <c r="AR55" s="100">
        <v>4.6348263000000003</v>
      </c>
      <c r="AS55" s="127"/>
      <c r="AT55" s="118">
        <v>1948</v>
      </c>
      <c r="AU55" s="100">
        <v>0</v>
      </c>
      <c r="AV55" s="100">
        <v>0</v>
      </c>
      <c r="AW55" s="100">
        <v>0.73542929999999995</v>
      </c>
      <c r="AX55" s="100">
        <v>4.2231215999999998</v>
      </c>
      <c r="AY55" s="100">
        <v>6.2974325999999996</v>
      </c>
      <c r="AZ55" s="100">
        <v>8.1459758999999998</v>
      </c>
      <c r="BA55" s="100">
        <v>8.8688085999999995</v>
      </c>
      <c r="BB55" s="100">
        <v>9.3211396000000004</v>
      </c>
      <c r="BC55" s="100">
        <v>12.384510000000001</v>
      </c>
      <c r="BD55" s="100">
        <v>16.992902000000001</v>
      </c>
      <c r="BE55" s="100">
        <v>20.178319999999999</v>
      </c>
      <c r="BF55" s="100">
        <v>19.723866000000001</v>
      </c>
      <c r="BG55" s="100">
        <v>20.505201</v>
      </c>
      <c r="BH55" s="100">
        <v>19.131128</v>
      </c>
      <c r="BI55" s="100">
        <v>19.377569000000001</v>
      </c>
      <c r="BJ55" s="100">
        <v>23.090585999999998</v>
      </c>
      <c r="BK55" s="100">
        <v>27.823240999999999</v>
      </c>
      <c r="BL55" s="100">
        <v>40.404040000000002</v>
      </c>
      <c r="BM55" s="100">
        <v>9.5606262999999991</v>
      </c>
      <c r="BN55" s="100">
        <v>11.075658000000001</v>
      </c>
      <c r="BO55" s="127"/>
      <c r="BP55" s="118">
        <v>1948</v>
      </c>
    </row>
    <row r="56" spans="1:68">
      <c r="A56" s="127"/>
      <c r="B56" s="118">
        <v>1949</v>
      </c>
      <c r="C56" s="100">
        <v>0</v>
      </c>
      <c r="D56" s="100">
        <v>0.29877500000000001</v>
      </c>
      <c r="E56" s="100">
        <v>0.69979009999999997</v>
      </c>
      <c r="F56" s="100">
        <v>5.2854123</v>
      </c>
      <c r="G56" s="100">
        <v>11.235955000000001</v>
      </c>
      <c r="H56" s="100">
        <v>13.263418</v>
      </c>
      <c r="I56" s="100">
        <v>14.448924999999999</v>
      </c>
      <c r="J56" s="100">
        <v>17.898575000000001</v>
      </c>
      <c r="K56" s="100">
        <v>19.664967000000001</v>
      </c>
      <c r="L56" s="100">
        <v>26.650266999999999</v>
      </c>
      <c r="M56" s="100">
        <v>22.738039000000001</v>
      </c>
      <c r="N56" s="100">
        <v>27.582747999999999</v>
      </c>
      <c r="O56" s="100">
        <v>31.176470999999999</v>
      </c>
      <c r="P56" s="100">
        <v>41.162227999999999</v>
      </c>
      <c r="Q56" s="100">
        <v>48.327137999999998</v>
      </c>
      <c r="R56" s="100">
        <v>41.015625</v>
      </c>
      <c r="S56" s="100">
        <v>49.056604</v>
      </c>
      <c r="T56" s="100">
        <v>40</v>
      </c>
      <c r="U56" s="100">
        <v>15.078286</v>
      </c>
      <c r="V56" s="100">
        <v>17.775001</v>
      </c>
      <c r="W56" s="127"/>
      <c r="X56" s="118">
        <v>1949</v>
      </c>
      <c r="Y56" s="100">
        <v>0</v>
      </c>
      <c r="Z56" s="100">
        <v>0</v>
      </c>
      <c r="AA56" s="100">
        <v>0</v>
      </c>
      <c r="AB56" s="100">
        <v>2.5622254999999998</v>
      </c>
      <c r="AC56" s="100">
        <v>1.9386106999999999</v>
      </c>
      <c r="AD56" s="100">
        <v>4.1035354000000002</v>
      </c>
      <c r="AE56" s="100">
        <v>3.3300033</v>
      </c>
      <c r="AF56" s="100">
        <v>7.8659371</v>
      </c>
      <c r="AG56" s="100">
        <v>7.1061981999999997</v>
      </c>
      <c r="AH56" s="100">
        <v>10.017422</v>
      </c>
      <c r="AI56" s="100">
        <v>4.5998159999999997</v>
      </c>
      <c r="AJ56" s="100">
        <v>6.7340067000000001</v>
      </c>
      <c r="AK56" s="100">
        <v>12.979684000000001</v>
      </c>
      <c r="AL56" s="100">
        <v>11.79941</v>
      </c>
      <c r="AM56" s="100">
        <v>8.3945434999999993</v>
      </c>
      <c r="AN56" s="100">
        <v>4.7770701000000004</v>
      </c>
      <c r="AO56" s="100">
        <v>0</v>
      </c>
      <c r="AP56" s="100">
        <v>0</v>
      </c>
      <c r="AQ56" s="100">
        <v>4.4212933999999997</v>
      </c>
      <c r="AR56" s="100">
        <v>4.7311626999999996</v>
      </c>
      <c r="AS56" s="127"/>
      <c r="AT56" s="118">
        <v>1949</v>
      </c>
      <c r="AU56" s="100">
        <v>0</v>
      </c>
      <c r="AV56" s="100">
        <v>0.15218380000000001</v>
      </c>
      <c r="AW56" s="100">
        <v>0.35555560000000003</v>
      </c>
      <c r="AX56" s="100">
        <v>3.9497306999999999</v>
      </c>
      <c r="AY56" s="100">
        <v>6.6677249999999999</v>
      </c>
      <c r="AZ56" s="100">
        <v>8.7363494999999993</v>
      </c>
      <c r="BA56" s="100">
        <v>8.8643585999999992</v>
      </c>
      <c r="BB56" s="100">
        <v>12.960781000000001</v>
      </c>
      <c r="BC56" s="100">
        <v>13.638947</v>
      </c>
      <c r="BD56" s="100">
        <v>18.585004999999999</v>
      </c>
      <c r="BE56" s="100">
        <v>13.535589</v>
      </c>
      <c r="BF56" s="100">
        <v>16.940829999999998</v>
      </c>
      <c r="BG56" s="100">
        <v>21.889400999999999</v>
      </c>
      <c r="BH56" s="100">
        <v>25.818881999999999</v>
      </c>
      <c r="BI56" s="100">
        <v>26.704545</v>
      </c>
      <c r="BJ56" s="100">
        <v>21.052631999999999</v>
      </c>
      <c r="BK56" s="100">
        <v>20.866773999999999</v>
      </c>
      <c r="BL56" s="100">
        <v>16.181229999999999</v>
      </c>
      <c r="BM56" s="100">
        <v>9.7747878999999998</v>
      </c>
      <c r="BN56" s="100">
        <v>11.036013000000001</v>
      </c>
      <c r="BO56" s="127"/>
      <c r="BP56" s="118">
        <v>1949</v>
      </c>
    </row>
    <row r="57" spans="1:68">
      <c r="A57" s="127"/>
      <c r="B57" s="119">
        <v>1950</v>
      </c>
      <c r="C57" s="100">
        <v>0</v>
      </c>
      <c r="D57" s="100">
        <v>0</v>
      </c>
      <c r="E57" s="100">
        <v>1.0114633</v>
      </c>
      <c r="F57" s="100">
        <v>4.6148385000000003</v>
      </c>
      <c r="G57" s="100">
        <v>9.1213134999999994</v>
      </c>
      <c r="H57" s="100">
        <v>11.265165</v>
      </c>
      <c r="I57" s="100">
        <v>11.367327</v>
      </c>
      <c r="J57" s="100">
        <v>17.350158</v>
      </c>
      <c r="K57" s="100">
        <v>19.532612</v>
      </c>
      <c r="L57" s="100">
        <v>16.347687000000001</v>
      </c>
      <c r="M57" s="100">
        <v>31.206976000000001</v>
      </c>
      <c r="N57" s="100">
        <v>28.802424999999999</v>
      </c>
      <c r="O57" s="100">
        <v>25.186032999999998</v>
      </c>
      <c r="P57" s="100">
        <v>33.805031</v>
      </c>
      <c r="Q57" s="100">
        <v>47.505938</v>
      </c>
      <c r="R57" s="100">
        <v>52.631579000000002</v>
      </c>
      <c r="S57" s="100">
        <v>36.363636</v>
      </c>
      <c r="T57" s="100">
        <v>46.511628000000002</v>
      </c>
      <c r="U57" s="100">
        <v>13.752456</v>
      </c>
      <c r="V57" s="100">
        <v>16.711891000000001</v>
      </c>
      <c r="W57" s="127"/>
      <c r="X57" s="119">
        <v>1950</v>
      </c>
      <c r="Y57" s="100">
        <v>0</v>
      </c>
      <c r="Z57" s="100">
        <v>0</v>
      </c>
      <c r="AA57" s="100">
        <v>0.69808029999999999</v>
      </c>
      <c r="AB57" s="100">
        <v>1.8518519</v>
      </c>
      <c r="AC57" s="100">
        <v>2.5632809999999999</v>
      </c>
      <c r="AD57" s="100">
        <v>2.7173913000000001</v>
      </c>
      <c r="AE57" s="100">
        <v>5.6161215999999996</v>
      </c>
      <c r="AF57" s="100">
        <v>6.2050947000000001</v>
      </c>
      <c r="AG57" s="100">
        <v>7.9969535</v>
      </c>
      <c r="AH57" s="100">
        <v>6.4627315999999997</v>
      </c>
      <c r="AI57" s="100">
        <v>8.5933966999999996</v>
      </c>
      <c r="AJ57" s="100">
        <v>14.312977</v>
      </c>
      <c r="AK57" s="100">
        <v>11.538462000000001</v>
      </c>
      <c r="AL57" s="100">
        <v>12.168933000000001</v>
      </c>
      <c r="AM57" s="100">
        <v>5.9701493000000001</v>
      </c>
      <c r="AN57" s="100">
        <v>6.2695924999999999</v>
      </c>
      <c r="AO57" s="100">
        <v>0</v>
      </c>
      <c r="AP57" s="100">
        <v>0</v>
      </c>
      <c r="AQ57" s="100">
        <v>4.7586173</v>
      </c>
      <c r="AR57" s="100">
        <v>5.1095135000000003</v>
      </c>
      <c r="AS57" s="127"/>
      <c r="AT57" s="119">
        <v>1950</v>
      </c>
      <c r="AU57" s="100">
        <v>0</v>
      </c>
      <c r="AV57" s="100">
        <v>0</v>
      </c>
      <c r="AW57" s="100">
        <v>0.85748590000000002</v>
      </c>
      <c r="AX57" s="100">
        <v>3.2626426999999998</v>
      </c>
      <c r="AY57" s="100">
        <v>5.9282370999999996</v>
      </c>
      <c r="AZ57" s="100">
        <v>7.0859167000000003</v>
      </c>
      <c r="BA57" s="100">
        <v>8.5162136000000004</v>
      </c>
      <c r="BB57" s="100">
        <v>11.874198</v>
      </c>
      <c r="BC57" s="100">
        <v>14.017841000000001</v>
      </c>
      <c r="BD57" s="100">
        <v>11.596603999999999</v>
      </c>
      <c r="BE57" s="100">
        <v>19.817768000000001</v>
      </c>
      <c r="BF57" s="100">
        <v>21.349692999999998</v>
      </c>
      <c r="BG57" s="100">
        <v>18.222595999999999</v>
      </c>
      <c r="BH57" s="100">
        <v>22.480329999999999</v>
      </c>
      <c r="BI57" s="100">
        <v>24.905252000000001</v>
      </c>
      <c r="BJ57" s="100">
        <v>26.933102000000002</v>
      </c>
      <c r="BK57" s="100">
        <v>15.432098999999999</v>
      </c>
      <c r="BL57" s="100">
        <v>18.75</v>
      </c>
      <c r="BM57" s="100">
        <v>9.2924302999999995</v>
      </c>
      <c r="BN57" s="100">
        <v>10.691523</v>
      </c>
      <c r="BO57" s="127"/>
      <c r="BP57" s="119">
        <v>1950</v>
      </c>
    </row>
    <row r="58" spans="1:68">
      <c r="A58" s="127"/>
      <c r="B58" s="119">
        <v>1951</v>
      </c>
      <c r="C58" s="100">
        <v>0</v>
      </c>
      <c r="D58" s="100">
        <v>0</v>
      </c>
      <c r="E58" s="100">
        <v>0.97402599999999995</v>
      </c>
      <c r="F58" s="100">
        <v>7.8459344</v>
      </c>
      <c r="G58" s="100">
        <v>11.494253</v>
      </c>
      <c r="H58" s="100">
        <v>11.446118999999999</v>
      </c>
      <c r="I58" s="100">
        <v>11.412708</v>
      </c>
      <c r="J58" s="100">
        <v>16.855654000000001</v>
      </c>
      <c r="K58" s="100">
        <v>21.183591</v>
      </c>
      <c r="L58" s="100">
        <v>28.968713999999999</v>
      </c>
      <c r="M58" s="100">
        <v>23.203927</v>
      </c>
      <c r="N58" s="100">
        <v>26.329114000000001</v>
      </c>
      <c r="O58" s="100">
        <v>37.016264999999997</v>
      </c>
      <c r="P58" s="100">
        <v>39.816232999999997</v>
      </c>
      <c r="Q58" s="100">
        <v>28.538813000000001</v>
      </c>
      <c r="R58" s="100">
        <v>33.138401999999999</v>
      </c>
      <c r="S58" s="100">
        <v>24.734981999999999</v>
      </c>
      <c r="T58" s="100">
        <v>22.900763000000001</v>
      </c>
      <c r="U58" s="100">
        <v>14.293438999999999</v>
      </c>
      <c r="V58" s="100">
        <v>16.463229999999999</v>
      </c>
      <c r="W58" s="127"/>
      <c r="X58" s="119">
        <v>1951</v>
      </c>
      <c r="Y58" s="100">
        <v>0</v>
      </c>
      <c r="Z58" s="100">
        <v>0</v>
      </c>
      <c r="AA58" s="100">
        <v>0</v>
      </c>
      <c r="AB58" s="100">
        <v>1.1194029999999999</v>
      </c>
      <c r="AC58" s="100">
        <v>4.4943819999999999</v>
      </c>
      <c r="AD58" s="100">
        <v>3.2631266999999999</v>
      </c>
      <c r="AE58" s="100">
        <v>4.1374919999999999</v>
      </c>
      <c r="AF58" s="100">
        <v>8.5795995999999999</v>
      </c>
      <c r="AG58" s="100">
        <v>6.2271061999999997</v>
      </c>
      <c r="AH58" s="100">
        <v>10.615710999999999</v>
      </c>
      <c r="AI58" s="100">
        <v>5.8113545000000002</v>
      </c>
      <c r="AJ58" s="100">
        <v>12.287335000000001</v>
      </c>
      <c r="AK58" s="100">
        <v>8.0342795999999996</v>
      </c>
      <c r="AL58" s="100">
        <v>10.409438</v>
      </c>
      <c r="AM58" s="100">
        <v>10.466222999999999</v>
      </c>
      <c r="AN58" s="100">
        <v>7.6335877999999999</v>
      </c>
      <c r="AO58" s="100">
        <v>5.1948052000000002</v>
      </c>
      <c r="AP58" s="100">
        <v>0</v>
      </c>
      <c r="AQ58" s="100">
        <v>4.7264875000000002</v>
      </c>
      <c r="AR58" s="100">
        <v>5.1762630999999999</v>
      </c>
      <c r="AS58" s="127"/>
      <c r="AT58" s="119">
        <v>1951</v>
      </c>
      <c r="AU58" s="100">
        <v>0</v>
      </c>
      <c r="AV58" s="100">
        <v>0</v>
      </c>
      <c r="AW58" s="100">
        <v>0.49529469999999998</v>
      </c>
      <c r="AX58" s="100">
        <v>4.5587163000000004</v>
      </c>
      <c r="AY58" s="100">
        <v>8.0984269999999992</v>
      </c>
      <c r="AZ58" s="100">
        <v>7.4787860999999998</v>
      </c>
      <c r="BA58" s="100">
        <v>7.8320802</v>
      </c>
      <c r="BB58" s="100">
        <v>12.792512</v>
      </c>
      <c r="BC58" s="100">
        <v>14.025245</v>
      </c>
      <c r="BD58" s="100">
        <v>20.226537</v>
      </c>
      <c r="BE58" s="100">
        <v>14.515409</v>
      </c>
      <c r="BF58" s="100">
        <v>19.066243</v>
      </c>
      <c r="BG58" s="100">
        <v>22.191780999999999</v>
      </c>
      <c r="BH58" s="100">
        <v>24.390243999999999</v>
      </c>
      <c r="BI58" s="100">
        <v>18.681889000000002</v>
      </c>
      <c r="BJ58" s="100">
        <v>18.835616000000002</v>
      </c>
      <c r="BK58" s="100">
        <v>13.473053999999999</v>
      </c>
      <c r="BL58" s="100">
        <v>9.1743118999999993</v>
      </c>
      <c r="BM58" s="100">
        <v>9.5586401999999993</v>
      </c>
      <c r="BN58" s="100">
        <v>10.729937</v>
      </c>
      <c r="BO58" s="127"/>
      <c r="BP58" s="119">
        <v>1951</v>
      </c>
    </row>
    <row r="59" spans="1:68">
      <c r="A59" s="127"/>
      <c r="B59" s="119">
        <v>1952</v>
      </c>
      <c r="C59" s="100">
        <v>0</v>
      </c>
      <c r="D59" s="100">
        <v>0</v>
      </c>
      <c r="E59" s="100">
        <v>0</v>
      </c>
      <c r="F59" s="100">
        <v>6.9735006999999998</v>
      </c>
      <c r="G59" s="100">
        <v>9.9969705999999992</v>
      </c>
      <c r="H59" s="100">
        <v>16.124624000000001</v>
      </c>
      <c r="I59" s="100">
        <v>18.224574</v>
      </c>
      <c r="J59" s="100">
        <v>14.808099</v>
      </c>
      <c r="K59" s="100">
        <v>24.002594999999999</v>
      </c>
      <c r="L59" s="100">
        <v>30.280373999999998</v>
      </c>
      <c r="M59" s="100">
        <v>23.892268000000001</v>
      </c>
      <c r="N59" s="100">
        <v>30.596634000000002</v>
      </c>
      <c r="O59" s="100">
        <v>41.988950000000003</v>
      </c>
      <c r="P59" s="100">
        <v>33.557046999999997</v>
      </c>
      <c r="Q59" s="100">
        <v>49.723756999999999</v>
      </c>
      <c r="R59" s="100">
        <v>53.949903999999997</v>
      </c>
      <c r="S59" s="100">
        <v>7.0422535000000002</v>
      </c>
      <c r="T59" s="100">
        <v>38.167938999999997</v>
      </c>
      <c r="U59" s="100">
        <v>15.871563999999999</v>
      </c>
      <c r="V59" s="100">
        <v>18.656603</v>
      </c>
      <c r="W59" s="127"/>
      <c r="X59" s="119">
        <v>1952</v>
      </c>
      <c r="Y59" s="100">
        <v>0</v>
      </c>
      <c r="Z59" s="100">
        <v>0</v>
      </c>
      <c r="AA59" s="100">
        <v>0</v>
      </c>
      <c r="AB59" s="100">
        <v>2.5575448000000001</v>
      </c>
      <c r="AC59" s="100">
        <v>1.9749835</v>
      </c>
      <c r="AD59" s="100">
        <v>4.1444641999999998</v>
      </c>
      <c r="AE59" s="100">
        <v>5.5555555999999999</v>
      </c>
      <c r="AF59" s="100">
        <v>10.947763999999999</v>
      </c>
      <c r="AG59" s="100">
        <v>8.1071553999999999</v>
      </c>
      <c r="AH59" s="100">
        <v>9.9502488000000007</v>
      </c>
      <c r="AI59" s="100">
        <v>11.08156</v>
      </c>
      <c r="AJ59" s="100">
        <v>10.416667</v>
      </c>
      <c r="AK59" s="100">
        <v>9.3555094000000008</v>
      </c>
      <c r="AL59" s="100">
        <v>6.6934404000000001</v>
      </c>
      <c r="AM59" s="100">
        <v>10.10101</v>
      </c>
      <c r="AN59" s="100">
        <v>8.9285713999999992</v>
      </c>
      <c r="AO59" s="100">
        <v>10.230179</v>
      </c>
      <c r="AP59" s="100">
        <v>5</v>
      </c>
      <c r="AQ59" s="100">
        <v>5.2768591999999996</v>
      </c>
      <c r="AR59" s="100">
        <v>5.9149542999999998</v>
      </c>
      <c r="AS59" s="127"/>
      <c r="AT59" s="119">
        <v>1952</v>
      </c>
      <c r="AU59" s="100">
        <v>0</v>
      </c>
      <c r="AV59" s="100">
        <v>0</v>
      </c>
      <c r="AW59" s="100">
        <v>0</v>
      </c>
      <c r="AX59" s="100">
        <v>4.8171276000000001</v>
      </c>
      <c r="AY59" s="100">
        <v>6.1523899999999996</v>
      </c>
      <c r="AZ59" s="100">
        <v>10.373739</v>
      </c>
      <c r="BA59" s="100">
        <v>12.044565</v>
      </c>
      <c r="BB59" s="100">
        <v>12.911159</v>
      </c>
      <c r="BC59" s="100">
        <v>16.385134999999998</v>
      </c>
      <c r="BD59" s="100">
        <v>20.640848999999999</v>
      </c>
      <c r="BE59" s="100">
        <v>17.551558</v>
      </c>
      <c r="BF59" s="100">
        <v>20.132580000000001</v>
      </c>
      <c r="BG59" s="100">
        <v>25.174075999999999</v>
      </c>
      <c r="BH59" s="100">
        <v>19.400352999999999</v>
      </c>
      <c r="BI59" s="100">
        <v>28.084253</v>
      </c>
      <c r="BJ59" s="100">
        <v>28.547439000000001</v>
      </c>
      <c r="BK59" s="100">
        <v>8.8888888999999995</v>
      </c>
      <c r="BL59" s="100">
        <v>18.126888000000001</v>
      </c>
      <c r="BM59" s="100">
        <v>10.640885000000001</v>
      </c>
      <c r="BN59" s="100">
        <v>12.151944</v>
      </c>
      <c r="BO59" s="127"/>
      <c r="BP59" s="119">
        <v>1952</v>
      </c>
    </row>
    <row r="60" spans="1:68">
      <c r="A60" s="127"/>
      <c r="B60" s="119">
        <v>1953</v>
      </c>
      <c r="C60" s="100">
        <v>0</v>
      </c>
      <c r="D60" s="100">
        <v>0</v>
      </c>
      <c r="E60" s="100">
        <v>0.59916119999999995</v>
      </c>
      <c r="F60" s="100">
        <v>4.0941657999999999</v>
      </c>
      <c r="G60" s="100">
        <v>12.8005</v>
      </c>
      <c r="H60" s="100">
        <v>13.609145</v>
      </c>
      <c r="I60" s="100">
        <v>14.693415999999999</v>
      </c>
      <c r="J60" s="100">
        <v>18.879415000000002</v>
      </c>
      <c r="K60" s="100">
        <v>18.641390000000001</v>
      </c>
      <c r="L60" s="100">
        <v>25</v>
      </c>
      <c r="M60" s="100">
        <v>30.277186</v>
      </c>
      <c r="N60" s="100">
        <v>28.802424999999999</v>
      </c>
      <c r="O60" s="100">
        <v>46.306505000000001</v>
      </c>
      <c r="P60" s="100">
        <v>46.010064999999997</v>
      </c>
      <c r="Q60" s="100">
        <v>37.796976000000001</v>
      </c>
      <c r="R60" s="100">
        <v>41.198501999999998</v>
      </c>
      <c r="S60" s="100">
        <v>39.007092</v>
      </c>
      <c r="T60" s="100">
        <v>44.444443999999997</v>
      </c>
      <c r="U60" s="100">
        <v>15.641106000000001</v>
      </c>
      <c r="V60" s="100">
        <v>18.622696999999999</v>
      </c>
      <c r="W60" s="127"/>
      <c r="X60" s="119">
        <v>1953</v>
      </c>
      <c r="Y60" s="100">
        <v>0</v>
      </c>
      <c r="Z60" s="100">
        <v>0</v>
      </c>
      <c r="AA60" s="100">
        <v>0</v>
      </c>
      <c r="AB60" s="100">
        <v>2.1405637</v>
      </c>
      <c r="AC60" s="100">
        <v>1.6966406999999999</v>
      </c>
      <c r="AD60" s="100">
        <v>5.3460052999999998</v>
      </c>
      <c r="AE60" s="100">
        <v>5.6767253999999996</v>
      </c>
      <c r="AF60" s="100">
        <v>6.8792996000000004</v>
      </c>
      <c r="AG60" s="100">
        <v>11.289771</v>
      </c>
      <c r="AH60" s="100">
        <v>11.240466</v>
      </c>
      <c r="AI60" s="100">
        <v>21.182701000000002</v>
      </c>
      <c r="AJ60" s="100">
        <v>10.377357999999999</v>
      </c>
      <c r="AK60" s="100">
        <v>13.831967000000001</v>
      </c>
      <c r="AL60" s="100">
        <v>8.3386785999999997</v>
      </c>
      <c r="AM60" s="100">
        <v>9.8302054999999999</v>
      </c>
      <c r="AN60" s="100">
        <v>7.1326676000000004</v>
      </c>
      <c r="AO60" s="100">
        <v>7.6142132</v>
      </c>
      <c r="AP60" s="100">
        <v>4.6948356999999996</v>
      </c>
      <c r="AQ60" s="100">
        <v>5.9962781999999999</v>
      </c>
      <c r="AR60" s="100">
        <v>6.8001233000000001</v>
      </c>
      <c r="AS60" s="127"/>
      <c r="AT60" s="119">
        <v>1953</v>
      </c>
      <c r="AU60" s="100">
        <v>0</v>
      </c>
      <c r="AV60" s="100">
        <v>0</v>
      </c>
      <c r="AW60" s="100">
        <v>0.30562349999999999</v>
      </c>
      <c r="AX60" s="100">
        <v>3.1391699000000002</v>
      </c>
      <c r="AY60" s="100">
        <v>7.4796747999999997</v>
      </c>
      <c r="AZ60" s="100">
        <v>9.6577190999999996</v>
      </c>
      <c r="BA60" s="100">
        <v>10.310775</v>
      </c>
      <c r="BB60" s="100">
        <v>12.958963000000001</v>
      </c>
      <c r="BC60" s="100">
        <v>15.111694999999999</v>
      </c>
      <c r="BD60" s="100">
        <v>18.472671999999999</v>
      </c>
      <c r="BE60" s="100">
        <v>25.807850999999999</v>
      </c>
      <c r="BF60" s="100">
        <v>19.272993</v>
      </c>
      <c r="BG60" s="100">
        <v>29.474243000000001</v>
      </c>
      <c r="BH60" s="100">
        <v>26.101694999999999</v>
      </c>
      <c r="BI60" s="100">
        <v>22.493887999999998</v>
      </c>
      <c r="BJ60" s="100">
        <v>21.862348000000001</v>
      </c>
      <c r="BK60" s="100">
        <v>20.710059000000001</v>
      </c>
      <c r="BL60" s="100">
        <v>20.114943</v>
      </c>
      <c r="BM60" s="100">
        <v>10.878812999999999</v>
      </c>
      <c r="BN60" s="100">
        <v>12.509081999999999</v>
      </c>
      <c r="BO60" s="127"/>
      <c r="BP60" s="119">
        <v>1953</v>
      </c>
    </row>
    <row r="61" spans="1:68">
      <c r="A61" s="127"/>
      <c r="B61" s="119">
        <v>1954</v>
      </c>
      <c r="C61" s="100">
        <v>0</v>
      </c>
      <c r="D61" s="100">
        <v>0</v>
      </c>
      <c r="E61" s="100">
        <v>0.84817640000000005</v>
      </c>
      <c r="F61" s="100">
        <v>5.6328693999999997</v>
      </c>
      <c r="G61" s="100">
        <v>12.520064</v>
      </c>
      <c r="H61" s="100">
        <v>16.648472000000002</v>
      </c>
      <c r="I61" s="100">
        <v>15.859995</v>
      </c>
      <c r="J61" s="100">
        <v>18.862089999999998</v>
      </c>
      <c r="K61" s="100">
        <v>24.337645999999999</v>
      </c>
      <c r="L61" s="100">
        <v>23.214914</v>
      </c>
      <c r="M61" s="100">
        <v>20.833333</v>
      </c>
      <c r="N61" s="100">
        <v>32.016007999999999</v>
      </c>
      <c r="O61" s="100">
        <v>43.962159</v>
      </c>
      <c r="P61" s="100">
        <v>41.086351000000001</v>
      </c>
      <c r="Q61" s="100">
        <v>48.167538999999998</v>
      </c>
      <c r="R61" s="100">
        <v>43.956043999999999</v>
      </c>
      <c r="S61" s="100">
        <v>45.936396000000002</v>
      </c>
      <c r="T61" s="100">
        <v>28.571428999999998</v>
      </c>
      <c r="U61" s="100">
        <v>15.925739</v>
      </c>
      <c r="V61" s="100">
        <v>18.922246000000001</v>
      </c>
      <c r="W61" s="127"/>
      <c r="X61" s="119">
        <v>1954</v>
      </c>
      <c r="Y61" s="100">
        <v>0</v>
      </c>
      <c r="Z61" s="100">
        <v>0</v>
      </c>
      <c r="AA61" s="100">
        <v>0</v>
      </c>
      <c r="AB61" s="100">
        <v>2.0696791999999999</v>
      </c>
      <c r="AC61" s="100">
        <v>1.0434783000000001</v>
      </c>
      <c r="AD61" s="100">
        <v>5.9648076000000003</v>
      </c>
      <c r="AE61" s="100">
        <v>4.3516101000000003</v>
      </c>
      <c r="AF61" s="100">
        <v>7.9063884</v>
      </c>
      <c r="AG61" s="100">
        <v>7.5608152999999998</v>
      </c>
      <c r="AH61" s="100">
        <v>14.002333999999999</v>
      </c>
      <c r="AI61" s="100">
        <v>11.857708000000001</v>
      </c>
      <c r="AJ61" s="100">
        <v>11.320755</v>
      </c>
      <c r="AK61" s="100">
        <v>14.184397000000001</v>
      </c>
      <c r="AL61" s="100">
        <v>11.771995</v>
      </c>
      <c r="AM61" s="100">
        <v>10.452961999999999</v>
      </c>
      <c r="AN61" s="100">
        <v>8.1855388999999992</v>
      </c>
      <c r="AO61" s="100">
        <v>2.5</v>
      </c>
      <c r="AP61" s="100">
        <v>0</v>
      </c>
      <c r="AQ61" s="100">
        <v>5.5175209000000001</v>
      </c>
      <c r="AR61" s="100">
        <v>6.1415848000000004</v>
      </c>
      <c r="AS61" s="127"/>
      <c r="AT61" s="119">
        <v>1954</v>
      </c>
      <c r="AU61" s="100">
        <v>0</v>
      </c>
      <c r="AV61" s="100">
        <v>0</v>
      </c>
      <c r="AW61" s="100">
        <v>0.43296289999999998</v>
      </c>
      <c r="AX61" s="100">
        <v>3.887105</v>
      </c>
      <c r="AY61" s="100">
        <v>7.0116861000000004</v>
      </c>
      <c r="AZ61" s="100">
        <v>11.543395</v>
      </c>
      <c r="BA61" s="100">
        <v>10.275900999999999</v>
      </c>
      <c r="BB61" s="100">
        <v>13.445904000000001</v>
      </c>
      <c r="BC61" s="100">
        <v>16.221374000000001</v>
      </c>
      <c r="BD61" s="100">
        <v>18.840043999999999</v>
      </c>
      <c r="BE61" s="100">
        <v>16.463545</v>
      </c>
      <c r="BF61" s="100">
        <v>21.364408999999998</v>
      </c>
      <c r="BG61" s="100">
        <v>28.374435999999999</v>
      </c>
      <c r="BH61" s="100">
        <v>25.57377</v>
      </c>
      <c r="BI61" s="100">
        <v>27.579647999999999</v>
      </c>
      <c r="BJ61" s="100">
        <v>23.455825000000001</v>
      </c>
      <c r="BK61" s="100">
        <v>20.497803999999999</v>
      </c>
      <c r="BL61" s="100">
        <v>10.989011</v>
      </c>
      <c r="BM61" s="100">
        <v>10.782840999999999</v>
      </c>
      <c r="BN61" s="100">
        <v>12.319426999999999</v>
      </c>
      <c r="BO61" s="127"/>
      <c r="BP61" s="119">
        <v>1954</v>
      </c>
    </row>
    <row r="62" spans="1:68">
      <c r="A62" s="127"/>
      <c r="B62" s="119">
        <v>1955</v>
      </c>
      <c r="C62" s="100">
        <v>0</v>
      </c>
      <c r="D62" s="100">
        <v>0</v>
      </c>
      <c r="E62" s="100">
        <v>0.26511129999999999</v>
      </c>
      <c r="F62" s="100">
        <v>6.0528830999999998</v>
      </c>
      <c r="G62" s="100">
        <v>13.601036000000001</v>
      </c>
      <c r="H62" s="100">
        <v>13.054119999999999</v>
      </c>
      <c r="I62" s="100">
        <v>15.674814</v>
      </c>
      <c r="J62" s="100">
        <v>18.711656000000001</v>
      </c>
      <c r="K62" s="100">
        <v>17.448857</v>
      </c>
      <c r="L62" s="100">
        <v>22.929500000000001</v>
      </c>
      <c r="M62" s="100">
        <v>24.857375999999999</v>
      </c>
      <c r="N62" s="100">
        <v>31.645569999999999</v>
      </c>
      <c r="O62" s="100">
        <v>35.433070999999998</v>
      </c>
      <c r="P62" s="100">
        <v>48.070413000000002</v>
      </c>
      <c r="Q62" s="100">
        <v>45.918367000000003</v>
      </c>
      <c r="R62" s="100">
        <v>45.855378999999999</v>
      </c>
      <c r="S62" s="100">
        <v>35.211267999999997</v>
      </c>
      <c r="T62" s="100">
        <v>27.972028000000002</v>
      </c>
      <c r="U62" s="100">
        <v>15.054872</v>
      </c>
      <c r="V62" s="100">
        <v>18.073519000000001</v>
      </c>
      <c r="W62" s="127"/>
      <c r="X62" s="119">
        <v>1955</v>
      </c>
      <c r="Y62" s="100">
        <v>0</v>
      </c>
      <c r="Z62" s="100">
        <v>0</v>
      </c>
      <c r="AA62" s="100">
        <v>0</v>
      </c>
      <c r="AB62" s="100">
        <v>1.0016693999999999</v>
      </c>
      <c r="AC62" s="100">
        <v>1.4079549</v>
      </c>
      <c r="AD62" s="100">
        <v>4.5099217999999999</v>
      </c>
      <c r="AE62" s="100">
        <v>7.3425586000000003</v>
      </c>
      <c r="AF62" s="100">
        <v>8.5281111999999997</v>
      </c>
      <c r="AG62" s="100">
        <v>7.9214194999999998</v>
      </c>
      <c r="AH62" s="100">
        <v>10.55409</v>
      </c>
      <c r="AI62" s="100">
        <v>16.150153</v>
      </c>
      <c r="AJ62" s="100">
        <v>12.087401</v>
      </c>
      <c r="AK62" s="100">
        <v>12.060302</v>
      </c>
      <c r="AL62" s="100">
        <v>7.8313252999999996</v>
      </c>
      <c r="AM62" s="100">
        <v>8.4175083999999991</v>
      </c>
      <c r="AN62" s="100">
        <v>5.1880674000000004</v>
      </c>
      <c r="AO62" s="100">
        <v>4.8899755999999996</v>
      </c>
      <c r="AP62" s="100">
        <v>4.2918455</v>
      </c>
      <c r="AQ62" s="100">
        <v>5.3924374000000004</v>
      </c>
      <c r="AR62" s="100">
        <v>6.0971864</v>
      </c>
      <c r="AS62" s="127"/>
      <c r="AT62" s="119">
        <v>1955</v>
      </c>
      <c r="AU62" s="100">
        <v>0</v>
      </c>
      <c r="AV62" s="100">
        <v>0</v>
      </c>
      <c r="AW62" s="100">
        <v>0.13537299999999999</v>
      </c>
      <c r="AX62" s="100">
        <v>3.5865667000000001</v>
      </c>
      <c r="AY62" s="100">
        <v>7.7584752999999997</v>
      </c>
      <c r="AZ62" s="100">
        <v>8.9961444999999998</v>
      </c>
      <c r="BA62" s="100">
        <v>11.635866</v>
      </c>
      <c r="BB62" s="100">
        <v>13.694367</v>
      </c>
      <c r="BC62" s="100">
        <v>12.808642000000001</v>
      </c>
      <c r="BD62" s="100">
        <v>17.040358999999999</v>
      </c>
      <c r="BE62" s="100">
        <v>20.653319</v>
      </c>
      <c r="BF62" s="100">
        <v>21.640903999999999</v>
      </c>
      <c r="BG62" s="100">
        <v>23.089172000000001</v>
      </c>
      <c r="BH62" s="100">
        <v>26.777176000000001</v>
      </c>
      <c r="BI62" s="100">
        <v>25.369004</v>
      </c>
      <c r="BJ62" s="100">
        <v>22.421524999999999</v>
      </c>
      <c r="BK62" s="100">
        <v>17.316016999999999</v>
      </c>
      <c r="BL62" s="100">
        <v>13.297872</v>
      </c>
      <c r="BM62" s="100">
        <v>10.282944000000001</v>
      </c>
      <c r="BN62" s="100">
        <v>11.869764999999999</v>
      </c>
      <c r="BO62" s="127"/>
      <c r="BP62" s="119">
        <v>1955</v>
      </c>
    </row>
    <row r="63" spans="1:68">
      <c r="A63" s="127"/>
      <c r="B63" s="119">
        <v>1956</v>
      </c>
      <c r="C63" s="100">
        <v>0</v>
      </c>
      <c r="D63" s="100">
        <v>0</v>
      </c>
      <c r="E63" s="100">
        <v>0.50112749999999995</v>
      </c>
      <c r="F63" s="100">
        <v>2.4547406999999999</v>
      </c>
      <c r="G63" s="100">
        <v>9.3008339000000007</v>
      </c>
      <c r="H63" s="100">
        <v>19.230768999999999</v>
      </c>
      <c r="I63" s="100">
        <v>20.871379999999998</v>
      </c>
      <c r="J63" s="100">
        <v>17.999410000000001</v>
      </c>
      <c r="K63" s="100">
        <v>22.889417000000002</v>
      </c>
      <c r="L63" s="100">
        <v>26.333333</v>
      </c>
      <c r="M63" s="100">
        <v>29.353431</v>
      </c>
      <c r="N63" s="100">
        <v>30.820294000000001</v>
      </c>
      <c r="O63" s="100">
        <v>38.939051999999997</v>
      </c>
      <c r="P63" s="100">
        <v>37.234043</v>
      </c>
      <c r="Q63" s="100">
        <v>39.603960000000001</v>
      </c>
      <c r="R63" s="100">
        <v>49.152541999999997</v>
      </c>
      <c r="S63" s="100">
        <v>24.475524</v>
      </c>
      <c r="T63" s="100">
        <v>20.408162999999998</v>
      </c>
      <c r="U63" s="100">
        <v>15.724456</v>
      </c>
      <c r="V63" s="100">
        <v>18.609603</v>
      </c>
      <c r="W63" s="127"/>
      <c r="X63" s="119">
        <v>1956</v>
      </c>
      <c r="Y63" s="100">
        <v>0</v>
      </c>
      <c r="Z63" s="100">
        <v>0</v>
      </c>
      <c r="AA63" s="100">
        <v>0.52465899999999999</v>
      </c>
      <c r="AB63" s="100">
        <v>1.931745</v>
      </c>
      <c r="AC63" s="100">
        <v>3.8773352000000001</v>
      </c>
      <c r="AD63" s="100">
        <v>2.7206771000000001</v>
      </c>
      <c r="AE63" s="100">
        <v>8.1392085000000005</v>
      </c>
      <c r="AF63" s="100">
        <v>8.8739290000000004</v>
      </c>
      <c r="AG63" s="100">
        <v>8.0645161000000005</v>
      </c>
      <c r="AH63" s="100">
        <v>12.004365</v>
      </c>
      <c r="AI63" s="100">
        <v>12.063765999999999</v>
      </c>
      <c r="AJ63" s="100">
        <v>10.105650000000001</v>
      </c>
      <c r="AK63" s="100">
        <v>8.9686099000000006</v>
      </c>
      <c r="AL63" s="100">
        <v>17.028773000000001</v>
      </c>
      <c r="AM63" s="100">
        <v>9.7640358000000003</v>
      </c>
      <c r="AN63" s="100">
        <v>14.851485</v>
      </c>
      <c r="AO63" s="100">
        <v>7.1090046999999998</v>
      </c>
      <c r="AP63" s="100">
        <v>4.1666667000000004</v>
      </c>
      <c r="AQ63" s="100">
        <v>5.8070760000000003</v>
      </c>
      <c r="AR63" s="100">
        <v>6.5881851999999999</v>
      </c>
      <c r="AS63" s="127"/>
      <c r="AT63" s="119">
        <v>1956</v>
      </c>
      <c r="AU63" s="100">
        <v>0</v>
      </c>
      <c r="AV63" s="100">
        <v>0</v>
      </c>
      <c r="AW63" s="100">
        <v>0.5126233</v>
      </c>
      <c r="AX63" s="100">
        <v>2.1995287000000001</v>
      </c>
      <c r="AY63" s="100">
        <v>6.7170445000000001</v>
      </c>
      <c r="AZ63" s="100">
        <v>11.428571</v>
      </c>
      <c r="BA63" s="100">
        <v>14.737696</v>
      </c>
      <c r="BB63" s="100">
        <v>13.519603</v>
      </c>
      <c r="BC63" s="100">
        <v>15.634487</v>
      </c>
      <c r="BD63" s="100">
        <v>19.481649000000001</v>
      </c>
      <c r="BE63" s="100">
        <v>21.065674999999999</v>
      </c>
      <c r="BF63" s="100">
        <v>20.298646999999999</v>
      </c>
      <c r="BG63" s="100">
        <v>23.021963</v>
      </c>
      <c r="BH63" s="100">
        <v>26.504521</v>
      </c>
      <c r="BI63" s="100">
        <v>23.224654000000001</v>
      </c>
      <c r="BJ63" s="100">
        <v>29.327611000000001</v>
      </c>
      <c r="BK63" s="100">
        <v>14.124294000000001</v>
      </c>
      <c r="BL63" s="100">
        <v>10.335917</v>
      </c>
      <c r="BM63" s="100">
        <v>10.832317</v>
      </c>
      <c r="BN63" s="100">
        <v>12.477878</v>
      </c>
      <c r="BO63" s="127"/>
      <c r="BP63" s="119">
        <v>1956</v>
      </c>
    </row>
    <row r="64" spans="1:68">
      <c r="A64" s="127"/>
      <c r="B64" s="119">
        <v>1957</v>
      </c>
      <c r="C64" s="100">
        <v>0</v>
      </c>
      <c r="D64" s="100">
        <v>0</v>
      </c>
      <c r="E64" s="100">
        <v>0.45966439999999997</v>
      </c>
      <c r="F64" s="100">
        <v>5.2894505000000001</v>
      </c>
      <c r="G64" s="100">
        <v>11.320755</v>
      </c>
      <c r="H64" s="100">
        <v>15.68088</v>
      </c>
      <c r="I64" s="100">
        <v>18.115942</v>
      </c>
      <c r="J64" s="100">
        <v>25.837592000000001</v>
      </c>
      <c r="K64" s="100">
        <v>24.332343999999999</v>
      </c>
      <c r="L64" s="100">
        <v>31.725477999999999</v>
      </c>
      <c r="M64" s="100">
        <v>36.167757000000002</v>
      </c>
      <c r="N64" s="100">
        <v>38.817005999999999</v>
      </c>
      <c r="O64" s="100">
        <v>41.950113000000002</v>
      </c>
      <c r="P64" s="100">
        <v>35.271065</v>
      </c>
      <c r="Q64" s="100">
        <v>35.508637</v>
      </c>
      <c r="R64" s="100">
        <v>41.050902999999998</v>
      </c>
      <c r="S64" s="100">
        <v>51.546391999999997</v>
      </c>
      <c r="T64" s="100">
        <v>34.482759000000001</v>
      </c>
      <c r="U64" s="100">
        <v>17.286933999999999</v>
      </c>
      <c r="V64" s="100">
        <v>20.795828</v>
      </c>
      <c r="W64" s="127"/>
      <c r="X64" s="119">
        <v>1957</v>
      </c>
      <c r="Y64" s="100">
        <v>0</v>
      </c>
      <c r="Z64" s="100">
        <v>0</v>
      </c>
      <c r="AA64" s="100">
        <v>0.240616</v>
      </c>
      <c r="AB64" s="100">
        <v>1.5441631</v>
      </c>
      <c r="AC64" s="100">
        <v>3.7581140999999998</v>
      </c>
      <c r="AD64" s="100">
        <v>6.1349692999999998</v>
      </c>
      <c r="AE64" s="100">
        <v>6.7208065000000001</v>
      </c>
      <c r="AF64" s="100">
        <v>8.5976874999999993</v>
      </c>
      <c r="AG64" s="100">
        <v>8.583691</v>
      </c>
      <c r="AH64" s="100">
        <v>16.473887000000001</v>
      </c>
      <c r="AI64" s="100">
        <v>12.615643</v>
      </c>
      <c r="AJ64" s="100">
        <v>17.751479</v>
      </c>
      <c r="AK64" s="100">
        <v>16.409745999999998</v>
      </c>
      <c r="AL64" s="100">
        <v>15.358362</v>
      </c>
      <c r="AM64" s="100">
        <v>17.214397000000002</v>
      </c>
      <c r="AN64" s="100">
        <v>8.3632019</v>
      </c>
      <c r="AO64" s="100">
        <v>4.6189375999999998</v>
      </c>
      <c r="AP64" s="100">
        <v>4.0983606999999997</v>
      </c>
      <c r="AQ64" s="100">
        <v>6.8517622999999999</v>
      </c>
      <c r="AR64" s="100">
        <v>7.7236067000000004</v>
      </c>
      <c r="AS64" s="127"/>
      <c r="AT64" s="119">
        <v>1957</v>
      </c>
      <c r="AU64" s="100">
        <v>0</v>
      </c>
      <c r="AV64" s="100">
        <v>0</v>
      </c>
      <c r="AW64" s="100">
        <v>0.35265079999999999</v>
      </c>
      <c r="AX64" s="100">
        <v>3.4633338</v>
      </c>
      <c r="AY64" s="100">
        <v>7.6960864999999998</v>
      </c>
      <c r="AZ64" s="100">
        <v>11.167513</v>
      </c>
      <c r="BA64" s="100">
        <v>12.642905000000001</v>
      </c>
      <c r="BB64" s="100">
        <v>17.403915999999999</v>
      </c>
      <c r="BC64" s="100">
        <v>16.586248000000001</v>
      </c>
      <c r="BD64" s="100">
        <v>24.402557999999999</v>
      </c>
      <c r="BE64" s="100">
        <v>24.914607</v>
      </c>
      <c r="BF64" s="100">
        <v>28.204540000000001</v>
      </c>
      <c r="BG64" s="100">
        <v>28.344370999999999</v>
      </c>
      <c r="BH64" s="100">
        <v>24.627545999999999</v>
      </c>
      <c r="BI64" s="100">
        <v>25.431034</v>
      </c>
      <c r="BJ64" s="100">
        <v>22.130013999999999</v>
      </c>
      <c r="BK64" s="100">
        <v>23.480663</v>
      </c>
      <c r="BL64" s="100">
        <v>15.424165</v>
      </c>
      <c r="BM64" s="100">
        <v>12.136678</v>
      </c>
      <c r="BN64" s="100">
        <v>14.095458000000001</v>
      </c>
      <c r="BO64" s="127"/>
      <c r="BP64" s="119">
        <v>1957</v>
      </c>
    </row>
    <row r="65" spans="1:68">
      <c r="A65" s="127"/>
      <c r="B65" s="120">
        <v>1958</v>
      </c>
      <c r="C65" s="100">
        <v>0</v>
      </c>
      <c r="D65" s="100">
        <v>0</v>
      </c>
      <c r="E65" s="100">
        <v>0.43038520000000002</v>
      </c>
      <c r="F65" s="100">
        <v>5.1355206999999998</v>
      </c>
      <c r="G65" s="100">
        <v>17.048977000000001</v>
      </c>
      <c r="H65" s="100">
        <v>20.130421999999999</v>
      </c>
      <c r="I65" s="100">
        <v>23.950554</v>
      </c>
      <c r="J65" s="100">
        <v>23.991275999999999</v>
      </c>
      <c r="K65" s="100">
        <v>23.074618000000001</v>
      </c>
      <c r="L65" s="100">
        <v>37.866835000000002</v>
      </c>
      <c r="M65" s="100">
        <v>35.048470999999999</v>
      </c>
      <c r="N65" s="100">
        <v>30.385487999999999</v>
      </c>
      <c r="O65" s="100">
        <v>36.455412000000003</v>
      </c>
      <c r="P65" s="100">
        <v>43.024771999999999</v>
      </c>
      <c r="Q65" s="100">
        <v>43.397969000000003</v>
      </c>
      <c r="R65" s="100">
        <v>28.938907</v>
      </c>
      <c r="S65" s="100">
        <v>66.006601000000003</v>
      </c>
      <c r="T65" s="100">
        <v>48.951048999999998</v>
      </c>
      <c r="U65" s="100">
        <v>18.285575999999999</v>
      </c>
      <c r="V65" s="100">
        <v>22.028404999999999</v>
      </c>
      <c r="W65" s="127"/>
      <c r="X65" s="120">
        <v>1958</v>
      </c>
      <c r="Y65" s="100">
        <v>0</v>
      </c>
      <c r="Z65" s="100">
        <v>0</v>
      </c>
      <c r="AA65" s="100">
        <v>0.22537750000000001</v>
      </c>
      <c r="AB65" s="100">
        <v>2.9904305999999998</v>
      </c>
      <c r="AC65" s="100">
        <v>4.6296296000000003</v>
      </c>
      <c r="AD65" s="100">
        <v>4.6860356000000003</v>
      </c>
      <c r="AE65" s="100">
        <v>7.5545606999999997</v>
      </c>
      <c r="AF65" s="100">
        <v>7.7142856999999996</v>
      </c>
      <c r="AG65" s="100">
        <v>8.8929776</v>
      </c>
      <c r="AH65" s="100">
        <v>12.567935</v>
      </c>
      <c r="AI65" s="100">
        <v>15.440878</v>
      </c>
      <c r="AJ65" s="100">
        <v>12.217195</v>
      </c>
      <c r="AK65" s="100">
        <v>12.833169</v>
      </c>
      <c r="AL65" s="100">
        <v>13.437849999999999</v>
      </c>
      <c r="AM65" s="100">
        <v>11.931393999999999</v>
      </c>
      <c r="AN65" s="100">
        <v>4.6457607000000003</v>
      </c>
      <c r="AO65" s="100">
        <v>0</v>
      </c>
      <c r="AP65" s="100">
        <v>7.9681274999999996</v>
      </c>
      <c r="AQ65" s="100">
        <v>6.1038266999999999</v>
      </c>
      <c r="AR65" s="100">
        <v>6.9059945000000003</v>
      </c>
      <c r="AS65" s="127"/>
      <c r="AT65" s="120">
        <v>1958</v>
      </c>
      <c r="AU65" s="100">
        <v>0</v>
      </c>
      <c r="AV65" s="100">
        <v>0</v>
      </c>
      <c r="AW65" s="100">
        <v>0.33025100000000002</v>
      </c>
      <c r="AX65" s="100">
        <v>4.0881881</v>
      </c>
      <c r="AY65" s="100">
        <v>11.04</v>
      </c>
      <c r="AZ65" s="100">
        <v>12.782401999999999</v>
      </c>
      <c r="BA65" s="100">
        <v>16.092262000000002</v>
      </c>
      <c r="BB65" s="100">
        <v>16.043527000000001</v>
      </c>
      <c r="BC65" s="100">
        <v>16.065473999999998</v>
      </c>
      <c r="BD65" s="100">
        <v>25.682970999999998</v>
      </c>
      <c r="BE65" s="100">
        <v>25.665953999999999</v>
      </c>
      <c r="BF65" s="100">
        <v>21.291053000000002</v>
      </c>
      <c r="BG65" s="100">
        <v>23.890785000000001</v>
      </c>
      <c r="BH65" s="100">
        <v>27.108433999999999</v>
      </c>
      <c r="BI65" s="100">
        <v>25.990099000000001</v>
      </c>
      <c r="BJ65" s="100">
        <v>14.834794</v>
      </c>
      <c r="BK65" s="100">
        <v>26.350460999999999</v>
      </c>
      <c r="BL65" s="100">
        <v>22.842639999999999</v>
      </c>
      <c r="BM65" s="100">
        <v>12.263268999999999</v>
      </c>
      <c r="BN65" s="100">
        <v>14.247864</v>
      </c>
      <c r="BO65" s="127"/>
      <c r="BP65" s="120">
        <v>1958</v>
      </c>
    </row>
    <row r="66" spans="1:68">
      <c r="A66" s="127"/>
      <c r="B66" s="120">
        <v>1959</v>
      </c>
      <c r="C66" s="100">
        <v>0</v>
      </c>
      <c r="D66" s="100">
        <v>0</v>
      </c>
      <c r="E66" s="100">
        <v>0.62111799999999995</v>
      </c>
      <c r="F66" s="100">
        <v>5.4010262000000004</v>
      </c>
      <c r="G66" s="100">
        <v>10.247137</v>
      </c>
      <c r="H66" s="100">
        <v>17.655571999999999</v>
      </c>
      <c r="I66" s="100">
        <v>21.794872000000002</v>
      </c>
      <c r="J66" s="100">
        <v>22.344899999999999</v>
      </c>
      <c r="K66" s="100">
        <v>22.741054999999999</v>
      </c>
      <c r="L66" s="100">
        <v>27.027027</v>
      </c>
      <c r="M66" s="100">
        <v>28.530155000000001</v>
      </c>
      <c r="N66" s="100">
        <v>39.805396000000002</v>
      </c>
      <c r="O66" s="100">
        <v>31.561461999999999</v>
      </c>
      <c r="P66" s="100">
        <v>49.472296</v>
      </c>
      <c r="Q66" s="100">
        <v>29.385573999999998</v>
      </c>
      <c r="R66" s="100">
        <v>35.769829000000001</v>
      </c>
      <c r="S66" s="100">
        <v>39.215685999999998</v>
      </c>
      <c r="T66" s="100">
        <v>34.013604999999998</v>
      </c>
      <c r="U66" s="100">
        <v>16.278887000000001</v>
      </c>
      <c r="V66" s="100">
        <v>19.485665999999998</v>
      </c>
      <c r="W66" s="127"/>
      <c r="X66" s="120">
        <v>1959</v>
      </c>
      <c r="Y66" s="100">
        <v>0</v>
      </c>
      <c r="Z66" s="100">
        <v>0</v>
      </c>
      <c r="AA66" s="100">
        <v>0</v>
      </c>
      <c r="AB66" s="100">
        <v>1.9790783000000001</v>
      </c>
      <c r="AC66" s="100">
        <v>1.905972</v>
      </c>
      <c r="AD66" s="100">
        <v>3.1685677999999999</v>
      </c>
      <c r="AE66" s="100">
        <v>6.9949636000000002</v>
      </c>
      <c r="AF66" s="100">
        <v>9.4052559000000002</v>
      </c>
      <c r="AG66" s="100">
        <v>8.9811087000000001</v>
      </c>
      <c r="AH66" s="100">
        <v>15.319426</v>
      </c>
      <c r="AI66" s="100">
        <v>18.039216</v>
      </c>
      <c r="AJ66" s="100">
        <v>11.225864</v>
      </c>
      <c r="AK66" s="100">
        <v>10.821446</v>
      </c>
      <c r="AL66" s="100">
        <v>11.013216</v>
      </c>
      <c r="AM66" s="100">
        <v>4.3072505000000003</v>
      </c>
      <c r="AN66" s="100">
        <v>9.0293454000000004</v>
      </c>
      <c r="AO66" s="100">
        <v>4.1841004000000002</v>
      </c>
      <c r="AP66" s="100">
        <v>3.8910505999999998</v>
      </c>
      <c r="AQ66" s="100">
        <v>5.7875487000000003</v>
      </c>
      <c r="AR66" s="100">
        <v>6.6482261999999999</v>
      </c>
      <c r="AS66" s="127"/>
      <c r="AT66" s="120">
        <v>1959</v>
      </c>
      <c r="AU66" s="100">
        <v>0</v>
      </c>
      <c r="AV66" s="100">
        <v>0</v>
      </c>
      <c r="AW66" s="100">
        <v>0.31809989999999999</v>
      </c>
      <c r="AX66" s="100">
        <v>3.7292817999999999</v>
      </c>
      <c r="AY66" s="100">
        <v>6.1862047999999996</v>
      </c>
      <c r="AZ66" s="100">
        <v>10.739675999999999</v>
      </c>
      <c r="BA66" s="100">
        <v>14.717688000000001</v>
      </c>
      <c r="BB66" s="100">
        <v>16.039898000000001</v>
      </c>
      <c r="BC66" s="100">
        <v>15.933813000000001</v>
      </c>
      <c r="BD66" s="100">
        <v>21.347249000000001</v>
      </c>
      <c r="BE66" s="100">
        <v>23.500658000000001</v>
      </c>
      <c r="BF66" s="100">
        <v>25.623885999999999</v>
      </c>
      <c r="BG66" s="100">
        <v>20.578275999999999</v>
      </c>
      <c r="BH66" s="100">
        <v>28.511405</v>
      </c>
      <c r="BI66" s="100">
        <v>15.500795</v>
      </c>
      <c r="BJ66" s="100">
        <v>20.274688999999999</v>
      </c>
      <c r="BK66" s="100">
        <v>17.857143000000001</v>
      </c>
      <c r="BL66" s="100">
        <v>14.851485</v>
      </c>
      <c r="BM66" s="100">
        <v>11.087467</v>
      </c>
      <c r="BN66" s="100">
        <v>12.866887999999999</v>
      </c>
      <c r="BO66" s="127"/>
      <c r="BP66" s="120">
        <v>1959</v>
      </c>
    </row>
    <row r="67" spans="1:68">
      <c r="A67" s="127"/>
      <c r="B67" s="120">
        <v>1960</v>
      </c>
      <c r="C67" s="100">
        <v>0</v>
      </c>
      <c r="D67" s="100">
        <v>0</v>
      </c>
      <c r="E67" s="100">
        <v>0.59713380000000005</v>
      </c>
      <c r="F67" s="100">
        <v>4.3191056999999997</v>
      </c>
      <c r="G67" s="100">
        <v>9.5541400999999997</v>
      </c>
      <c r="H67" s="100">
        <v>16.105416999999999</v>
      </c>
      <c r="I67" s="100">
        <v>20.303263999999999</v>
      </c>
      <c r="J67" s="100">
        <v>22.330594999999999</v>
      </c>
      <c r="K67" s="100">
        <v>22.576761000000001</v>
      </c>
      <c r="L67" s="100">
        <v>26.766916999999999</v>
      </c>
      <c r="M67" s="100">
        <v>27.397259999999999</v>
      </c>
      <c r="N67" s="100">
        <v>27.237354</v>
      </c>
      <c r="O67" s="100">
        <v>31.823084999999999</v>
      </c>
      <c r="P67" s="100">
        <v>43.478261000000003</v>
      </c>
      <c r="Q67" s="100">
        <v>31.25</v>
      </c>
      <c r="R67" s="100">
        <v>33.132530000000003</v>
      </c>
      <c r="S67" s="100">
        <v>28.213166000000001</v>
      </c>
      <c r="T67" s="100">
        <v>32.679738999999998</v>
      </c>
      <c r="U67" s="100">
        <v>14.983726000000001</v>
      </c>
      <c r="V67" s="100">
        <v>17.962066</v>
      </c>
      <c r="W67" s="127"/>
      <c r="X67" s="120">
        <v>1960</v>
      </c>
      <c r="Y67" s="100">
        <v>0</v>
      </c>
      <c r="Z67" s="100">
        <v>0</v>
      </c>
      <c r="AA67" s="100">
        <v>0</v>
      </c>
      <c r="AB67" s="100">
        <v>1.0655300999999999</v>
      </c>
      <c r="AC67" s="100">
        <v>3.0826140999999998</v>
      </c>
      <c r="AD67" s="100">
        <v>6.3938619000000001</v>
      </c>
      <c r="AE67" s="100">
        <v>4.7981936000000003</v>
      </c>
      <c r="AF67" s="100">
        <v>8.3738519999999994</v>
      </c>
      <c r="AG67" s="100">
        <v>10.819165</v>
      </c>
      <c r="AH67" s="100">
        <v>13.228346</v>
      </c>
      <c r="AI67" s="100">
        <v>12.552301</v>
      </c>
      <c r="AJ67" s="100">
        <v>16.525234000000001</v>
      </c>
      <c r="AK67" s="100">
        <v>16.480853</v>
      </c>
      <c r="AL67" s="100">
        <v>10.899183000000001</v>
      </c>
      <c r="AM67" s="100">
        <v>11.149825999999999</v>
      </c>
      <c r="AN67" s="100">
        <v>8.6956521999999996</v>
      </c>
      <c r="AO67" s="100">
        <v>11.787819000000001</v>
      </c>
      <c r="AP67" s="100">
        <v>3.7453183999999999</v>
      </c>
      <c r="AQ67" s="100">
        <v>6.1778189000000001</v>
      </c>
      <c r="AR67" s="100">
        <v>7.1324817999999999</v>
      </c>
      <c r="AS67" s="127"/>
      <c r="AT67" s="120">
        <v>1960</v>
      </c>
      <c r="AU67" s="100">
        <v>0</v>
      </c>
      <c r="AV67" s="100">
        <v>0</v>
      </c>
      <c r="AW67" s="100">
        <v>0.30599759999999998</v>
      </c>
      <c r="AX67" s="100">
        <v>2.7308192</v>
      </c>
      <c r="AY67" s="100">
        <v>6.4198268000000001</v>
      </c>
      <c r="AZ67" s="100">
        <v>11.462631999999999</v>
      </c>
      <c r="BA67" s="100">
        <v>12.913639999999999</v>
      </c>
      <c r="BB67" s="100">
        <v>15.530403</v>
      </c>
      <c r="BC67" s="100">
        <v>16.775964999999999</v>
      </c>
      <c r="BD67" s="100">
        <v>20.153846000000001</v>
      </c>
      <c r="BE67" s="100">
        <v>20.27027</v>
      </c>
      <c r="BF67" s="100">
        <v>21.968366</v>
      </c>
      <c r="BG67" s="100">
        <v>23.742660000000001</v>
      </c>
      <c r="BH67" s="100">
        <v>25.525525999999999</v>
      </c>
      <c r="BI67" s="100">
        <v>20.100503</v>
      </c>
      <c r="BJ67" s="100">
        <v>18.939394</v>
      </c>
      <c r="BK67" s="100">
        <v>18.115942</v>
      </c>
      <c r="BL67" s="100">
        <v>14.285714</v>
      </c>
      <c r="BM67" s="100">
        <v>10.627737</v>
      </c>
      <c r="BN67" s="100">
        <v>12.404555</v>
      </c>
      <c r="BO67" s="127"/>
      <c r="BP67" s="120">
        <v>1960</v>
      </c>
    </row>
    <row r="68" spans="1:68">
      <c r="A68" s="127"/>
      <c r="B68" s="120">
        <v>1961</v>
      </c>
      <c r="C68" s="100">
        <v>0</v>
      </c>
      <c r="D68" s="100">
        <v>0</v>
      </c>
      <c r="E68" s="100">
        <v>0.19193859999999999</v>
      </c>
      <c r="F68" s="100">
        <v>5.5288462000000003</v>
      </c>
      <c r="G68" s="100">
        <v>12.774229</v>
      </c>
      <c r="H68" s="100">
        <v>15.831135</v>
      </c>
      <c r="I68" s="100">
        <v>17.575600999999999</v>
      </c>
      <c r="J68" s="100">
        <v>21.060645000000001</v>
      </c>
      <c r="K68" s="100">
        <v>30.831879000000001</v>
      </c>
      <c r="L68" s="100">
        <v>32.777115999999999</v>
      </c>
      <c r="M68" s="100">
        <v>39.356605000000002</v>
      </c>
      <c r="N68" s="100">
        <v>40.370058999999998</v>
      </c>
      <c r="O68" s="100">
        <v>33.157895000000003</v>
      </c>
      <c r="P68" s="100">
        <v>40.857334000000002</v>
      </c>
      <c r="Q68" s="100">
        <v>35.897435999999999</v>
      </c>
      <c r="R68" s="100">
        <v>31.884058</v>
      </c>
      <c r="S68" s="100">
        <v>12.012012</v>
      </c>
      <c r="T68" s="100">
        <v>25.316455999999999</v>
      </c>
      <c r="U68" s="100">
        <v>16.960639</v>
      </c>
      <c r="V68" s="100">
        <v>20.151751000000001</v>
      </c>
      <c r="W68" s="127"/>
      <c r="X68" s="120">
        <v>1961</v>
      </c>
      <c r="Y68" s="100">
        <v>0</v>
      </c>
      <c r="Z68" s="100">
        <v>0</v>
      </c>
      <c r="AA68" s="100">
        <v>0</v>
      </c>
      <c r="AB68" s="100">
        <v>2.028912</v>
      </c>
      <c r="AC68" s="100">
        <v>4.4776119000000003</v>
      </c>
      <c r="AD68" s="100">
        <v>7.6898429999999998</v>
      </c>
      <c r="AE68" s="100">
        <v>9.3670167000000006</v>
      </c>
      <c r="AF68" s="100">
        <v>9.4161959</v>
      </c>
      <c r="AG68" s="100">
        <v>10.167464000000001</v>
      </c>
      <c r="AH68" s="100">
        <v>10.197775</v>
      </c>
      <c r="AI68" s="100">
        <v>13.23043</v>
      </c>
      <c r="AJ68" s="100">
        <v>18.061674</v>
      </c>
      <c r="AK68" s="100">
        <v>16.306954000000001</v>
      </c>
      <c r="AL68" s="100">
        <v>16.702586</v>
      </c>
      <c r="AM68" s="100">
        <v>10.169492</v>
      </c>
      <c r="AN68" s="100">
        <v>3.1347961999999998</v>
      </c>
      <c r="AO68" s="100">
        <v>5.6074766</v>
      </c>
      <c r="AP68" s="100">
        <v>7.1684587999999998</v>
      </c>
      <c r="AQ68" s="100">
        <v>6.6975885000000002</v>
      </c>
      <c r="AR68" s="100">
        <v>7.6333047000000001</v>
      </c>
      <c r="AS68" s="127"/>
      <c r="AT68" s="120">
        <v>1961</v>
      </c>
      <c r="AU68" s="100">
        <v>0</v>
      </c>
      <c r="AV68" s="100">
        <v>0</v>
      </c>
      <c r="AW68" s="100">
        <v>9.8260799999999995E-2</v>
      </c>
      <c r="AX68" s="100">
        <v>3.8257436</v>
      </c>
      <c r="AY68" s="100">
        <v>8.7757156999999992</v>
      </c>
      <c r="AZ68" s="100">
        <v>11.941212</v>
      </c>
      <c r="BA68" s="100">
        <v>13.66342</v>
      </c>
      <c r="BB68" s="100">
        <v>15.408723</v>
      </c>
      <c r="BC68" s="100">
        <v>20.642878</v>
      </c>
      <c r="BD68" s="100">
        <v>21.692961</v>
      </c>
      <c r="BE68" s="100">
        <v>26.758815999999999</v>
      </c>
      <c r="BF68" s="100">
        <v>29.475042999999999</v>
      </c>
      <c r="BG68" s="100">
        <v>24.341280000000001</v>
      </c>
      <c r="BH68" s="100">
        <v>27.470887000000001</v>
      </c>
      <c r="BI68" s="100">
        <v>21.550094999999999</v>
      </c>
      <c r="BJ68" s="100">
        <v>15.179114</v>
      </c>
      <c r="BK68" s="100">
        <v>8.0645161000000005</v>
      </c>
      <c r="BL68" s="100">
        <v>13.729977</v>
      </c>
      <c r="BM68" s="100">
        <v>11.885956</v>
      </c>
      <c r="BN68" s="100">
        <v>13.795942</v>
      </c>
      <c r="BO68" s="127"/>
      <c r="BP68" s="120">
        <v>1961</v>
      </c>
    </row>
    <row r="69" spans="1:68">
      <c r="A69" s="127"/>
      <c r="B69" s="120">
        <v>1962</v>
      </c>
      <c r="C69" s="100">
        <v>0</v>
      </c>
      <c r="D69" s="100">
        <v>0</v>
      </c>
      <c r="E69" s="100">
        <v>0</v>
      </c>
      <c r="F69" s="100">
        <v>4.8845470999999998</v>
      </c>
      <c r="G69" s="100">
        <v>13.557484000000001</v>
      </c>
      <c r="H69" s="100">
        <v>22.740525000000002</v>
      </c>
      <c r="I69" s="100">
        <v>24.603175</v>
      </c>
      <c r="J69" s="100">
        <v>26.422764000000001</v>
      </c>
      <c r="K69" s="100">
        <v>32.321528999999998</v>
      </c>
      <c r="L69" s="100">
        <v>33.164026999999997</v>
      </c>
      <c r="M69" s="100">
        <v>39</v>
      </c>
      <c r="N69" s="100">
        <v>42.040816</v>
      </c>
      <c r="O69" s="100">
        <v>39.034412000000003</v>
      </c>
      <c r="P69" s="100">
        <v>38.280724999999997</v>
      </c>
      <c r="Q69" s="100">
        <v>30.226700000000001</v>
      </c>
      <c r="R69" s="100">
        <v>33.707864999999998</v>
      </c>
      <c r="S69" s="100">
        <v>43.731777999999998</v>
      </c>
      <c r="T69" s="100">
        <v>36.809815999999998</v>
      </c>
      <c r="U69" s="100">
        <v>18.724996000000001</v>
      </c>
      <c r="V69" s="100">
        <v>22.510273999999999</v>
      </c>
      <c r="W69" s="127"/>
      <c r="X69" s="120">
        <v>1962</v>
      </c>
      <c r="Y69" s="100">
        <v>0</v>
      </c>
      <c r="Z69" s="100">
        <v>0</v>
      </c>
      <c r="AA69" s="100">
        <v>0.60642810000000003</v>
      </c>
      <c r="AB69" s="100">
        <v>2.5652984999999999</v>
      </c>
      <c r="AC69" s="100">
        <v>5.1813472000000003</v>
      </c>
      <c r="AD69" s="100">
        <v>8.4480600999999993</v>
      </c>
      <c r="AE69" s="100">
        <v>10.416667</v>
      </c>
      <c r="AF69" s="100">
        <v>12.955465999999999</v>
      </c>
      <c r="AG69" s="100">
        <v>14.227641999999999</v>
      </c>
      <c r="AH69" s="100">
        <v>15.931373000000001</v>
      </c>
      <c r="AI69" s="100">
        <v>22.695035000000001</v>
      </c>
      <c r="AJ69" s="100">
        <v>21.935483999999999</v>
      </c>
      <c r="AK69" s="100">
        <v>14.740845999999999</v>
      </c>
      <c r="AL69" s="100">
        <v>16.684607</v>
      </c>
      <c r="AM69" s="100">
        <v>11.764706</v>
      </c>
      <c r="AN69" s="100">
        <v>11.022043999999999</v>
      </c>
      <c r="AO69" s="100">
        <v>12.589928</v>
      </c>
      <c r="AP69" s="100">
        <v>3.3783783999999999</v>
      </c>
      <c r="AQ69" s="100">
        <v>8.6393903000000005</v>
      </c>
      <c r="AR69" s="100">
        <v>9.9760138000000005</v>
      </c>
      <c r="AS69" s="127"/>
      <c r="AT69" s="120">
        <v>1962</v>
      </c>
      <c r="AU69" s="100">
        <v>0</v>
      </c>
      <c r="AV69" s="100">
        <v>0</v>
      </c>
      <c r="AW69" s="100">
        <v>0.29617929999999998</v>
      </c>
      <c r="AX69" s="100">
        <v>3.7534122000000001</v>
      </c>
      <c r="AY69" s="100">
        <v>9.4945546000000007</v>
      </c>
      <c r="AZ69" s="100">
        <v>15.846665</v>
      </c>
      <c r="BA69" s="100">
        <v>17.827528999999998</v>
      </c>
      <c r="BB69" s="100">
        <v>19.892683999999999</v>
      </c>
      <c r="BC69" s="100">
        <v>23.421879000000001</v>
      </c>
      <c r="BD69" s="100">
        <v>24.655877</v>
      </c>
      <c r="BE69" s="100">
        <v>31.099656</v>
      </c>
      <c r="BF69" s="100">
        <v>32.251308999999999</v>
      </c>
      <c r="BG69" s="100">
        <v>26.419753</v>
      </c>
      <c r="BH69" s="100">
        <v>26.292202</v>
      </c>
      <c r="BI69" s="100">
        <v>19.845645000000001</v>
      </c>
      <c r="BJ69" s="100">
        <v>20.467835999999998</v>
      </c>
      <c r="BK69" s="100">
        <v>24.471634999999999</v>
      </c>
      <c r="BL69" s="100">
        <v>15.250545000000001</v>
      </c>
      <c r="BM69" s="100">
        <v>13.72833</v>
      </c>
      <c r="BN69" s="100">
        <v>16.081199000000002</v>
      </c>
      <c r="BO69" s="127"/>
      <c r="BP69" s="120">
        <v>1962</v>
      </c>
    </row>
    <row r="70" spans="1:68">
      <c r="A70" s="127"/>
      <c r="B70" s="120">
        <v>1963</v>
      </c>
      <c r="C70" s="100">
        <v>0</v>
      </c>
      <c r="D70" s="100">
        <v>0</v>
      </c>
      <c r="E70" s="100">
        <v>0.76016720000000004</v>
      </c>
      <c r="F70" s="100">
        <v>7.4921955999999996</v>
      </c>
      <c r="G70" s="100">
        <v>19.052658999999998</v>
      </c>
      <c r="H70" s="100">
        <v>26.594224000000001</v>
      </c>
      <c r="I70" s="100">
        <v>28.153763000000001</v>
      </c>
      <c r="J70" s="100">
        <v>30.540130999999999</v>
      </c>
      <c r="K70" s="100">
        <v>30.229420000000001</v>
      </c>
      <c r="L70" s="100">
        <v>41.729664</v>
      </c>
      <c r="M70" s="100">
        <v>39.011704000000002</v>
      </c>
      <c r="N70" s="100">
        <v>37.490133999999998</v>
      </c>
      <c r="O70" s="100">
        <v>42.338709999999999</v>
      </c>
      <c r="P70" s="100">
        <v>44.282882000000001</v>
      </c>
      <c r="Q70" s="100">
        <v>35.264484000000003</v>
      </c>
      <c r="R70" s="100">
        <v>36.585366</v>
      </c>
      <c r="S70" s="100">
        <v>60.518732</v>
      </c>
      <c r="T70" s="100">
        <v>29.761904999999999</v>
      </c>
      <c r="U70" s="100">
        <v>20.782195999999999</v>
      </c>
      <c r="V70" s="100">
        <v>24.964694000000001</v>
      </c>
      <c r="W70" s="127"/>
      <c r="X70" s="120">
        <v>1963</v>
      </c>
      <c r="Y70" s="100">
        <v>0</v>
      </c>
      <c r="Z70" s="100">
        <v>0</v>
      </c>
      <c r="AA70" s="100">
        <v>0</v>
      </c>
      <c r="AB70" s="100">
        <v>1.7501640999999999</v>
      </c>
      <c r="AC70" s="100">
        <v>5.8757694000000003</v>
      </c>
      <c r="AD70" s="100">
        <v>10.673985999999999</v>
      </c>
      <c r="AE70" s="100">
        <v>13.577332</v>
      </c>
      <c r="AF70" s="100">
        <v>17.847484999999999</v>
      </c>
      <c r="AG70" s="100">
        <v>17.942247999999999</v>
      </c>
      <c r="AH70" s="100">
        <v>19.337016999999999</v>
      </c>
      <c r="AI70" s="100">
        <v>29.229711000000002</v>
      </c>
      <c r="AJ70" s="100">
        <v>23.265476</v>
      </c>
      <c r="AK70" s="100">
        <v>25.992439000000001</v>
      </c>
      <c r="AL70" s="100">
        <v>15.965939000000001</v>
      </c>
      <c r="AM70" s="100">
        <v>16.698779999999999</v>
      </c>
      <c r="AN70" s="100">
        <v>8.5470085000000005</v>
      </c>
      <c r="AO70" s="100">
        <v>17.482517000000001</v>
      </c>
      <c r="AP70" s="100">
        <v>0</v>
      </c>
      <c r="AQ70" s="100">
        <v>10.634363</v>
      </c>
      <c r="AR70" s="100">
        <v>12.312248</v>
      </c>
      <c r="AS70" s="127"/>
      <c r="AT70" s="120">
        <v>1963</v>
      </c>
      <c r="AU70" s="100">
        <v>0</v>
      </c>
      <c r="AV70" s="100">
        <v>0</v>
      </c>
      <c r="AW70" s="100">
        <v>0.38846269999999999</v>
      </c>
      <c r="AX70" s="100">
        <v>4.6928327999999997</v>
      </c>
      <c r="AY70" s="100">
        <v>12.647899000000001</v>
      </c>
      <c r="AZ70" s="100">
        <v>18.890201000000001</v>
      </c>
      <c r="BA70" s="100">
        <v>21.180457000000001</v>
      </c>
      <c r="BB70" s="100">
        <v>24.412533</v>
      </c>
      <c r="BC70" s="100">
        <v>24.20242</v>
      </c>
      <c r="BD70" s="100">
        <v>30.616907999999999</v>
      </c>
      <c r="BE70" s="100">
        <v>34.258020999999999</v>
      </c>
      <c r="BF70" s="100">
        <v>30.560614999999999</v>
      </c>
      <c r="BG70" s="100">
        <v>33.902439000000001</v>
      </c>
      <c r="BH70" s="100">
        <v>28.596698</v>
      </c>
      <c r="BI70" s="100">
        <v>24.745269</v>
      </c>
      <c r="BJ70" s="100">
        <v>20.100503</v>
      </c>
      <c r="BK70" s="100">
        <v>33.732317999999999</v>
      </c>
      <c r="BL70" s="100">
        <v>10.416667</v>
      </c>
      <c r="BM70" s="100">
        <v>15.751497000000001</v>
      </c>
      <c r="BN70" s="100">
        <v>18.426935</v>
      </c>
      <c r="BO70" s="127"/>
      <c r="BP70" s="120">
        <v>1963</v>
      </c>
    </row>
    <row r="71" spans="1:68">
      <c r="A71" s="127"/>
      <c r="B71" s="120">
        <v>1964</v>
      </c>
      <c r="C71" s="100">
        <v>0</v>
      </c>
      <c r="D71" s="100">
        <v>0</v>
      </c>
      <c r="E71" s="100">
        <v>0.37320399999999998</v>
      </c>
      <c r="F71" s="100">
        <v>5.8081313999999997</v>
      </c>
      <c r="G71" s="100">
        <v>16.352201000000001</v>
      </c>
      <c r="H71" s="100">
        <v>19.460661999999999</v>
      </c>
      <c r="I71" s="100">
        <v>29.241378999999998</v>
      </c>
      <c r="J71" s="100">
        <v>26.362038999999999</v>
      </c>
      <c r="K71" s="100">
        <v>34.653464999999997</v>
      </c>
      <c r="L71" s="100">
        <v>33.690657999999999</v>
      </c>
      <c r="M71" s="100">
        <v>38.681040000000003</v>
      </c>
      <c r="N71" s="100">
        <v>34.429991999999999</v>
      </c>
      <c r="O71" s="100">
        <v>40.786240999999997</v>
      </c>
      <c r="P71" s="100">
        <v>38.536904</v>
      </c>
      <c r="Q71" s="100">
        <v>36.658141999999998</v>
      </c>
      <c r="R71" s="100">
        <v>39.318480000000001</v>
      </c>
      <c r="S71" s="100">
        <v>38.888888999999999</v>
      </c>
      <c r="T71" s="100">
        <v>52.941175999999999</v>
      </c>
      <c r="U71" s="100">
        <v>19.107258000000002</v>
      </c>
      <c r="V71" s="100">
        <v>23.276662999999999</v>
      </c>
      <c r="W71" s="127"/>
      <c r="X71" s="120">
        <v>1964</v>
      </c>
      <c r="Y71" s="100">
        <v>0</v>
      </c>
      <c r="Z71" s="100">
        <v>0</v>
      </c>
      <c r="AA71" s="100">
        <v>0.77972710000000001</v>
      </c>
      <c r="AB71" s="100">
        <v>2.9529635000000001</v>
      </c>
      <c r="AC71" s="100">
        <v>7.7066170999999999</v>
      </c>
      <c r="AD71" s="100">
        <v>9.4089974000000005</v>
      </c>
      <c r="AE71" s="100">
        <v>10.775217</v>
      </c>
      <c r="AF71" s="100">
        <v>14.889009</v>
      </c>
      <c r="AG71" s="100">
        <v>17.939658000000001</v>
      </c>
      <c r="AH71" s="100">
        <v>24.488530999999998</v>
      </c>
      <c r="AI71" s="100">
        <v>21.157025000000001</v>
      </c>
      <c r="AJ71" s="100">
        <v>18.845229</v>
      </c>
      <c r="AK71" s="100">
        <v>17.370892000000001</v>
      </c>
      <c r="AL71" s="100">
        <v>20.678685000000002</v>
      </c>
      <c r="AM71" s="100">
        <v>18.951357999999999</v>
      </c>
      <c r="AN71" s="100">
        <v>7.2926162000000003</v>
      </c>
      <c r="AO71" s="100">
        <v>10.221465</v>
      </c>
      <c r="AP71" s="100">
        <v>9.0634440999999999</v>
      </c>
      <c r="AQ71" s="100">
        <v>9.9521426999999996</v>
      </c>
      <c r="AR71" s="100">
        <v>11.473692</v>
      </c>
      <c r="AS71" s="127"/>
      <c r="AT71" s="120">
        <v>1964</v>
      </c>
      <c r="AU71" s="100">
        <v>0</v>
      </c>
      <c r="AV71" s="100">
        <v>0</v>
      </c>
      <c r="AW71" s="100">
        <v>0.57202779999999998</v>
      </c>
      <c r="AX71" s="100">
        <v>4.4175057000000004</v>
      </c>
      <c r="AY71" s="100">
        <v>12.147842000000001</v>
      </c>
      <c r="AZ71" s="100">
        <v>14.575593</v>
      </c>
      <c r="BA71" s="100">
        <v>20.384726000000001</v>
      </c>
      <c r="BB71" s="100">
        <v>20.841474999999999</v>
      </c>
      <c r="BC71" s="100">
        <v>26.473327000000001</v>
      </c>
      <c r="BD71" s="100">
        <v>29.117239000000001</v>
      </c>
      <c r="BE71" s="100">
        <v>30.101958</v>
      </c>
      <c r="BF71" s="100">
        <v>26.820672999999999</v>
      </c>
      <c r="BG71" s="100">
        <v>28.811525</v>
      </c>
      <c r="BH71" s="100">
        <v>28.680129000000001</v>
      </c>
      <c r="BI71" s="100">
        <v>26.487663000000001</v>
      </c>
      <c r="BJ71" s="100">
        <v>20.430108000000001</v>
      </c>
      <c r="BK71" s="100">
        <v>21.119323999999999</v>
      </c>
      <c r="BL71" s="100">
        <v>23.952096000000001</v>
      </c>
      <c r="BM71" s="100">
        <v>14.566248999999999</v>
      </c>
      <c r="BN71" s="100">
        <v>17.158906999999999</v>
      </c>
      <c r="BO71" s="127"/>
      <c r="BP71" s="120">
        <v>1964</v>
      </c>
    </row>
    <row r="72" spans="1:68">
      <c r="A72" s="127"/>
      <c r="B72" s="120">
        <v>1965</v>
      </c>
      <c r="C72" s="100">
        <v>0</v>
      </c>
      <c r="D72" s="100">
        <v>0</v>
      </c>
      <c r="E72" s="100">
        <v>0.91962480000000002</v>
      </c>
      <c r="F72" s="100">
        <v>5.7703404999999997</v>
      </c>
      <c r="G72" s="100">
        <v>16.666667</v>
      </c>
      <c r="H72" s="100">
        <v>21.803498999999999</v>
      </c>
      <c r="I72" s="100">
        <v>24.622271999999999</v>
      </c>
      <c r="J72" s="100">
        <v>28.879960000000001</v>
      </c>
      <c r="K72" s="100">
        <v>31.544136000000002</v>
      </c>
      <c r="L72" s="100">
        <v>32.826748000000002</v>
      </c>
      <c r="M72" s="100">
        <v>40.435459000000002</v>
      </c>
      <c r="N72" s="100">
        <v>34.598213999999999</v>
      </c>
      <c r="O72" s="100">
        <v>33.014353999999997</v>
      </c>
      <c r="P72" s="100">
        <v>43.809524000000003</v>
      </c>
      <c r="Q72" s="100">
        <v>41.594453999999999</v>
      </c>
      <c r="R72" s="100">
        <v>37.084398999999998</v>
      </c>
      <c r="S72" s="100">
        <v>29.72973</v>
      </c>
      <c r="T72" s="100">
        <v>5.7471264</v>
      </c>
      <c r="U72" s="100">
        <v>18.811795</v>
      </c>
      <c r="V72" s="100">
        <v>22.334844</v>
      </c>
      <c r="W72" s="127"/>
      <c r="X72" s="120">
        <v>1965</v>
      </c>
      <c r="Y72" s="100">
        <v>0</v>
      </c>
      <c r="Z72" s="100">
        <v>0</v>
      </c>
      <c r="AA72" s="100">
        <v>0</v>
      </c>
      <c r="AB72" s="100">
        <v>4.0559723999999999</v>
      </c>
      <c r="AC72" s="100">
        <v>9.3011564</v>
      </c>
      <c r="AD72" s="100">
        <v>12.278698</v>
      </c>
      <c r="AE72" s="100">
        <v>14.750151000000001</v>
      </c>
      <c r="AF72" s="100">
        <v>15.522876</v>
      </c>
      <c r="AG72" s="100">
        <v>17.529879999999999</v>
      </c>
      <c r="AH72" s="100">
        <v>22.249690999999999</v>
      </c>
      <c r="AI72" s="100">
        <v>20.440753999999998</v>
      </c>
      <c r="AJ72" s="100">
        <v>24.883358999999999</v>
      </c>
      <c r="AK72" s="100">
        <v>22.758941</v>
      </c>
      <c r="AL72" s="100">
        <v>20.865936000000001</v>
      </c>
      <c r="AM72" s="100">
        <v>16.875</v>
      </c>
      <c r="AN72" s="100">
        <v>13.274336</v>
      </c>
      <c r="AO72" s="100">
        <v>6.5466448000000002</v>
      </c>
      <c r="AP72" s="100">
        <v>5.7142856999999996</v>
      </c>
      <c r="AQ72" s="100">
        <v>10.841746000000001</v>
      </c>
      <c r="AR72" s="100">
        <v>12.456308</v>
      </c>
      <c r="AS72" s="127"/>
      <c r="AT72" s="120">
        <v>1965</v>
      </c>
      <c r="AU72" s="100">
        <v>0</v>
      </c>
      <c r="AV72" s="100">
        <v>0</v>
      </c>
      <c r="AW72" s="100">
        <v>0.4697924</v>
      </c>
      <c r="AX72" s="100">
        <v>4.9358342000000004</v>
      </c>
      <c r="AY72" s="100">
        <v>13.083883999999999</v>
      </c>
      <c r="AZ72" s="100">
        <v>17.181654000000002</v>
      </c>
      <c r="BA72" s="100">
        <v>19.866589000000001</v>
      </c>
      <c r="BB72" s="100">
        <v>22.471910000000001</v>
      </c>
      <c r="BC72" s="100">
        <v>24.68815</v>
      </c>
      <c r="BD72" s="100">
        <v>27.581980000000001</v>
      </c>
      <c r="BE72" s="100">
        <v>30.570437999999999</v>
      </c>
      <c r="BF72" s="100">
        <v>29.847909000000001</v>
      </c>
      <c r="BG72" s="100">
        <v>27.810511000000002</v>
      </c>
      <c r="BH72" s="100">
        <v>31.214203999999999</v>
      </c>
      <c r="BI72" s="100">
        <v>27.233115000000002</v>
      </c>
      <c r="BJ72" s="100">
        <v>23.012551999999999</v>
      </c>
      <c r="BK72" s="100">
        <v>15.290520000000001</v>
      </c>
      <c r="BL72" s="100">
        <v>5.7251908</v>
      </c>
      <c r="BM72" s="100">
        <v>14.857727000000001</v>
      </c>
      <c r="BN72" s="100">
        <v>17.263176000000001</v>
      </c>
      <c r="BO72" s="127"/>
      <c r="BP72" s="120">
        <v>1965</v>
      </c>
    </row>
    <row r="73" spans="1:68">
      <c r="A73" s="127"/>
      <c r="B73" s="120">
        <v>1966</v>
      </c>
      <c r="C73" s="100">
        <v>0</v>
      </c>
      <c r="D73" s="100">
        <v>0</v>
      </c>
      <c r="E73" s="100">
        <v>0.3587206</v>
      </c>
      <c r="F73" s="100">
        <v>5.9165909000000001</v>
      </c>
      <c r="G73" s="100">
        <v>12.939164999999999</v>
      </c>
      <c r="H73" s="100">
        <v>18.207308000000001</v>
      </c>
      <c r="I73" s="100">
        <v>20.167107000000001</v>
      </c>
      <c r="J73" s="100">
        <v>24.916442</v>
      </c>
      <c r="K73" s="100">
        <v>29.905358</v>
      </c>
      <c r="L73" s="100">
        <v>29.500162</v>
      </c>
      <c r="M73" s="100">
        <v>37.246929000000002</v>
      </c>
      <c r="N73" s="100">
        <v>36.894629999999999</v>
      </c>
      <c r="O73" s="100">
        <v>30.597484999999999</v>
      </c>
      <c r="P73" s="100">
        <v>43.903314000000002</v>
      </c>
      <c r="Q73" s="100">
        <v>36.432400999999999</v>
      </c>
      <c r="R73" s="100">
        <v>42.868130000000001</v>
      </c>
      <c r="S73" s="100">
        <v>46.807957000000002</v>
      </c>
      <c r="T73" s="100">
        <v>33.498967</v>
      </c>
      <c r="U73" s="100">
        <v>17.409649999999999</v>
      </c>
      <c r="V73" s="100">
        <v>21.257442999999999</v>
      </c>
      <c r="W73" s="127"/>
      <c r="X73" s="120">
        <v>1966</v>
      </c>
      <c r="Y73" s="100">
        <v>0</v>
      </c>
      <c r="Z73" s="100">
        <v>0</v>
      </c>
      <c r="AA73" s="100">
        <v>0</v>
      </c>
      <c r="AB73" s="100">
        <v>3.6922814000000002</v>
      </c>
      <c r="AC73" s="100">
        <v>9.3159690000000008</v>
      </c>
      <c r="AD73" s="100">
        <v>12.144028</v>
      </c>
      <c r="AE73" s="100">
        <v>14.406411</v>
      </c>
      <c r="AF73" s="100">
        <v>17.96153</v>
      </c>
      <c r="AG73" s="100">
        <v>16.908671999999999</v>
      </c>
      <c r="AH73" s="100">
        <v>25.329205000000002</v>
      </c>
      <c r="AI73" s="100">
        <v>19.087910999999998</v>
      </c>
      <c r="AJ73" s="100">
        <v>20.208976</v>
      </c>
      <c r="AK73" s="100">
        <v>17.810089999999999</v>
      </c>
      <c r="AL73" s="100">
        <v>15.964733000000001</v>
      </c>
      <c r="AM73" s="100">
        <v>19.739439000000001</v>
      </c>
      <c r="AN73" s="100">
        <v>11.149037</v>
      </c>
      <c r="AO73" s="100">
        <v>12.548429</v>
      </c>
      <c r="AP73" s="100">
        <v>10.828077</v>
      </c>
      <c r="AQ73" s="100">
        <v>10.542020000000001</v>
      </c>
      <c r="AR73" s="100">
        <v>12.245685</v>
      </c>
      <c r="AS73" s="127"/>
      <c r="AT73" s="120">
        <v>1966</v>
      </c>
      <c r="AU73" s="100">
        <v>0</v>
      </c>
      <c r="AV73" s="100">
        <v>0</v>
      </c>
      <c r="AW73" s="100">
        <v>0.18353539999999999</v>
      </c>
      <c r="AX73" s="100">
        <v>4.8321125</v>
      </c>
      <c r="AY73" s="100">
        <v>11.173717999999999</v>
      </c>
      <c r="AZ73" s="100">
        <v>15.265560000000001</v>
      </c>
      <c r="BA73" s="100">
        <v>17.386213999999999</v>
      </c>
      <c r="BB73" s="100">
        <v>21.574832000000001</v>
      </c>
      <c r="BC73" s="100">
        <v>23.569534999999998</v>
      </c>
      <c r="BD73" s="100">
        <v>27.435570999999999</v>
      </c>
      <c r="BE73" s="100">
        <v>28.241880999999999</v>
      </c>
      <c r="BF73" s="100">
        <v>28.693823999999999</v>
      </c>
      <c r="BG73" s="100">
        <v>24.155645</v>
      </c>
      <c r="BH73" s="100">
        <v>28.659977000000001</v>
      </c>
      <c r="BI73" s="100">
        <v>26.676856999999998</v>
      </c>
      <c r="BJ73" s="100">
        <v>23.989996000000001</v>
      </c>
      <c r="BK73" s="100">
        <v>25.438321999999999</v>
      </c>
      <c r="BL73" s="100">
        <v>18.230875999999999</v>
      </c>
      <c r="BM73" s="100">
        <v>14.000605999999999</v>
      </c>
      <c r="BN73" s="100">
        <v>16.507830999999999</v>
      </c>
      <c r="BO73" s="127"/>
      <c r="BP73" s="120">
        <v>1966</v>
      </c>
    </row>
    <row r="74" spans="1:68">
      <c r="A74" s="127"/>
      <c r="B74" s="120">
        <v>1967</v>
      </c>
      <c r="C74" s="100">
        <v>0</v>
      </c>
      <c r="D74" s="100">
        <v>0</v>
      </c>
      <c r="E74" s="100">
        <v>0.52910330000000005</v>
      </c>
      <c r="F74" s="100">
        <v>5.9637627000000002</v>
      </c>
      <c r="G74" s="100">
        <v>15.966386999999999</v>
      </c>
      <c r="H74" s="100">
        <v>23.810597999999999</v>
      </c>
      <c r="I74" s="100">
        <v>26.085356999999998</v>
      </c>
      <c r="J74" s="100">
        <v>28.264052</v>
      </c>
      <c r="K74" s="100">
        <v>34.289261000000003</v>
      </c>
      <c r="L74" s="100">
        <v>30.412769000000001</v>
      </c>
      <c r="M74" s="100">
        <v>33.297260999999999</v>
      </c>
      <c r="N74" s="100">
        <v>35.056037000000003</v>
      </c>
      <c r="O74" s="100">
        <v>38.745545</v>
      </c>
      <c r="P74" s="100">
        <v>45.340232999999998</v>
      </c>
      <c r="Q74" s="100">
        <v>36.578674999999997</v>
      </c>
      <c r="R74" s="100">
        <v>46.356039000000003</v>
      </c>
      <c r="S74" s="100">
        <v>32.939746</v>
      </c>
      <c r="T74" s="100">
        <v>43.665739000000002</v>
      </c>
      <c r="U74" s="100">
        <v>18.941559000000002</v>
      </c>
      <c r="V74" s="100">
        <v>23.020759000000002</v>
      </c>
      <c r="W74" s="127"/>
      <c r="X74" s="120">
        <v>1967</v>
      </c>
      <c r="Y74" s="100">
        <v>0</v>
      </c>
      <c r="Z74" s="100">
        <v>0</v>
      </c>
      <c r="AA74" s="100">
        <v>0.1847374</v>
      </c>
      <c r="AB74" s="100">
        <v>2.7308867000000001</v>
      </c>
      <c r="AC74" s="100">
        <v>7.4918911000000001</v>
      </c>
      <c r="AD74" s="100">
        <v>12.300222</v>
      </c>
      <c r="AE74" s="100">
        <v>13.434068999999999</v>
      </c>
      <c r="AF74" s="100">
        <v>14.602562000000001</v>
      </c>
      <c r="AG74" s="100">
        <v>19.80857</v>
      </c>
      <c r="AH74" s="100">
        <v>25.452947000000002</v>
      </c>
      <c r="AI74" s="100">
        <v>22.101443</v>
      </c>
      <c r="AJ74" s="100">
        <v>23.157613000000001</v>
      </c>
      <c r="AK74" s="100">
        <v>25.824261</v>
      </c>
      <c r="AL74" s="100">
        <v>27.094037</v>
      </c>
      <c r="AM74" s="100">
        <v>15.456906</v>
      </c>
      <c r="AN74" s="100">
        <v>15.00863</v>
      </c>
      <c r="AO74" s="100">
        <v>6.0147662999999998</v>
      </c>
      <c r="AP74" s="100">
        <v>7.9001422000000003</v>
      </c>
      <c r="AQ74" s="100">
        <v>11.143807000000001</v>
      </c>
      <c r="AR74" s="100">
        <v>12.87561</v>
      </c>
      <c r="AS74" s="127"/>
      <c r="AT74" s="120">
        <v>1967</v>
      </c>
      <c r="AU74" s="100">
        <v>0</v>
      </c>
      <c r="AV74" s="100">
        <v>0</v>
      </c>
      <c r="AW74" s="100">
        <v>0.36091119999999999</v>
      </c>
      <c r="AX74" s="100">
        <v>4.3841758000000004</v>
      </c>
      <c r="AY74" s="100">
        <v>11.830196000000001</v>
      </c>
      <c r="AZ74" s="100">
        <v>18.241588</v>
      </c>
      <c r="BA74" s="100">
        <v>19.954656</v>
      </c>
      <c r="BB74" s="100">
        <v>21.702451</v>
      </c>
      <c r="BC74" s="100">
        <v>27.243544</v>
      </c>
      <c r="BD74" s="100">
        <v>27.966041000000001</v>
      </c>
      <c r="BE74" s="100">
        <v>27.726275000000001</v>
      </c>
      <c r="BF74" s="100">
        <v>29.171111</v>
      </c>
      <c r="BG74" s="100">
        <v>32.246794999999999</v>
      </c>
      <c r="BH74" s="100">
        <v>35.454019000000002</v>
      </c>
      <c r="BI74" s="100">
        <v>24.226120000000002</v>
      </c>
      <c r="BJ74" s="100">
        <v>27.534693999999998</v>
      </c>
      <c r="BK74" s="100">
        <v>16.042428000000001</v>
      </c>
      <c r="BL74" s="100">
        <v>19.539923999999999</v>
      </c>
      <c r="BM74" s="100">
        <v>15.068974000000001</v>
      </c>
      <c r="BN74" s="100">
        <v>17.713757000000001</v>
      </c>
      <c r="BO74" s="127"/>
      <c r="BP74" s="120">
        <v>1967</v>
      </c>
    </row>
    <row r="75" spans="1:68">
      <c r="A75" s="127"/>
      <c r="B75" s="121">
        <v>1968</v>
      </c>
      <c r="C75" s="100">
        <v>0</v>
      </c>
      <c r="D75" s="100">
        <v>0</v>
      </c>
      <c r="E75" s="100">
        <v>1.2133398</v>
      </c>
      <c r="F75" s="100">
        <v>9.0064423999999992</v>
      </c>
      <c r="G75" s="100">
        <v>12.409929999999999</v>
      </c>
      <c r="H75" s="100">
        <v>15.773866</v>
      </c>
      <c r="I75" s="100">
        <v>22.253920000000001</v>
      </c>
      <c r="J75" s="100">
        <v>26.435623</v>
      </c>
      <c r="K75" s="100">
        <v>27.972097000000002</v>
      </c>
      <c r="L75" s="100">
        <v>27.308073</v>
      </c>
      <c r="M75" s="100">
        <v>29.671644000000001</v>
      </c>
      <c r="N75" s="100">
        <v>41.607722000000003</v>
      </c>
      <c r="O75" s="100">
        <v>32.821176999999999</v>
      </c>
      <c r="P75" s="100">
        <v>29.014685</v>
      </c>
      <c r="Q75" s="100">
        <v>37.143894000000003</v>
      </c>
      <c r="R75" s="100">
        <v>44.121169000000002</v>
      </c>
      <c r="S75" s="100">
        <v>34.151339</v>
      </c>
      <c r="T75" s="100">
        <v>32.379924000000003</v>
      </c>
      <c r="U75" s="100">
        <v>16.911472</v>
      </c>
      <c r="V75" s="100">
        <v>20.428644999999999</v>
      </c>
      <c r="W75" s="127"/>
      <c r="X75" s="121">
        <v>1968</v>
      </c>
      <c r="Y75" s="100">
        <v>0</v>
      </c>
      <c r="Z75" s="100">
        <v>0</v>
      </c>
      <c r="AA75" s="100">
        <v>0</v>
      </c>
      <c r="AB75" s="100">
        <v>1.5325934999999999</v>
      </c>
      <c r="AC75" s="100">
        <v>6.6092487999999996</v>
      </c>
      <c r="AD75" s="100">
        <v>10.129002</v>
      </c>
      <c r="AE75" s="100">
        <v>11.660879</v>
      </c>
      <c r="AF75" s="100">
        <v>14.245293</v>
      </c>
      <c r="AG75" s="100">
        <v>13.450324999999999</v>
      </c>
      <c r="AH75" s="100">
        <v>16.73939</v>
      </c>
      <c r="AI75" s="100">
        <v>21.281523</v>
      </c>
      <c r="AJ75" s="100">
        <v>14.425699</v>
      </c>
      <c r="AK75" s="100">
        <v>21.502509</v>
      </c>
      <c r="AL75" s="100">
        <v>16.225041000000001</v>
      </c>
      <c r="AM75" s="100">
        <v>7.3878887999999998</v>
      </c>
      <c r="AN75" s="100">
        <v>9.8990299000000004</v>
      </c>
      <c r="AO75" s="100">
        <v>4.2519416999999997</v>
      </c>
      <c r="AP75" s="100">
        <v>12.794596</v>
      </c>
      <c r="AQ75" s="100">
        <v>8.4654843</v>
      </c>
      <c r="AR75" s="100">
        <v>9.8679962999999997</v>
      </c>
      <c r="AS75" s="127"/>
      <c r="AT75" s="121">
        <v>1968</v>
      </c>
      <c r="AU75" s="100">
        <v>0</v>
      </c>
      <c r="AV75" s="100">
        <v>0</v>
      </c>
      <c r="AW75" s="100">
        <v>0.62105299999999997</v>
      </c>
      <c r="AX75" s="100">
        <v>5.3468612000000002</v>
      </c>
      <c r="AY75" s="100">
        <v>9.5782737000000004</v>
      </c>
      <c r="AZ75" s="100">
        <v>13.047181999999999</v>
      </c>
      <c r="BA75" s="100">
        <v>17.113575000000001</v>
      </c>
      <c r="BB75" s="100">
        <v>20.568497000000001</v>
      </c>
      <c r="BC75" s="100">
        <v>20.941151999999999</v>
      </c>
      <c r="BD75" s="100">
        <v>22.106577999999999</v>
      </c>
      <c r="BE75" s="100">
        <v>25.480813999999999</v>
      </c>
      <c r="BF75" s="100">
        <v>28.116230000000002</v>
      </c>
      <c r="BG75" s="100">
        <v>27.112497000000001</v>
      </c>
      <c r="BH75" s="100">
        <v>22.124739999999999</v>
      </c>
      <c r="BI75" s="100">
        <v>19.770375999999999</v>
      </c>
      <c r="BJ75" s="100">
        <v>23.435434999999998</v>
      </c>
      <c r="BK75" s="100">
        <v>15.239803</v>
      </c>
      <c r="BL75" s="100">
        <v>19.094239000000002</v>
      </c>
      <c r="BM75" s="100">
        <v>12.71585</v>
      </c>
      <c r="BN75" s="100">
        <v>14.912091</v>
      </c>
      <c r="BO75" s="127"/>
      <c r="BP75" s="121">
        <v>1968</v>
      </c>
    </row>
    <row r="76" spans="1:68">
      <c r="A76" s="127"/>
      <c r="B76" s="121">
        <v>1969</v>
      </c>
      <c r="C76" s="100">
        <v>0</v>
      </c>
      <c r="D76" s="100">
        <v>0</v>
      </c>
      <c r="E76" s="100">
        <v>1.0124412</v>
      </c>
      <c r="F76" s="100">
        <v>5.4166974999999997</v>
      </c>
      <c r="G76" s="100">
        <v>16.597322999999999</v>
      </c>
      <c r="H76" s="100">
        <v>21.843046999999999</v>
      </c>
      <c r="I76" s="100">
        <v>20.984999999999999</v>
      </c>
      <c r="J76" s="100">
        <v>25.426683000000001</v>
      </c>
      <c r="K76" s="100">
        <v>32.546109000000001</v>
      </c>
      <c r="L76" s="100">
        <v>29.426164</v>
      </c>
      <c r="M76" s="100">
        <v>26.920202</v>
      </c>
      <c r="N76" s="100">
        <v>24.773391</v>
      </c>
      <c r="O76" s="100">
        <v>28.148109999999999</v>
      </c>
      <c r="P76" s="100">
        <v>37.850765000000003</v>
      </c>
      <c r="Q76" s="100">
        <v>34.392921999999999</v>
      </c>
      <c r="R76" s="100">
        <v>33.543193000000002</v>
      </c>
      <c r="S76" s="100">
        <v>30.794011999999999</v>
      </c>
      <c r="T76" s="100">
        <v>68.786708000000004</v>
      </c>
      <c r="U76" s="100">
        <v>16.612127999999998</v>
      </c>
      <c r="V76" s="100">
        <v>20.329184000000001</v>
      </c>
      <c r="W76" s="127"/>
      <c r="X76" s="121">
        <v>1969</v>
      </c>
      <c r="Y76" s="100">
        <v>0</v>
      </c>
      <c r="Z76" s="100">
        <v>0</v>
      </c>
      <c r="AA76" s="100">
        <v>0</v>
      </c>
      <c r="AB76" s="100">
        <v>3.0040629999999999</v>
      </c>
      <c r="AC76" s="100">
        <v>4.9509558</v>
      </c>
      <c r="AD76" s="100">
        <v>8.3868612000000002</v>
      </c>
      <c r="AE76" s="100">
        <v>9.8492786999999993</v>
      </c>
      <c r="AF76" s="100">
        <v>12.111516</v>
      </c>
      <c r="AG76" s="100">
        <v>14.947094999999999</v>
      </c>
      <c r="AH76" s="100">
        <v>16.495894</v>
      </c>
      <c r="AI76" s="100">
        <v>18.990226</v>
      </c>
      <c r="AJ76" s="100">
        <v>13.956307000000001</v>
      </c>
      <c r="AK76" s="100">
        <v>15.327828999999999</v>
      </c>
      <c r="AL76" s="100">
        <v>15.019375</v>
      </c>
      <c r="AM76" s="100">
        <v>10.500893</v>
      </c>
      <c r="AN76" s="100">
        <v>11.479644</v>
      </c>
      <c r="AO76" s="100">
        <v>4.1020592000000002</v>
      </c>
      <c r="AP76" s="100">
        <v>7.3759005000000002</v>
      </c>
      <c r="AQ76" s="100">
        <v>7.8288833000000002</v>
      </c>
      <c r="AR76" s="100">
        <v>9.1154495999999998</v>
      </c>
      <c r="AS76" s="127"/>
      <c r="AT76" s="121">
        <v>1969</v>
      </c>
      <c r="AU76" s="100">
        <v>0</v>
      </c>
      <c r="AV76" s="100">
        <v>0</v>
      </c>
      <c r="AW76" s="100">
        <v>0.51824440000000005</v>
      </c>
      <c r="AX76" s="100">
        <v>4.2339535000000001</v>
      </c>
      <c r="AY76" s="100">
        <v>10.916197</v>
      </c>
      <c r="AZ76" s="100">
        <v>15.35135</v>
      </c>
      <c r="BA76" s="100">
        <v>15.568883</v>
      </c>
      <c r="BB76" s="100">
        <v>19.008232</v>
      </c>
      <c r="BC76" s="100">
        <v>24.050754999999999</v>
      </c>
      <c r="BD76" s="100">
        <v>23.083015</v>
      </c>
      <c r="BE76" s="100">
        <v>22.953934</v>
      </c>
      <c r="BF76" s="100">
        <v>19.373093000000001</v>
      </c>
      <c r="BG76" s="100">
        <v>21.644794000000001</v>
      </c>
      <c r="BH76" s="100">
        <v>25.660833</v>
      </c>
      <c r="BI76" s="100">
        <v>20.489298999999999</v>
      </c>
      <c r="BJ76" s="100">
        <v>20.053442</v>
      </c>
      <c r="BK76" s="100">
        <v>13.870827999999999</v>
      </c>
      <c r="BL76" s="100">
        <v>26.858256000000001</v>
      </c>
      <c r="BM76" s="100">
        <v>12.248212000000001</v>
      </c>
      <c r="BN76" s="100">
        <v>14.437913</v>
      </c>
      <c r="BO76" s="127"/>
      <c r="BP76" s="121">
        <v>1969</v>
      </c>
    </row>
    <row r="77" spans="1:68">
      <c r="A77" s="127"/>
      <c r="B77" s="121">
        <v>1970</v>
      </c>
      <c r="C77" s="100">
        <v>0</v>
      </c>
      <c r="D77" s="100">
        <v>0</v>
      </c>
      <c r="E77" s="100">
        <v>0.65604739999999995</v>
      </c>
      <c r="F77" s="100">
        <v>8.3717185999999995</v>
      </c>
      <c r="G77" s="100">
        <v>16.684771999999999</v>
      </c>
      <c r="H77" s="100">
        <v>20.720777999999999</v>
      </c>
      <c r="I77" s="100">
        <v>19.510193999999998</v>
      </c>
      <c r="J77" s="100">
        <v>24.066497999999999</v>
      </c>
      <c r="K77" s="100">
        <v>27.903561</v>
      </c>
      <c r="L77" s="100">
        <v>29.532319999999999</v>
      </c>
      <c r="M77" s="100">
        <v>38.970303999999999</v>
      </c>
      <c r="N77" s="100">
        <v>34.347186999999998</v>
      </c>
      <c r="O77" s="100">
        <v>27.625696999999999</v>
      </c>
      <c r="P77" s="100">
        <v>28.60444</v>
      </c>
      <c r="Q77" s="100">
        <v>35.237264000000003</v>
      </c>
      <c r="R77" s="100">
        <v>44.35689</v>
      </c>
      <c r="S77" s="100">
        <v>28.165707999999999</v>
      </c>
      <c r="T77" s="100">
        <v>35.087719</v>
      </c>
      <c r="U77" s="100">
        <v>17.101143</v>
      </c>
      <c r="V77" s="100">
        <v>20.642158999999999</v>
      </c>
      <c r="W77" s="127"/>
      <c r="X77" s="121">
        <v>1970</v>
      </c>
      <c r="Y77" s="100">
        <v>0</v>
      </c>
      <c r="Z77" s="100">
        <v>0</v>
      </c>
      <c r="AA77" s="100">
        <v>0.69030979999999997</v>
      </c>
      <c r="AB77" s="100">
        <v>2.5880825999999999</v>
      </c>
      <c r="AC77" s="100">
        <v>6.8670575999999999</v>
      </c>
      <c r="AD77" s="100">
        <v>9.0854663000000002</v>
      </c>
      <c r="AE77" s="100">
        <v>6.3553430999999998</v>
      </c>
      <c r="AF77" s="100">
        <v>12.108105999999999</v>
      </c>
      <c r="AG77" s="100">
        <v>11.346693999999999</v>
      </c>
      <c r="AH77" s="100">
        <v>16.651997000000001</v>
      </c>
      <c r="AI77" s="100">
        <v>12.285283</v>
      </c>
      <c r="AJ77" s="100">
        <v>15.669905</v>
      </c>
      <c r="AK77" s="100">
        <v>18.909144000000001</v>
      </c>
      <c r="AL77" s="100">
        <v>11.881012</v>
      </c>
      <c r="AM77" s="100">
        <v>17.676352000000001</v>
      </c>
      <c r="AN77" s="100">
        <v>11.405388</v>
      </c>
      <c r="AO77" s="100">
        <v>9.3340800999999995</v>
      </c>
      <c r="AP77" s="100">
        <v>4.6243844000000003</v>
      </c>
      <c r="AQ77" s="100">
        <v>7.6423421999999999</v>
      </c>
      <c r="AR77" s="100">
        <v>8.7525472000000004</v>
      </c>
      <c r="AS77" s="127"/>
      <c r="AT77" s="121">
        <v>1970</v>
      </c>
      <c r="AU77" s="100">
        <v>0</v>
      </c>
      <c r="AV77" s="100">
        <v>0</v>
      </c>
      <c r="AW77" s="100">
        <v>0.67274270000000003</v>
      </c>
      <c r="AX77" s="100">
        <v>5.5336075999999998</v>
      </c>
      <c r="AY77" s="100">
        <v>11.899858999999999</v>
      </c>
      <c r="AZ77" s="100">
        <v>15.094612</v>
      </c>
      <c r="BA77" s="100">
        <v>13.12022</v>
      </c>
      <c r="BB77" s="100">
        <v>18.274729000000001</v>
      </c>
      <c r="BC77" s="100">
        <v>19.936128</v>
      </c>
      <c r="BD77" s="100">
        <v>23.212899</v>
      </c>
      <c r="BE77" s="100">
        <v>25.643284999999999</v>
      </c>
      <c r="BF77" s="100">
        <v>25.007626999999999</v>
      </c>
      <c r="BG77" s="100">
        <v>23.181151</v>
      </c>
      <c r="BH77" s="100">
        <v>19.721428</v>
      </c>
      <c r="BI77" s="100">
        <v>25.065930000000002</v>
      </c>
      <c r="BJ77" s="100">
        <v>24.072216999999998</v>
      </c>
      <c r="BK77" s="100">
        <v>16.156600000000001</v>
      </c>
      <c r="BL77" s="100">
        <v>14.240732</v>
      </c>
      <c r="BM77" s="100">
        <v>12.400709000000001</v>
      </c>
      <c r="BN77" s="100">
        <v>14.494540000000001</v>
      </c>
      <c r="BO77" s="127"/>
      <c r="BP77" s="121">
        <v>1970</v>
      </c>
    </row>
    <row r="78" spans="1:68">
      <c r="A78" s="127"/>
      <c r="B78" s="121">
        <v>1971</v>
      </c>
      <c r="C78" s="100">
        <v>0</v>
      </c>
      <c r="D78" s="100">
        <v>0</v>
      </c>
      <c r="E78" s="100">
        <v>1.2484900999999999</v>
      </c>
      <c r="F78" s="100">
        <v>12.980922</v>
      </c>
      <c r="G78" s="100">
        <v>18.399201000000001</v>
      </c>
      <c r="H78" s="100">
        <v>19.697146</v>
      </c>
      <c r="I78" s="100">
        <v>20.900752000000001</v>
      </c>
      <c r="J78" s="100">
        <v>25.726120000000002</v>
      </c>
      <c r="K78" s="100">
        <v>24.520644999999998</v>
      </c>
      <c r="L78" s="100">
        <v>31.159986</v>
      </c>
      <c r="M78" s="100">
        <v>37.433092000000002</v>
      </c>
      <c r="N78" s="100">
        <v>27.726222</v>
      </c>
      <c r="O78" s="100">
        <v>29.297267000000002</v>
      </c>
      <c r="P78" s="100">
        <v>31.113056</v>
      </c>
      <c r="Q78" s="100">
        <v>35.420520000000003</v>
      </c>
      <c r="R78" s="100">
        <v>38.548023999999998</v>
      </c>
      <c r="S78" s="100">
        <v>36.513840999999999</v>
      </c>
      <c r="T78" s="100">
        <v>42.741131000000003</v>
      </c>
      <c r="U78" s="100">
        <v>17.509305999999999</v>
      </c>
      <c r="V78" s="100">
        <v>20.943251</v>
      </c>
      <c r="W78" s="127"/>
      <c r="X78" s="121">
        <v>1971</v>
      </c>
      <c r="Y78" s="100">
        <v>0</v>
      </c>
      <c r="Z78" s="100">
        <v>0</v>
      </c>
      <c r="AA78" s="100">
        <v>0.49155989999999999</v>
      </c>
      <c r="AB78" s="100">
        <v>5.1922474000000003</v>
      </c>
      <c r="AC78" s="100">
        <v>6.7971237000000002</v>
      </c>
      <c r="AD78" s="100">
        <v>10.971045</v>
      </c>
      <c r="AE78" s="100">
        <v>14.316319999999999</v>
      </c>
      <c r="AF78" s="100">
        <v>12.563157</v>
      </c>
      <c r="AG78" s="100">
        <v>15.485868999999999</v>
      </c>
      <c r="AH78" s="100">
        <v>19.473697999999999</v>
      </c>
      <c r="AI78" s="100">
        <v>18.625938000000001</v>
      </c>
      <c r="AJ78" s="100">
        <v>14.196892</v>
      </c>
      <c r="AK78" s="100">
        <v>17.600162000000001</v>
      </c>
      <c r="AL78" s="100">
        <v>13.849093</v>
      </c>
      <c r="AM78" s="100">
        <v>16.284655999999998</v>
      </c>
      <c r="AN78" s="100">
        <v>7.1592210999999999</v>
      </c>
      <c r="AO78" s="100">
        <v>7.6854104999999997</v>
      </c>
      <c r="AP78" s="100">
        <v>4.3598631000000001</v>
      </c>
      <c r="AQ78" s="100">
        <v>9.0470877999999999</v>
      </c>
      <c r="AR78" s="100">
        <v>10.372477999999999</v>
      </c>
      <c r="AS78" s="127"/>
      <c r="AT78" s="121">
        <v>1971</v>
      </c>
      <c r="AU78" s="100">
        <v>0</v>
      </c>
      <c r="AV78" s="100">
        <v>0</v>
      </c>
      <c r="AW78" s="100">
        <v>0.87924310000000006</v>
      </c>
      <c r="AX78" s="100">
        <v>9.1525447999999994</v>
      </c>
      <c r="AY78" s="100">
        <v>12.712529</v>
      </c>
      <c r="AZ78" s="100">
        <v>15.482225</v>
      </c>
      <c r="BA78" s="100">
        <v>17.719113</v>
      </c>
      <c r="BB78" s="100">
        <v>19.341335000000001</v>
      </c>
      <c r="BC78" s="100">
        <v>20.163648999999999</v>
      </c>
      <c r="BD78" s="100">
        <v>25.443570000000001</v>
      </c>
      <c r="BE78" s="100">
        <v>28.043866999999999</v>
      </c>
      <c r="BF78" s="100">
        <v>20.924710000000001</v>
      </c>
      <c r="BG78" s="100">
        <v>23.246217999999999</v>
      </c>
      <c r="BH78" s="100">
        <v>22.053424</v>
      </c>
      <c r="BI78" s="100">
        <v>24.415859000000001</v>
      </c>
      <c r="BJ78" s="100">
        <v>19.161135000000002</v>
      </c>
      <c r="BK78" s="100">
        <v>18.049209000000001</v>
      </c>
      <c r="BL78" s="100">
        <v>16.435081</v>
      </c>
      <c r="BM78" s="100">
        <v>13.300411</v>
      </c>
      <c r="BN78" s="100">
        <v>15.389407</v>
      </c>
      <c r="BO78" s="127"/>
      <c r="BP78" s="121">
        <v>1971</v>
      </c>
    </row>
    <row r="79" spans="1:68">
      <c r="A79" s="127"/>
      <c r="B79" s="121">
        <v>1972</v>
      </c>
      <c r="C79" s="100">
        <v>0</v>
      </c>
      <c r="D79" s="100">
        <v>0</v>
      </c>
      <c r="E79" s="100">
        <v>0.61211119999999997</v>
      </c>
      <c r="F79" s="100">
        <v>8.2739522000000001</v>
      </c>
      <c r="G79" s="100">
        <v>20.006679999999999</v>
      </c>
      <c r="H79" s="100">
        <v>17.437086000000001</v>
      </c>
      <c r="I79" s="100">
        <v>19.522205</v>
      </c>
      <c r="J79" s="100">
        <v>24.668939999999999</v>
      </c>
      <c r="K79" s="100">
        <v>27.122584</v>
      </c>
      <c r="L79" s="100">
        <v>31.142181999999998</v>
      </c>
      <c r="M79" s="100">
        <v>28.645493999999999</v>
      </c>
      <c r="N79" s="100">
        <v>30.439429000000001</v>
      </c>
      <c r="O79" s="100">
        <v>21.816623</v>
      </c>
      <c r="P79" s="100">
        <v>31.289753000000001</v>
      </c>
      <c r="Q79" s="100">
        <v>26.540284</v>
      </c>
      <c r="R79" s="100">
        <v>47.646028999999999</v>
      </c>
      <c r="S79" s="100">
        <v>27.023983999999999</v>
      </c>
      <c r="T79" s="100">
        <v>23.105360000000001</v>
      </c>
      <c r="U79" s="100">
        <v>16.229994999999999</v>
      </c>
      <c r="V79" s="100">
        <v>19.289950999999999</v>
      </c>
      <c r="W79" s="127"/>
      <c r="X79" s="121">
        <v>1972</v>
      </c>
      <c r="Y79" s="100">
        <v>0</v>
      </c>
      <c r="Z79" s="100">
        <v>0</v>
      </c>
      <c r="AA79" s="100">
        <v>0.1606756</v>
      </c>
      <c r="AB79" s="100">
        <v>4.3738944999999996</v>
      </c>
      <c r="AC79" s="100">
        <v>7.0435762999999998</v>
      </c>
      <c r="AD79" s="100">
        <v>8.5864505999999992</v>
      </c>
      <c r="AE79" s="100">
        <v>8.2760903999999993</v>
      </c>
      <c r="AF79" s="100">
        <v>13.457719000000001</v>
      </c>
      <c r="AG79" s="100">
        <v>16.954767</v>
      </c>
      <c r="AH79" s="100">
        <v>16.695649</v>
      </c>
      <c r="AI79" s="100">
        <v>19.743676000000001</v>
      </c>
      <c r="AJ79" s="100">
        <v>15.241918</v>
      </c>
      <c r="AK79" s="100">
        <v>13.494538</v>
      </c>
      <c r="AL79" s="100">
        <v>9.2161652000000007</v>
      </c>
      <c r="AM79" s="100">
        <v>12.024943</v>
      </c>
      <c r="AN79" s="100">
        <v>8.6187308999999992</v>
      </c>
      <c r="AO79" s="100">
        <v>13.688743000000001</v>
      </c>
      <c r="AP79" s="100">
        <v>0</v>
      </c>
      <c r="AQ79" s="100">
        <v>8.1589348000000008</v>
      </c>
      <c r="AR79" s="100">
        <v>9.3999766000000005</v>
      </c>
      <c r="AS79" s="127"/>
      <c r="AT79" s="121">
        <v>1972</v>
      </c>
      <c r="AU79" s="100">
        <v>0</v>
      </c>
      <c r="AV79" s="100">
        <v>0</v>
      </c>
      <c r="AW79" s="100">
        <v>0.39189619999999997</v>
      </c>
      <c r="AX79" s="100">
        <v>6.3585190999999996</v>
      </c>
      <c r="AY79" s="100">
        <v>13.646385</v>
      </c>
      <c r="AZ79" s="100">
        <v>13.151088</v>
      </c>
      <c r="BA79" s="100">
        <v>14.095326999999999</v>
      </c>
      <c r="BB79" s="100">
        <v>19.222193999999998</v>
      </c>
      <c r="BC79" s="100">
        <v>22.227440999999999</v>
      </c>
      <c r="BD79" s="100">
        <v>24.086410000000001</v>
      </c>
      <c r="BE79" s="100">
        <v>24.214282000000001</v>
      </c>
      <c r="BF79" s="100">
        <v>22.766224999999999</v>
      </c>
      <c r="BG79" s="100">
        <v>17.518412999999999</v>
      </c>
      <c r="BH79" s="100">
        <v>19.662008</v>
      </c>
      <c r="BI79" s="100">
        <v>18.270084000000001</v>
      </c>
      <c r="BJ79" s="100">
        <v>23.382127000000001</v>
      </c>
      <c r="BK79" s="100">
        <v>18.434953</v>
      </c>
      <c r="BL79" s="100">
        <v>7.1649662000000003</v>
      </c>
      <c r="BM79" s="100">
        <v>12.21468</v>
      </c>
      <c r="BN79" s="100">
        <v>14.137003</v>
      </c>
      <c r="BO79" s="127"/>
      <c r="BP79" s="121">
        <v>1972</v>
      </c>
    </row>
    <row r="80" spans="1:68">
      <c r="A80" s="127"/>
      <c r="B80" s="121">
        <v>1973</v>
      </c>
      <c r="C80" s="100">
        <v>0</v>
      </c>
      <c r="D80" s="100">
        <v>0</v>
      </c>
      <c r="E80" s="100">
        <v>0.60411459999999995</v>
      </c>
      <c r="F80" s="100">
        <v>7.9610042999999999</v>
      </c>
      <c r="G80" s="100">
        <v>21.246898999999999</v>
      </c>
      <c r="H80" s="100">
        <v>15.019793999999999</v>
      </c>
      <c r="I80" s="100">
        <v>15.712135999999999</v>
      </c>
      <c r="J80" s="100">
        <v>23.493480999999999</v>
      </c>
      <c r="K80" s="100">
        <v>26.012184000000001</v>
      </c>
      <c r="L80" s="100">
        <v>30.311921999999999</v>
      </c>
      <c r="M80" s="100">
        <v>24.276810000000001</v>
      </c>
      <c r="N80" s="100">
        <v>24.708938</v>
      </c>
      <c r="O80" s="100">
        <v>26.097612999999999</v>
      </c>
      <c r="P80" s="100">
        <v>31.910332</v>
      </c>
      <c r="Q80" s="100">
        <v>29.203049</v>
      </c>
      <c r="R80" s="100">
        <v>36.028616999999997</v>
      </c>
      <c r="S80" s="100">
        <v>22.368863000000001</v>
      </c>
      <c r="T80" s="100">
        <v>22.210377000000001</v>
      </c>
      <c r="U80" s="100">
        <v>15.273820000000001</v>
      </c>
      <c r="V80" s="100">
        <v>17.952658</v>
      </c>
      <c r="W80" s="127"/>
      <c r="X80" s="121">
        <v>1973</v>
      </c>
      <c r="Y80" s="100">
        <v>0</v>
      </c>
      <c r="Z80" s="100">
        <v>0</v>
      </c>
      <c r="AA80" s="100">
        <v>0</v>
      </c>
      <c r="AB80" s="100">
        <v>4.6427889999999996</v>
      </c>
      <c r="AC80" s="100">
        <v>7.8660905000000003</v>
      </c>
      <c r="AD80" s="100">
        <v>7.7587887000000002</v>
      </c>
      <c r="AE80" s="100">
        <v>8.0711207999999992</v>
      </c>
      <c r="AF80" s="100">
        <v>12.138388000000001</v>
      </c>
      <c r="AG80" s="100">
        <v>10.644809</v>
      </c>
      <c r="AH80" s="100">
        <v>14.612275</v>
      </c>
      <c r="AI80" s="100">
        <v>14.932307</v>
      </c>
      <c r="AJ80" s="100">
        <v>16.437594000000001</v>
      </c>
      <c r="AK80" s="100">
        <v>12.412140000000001</v>
      </c>
      <c r="AL80" s="100">
        <v>7.9811291000000004</v>
      </c>
      <c r="AM80" s="100">
        <v>16.236857000000001</v>
      </c>
      <c r="AN80" s="100">
        <v>6.2298017999999997</v>
      </c>
      <c r="AO80" s="100">
        <v>6.0164852</v>
      </c>
      <c r="AP80" s="100">
        <v>3.9554615000000002</v>
      </c>
      <c r="AQ80" s="100">
        <v>7.3195877999999999</v>
      </c>
      <c r="AR80" s="100">
        <v>8.3078944000000003</v>
      </c>
      <c r="AS80" s="127"/>
      <c r="AT80" s="121">
        <v>1973</v>
      </c>
      <c r="AU80" s="100">
        <v>0</v>
      </c>
      <c r="AV80" s="100">
        <v>0</v>
      </c>
      <c r="AW80" s="100">
        <v>0.30986419999999998</v>
      </c>
      <c r="AX80" s="100">
        <v>6.3318604000000001</v>
      </c>
      <c r="AY80" s="100">
        <v>14.671374</v>
      </c>
      <c r="AZ80" s="100">
        <v>11.492191999999999</v>
      </c>
      <c r="BA80" s="100">
        <v>12.025632</v>
      </c>
      <c r="BB80" s="100">
        <v>17.970051999999999</v>
      </c>
      <c r="BC80" s="100">
        <v>18.60341</v>
      </c>
      <c r="BD80" s="100">
        <v>22.680202000000001</v>
      </c>
      <c r="BE80" s="100">
        <v>19.636465000000001</v>
      </c>
      <c r="BF80" s="100">
        <v>20.515155</v>
      </c>
      <c r="BG80" s="100">
        <v>19.034580999999999</v>
      </c>
      <c r="BH80" s="100">
        <v>19.244579999999999</v>
      </c>
      <c r="BI80" s="100">
        <v>21.864642</v>
      </c>
      <c r="BJ80" s="100">
        <v>17.464621999999999</v>
      </c>
      <c r="BK80" s="100">
        <v>11.736171000000001</v>
      </c>
      <c r="BL80" s="100">
        <v>9.5791994999999996</v>
      </c>
      <c r="BM80" s="100">
        <v>11.314715</v>
      </c>
      <c r="BN80" s="100">
        <v>12.955598</v>
      </c>
      <c r="BO80" s="127"/>
      <c r="BP80" s="121">
        <v>1973</v>
      </c>
    </row>
    <row r="81" spans="1:68">
      <c r="A81" s="127"/>
      <c r="B81" s="121">
        <v>1974</v>
      </c>
      <c r="C81" s="100">
        <v>0</v>
      </c>
      <c r="D81" s="100">
        <v>0</v>
      </c>
      <c r="E81" s="100">
        <v>0.74926680000000001</v>
      </c>
      <c r="F81" s="100">
        <v>11.168825999999999</v>
      </c>
      <c r="G81" s="100">
        <v>20.444845999999998</v>
      </c>
      <c r="H81" s="100">
        <v>15.769017</v>
      </c>
      <c r="I81" s="100">
        <v>16.585335000000001</v>
      </c>
      <c r="J81" s="100">
        <v>19.676814</v>
      </c>
      <c r="K81" s="100">
        <v>24.224744999999999</v>
      </c>
      <c r="L81" s="100">
        <v>30.411864000000001</v>
      </c>
      <c r="M81" s="100">
        <v>26.964268000000001</v>
      </c>
      <c r="N81" s="100">
        <v>23.641670999999999</v>
      </c>
      <c r="O81" s="100">
        <v>25.653334999999998</v>
      </c>
      <c r="P81" s="100">
        <v>29.602166</v>
      </c>
      <c r="Q81" s="100">
        <v>32.840952000000001</v>
      </c>
      <c r="R81" s="100">
        <v>34.226171999999998</v>
      </c>
      <c r="S81" s="100">
        <v>38.050899000000001</v>
      </c>
      <c r="T81" s="100">
        <v>25.747758000000001</v>
      </c>
      <c r="U81" s="100">
        <v>15.574045</v>
      </c>
      <c r="V81" s="100">
        <v>18.241194</v>
      </c>
      <c r="W81" s="127"/>
      <c r="X81" s="121">
        <v>1974</v>
      </c>
      <c r="Y81" s="100">
        <v>0</v>
      </c>
      <c r="Z81" s="100">
        <v>0</v>
      </c>
      <c r="AA81" s="100">
        <v>0.1584025</v>
      </c>
      <c r="AB81" s="100">
        <v>4.3706294000000003</v>
      </c>
      <c r="AC81" s="100">
        <v>4.3879355999999996</v>
      </c>
      <c r="AD81" s="100">
        <v>8.7623540000000002</v>
      </c>
      <c r="AE81" s="100">
        <v>7.2704635</v>
      </c>
      <c r="AF81" s="100">
        <v>10.767436</v>
      </c>
      <c r="AG81" s="100">
        <v>13.782778</v>
      </c>
      <c r="AH81" s="100">
        <v>12.325390000000001</v>
      </c>
      <c r="AI81" s="100">
        <v>15.496212999999999</v>
      </c>
      <c r="AJ81" s="100">
        <v>15.892035999999999</v>
      </c>
      <c r="AK81" s="100">
        <v>12.996518</v>
      </c>
      <c r="AL81" s="100">
        <v>14.601111</v>
      </c>
      <c r="AM81" s="100">
        <v>9.2285477</v>
      </c>
      <c r="AN81" s="100">
        <v>10.04598</v>
      </c>
      <c r="AO81" s="100">
        <v>8.1970092999999995</v>
      </c>
      <c r="AP81" s="100">
        <v>5.6349667999999999</v>
      </c>
      <c r="AQ81" s="100">
        <v>7.2297235999999998</v>
      </c>
      <c r="AR81" s="100">
        <v>8.2511341999999992</v>
      </c>
      <c r="AS81" s="127"/>
      <c r="AT81" s="121">
        <v>1974</v>
      </c>
      <c r="AU81" s="100">
        <v>0</v>
      </c>
      <c r="AV81" s="100">
        <v>0</v>
      </c>
      <c r="AW81" s="100">
        <v>0.4620282</v>
      </c>
      <c r="AX81" s="100">
        <v>7.8339467000000003</v>
      </c>
      <c r="AY81" s="100">
        <v>12.535781</v>
      </c>
      <c r="AZ81" s="100">
        <v>12.356885</v>
      </c>
      <c r="BA81" s="100">
        <v>12.082176</v>
      </c>
      <c r="BB81" s="100">
        <v>15.342072</v>
      </c>
      <c r="BC81" s="100">
        <v>19.182687000000001</v>
      </c>
      <c r="BD81" s="100">
        <v>21.648468999999999</v>
      </c>
      <c r="BE81" s="100">
        <v>21.288637000000001</v>
      </c>
      <c r="BF81" s="100">
        <v>19.703797000000002</v>
      </c>
      <c r="BG81" s="100">
        <v>19.106421000000001</v>
      </c>
      <c r="BH81" s="100">
        <v>21.643789000000002</v>
      </c>
      <c r="BI81" s="100">
        <v>19.552433000000001</v>
      </c>
      <c r="BJ81" s="100">
        <v>19.203810000000001</v>
      </c>
      <c r="BK81" s="100">
        <v>18.451035999999998</v>
      </c>
      <c r="BL81" s="100">
        <v>11.75825</v>
      </c>
      <c r="BM81" s="100">
        <v>11.419143</v>
      </c>
      <c r="BN81" s="100">
        <v>13.034838000000001</v>
      </c>
      <c r="BO81" s="127"/>
      <c r="BP81" s="121">
        <v>1974</v>
      </c>
    </row>
    <row r="82" spans="1:68">
      <c r="A82" s="127"/>
      <c r="B82" s="121">
        <v>1975</v>
      </c>
      <c r="C82" s="100">
        <v>0</v>
      </c>
      <c r="D82" s="100">
        <v>0.15631249999999999</v>
      </c>
      <c r="E82" s="100">
        <v>1.3552298</v>
      </c>
      <c r="F82" s="100">
        <v>8.8964862</v>
      </c>
      <c r="G82" s="100">
        <v>18.694035</v>
      </c>
      <c r="H82" s="100">
        <v>19.770761</v>
      </c>
      <c r="I82" s="100">
        <v>19.718841999999999</v>
      </c>
      <c r="J82" s="100">
        <v>19.765263999999998</v>
      </c>
      <c r="K82" s="100">
        <v>24.703683999999999</v>
      </c>
      <c r="L82" s="100">
        <v>24.772478</v>
      </c>
      <c r="M82" s="100">
        <v>22.715246</v>
      </c>
      <c r="N82" s="100">
        <v>25.180216000000001</v>
      </c>
      <c r="O82" s="100">
        <v>21.144680000000001</v>
      </c>
      <c r="P82" s="100">
        <v>27.414095</v>
      </c>
      <c r="Q82" s="100">
        <v>31.63991</v>
      </c>
      <c r="R82" s="100">
        <v>31.041070000000001</v>
      </c>
      <c r="S82" s="100">
        <v>34.049894000000002</v>
      </c>
      <c r="T82" s="100">
        <v>33.436428999999997</v>
      </c>
      <c r="U82" s="100">
        <v>15.066333</v>
      </c>
      <c r="V82" s="100">
        <v>17.633651</v>
      </c>
      <c r="W82" s="127"/>
      <c r="X82" s="121">
        <v>1975</v>
      </c>
      <c r="Y82" s="100">
        <v>0</v>
      </c>
      <c r="Z82" s="100">
        <v>0</v>
      </c>
      <c r="AA82" s="100">
        <v>0.1595502</v>
      </c>
      <c r="AB82" s="100">
        <v>2.4824244000000002</v>
      </c>
      <c r="AC82" s="100">
        <v>5.3779389999999996</v>
      </c>
      <c r="AD82" s="100">
        <v>7.0454910000000002</v>
      </c>
      <c r="AE82" s="100">
        <v>8.5321058999999995</v>
      </c>
      <c r="AF82" s="100">
        <v>10.186588</v>
      </c>
      <c r="AG82" s="100">
        <v>14.804741999999999</v>
      </c>
      <c r="AH82" s="100">
        <v>16.482229</v>
      </c>
      <c r="AI82" s="100">
        <v>13.19895</v>
      </c>
      <c r="AJ82" s="100">
        <v>16.564726</v>
      </c>
      <c r="AK82" s="100">
        <v>9.3368190999999996</v>
      </c>
      <c r="AL82" s="100">
        <v>10.42605</v>
      </c>
      <c r="AM82" s="100">
        <v>9.7442671000000001</v>
      </c>
      <c r="AN82" s="100">
        <v>10.297904000000001</v>
      </c>
      <c r="AO82" s="100">
        <v>4.6256142999999996</v>
      </c>
      <c r="AP82" s="100">
        <v>1.7876296</v>
      </c>
      <c r="AQ82" s="100">
        <v>6.9037094000000003</v>
      </c>
      <c r="AR82" s="100">
        <v>7.9707631000000001</v>
      </c>
      <c r="AS82" s="127"/>
      <c r="AT82" s="121">
        <v>1975</v>
      </c>
      <c r="AU82" s="100">
        <v>0</v>
      </c>
      <c r="AV82" s="100">
        <v>8.01172E-2</v>
      </c>
      <c r="AW82" s="100">
        <v>0.77467969999999997</v>
      </c>
      <c r="AX82" s="100">
        <v>5.7549991</v>
      </c>
      <c r="AY82" s="100">
        <v>12.104542</v>
      </c>
      <c r="AZ82" s="100">
        <v>13.540062000000001</v>
      </c>
      <c r="BA82" s="100">
        <v>14.301741</v>
      </c>
      <c r="BB82" s="100">
        <v>15.106142</v>
      </c>
      <c r="BC82" s="100">
        <v>19.910958000000001</v>
      </c>
      <c r="BD82" s="100">
        <v>20.769051999999999</v>
      </c>
      <c r="BE82" s="100">
        <v>18.010422999999999</v>
      </c>
      <c r="BF82" s="100">
        <v>20.802764</v>
      </c>
      <c r="BG82" s="100">
        <v>15.028034999999999</v>
      </c>
      <c r="BH82" s="100">
        <v>18.389113999999999</v>
      </c>
      <c r="BI82" s="100">
        <v>19.387477000000001</v>
      </c>
      <c r="BJ82" s="100">
        <v>18.205817</v>
      </c>
      <c r="BK82" s="100">
        <v>14.556264000000001</v>
      </c>
      <c r="BL82" s="100">
        <v>11.268875</v>
      </c>
      <c r="BM82" s="100">
        <v>10.998348</v>
      </c>
      <c r="BN82" s="100">
        <v>12.562975</v>
      </c>
      <c r="BO82" s="127"/>
      <c r="BP82" s="121">
        <v>1975</v>
      </c>
    </row>
    <row r="83" spans="1:68">
      <c r="A83" s="127"/>
      <c r="B83" s="121">
        <v>1976</v>
      </c>
      <c r="C83" s="100">
        <v>0</v>
      </c>
      <c r="D83" s="100">
        <v>0</v>
      </c>
      <c r="E83" s="100">
        <v>0.45991949999999998</v>
      </c>
      <c r="F83" s="100">
        <v>10.097887</v>
      </c>
      <c r="G83" s="100">
        <v>20.074766</v>
      </c>
      <c r="H83" s="100">
        <v>19.681428</v>
      </c>
      <c r="I83" s="100">
        <v>21.480055</v>
      </c>
      <c r="J83" s="100">
        <v>23.523063</v>
      </c>
      <c r="K83" s="100">
        <v>23.850014999999999</v>
      </c>
      <c r="L83" s="100">
        <v>25.284942000000001</v>
      </c>
      <c r="M83" s="100">
        <v>25.158830999999999</v>
      </c>
      <c r="N83" s="100">
        <v>23.302346</v>
      </c>
      <c r="O83" s="100">
        <v>19.918831000000001</v>
      </c>
      <c r="P83" s="100">
        <v>27.955107000000002</v>
      </c>
      <c r="Q83" s="100">
        <v>34.764006000000002</v>
      </c>
      <c r="R83" s="100">
        <v>25.90907</v>
      </c>
      <c r="S83" s="100">
        <v>22.735023000000002</v>
      </c>
      <c r="T83" s="100">
        <v>36.125717000000002</v>
      </c>
      <c r="U83" s="100">
        <v>15.614259000000001</v>
      </c>
      <c r="V83" s="100">
        <v>17.966023</v>
      </c>
      <c r="W83" s="127"/>
      <c r="X83" s="121">
        <v>1976</v>
      </c>
      <c r="Y83" s="100">
        <v>0</v>
      </c>
      <c r="Z83" s="100">
        <v>0</v>
      </c>
      <c r="AA83" s="100">
        <v>0.48714980000000002</v>
      </c>
      <c r="AB83" s="100">
        <v>2.5928651</v>
      </c>
      <c r="AC83" s="100">
        <v>5.5117865999999998</v>
      </c>
      <c r="AD83" s="100">
        <v>4.2827432999999999</v>
      </c>
      <c r="AE83" s="100">
        <v>7.8291136999999997</v>
      </c>
      <c r="AF83" s="100">
        <v>5.8594179000000004</v>
      </c>
      <c r="AG83" s="100">
        <v>9.0760573999999998</v>
      </c>
      <c r="AH83" s="100">
        <v>13.534864000000001</v>
      </c>
      <c r="AI83" s="100">
        <v>14.101279</v>
      </c>
      <c r="AJ83" s="100">
        <v>13.401885999999999</v>
      </c>
      <c r="AK83" s="100">
        <v>10.835979</v>
      </c>
      <c r="AL83" s="100">
        <v>7.2601136999999998</v>
      </c>
      <c r="AM83" s="100">
        <v>9.0010907000000007</v>
      </c>
      <c r="AN83" s="100">
        <v>7.7724783999999998</v>
      </c>
      <c r="AO83" s="100">
        <v>5.5951567999999998</v>
      </c>
      <c r="AP83" s="100">
        <v>3.3508695999999998</v>
      </c>
      <c r="AQ83" s="100">
        <v>5.799131</v>
      </c>
      <c r="AR83" s="100">
        <v>6.5756490000000003</v>
      </c>
      <c r="AS83" s="127"/>
      <c r="AT83" s="121">
        <v>1976</v>
      </c>
      <c r="AU83" s="100">
        <v>0</v>
      </c>
      <c r="AV83" s="100">
        <v>0</v>
      </c>
      <c r="AW83" s="100">
        <v>0.47314319999999999</v>
      </c>
      <c r="AX83" s="100">
        <v>6.4246096000000001</v>
      </c>
      <c r="AY83" s="100">
        <v>12.869047999999999</v>
      </c>
      <c r="AZ83" s="100">
        <v>12.08497</v>
      </c>
      <c r="BA83" s="100">
        <v>14.865894000000001</v>
      </c>
      <c r="BB83" s="100">
        <v>14.942826</v>
      </c>
      <c r="BC83" s="100">
        <v>16.681391000000001</v>
      </c>
      <c r="BD83" s="100">
        <v>19.610185000000001</v>
      </c>
      <c r="BE83" s="100">
        <v>19.705220000000001</v>
      </c>
      <c r="BF83" s="100">
        <v>18.302962000000001</v>
      </c>
      <c r="BG83" s="100">
        <v>15.195959999999999</v>
      </c>
      <c r="BH83" s="100">
        <v>16.947807000000001</v>
      </c>
      <c r="BI83" s="100">
        <v>20.3873</v>
      </c>
      <c r="BJ83" s="100">
        <v>14.763544</v>
      </c>
      <c r="BK83" s="100">
        <v>11.248763</v>
      </c>
      <c r="BL83" s="100">
        <v>13.002518</v>
      </c>
      <c r="BM83" s="100">
        <v>10.717530999999999</v>
      </c>
      <c r="BN83" s="100">
        <v>12.080079</v>
      </c>
      <c r="BO83" s="127"/>
      <c r="BP83" s="121">
        <v>1976</v>
      </c>
    </row>
    <row r="84" spans="1:68">
      <c r="A84" s="127"/>
      <c r="B84" s="121">
        <v>1977</v>
      </c>
      <c r="C84" s="100">
        <v>0</v>
      </c>
      <c r="D84" s="100">
        <v>0</v>
      </c>
      <c r="E84" s="100">
        <v>0.9318883</v>
      </c>
      <c r="F84" s="100">
        <v>10.929259999999999</v>
      </c>
      <c r="G84" s="100">
        <v>20.279626</v>
      </c>
      <c r="H84" s="100">
        <v>21.116185000000002</v>
      </c>
      <c r="I84" s="100">
        <v>18.167763000000001</v>
      </c>
      <c r="J84" s="100">
        <v>19.697965</v>
      </c>
      <c r="K84" s="100">
        <v>26.590101000000001</v>
      </c>
      <c r="L84" s="100">
        <v>29.062329999999999</v>
      </c>
      <c r="M84" s="100">
        <v>30.326847999999998</v>
      </c>
      <c r="N84" s="100">
        <v>18.394936000000001</v>
      </c>
      <c r="O84" s="100">
        <v>22.599668000000001</v>
      </c>
      <c r="P84" s="100">
        <v>27.639703000000001</v>
      </c>
      <c r="Q84" s="100">
        <v>32.293692</v>
      </c>
      <c r="R84" s="100">
        <v>18.516501000000002</v>
      </c>
      <c r="S84" s="100">
        <v>27.307482</v>
      </c>
      <c r="T84" s="100">
        <v>39.191096000000002</v>
      </c>
      <c r="U84" s="100">
        <v>15.876809</v>
      </c>
      <c r="V84" s="100">
        <v>18.137791</v>
      </c>
      <c r="W84" s="127"/>
      <c r="X84" s="121">
        <v>1977</v>
      </c>
      <c r="Y84" s="100">
        <v>0</v>
      </c>
      <c r="Z84" s="100">
        <v>0</v>
      </c>
      <c r="AA84" s="100">
        <v>0.1639081</v>
      </c>
      <c r="AB84" s="100">
        <v>3.1708837000000001</v>
      </c>
      <c r="AC84" s="100">
        <v>5.4456591000000003</v>
      </c>
      <c r="AD84" s="100">
        <v>6.5527974000000002</v>
      </c>
      <c r="AE84" s="100">
        <v>6.2637877</v>
      </c>
      <c r="AF84" s="100">
        <v>10.031886999999999</v>
      </c>
      <c r="AG84" s="100">
        <v>10.804474000000001</v>
      </c>
      <c r="AH84" s="100">
        <v>14.050492</v>
      </c>
      <c r="AI84" s="100">
        <v>10.474138</v>
      </c>
      <c r="AJ84" s="100">
        <v>12.938437</v>
      </c>
      <c r="AK84" s="100">
        <v>12.410676</v>
      </c>
      <c r="AL84" s="100">
        <v>9.7154538000000006</v>
      </c>
      <c r="AM84" s="100">
        <v>6.1959787999999998</v>
      </c>
      <c r="AN84" s="100">
        <v>6.2645738</v>
      </c>
      <c r="AO84" s="100">
        <v>8.8752800999999995</v>
      </c>
      <c r="AP84" s="100">
        <v>6.4133396999999999</v>
      </c>
      <c r="AQ84" s="100">
        <v>6.1798662999999996</v>
      </c>
      <c r="AR84" s="100">
        <v>6.9746499999999996</v>
      </c>
      <c r="AS84" s="127"/>
      <c r="AT84" s="121">
        <v>1977</v>
      </c>
      <c r="AU84" s="100">
        <v>0</v>
      </c>
      <c r="AV84" s="100">
        <v>0</v>
      </c>
      <c r="AW84" s="100">
        <v>0.55823509999999998</v>
      </c>
      <c r="AX84" s="100">
        <v>7.1344320999999997</v>
      </c>
      <c r="AY84" s="100">
        <v>12.949741</v>
      </c>
      <c r="AZ84" s="100">
        <v>13.909416</v>
      </c>
      <c r="BA84" s="100">
        <v>12.377534000000001</v>
      </c>
      <c r="BB84" s="100">
        <v>14.994159</v>
      </c>
      <c r="BC84" s="100">
        <v>18.914020000000001</v>
      </c>
      <c r="BD84" s="100">
        <v>21.800629000000001</v>
      </c>
      <c r="BE84" s="100">
        <v>20.576608</v>
      </c>
      <c r="BF84" s="100">
        <v>15.632327999999999</v>
      </c>
      <c r="BG84" s="100">
        <v>17.306380999999998</v>
      </c>
      <c r="BH84" s="100">
        <v>18.063396000000001</v>
      </c>
      <c r="BI84" s="100">
        <v>17.790378</v>
      </c>
      <c r="BJ84" s="100">
        <v>11.041512000000001</v>
      </c>
      <c r="BK84" s="100">
        <v>14.916245</v>
      </c>
      <c r="BL84" s="100">
        <v>15.929727</v>
      </c>
      <c r="BM84" s="100">
        <v>11.034204000000001</v>
      </c>
      <c r="BN84" s="100">
        <v>12.378062</v>
      </c>
      <c r="BO84" s="127"/>
      <c r="BP84" s="121">
        <v>1977</v>
      </c>
    </row>
    <row r="85" spans="1:68">
      <c r="A85" s="127"/>
      <c r="B85" s="121">
        <v>1978</v>
      </c>
      <c r="C85" s="100">
        <v>0</v>
      </c>
      <c r="D85" s="100">
        <v>0</v>
      </c>
      <c r="E85" s="100">
        <v>0.93921109999999997</v>
      </c>
      <c r="F85" s="100">
        <v>10.343184000000001</v>
      </c>
      <c r="G85" s="100">
        <v>24.96443</v>
      </c>
      <c r="H85" s="100">
        <v>23.809204000000001</v>
      </c>
      <c r="I85" s="100">
        <v>18.551269999999999</v>
      </c>
      <c r="J85" s="100">
        <v>22.830241000000001</v>
      </c>
      <c r="K85" s="100">
        <v>21.426717</v>
      </c>
      <c r="L85" s="100">
        <v>23.860230000000001</v>
      </c>
      <c r="M85" s="100">
        <v>22.865355999999998</v>
      </c>
      <c r="N85" s="100">
        <v>23.819621999999999</v>
      </c>
      <c r="O85" s="100">
        <v>22.259124</v>
      </c>
      <c r="P85" s="100">
        <v>19.958000999999999</v>
      </c>
      <c r="Q85" s="100">
        <v>24.975493</v>
      </c>
      <c r="R85" s="100">
        <v>29.323056000000001</v>
      </c>
      <c r="S85" s="100">
        <v>22.324418000000001</v>
      </c>
      <c r="T85" s="100">
        <v>30.571691000000001</v>
      </c>
      <c r="U85" s="100">
        <v>15.679627999999999</v>
      </c>
      <c r="V85" s="100">
        <v>17.462612</v>
      </c>
      <c r="W85" s="127"/>
      <c r="X85" s="121">
        <v>1978</v>
      </c>
      <c r="Y85" s="100">
        <v>0</v>
      </c>
      <c r="Z85" s="100">
        <v>0</v>
      </c>
      <c r="AA85" s="100">
        <v>0</v>
      </c>
      <c r="AB85" s="100">
        <v>3.7577856999999999</v>
      </c>
      <c r="AC85" s="100">
        <v>6.3625692999999997</v>
      </c>
      <c r="AD85" s="100">
        <v>7.1749982000000001</v>
      </c>
      <c r="AE85" s="100">
        <v>7.3804005999999998</v>
      </c>
      <c r="AF85" s="100">
        <v>9.5968391000000004</v>
      </c>
      <c r="AG85" s="100">
        <v>10.320955</v>
      </c>
      <c r="AH85" s="100">
        <v>14.844804</v>
      </c>
      <c r="AI85" s="100">
        <v>11.244152</v>
      </c>
      <c r="AJ85" s="100">
        <v>11.645808000000001</v>
      </c>
      <c r="AK85" s="100">
        <v>12.068904</v>
      </c>
      <c r="AL85" s="100">
        <v>11.299605</v>
      </c>
      <c r="AM85" s="100">
        <v>8.9493466999999995</v>
      </c>
      <c r="AN85" s="100">
        <v>7.5341950000000004</v>
      </c>
      <c r="AO85" s="100">
        <v>7.6402532000000001</v>
      </c>
      <c r="AP85" s="100">
        <v>3.0547409999999999</v>
      </c>
      <c r="AQ85" s="100">
        <v>6.5338880000000001</v>
      </c>
      <c r="AR85" s="100">
        <v>7.2636636000000001</v>
      </c>
      <c r="AS85" s="127"/>
      <c r="AT85" s="121">
        <v>1978</v>
      </c>
      <c r="AU85" s="100">
        <v>0</v>
      </c>
      <c r="AV85" s="100">
        <v>0</v>
      </c>
      <c r="AW85" s="100">
        <v>0.48137790000000003</v>
      </c>
      <c r="AX85" s="100">
        <v>7.1221797999999996</v>
      </c>
      <c r="AY85" s="100">
        <v>15.783624</v>
      </c>
      <c r="AZ85" s="100">
        <v>15.569813</v>
      </c>
      <c r="BA85" s="100">
        <v>13.086938</v>
      </c>
      <c r="BB85" s="100">
        <v>16.393816000000001</v>
      </c>
      <c r="BC85" s="100">
        <v>16.00882</v>
      </c>
      <c r="BD85" s="100">
        <v>19.490856999999998</v>
      </c>
      <c r="BE85" s="100">
        <v>17.170615999999999</v>
      </c>
      <c r="BF85" s="100">
        <v>17.664494999999999</v>
      </c>
      <c r="BG85" s="100">
        <v>16.960564999999999</v>
      </c>
      <c r="BH85" s="100">
        <v>15.323199000000001</v>
      </c>
      <c r="BI85" s="100">
        <v>16.053629999999998</v>
      </c>
      <c r="BJ85" s="100">
        <v>16.149804</v>
      </c>
      <c r="BK85" s="100">
        <v>12.462064</v>
      </c>
      <c r="BL85" s="100">
        <v>10.912265</v>
      </c>
      <c r="BM85" s="100">
        <v>11.107818999999999</v>
      </c>
      <c r="BN85" s="100">
        <v>12.196159</v>
      </c>
      <c r="BO85" s="127"/>
      <c r="BP85" s="121">
        <v>1978</v>
      </c>
    </row>
    <row r="86" spans="1:68">
      <c r="A86" s="127"/>
      <c r="B86" s="122">
        <v>1979</v>
      </c>
      <c r="C86" s="100">
        <v>0</v>
      </c>
      <c r="D86" s="100">
        <v>0</v>
      </c>
      <c r="E86" s="100">
        <v>0.31192779999999998</v>
      </c>
      <c r="F86" s="100">
        <v>12.676955</v>
      </c>
      <c r="G86" s="100">
        <v>23.677403000000002</v>
      </c>
      <c r="H86" s="100">
        <v>22.597556000000001</v>
      </c>
      <c r="I86" s="100">
        <v>23.33474</v>
      </c>
      <c r="J86" s="100">
        <v>21.443121999999999</v>
      </c>
      <c r="K86" s="100">
        <v>25.464604999999999</v>
      </c>
      <c r="L86" s="100">
        <v>28.997139000000001</v>
      </c>
      <c r="M86" s="100">
        <v>25.118433</v>
      </c>
      <c r="N86" s="100">
        <v>23.747328</v>
      </c>
      <c r="O86" s="100">
        <v>22.940466000000001</v>
      </c>
      <c r="P86" s="100">
        <v>20.107576000000002</v>
      </c>
      <c r="Q86" s="100">
        <v>26.059184999999999</v>
      </c>
      <c r="R86" s="100">
        <v>14.037198999999999</v>
      </c>
      <c r="S86" s="100">
        <v>21.850282</v>
      </c>
      <c r="T86" s="100">
        <v>33.900858999999997</v>
      </c>
      <c r="U86" s="100">
        <v>16.515567999999998</v>
      </c>
      <c r="V86" s="100">
        <v>18.174717000000001</v>
      </c>
      <c r="W86" s="127"/>
      <c r="X86" s="122">
        <v>1979</v>
      </c>
      <c r="Y86" s="100">
        <v>0</v>
      </c>
      <c r="Z86" s="100">
        <v>0</v>
      </c>
      <c r="AA86" s="100">
        <v>0.16349060000000001</v>
      </c>
      <c r="AB86" s="100">
        <v>3.5766992000000002</v>
      </c>
      <c r="AC86" s="100">
        <v>7.8597042999999998</v>
      </c>
      <c r="AD86" s="100">
        <v>7.9464107999999998</v>
      </c>
      <c r="AE86" s="100">
        <v>6.9445309999999996</v>
      </c>
      <c r="AF86" s="100">
        <v>8.5617017000000004</v>
      </c>
      <c r="AG86" s="100">
        <v>9.8319767000000002</v>
      </c>
      <c r="AH86" s="100">
        <v>11.235955000000001</v>
      </c>
      <c r="AI86" s="100">
        <v>14.172708</v>
      </c>
      <c r="AJ86" s="100">
        <v>11.816563</v>
      </c>
      <c r="AK86" s="100">
        <v>13.156077</v>
      </c>
      <c r="AL86" s="100">
        <v>9.8101552999999999</v>
      </c>
      <c r="AM86" s="100">
        <v>12.0341</v>
      </c>
      <c r="AN86" s="100">
        <v>5.3336177999999999</v>
      </c>
      <c r="AO86" s="100">
        <v>6.4628708000000001</v>
      </c>
      <c r="AP86" s="100">
        <v>1.4672223</v>
      </c>
      <c r="AQ86" s="100">
        <v>6.5960089999999996</v>
      </c>
      <c r="AR86" s="100">
        <v>7.216113</v>
      </c>
      <c r="AS86" s="127"/>
      <c r="AT86" s="122">
        <v>1979</v>
      </c>
      <c r="AU86" s="100">
        <v>0</v>
      </c>
      <c r="AV86" s="100">
        <v>0</v>
      </c>
      <c r="AW86" s="100">
        <v>0.2394579</v>
      </c>
      <c r="AX86" s="100">
        <v>8.2219374999999992</v>
      </c>
      <c r="AY86" s="100">
        <v>15.887071000000001</v>
      </c>
      <c r="AZ86" s="100">
        <v>15.335661999999999</v>
      </c>
      <c r="BA86" s="100">
        <v>15.291656</v>
      </c>
      <c r="BB86" s="100">
        <v>15.161720000000001</v>
      </c>
      <c r="BC86" s="100">
        <v>17.826056000000001</v>
      </c>
      <c r="BD86" s="100">
        <v>20.368903</v>
      </c>
      <c r="BE86" s="100">
        <v>19.765687</v>
      </c>
      <c r="BF86" s="100">
        <v>17.732683000000002</v>
      </c>
      <c r="BG86" s="100">
        <v>17.838000000000001</v>
      </c>
      <c r="BH86" s="100">
        <v>14.593114999999999</v>
      </c>
      <c r="BI86" s="100">
        <v>18.242692000000002</v>
      </c>
      <c r="BJ86" s="100">
        <v>8.8096201000000001</v>
      </c>
      <c r="BK86" s="100">
        <v>11.543678</v>
      </c>
      <c r="BL86" s="100">
        <v>10.559215999999999</v>
      </c>
      <c r="BM86" s="100">
        <v>11.552985</v>
      </c>
      <c r="BN86" s="100">
        <v>12.56176</v>
      </c>
      <c r="BO86" s="127"/>
      <c r="BP86" s="122">
        <v>1979</v>
      </c>
    </row>
    <row r="87" spans="1:68">
      <c r="A87" s="127"/>
      <c r="B87" s="122">
        <v>1980</v>
      </c>
      <c r="C87" s="100">
        <v>0</v>
      </c>
      <c r="D87" s="100">
        <v>0</v>
      </c>
      <c r="E87" s="100">
        <v>0.61494470000000001</v>
      </c>
      <c r="F87" s="100">
        <v>9.9021042000000001</v>
      </c>
      <c r="G87" s="100">
        <v>25.30883</v>
      </c>
      <c r="H87" s="100">
        <v>22.766245999999999</v>
      </c>
      <c r="I87" s="100">
        <v>22.339476999999999</v>
      </c>
      <c r="J87" s="100">
        <v>22.047035999999999</v>
      </c>
      <c r="K87" s="100">
        <v>25.56305</v>
      </c>
      <c r="L87" s="100">
        <v>24.466730999999999</v>
      </c>
      <c r="M87" s="100">
        <v>20.428442</v>
      </c>
      <c r="N87" s="100">
        <v>25.419419999999999</v>
      </c>
      <c r="O87" s="100">
        <v>22.317633000000001</v>
      </c>
      <c r="P87" s="100">
        <v>22.784697000000001</v>
      </c>
      <c r="Q87" s="100">
        <v>21.162776999999998</v>
      </c>
      <c r="R87" s="100">
        <v>30.282309000000001</v>
      </c>
      <c r="S87" s="100">
        <v>32.517021</v>
      </c>
      <c r="T87" s="100">
        <v>36.647488000000003</v>
      </c>
      <c r="U87" s="100">
        <v>16.339468</v>
      </c>
      <c r="V87" s="100">
        <v>18.118687999999999</v>
      </c>
      <c r="W87" s="127"/>
      <c r="X87" s="122">
        <v>1980</v>
      </c>
      <c r="Y87" s="100">
        <v>0</v>
      </c>
      <c r="Z87" s="100">
        <v>0</v>
      </c>
      <c r="AA87" s="100">
        <v>0.32167010000000001</v>
      </c>
      <c r="AB87" s="100">
        <v>2.3399768000000001</v>
      </c>
      <c r="AC87" s="100">
        <v>6.5589085999999996</v>
      </c>
      <c r="AD87" s="100">
        <v>7.3412129000000004</v>
      </c>
      <c r="AE87" s="100">
        <v>6.3721690999999998</v>
      </c>
      <c r="AF87" s="100">
        <v>9.4581958000000004</v>
      </c>
      <c r="AG87" s="100">
        <v>10.122097999999999</v>
      </c>
      <c r="AH87" s="100">
        <v>9.6840241000000002</v>
      </c>
      <c r="AI87" s="100">
        <v>8.7294658999999992</v>
      </c>
      <c r="AJ87" s="100">
        <v>9.7039749000000004</v>
      </c>
      <c r="AK87" s="100">
        <v>5.5119106000000002</v>
      </c>
      <c r="AL87" s="100">
        <v>7.4248498999999999</v>
      </c>
      <c r="AM87" s="100">
        <v>6.5126881000000001</v>
      </c>
      <c r="AN87" s="100">
        <v>7.9120704999999996</v>
      </c>
      <c r="AO87" s="100">
        <v>13.312034000000001</v>
      </c>
      <c r="AP87" s="100">
        <v>5.6019271000000002</v>
      </c>
      <c r="AQ87" s="100">
        <v>5.5455155999999999</v>
      </c>
      <c r="AR87" s="100">
        <v>6.1273033999999997</v>
      </c>
      <c r="AS87" s="127"/>
      <c r="AT87" s="122">
        <v>1980</v>
      </c>
      <c r="AU87" s="100">
        <v>0</v>
      </c>
      <c r="AV87" s="100">
        <v>0</v>
      </c>
      <c r="AW87" s="100">
        <v>0.47161649999999999</v>
      </c>
      <c r="AX87" s="100">
        <v>6.1947586000000001</v>
      </c>
      <c r="AY87" s="100">
        <v>16.073775000000001</v>
      </c>
      <c r="AZ87" s="100">
        <v>15.125104</v>
      </c>
      <c r="BA87" s="100">
        <v>14.485571999999999</v>
      </c>
      <c r="BB87" s="100">
        <v>15.885857</v>
      </c>
      <c r="BC87" s="100">
        <v>18.028341999999999</v>
      </c>
      <c r="BD87" s="100">
        <v>17.261654</v>
      </c>
      <c r="BE87" s="100">
        <v>14.718489999999999</v>
      </c>
      <c r="BF87" s="100">
        <v>17.507097999999999</v>
      </c>
      <c r="BG87" s="100">
        <v>13.543002</v>
      </c>
      <c r="BH87" s="100">
        <v>14.566421999999999</v>
      </c>
      <c r="BI87" s="100">
        <v>12.984484</v>
      </c>
      <c r="BJ87" s="100">
        <v>16.926667999999999</v>
      </c>
      <c r="BK87" s="100">
        <v>19.746562999999998</v>
      </c>
      <c r="BL87" s="100">
        <v>14.185691</v>
      </c>
      <c r="BM87" s="100">
        <v>10.935427000000001</v>
      </c>
      <c r="BN87" s="100">
        <v>11.927211</v>
      </c>
      <c r="BO87" s="127"/>
      <c r="BP87" s="122">
        <v>1980</v>
      </c>
    </row>
    <row r="88" spans="1:68">
      <c r="A88" s="127"/>
      <c r="B88" s="122">
        <v>1981</v>
      </c>
      <c r="C88" s="100">
        <v>0</v>
      </c>
      <c r="D88" s="100">
        <v>0</v>
      </c>
      <c r="E88" s="100">
        <v>0.59502820000000001</v>
      </c>
      <c r="F88" s="100">
        <v>10.896229999999999</v>
      </c>
      <c r="G88" s="100">
        <v>25.157651999999999</v>
      </c>
      <c r="H88" s="100">
        <v>22.493212</v>
      </c>
      <c r="I88" s="100">
        <v>21.052530000000001</v>
      </c>
      <c r="J88" s="100">
        <v>20.825977999999999</v>
      </c>
      <c r="K88" s="100">
        <v>26.686518</v>
      </c>
      <c r="L88" s="100">
        <v>23.851800999999998</v>
      </c>
      <c r="M88" s="100">
        <v>25.534130999999999</v>
      </c>
      <c r="N88" s="100">
        <v>25.125831999999999</v>
      </c>
      <c r="O88" s="100">
        <v>23.642524999999999</v>
      </c>
      <c r="P88" s="100">
        <v>27.983768999999999</v>
      </c>
      <c r="Q88" s="100">
        <v>24.995881000000001</v>
      </c>
      <c r="R88" s="100">
        <v>25.425884</v>
      </c>
      <c r="S88" s="100">
        <v>42.262179000000003</v>
      </c>
      <c r="T88" s="100">
        <v>35.991937999999998</v>
      </c>
      <c r="U88" s="100">
        <v>16.903261000000001</v>
      </c>
      <c r="V88" s="100">
        <v>18.726711000000002</v>
      </c>
      <c r="W88" s="127"/>
      <c r="X88" s="122">
        <v>1981</v>
      </c>
      <c r="Y88" s="100">
        <v>0</v>
      </c>
      <c r="Z88" s="100">
        <v>0</v>
      </c>
      <c r="AA88" s="100">
        <v>0.15524789999999999</v>
      </c>
      <c r="AB88" s="100">
        <v>2.3575046</v>
      </c>
      <c r="AC88" s="100">
        <v>6.3860242999999999</v>
      </c>
      <c r="AD88" s="100">
        <v>5.9252237000000001</v>
      </c>
      <c r="AE88" s="100">
        <v>5.7880992999999998</v>
      </c>
      <c r="AF88" s="100">
        <v>8.0429949999999995</v>
      </c>
      <c r="AG88" s="100">
        <v>9.0993376999999995</v>
      </c>
      <c r="AH88" s="100">
        <v>11.720908</v>
      </c>
      <c r="AI88" s="100">
        <v>11.08004</v>
      </c>
      <c r="AJ88" s="100">
        <v>10.797504</v>
      </c>
      <c r="AK88" s="100">
        <v>6.8472685999999996</v>
      </c>
      <c r="AL88" s="100">
        <v>8.7390892000000004</v>
      </c>
      <c r="AM88" s="100">
        <v>7.5411101</v>
      </c>
      <c r="AN88" s="100">
        <v>8.4185985999999993</v>
      </c>
      <c r="AO88" s="100">
        <v>5.8784916000000003</v>
      </c>
      <c r="AP88" s="100">
        <v>2.6736181000000001</v>
      </c>
      <c r="AQ88" s="100">
        <v>5.5250887999999998</v>
      </c>
      <c r="AR88" s="100">
        <v>6.1124578999999999</v>
      </c>
      <c r="AS88" s="127"/>
      <c r="AT88" s="122">
        <v>1981</v>
      </c>
      <c r="AU88" s="100">
        <v>0</v>
      </c>
      <c r="AV88" s="100">
        <v>0</v>
      </c>
      <c r="AW88" s="100">
        <v>0.37983299999999998</v>
      </c>
      <c r="AX88" s="100">
        <v>6.7075544999999996</v>
      </c>
      <c r="AY88" s="100">
        <v>15.900254</v>
      </c>
      <c r="AZ88" s="100">
        <v>14.309151999999999</v>
      </c>
      <c r="BA88" s="100">
        <v>13.529572</v>
      </c>
      <c r="BB88" s="100">
        <v>14.559101999999999</v>
      </c>
      <c r="BC88" s="100">
        <v>18.109749999999998</v>
      </c>
      <c r="BD88" s="100">
        <v>17.942974</v>
      </c>
      <c r="BE88" s="100">
        <v>18.460927000000002</v>
      </c>
      <c r="BF88" s="100">
        <v>17.958582</v>
      </c>
      <c r="BG88" s="100">
        <v>14.841562</v>
      </c>
      <c r="BH88" s="100">
        <v>17.716740999999999</v>
      </c>
      <c r="BI88" s="100">
        <v>15.19454</v>
      </c>
      <c r="BJ88" s="100">
        <v>15.348546000000001</v>
      </c>
      <c r="BK88" s="100">
        <v>18.167307999999998</v>
      </c>
      <c r="BL88" s="100">
        <v>11.697160999999999</v>
      </c>
      <c r="BM88" s="100">
        <v>11.203986</v>
      </c>
      <c r="BN88" s="100">
        <v>12.175013999999999</v>
      </c>
      <c r="BO88" s="127"/>
      <c r="BP88" s="122">
        <v>1981</v>
      </c>
    </row>
    <row r="89" spans="1:68">
      <c r="A89" s="127"/>
      <c r="B89" s="122">
        <v>1982</v>
      </c>
      <c r="C89" s="100">
        <v>0</v>
      </c>
      <c r="D89" s="100">
        <v>0</v>
      </c>
      <c r="E89" s="100">
        <v>1.7352099000000001</v>
      </c>
      <c r="F89" s="100">
        <v>10.484633000000001</v>
      </c>
      <c r="G89" s="100">
        <v>27.960193</v>
      </c>
      <c r="H89" s="100">
        <v>29.375254999999999</v>
      </c>
      <c r="I89" s="100">
        <v>20.251080999999999</v>
      </c>
      <c r="J89" s="100">
        <v>19.735254999999999</v>
      </c>
      <c r="K89" s="100">
        <v>20.718574</v>
      </c>
      <c r="L89" s="100">
        <v>23.728380000000001</v>
      </c>
      <c r="M89" s="100">
        <v>19.884060999999999</v>
      </c>
      <c r="N89" s="100">
        <v>23.788777</v>
      </c>
      <c r="O89" s="100">
        <v>25.291094000000001</v>
      </c>
      <c r="P89" s="100">
        <v>29.700617999999999</v>
      </c>
      <c r="Q89" s="100">
        <v>25.609449999999999</v>
      </c>
      <c r="R89" s="100">
        <v>40.612251999999998</v>
      </c>
      <c r="S89" s="100">
        <v>36.445141</v>
      </c>
      <c r="T89" s="100">
        <v>42.164440999999997</v>
      </c>
      <c r="U89" s="100">
        <v>17.385766</v>
      </c>
      <c r="V89" s="100">
        <v>18.950561</v>
      </c>
      <c r="W89" s="127"/>
      <c r="X89" s="122">
        <v>1982</v>
      </c>
      <c r="Y89" s="100">
        <v>0</v>
      </c>
      <c r="Z89" s="100">
        <v>0</v>
      </c>
      <c r="AA89" s="100">
        <v>0</v>
      </c>
      <c r="AB89" s="100">
        <v>1.7435741</v>
      </c>
      <c r="AC89" s="100">
        <v>4.7152592000000002</v>
      </c>
      <c r="AD89" s="100">
        <v>9.0257217000000001</v>
      </c>
      <c r="AE89" s="100">
        <v>5.1122636999999997</v>
      </c>
      <c r="AF89" s="100">
        <v>8.1749205000000007</v>
      </c>
      <c r="AG89" s="100">
        <v>8.5357208</v>
      </c>
      <c r="AH89" s="100">
        <v>10.964461</v>
      </c>
      <c r="AI89" s="100">
        <v>14.177454000000001</v>
      </c>
      <c r="AJ89" s="100">
        <v>9.9426015999999997</v>
      </c>
      <c r="AK89" s="100">
        <v>12.360678999999999</v>
      </c>
      <c r="AL89" s="100">
        <v>8.6112766000000001</v>
      </c>
      <c r="AM89" s="100">
        <v>12.365577999999999</v>
      </c>
      <c r="AN89" s="100">
        <v>11.177555</v>
      </c>
      <c r="AO89" s="100">
        <v>4.7630841999999998</v>
      </c>
      <c r="AP89" s="100">
        <v>3.859464</v>
      </c>
      <c r="AQ89" s="100">
        <v>6.0368262000000001</v>
      </c>
      <c r="AR89" s="100">
        <v>6.6564651000000001</v>
      </c>
      <c r="AS89" s="127"/>
      <c r="AT89" s="122">
        <v>1982</v>
      </c>
      <c r="AU89" s="100">
        <v>0</v>
      </c>
      <c r="AV89" s="100">
        <v>0</v>
      </c>
      <c r="AW89" s="100">
        <v>0.88598350000000003</v>
      </c>
      <c r="AX89" s="100">
        <v>6.2063904000000001</v>
      </c>
      <c r="AY89" s="100">
        <v>16.499162999999999</v>
      </c>
      <c r="AZ89" s="100">
        <v>19.303864000000001</v>
      </c>
      <c r="BA89" s="100">
        <v>12.779043</v>
      </c>
      <c r="BB89" s="100">
        <v>14.069507</v>
      </c>
      <c r="BC89" s="100">
        <v>14.783963999999999</v>
      </c>
      <c r="BD89" s="100">
        <v>17.505832999999999</v>
      </c>
      <c r="BE89" s="100">
        <v>17.099439</v>
      </c>
      <c r="BF89" s="100">
        <v>16.884150999999999</v>
      </c>
      <c r="BG89" s="100">
        <v>18.549026000000001</v>
      </c>
      <c r="BH89" s="100">
        <v>18.421735999999999</v>
      </c>
      <c r="BI89" s="100">
        <v>18.179731</v>
      </c>
      <c r="BJ89" s="100">
        <v>23.175312000000002</v>
      </c>
      <c r="BK89" s="100">
        <v>15.639564</v>
      </c>
      <c r="BL89" s="100">
        <v>14.125491</v>
      </c>
      <c r="BM89" s="100">
        <v>11.702918</v>
      </c>
      <c r="BN89" s="100">
        <v>12.531694999999999</v>
      </c>
      <c r="BO89" s="127"/>
      <c r="BP89" s="122">
        <v>1982</v>
      </c>
    </row>
    <row r="90" spans="1:68">
      <c r="A90" s="127"/>
      <c r="B90" s="122">
        <v>1983</v>
      </c>
      <c r="C90" s="100">
        <v>0</v>
      </c>
      <c r="D90" s="100">
        <v>0</v>
      </c>
      <c r="E90" s="100">
        <v>0.99957450000000003</v>
      </c>
      <c r="F90" s="100">
        <v>9.3199065999999995</v>
      </c>
      <c r="G90" s="100">
        <v>27.335944000000001</v>
      </c>
      <c r="H90" s="100">
        <v>26.503281999999999</v>
      </c>
      <c r="I90" s="100">
        <v>21.759930000000001</v>
      </c>
      <c r="J90" s="100">
        <v>19.243456999999999</v>
      </c>
      <c r="K90" s="100">
        <v>19.470276999999999</v>
      </c>
      <c r="L90" s="100">
        <v>19.078678</v>
      </c>
      <c r="M90" s="100">
        <v>23.355391000000001</v>
      </c>
      <c r="N90" s="100">
        <v>23.453146</v>
      </c>
      <c r="O90" s="100">
        <v>25.667994</v>
      </c>
      <c r="P90" s="100">
        <v>27.397259999999999</v>
      </c>
      <c r="Q90" s="100">
        <v>32.020156999999998</v>
      </c>
      <c r="R90" s="100">
        <v>36.377809999999997</v>
      </c>
      <c r="S90" s="100">
        <v>41.544772999999999</v>
      </c>
      <c r="T90" s="100">
        <v>44.798236000000003</v>
      </c>
      <c r="U90" s="100">
        <v>17.017188999999998</v>
      </c>
      <c r="V90" s="100">
        <v>18.594096</v>
      </c>
      <c r="W90" s="127"/>
      <c r="X90" s="122">
        <v>1983</v>
      </c>
      <c r="Y90" s="100">
        <v>0</v>
      </c>
      <c r="Z90" s="100">
        <v>0</v>
      </c>
      <c r="AA90" s="100">
        <v>0.29801640000000001</v>
      </c>
      <c r="AB90" s="100">
        <v>1.9158067000000001</v>
      </c>
      <c r="AC90" s="100">
        <v>4.8166874000000002</v>
      </c>
      <c r="AD90" s="100">
        <v>6.8364871000000003</v>
      </c>
      <c r="AE90" s="100">
        <v>6.0263235999999996</v>
      </c>
      <c r="AF90" s="100">
        <v>7.3333320999999998</v>
      </c>
      <c r="AG90" s="100">
        <v>6.6910930000000004</v>
      </c>
      <c r="AH90" s="100">
        <v>8.8243787999999999</v>
      </c>
      <c r="AI90" s="100">
        <v>10.346864999999999</v>
      </c>
      <c r="AJ90" s="100">
        <v>10.690042</v>
      </c>
      <c r="AK90" s="100">
        <v>10.478641</v>
      </c>
      <c r="AL90" s="100">
        <v>8.9264869000000004</v>
      </c>
      <c r="AM90" s="100">
        <v>8.2514377999999997</v>
      </c>
      <c r="AN90" s="100">
        <v>9.4704817000000006</v>
      </c>
      <c r="AO90" s="100">
        <v>11.080128</v>
      </c>
      <c r="AP90" s="100">
        <v>1.2458886</v>
      </c>
      <c r="AQ90" s="100">
        <v>5.4235521999999996</v>
      </c>
      <c r="AR90" s="100">
        <v>5.855702</v>
      </c>
      <c r="AS90" s="127"/>
      <c r="AT90" s="122">
        <v>1983</v>
      </c>
      <c r="AU90" s="100">
        <v>0</v>
      </c>
      <c r="AV90" s="100">
        <v>0</v>
      </c>
      <c r="AW90" s="100">
        <v>0.65626269999999998</v>
      </c>
      <c r="AX90" s="100">
        <v>5.6992022999999996</v>
      </c>
      <c r="AY90" s="100">
        <v>16.241014</v>
      </c>
      <c r="AZ90" s="100">
        <v>16.766266999999999</v>
      </c>
      <c r="BA90" s="100">
        <v>13.963155</v>
      </c>
      <c r="BB90" s="100">
        <v>13.408033</v>
      </c>
      <c r="BC90" s="100">
        <v>13.2507</v>
      </c>
      <c r="BD90" s="100">
        <v>14.079494</v>
      </c>
      <c r="BE90" s="100">
        <v>17.007458</v>
      </c>
      <c r="BF90" s="100">
        <v>17.116472000000002</v>
      </c>
      <c r="BG90" s="100">
        <v>17.797352</v>
      </c>
      <c r="BH90" s="100">
        <v>17.491595</v>
      </c>
      <c r="BI90" s="100">
        <v>18.711580999999999</v>
      </c>
      <c r="BJ90" s="100">
        <v>20.393740000000001</v>
      </c>
      <c r="BK90" s="100">
        <v>21.677475000000001</v>
      </c>
      <c r="BL90" s="100">
        <v>12.810776000000001</v>
      </c>
      <c r="BM90" s="100">
        <v>11.212545</v>
      </c>
      <c r="BN90" s="100">
        <v>11.930234</v>
      </c>
      <c r="BO90" s="127"/>
      <c r="BP90" s="122">
        <v>1983</v>
      </c>
    </row>
    <row r="91" spans="1:68">
      <c r="A91" s="127"/>
      <c r="B91" s="122">
        <v>1984</v>
      </c>
      <c r="C91" s="100">
        <v>0</v>
      </c>
      <c r="D91" s="100">
        <v>0</v>
      </c>
      <c r="E91" s="100">
        <v>1.2889181999999999</v>
      </c>
      <c r="F91" s="100">
        <v>10.336608999999999</v>
      </c>
      <c r="G91" s="100">
        <v>26.935300999999999</v>
      </c>
      <c r="H91" s="100">
        <v>22.403220999999998</v>
      </c>
      <c r="I91" s="100">
        <v>25.524529000000001</v>
      </c>
      <c r="J91" s="100">
        <v>19.078619</v>
      </c>
      <c r="K91" s="100">
        <v>21.217106000000001</v>
      </c>
      <c r="L91" s="100">
        <v>19.992052999999999</v>
      </c>
      <c r="M91" s="100">
        <v>25.268277999999999</v>
      </c>
      <c r="N91" s="100">
        <v>24.574007000000002</v>
      </c>
      <c r="O91" s="100">
        <v>23.548909999999999</v>
      </c>
      <c r="P91" s="100">
        <v>25.663543000000001</v>
      </c>
      <c r="Q91" s="100">
        <v>23.120341</v>
      </c>
      <c r="R91" s="100">
        <v>30.695205000000001</v>
      </c>
      <c r="S91" s="100">
        <v>24.543893000000001</v>
      </c>
      <c r="T91" s="100">
        <v>39.739046999999999</v>
      </c>
      <c r="U91" s="100">
        <v>16.829059999999998</v>
      </c>
      <c r="V91" s="100">
        <v>18.062709999999999</v>
      </c>
      <c r="W91" s="127"/>
      <c r="X91" s="122">
        <v>1984</v>
      </c>
      <c r="Y91" s="100">
        <v>0</v>
      </c>
      <c r="Z91" s="100">
        <v>0</v>
      </c>
      <c r="AA91" s="100">
        <v>0</v>
      </c>
      <c r="AB91" s="100">
        <v>2.3826429</v>
      </c>
      <c r="AC91" s="100">
        <v>6.3148399</v>
      </c>
      <c r="AD91" s="100">
        <v>6.2586839000000003</v>
      </c>
      <c r="AE91" s="100">
        <v>6.7751660999999999</v>
      </c>
      <c r="AF91" s="100">
        <v>7.0692946000000001</v>
      </c>
      <c r="AG91" s="100">
        <v>6.1922654000000001</v>
      </c>
      <c r="AH91" s="100">
        <v>12.438262</v>
      </c>
      <c r="AI91" s="100">
        <v>8.5627317000000005</v>
      </c>
      <c r="AJ91" s="100">
        <v>8.8135376000000001</v>
      </c>
      <c r="AK91" s="100">
        <v>7.5734412999999998</v>
      </c>
      <c r="AL91" s="100">
        <v>6.9246322999999999</v>
      </c>
      <c r="AM91" s="100">
        <v>5.9429242000000002</v>
      </c>
      <c r="AN91" s="100">
        <v>7.3771421999999998</v>
      </c>
      <c r="AO91" s="100">
        <v>3.5422367000000001</v>
      </c>
      <c r="AP91" s="100">
        <v>4.8061904000000002</v>
      </c>
      <c r="AQ91" s="100">
        <v>5.1658857999999999</v>
      </c>
      <c r="AR91" s="100">
        <v>5.5553882000000003</v>
      </c>
      <c r="AS91" s="127"/>
      <c r="AT91" s="122">
        <v>1984</v>
      </c>
      <c r="AU91" s="100">
        <v>0</v>
      </c>
      <c r="AV91" s="100">
        <v>0</v>
      </c>
      <c r="AW91" s="100">
        <v>0.65906399999999998</v>
      </c>
      <c r="AX91" s="100">
        <v>6.4470575999999999</v>
      </c>
      <c r="AY91" s="100">
        <v>16.790797999999999</v>
      </c>
      <c r="AZ91" s="100">
        <v>14.409624000000001</v>
      </c>
      <c r="BA91" s="100">
        <v>16.202009</v>
      </c>
      <c r="BB91" s="100">
        <v>13.189690000000001</v>
      </c>
      <c r="BC91" s="100">
        <v>13.897747000000001</v>
      </c>
      <c r="BD91" s="100">
        <v>16.307089000000001</v>
      </c>
      <c r="BE91" s="100">
        <v>17.116895</v>
      </c>
      <c r="BF91" s="100">
        <v>16.778036</v>
      </c>
      <c r="BG91" s="100">
        <v>15.318339999999999</v>
      </c>
      <c r="BH91" s="100">
        <v>15.607436</v>
      </c>
      <c r="BI91" s="100">
        <v>13.514711</v>
      </c>
      <c r="BJ91" s="100">
        <v>16.848631999999998</v>
      </c>
      <c r="BK91" s="100">
        <v>10.917156</v>
      </c>
      <c r="BL91" s="100">
        <v>14.106486</v>
      </c>
      <c r="BM91" s="100">
        <v>10.988875999999999</v>
      </c>
      <c r="BN91" s="100">
        <v>11.593733</v>
      </c>
      <c r="BO91" s="127"/>
      <c r="BP91" s="122">
        <v>1984</v>
      </c>
    </row>
    <row r="92" spans="1:68">
      <c r="A92" s="127"/>
      <c r="B92" s="122">
        <v>1985</v>
      </c>
      <c r="C92" s="100">
        <v>0</v>
      </c>
      <c r="D92" s="100">
        <v>0</v>
      </c>
      <c r="E92" s="100">
        <v>0.57873549999999996</v>
      </c>
      <c r="F92" s="100">
        <v>16.642253</v>
      </c>
      <c r="G92" s="100">
        <v>31.170390000000001</v>
      </c>
      <c r="H92" s="100">
        <v>30.282178999999999</v>
      </c>
      <c r="I92" s="100">
        <v>22.790697000000002</v>
      </c>
      <c r="J92" s="100">
        <v>19.531874999999999</v>
      </c>
      <c r="K92" s="100">
        <v>26.006281999999999</v>
      </c>
      <c r="L92" s="100">
        <v>22.134108999999999</v>
      </c>
      <c r="M92" s="100">
        <v>20.533279</v>
      </c>
      <c r="N92" s="100">
        <v>22.072934</v>
      </c>
      <c r="O92" s="100">
        <v>21.468814999999999</v>
      </c>
      <c r="P92" s="100">
        <v>21.267545999999999</v>
      </c>
      <c r="Q92" s="100">
        <v>28.760705999999999</v>
      </c>
      <c r="R92" s="100">
        <v>21.372596000000001</v>
      </c>
      <c r="S92" s="100">
        <v>26.807538000000001</v>
      </c>
      <c r="T92" s="100">
        <v>49.372048999999997</v>
      </c>
      <c r="U92" s="100">
        <v>18.115556000000002</v>
      </c>
      <c r="V92" s="100">
        <v>19.067239000000001</v>
      </c>
      <c r="W92" s="127"/>
      <c r="X92" s="122">
        <v>1985</v>
      </c>
      <c r="Y92" s="100">
        <v>0</v>
      </c>
      <c r="Z92" s="100">
        <v>0</v>
      </c>
      <c r="AA92" s="100">
        <v>0.45475769999999999</v>
      </c>
      <c r="AB92" s="100">
        <v>3.6065475999999999</v>
      </c>
      <c r="AC92" s="100">
        <v>6.1849262999999999</v>
      </c>
      <c r="AD92" s="100">
        <v>6.1307568000000003</v>
      </c>
      <c r="AE92" s="100">
        <v>3.1989456000000001</v>
      </c>
      <c r="AF92" s="100">
        <v>7.1308223999999996</v>
      </c>
      <c r="AG92" s="100">
        <v>4.8678999999999997</v>
      </c>
      <c r="AH92" s="100">
        <v>9.7868966000000004</v>
      </c>
      <c r="AI92" s="100">
        <v>7.5410146999999998</v>
      </c>
      <c r="AJ92" s="100">
        <v>8.5575913000000003</v>
      </c>
      <c r="AK92" s="100">
        <v>7.9701202999999996</v>
      </c>
      <c r="AL92" s="100">
        <v>7.1811812000000002</v>
      </c>
      <c r="AM92" s="100">
        <v>8.1019144000000001</v>
      </c>
      <c r="AN92" s="100">
        <v>11.414284</v>
      </c>
      <c r="AO92" s="100">
        <v>8.6649106000000007</v>
      </c>
      <c r="AP92" s="100">
        <v>6.7559199000000003</v>
      </c>
      <c r="AQ92" s="100">
        <v>5.0470655000000004</v>
      </c>
      <c r="AR92" s="100">
        <v>5.3392603999999997</v>
      </c>
      <c r="AS92" s="127"/>
      <c r="AT92" s="122">
        <v>1985</v>
      </c>
      <c r="AU92" s="100">
        <v>0</v>
      </c>
      <c r="AV92" s="100">
        <v>0</v>
      </c>
      <c r="AW92" s="100">
        <v>0.5181907</v>
      </c>
      <c r="AX92" s="100">
        <v>10.270512999999999</v>
      </c>
      <c r="AY92" s="100">
        <v>18.896573</v>
      </c>
      <c r="AZ92" s="100">
        <v>18.340183</v>
      </c>
      <c r="BA92" s="100">
        <v>13.012362</v>
      </c>
      <c r="BB92" s="100">
        <v>13.440466000000001</v>
      </c>
      <c r="BC92" s="100">
        <v>15.694096999999999</v>
      </c>
      <c r="BD92" s="100">
        <v>16.123949</v>
      </c>
      <c r="BE92" s="100">
        <v>14.187435000000001</v>
      </c>
      <c r="BF92" s="100">
        <v>15.414531999999999</v>
      </c>
      <c r="BG92" s="100">
        <v>14.536833</v>
      </c>
      <c r="BH92" s="100">
        <v>13.727740000000001</v>
      </c>
      <c r="BI92" s="100">
        <v>17.228791999999999</v>
      </c>
      <c r="BJ92" s="100">
        <v>15.468403</v>
      </c>
      <c r="BK92" s="100">
        <v>15.098729000000001</v>
      </c>
      <c r="BL92" s="100">
        <v>18.14912</v>
      </c>
      <c r="BM92" s="100">
        <v>11.571851000000001</v>
      </c>
      <c r="BN92" s="100">
        <v>12.024086</v>
      </c>
      <c r="BO92" s="127"/>
      <c r="BP92" s="122">
        <v>1985</v>
      </c>
    </row>
    <row r="93" spans="1:68">
      <c r="A93" s="127"/>
      <c r="B93" s="122">
        <v>1986</v>
      </c>
      <c r="C93" s="100">
        <v>0</v>
      </c>
      <c r="D93" s="100">
        <v>0</v>
      </c>
      <c r="E93" s="100">
        <v>1.7851777</v>
      </c>
      <c r="F93" s="100">
        <v>13.21616</v>
      </c>
      <c r="G93" s="100">
        <v>29.246556000000002</v>
      </c>
      <c r="H93" s="100">
        <v>28.602567000000001</v>
      </c>
      <c r="I93" s="100">
        <v>28.000848999999999</v>
      </c>
      <c r="J93" s="100">
        <v>21.659659999999999</v>
      </c>
      <c r="K93" s="100">
        <v>25.763434</v>
      </c>
      <c r="L93" s="100">
        <v>22.623338</v>
      </c>
      <c r="M93" s="100">
        <v>23.607489999999999</v>
      </c>
      <c r="N93" s="100">
        <v>25.465525</v>
      </c>
      <c r="O93" s="100">
        <v>23.606438000000001</v>
      </c>
      <c r="P93" s="100">
        <v>23.303715</v>
      </c>
      <c r="Q93" s="100">
        <v>32.004739000000001</v>
      </c>
      <c r="R93" s="100">
        <v>38.420394000000002</v>
      </c>
      <c r="S93" s="100">
        <v>37.684086999999998</v>
      </c>
      <c r="T93" s="100">
        <v>28.812631</v>
      </c>
      <c r="U93" s="100">
        <v>19.137053000000002</v>
      </c>
      <c r="V93" s="100">
        <v>20.245839</v>
      </c>
      <c r="W93" s="127"/>
      <c r="X93" s="122">
        <v>1986</v>
      </c>
      <c r="Y93" s="100">
        <v>0</v>
      </c>
      <c r="Z93" s="100">
        <v>0</v>
      </c>
      <c r="AA93" s="100">
        <v>0.31282110000000002</v>
      </c>
      <c r="AB93" s="100">
        <v>3.0364173000000001</v>
      </c>
      <c r="AC93" s="100">
        <v>7.7709903999999996</v>
      </c>
      <c r="AD93" s="100">
        <v>6.7495612999999999</v>
      </c>
      <c r="AE93" s="100">
        <v>5.8404575999999997</v>
      </c>
      <c r="AF93" s="100">
        <v>7.6806635999999999</v>
      </c>
      <c r="AG93" s="100">
        <v>7.2842791</v>
      </c>
      <c r="AH93" s="100">
        <v>11.244441999999999</v>
      </c>
      <c r="AI93" s="100">
        <v>10.282005</v>
      </c>
      <c r="AJ93" s="100">
        <v>8.9020291</v>
      </c>
      <c r="AK93" s="100">
        <v>7.6121293999999997</v>
      </c>
      <c r="AL93" s="100">
        <v>7.5633264000000002</v>
      </c>
      <c r="AM93" s="100">
        <v>7.5799782000000002</v>
      </c>
      <c r="AN93" s="100">
        <v>7.8247261000000004</v>
      </c>
      <c r="AO93" s="100">
        <v>4.2128677999999997</v>
      </c>
      <c r="AP93" s="100">
        <v>5.2860269000000004</v>
      </c>
      <c r="AQ93" s="100">
        <v>5.6247297999999999</v>
      </c>
      <c r="AR93" s="100">
        <v>5.9597151000000004</v>
      </c>
      <c r="AS93" s="127"/>
      <c r="AT93" s="122">
        <v>1986</v>
      </c>
      <c r="AU93" s="100">
        <v>0</v>
      </c>
      <c r="AV93" s="100">
        <v>0</v>
      </c>
      <c r="AW93" s="100">
        <v>1.0674433999999999</v>
      </c>
      <c r="AX93" s="100">
        <v>8.2391766000000004</v>
      </c>
      <c r="AY93" s="100">
        <v>18.702649999999998</v>
      </c>
      <c r="AZ93" s="100">
        <v>17.797988</v>
      </c>
      <c r="BA93" s="100">
        <v>16.939710999999999</v>
      </c>
      <c r="BB93" s="100">
        <v>14.762862999999999</v>
      </c>
      <c r="BC93" s="100">
        <v>16.759799000000001</v>
      </c>
      <c r="BD93" s="100">
        <v>17.096615</v>
      </c>
      <c r="BE93" s="100">
        <v>17.099793999999999</v>
      </c>
      <c r="BF93" s="100">
        <v>17.338684000000001</v>
      </c>
      <c r="BG93" s="100">
        <v>15.428817</v>
      </c>
      <c r="BH93" s="100">
        <v>14.908331</v>
      </c>
      <c r="BI93" s="100">
        <v>18.385577000000001</v>
      </c>
      <c r="BJ93" s="100">
        <v>20.342618999999999</v>
      </c>
      <c r="BK93" s="100">
        <v>16.214024999999999</v>
      </c>
      <c r="BL93" s="100">
        <v>11.601286999999999</v>
      </c>
      <c r="BM93" s="100">
        <v>12.373309000000001</v>
      </c>
      <c r="BN93" s="100">
        <v>12.888479999999999</v>
      </c>
      <c r="BO93" s="127"/>
      <c r="BP93" s="122">
        <v>1986</v>
      </c>
    </row>
    <row r="94" spans="1:68">
      <c r="A94" s="127"/>
      <c r="B94" s="122">
        <v>1987</v>
      </c>
      <c r="C94" s="100">
        <v>0</v>
      </c>
      <c r="D94" s="100">
        <v>0</v>
      </c>
      <c r="E94" s="100">
        <v>1.8383057</v>
      </c>
      <c r="F94" s="100">
        <v>17.237482</v>
      </c>
      <c r="G94" s="100">
        <v>31.877732000000002</v>
      </c>
      <c r="H94" s="100">
        <v>31.034794999999999</v>
      </c>
      <c r="I94" s="100">
        <v>26.511911000000001</v>
      </c>
      <c r="J94" s="100">
        <v>26.916713999999999</v>
      </c>
      <c r="K94" s="100">
        <v>29.164473000000001</v>
      </c>
      <c r="L94" s="100">
        <v>24.626957999999998</v>
      </c>
      <c r="M94" s="100">
        <v>31.197921999999998</v>
      </c>
      <c r="N94" s="100">
        <v>34.440060000000003</v>
      </c>
      <c r="O94" s="100">
        <v>24.479735000000002</v>
      </c>
      <c r="P94" s="100">
        <v>23.305427000000002</v>
      </c>
      <c r="Q94" s="100">
        <v>35.697342999999996</v>
      </c>
      <c r="R94" s="100">
        <v>39.224232000000001</v>
      </c>
      <c r="S94" s="100">
        <v>56.844828</v>
      </c>
      <c r="T94" s="100">
        <v>46.891378000000003</v>
      </c>
      <c r="U94" s="100">
        <v>21.839669000000001</v>
      </c>
      <c r="V94" s="100">
        <v>23.301220000000001</v>
      </c>
      <c r="W94" s="127"/>
      <c r="X94" s="122">
        <v>1987</v>
      </c>
      <c r="Y94" s="100">
        <v>0</v>
      </c>
      <c r="Z94" s="100">
        <v>0</v>
      </c>
      <c r="AA94" s="100">
        <v>0.16135620000000001</v>
      </c>
      <c r="AB94" s="100">
        <v>6.1900614000000003</v>
      </c>
      <c r="AC94" s="100">
        <v>5.8215154</v>
      </c>
      <c r="AD94" s="100">
        <v>6.4477367000000001</v>
      </c>
      <c r="AE94" s="100">
        <v>5.7235141</v>
      </c>
      <c r="AF94" s="100">
        <v>7.3686065000000003</v>
      </c>
      <c r="AG94" s="100">
        <v>7.6510951</v>
      </c>
      <c r="AH94" s="100">
        <v>8.5363685</v>
      </c>
      <c r="AI94" s="100">
        <v>8.6941638000000001</v>
      </c>
      <c r="AJ94" s="100">
        <v>10.075977999999999</v>
      </c>
      <c r="AK94" s="100">
        <v>7.3306617000000003</v>
      </c>
      <c r="AL94" s="100">
        <v>9.8057821999999994</v>
      </c>
      <c r="AM94" s="100">
        <v>8.9819350999999994</v>
      </c>
      <c r="AN94" s="100">
        <v>9.0510479000000004</v>
      </c>
      <c r="AO94" s="100">
        <v>8.0787843000000006</v>
      </c>
      <c r="AP94" s="100">
        <v>3.0866102999999998</v>
      </c>
      <c r="AQ94" s="100">
        <v>5.7331431999999998</v>
      </c>
      <c r="AR94" s="100">
        <v>5.9579705000000001</v>
      </c>
      <c r="AS94" s="127"/>
      <c r="AT94" s="122">
        <v>1987</v>
      </c>
      <c r="AU94" s="100">
        <v>0</v>
      </c>
      <c r="AV94" s="100">
        <v>0</v>
      </c>
      <c r="AW94" s="100">
        <v>1.0215932999999999</v>
      </c>
      <c r="AX94" s="100">
        <v>11.830333</v>
      </c>
      <c r="AY94" s="100">
        <v>19.062645</v>
      </c>
      <c r="AZ94" s="100">
        <v>18.862407999999999</v>
      </c>
      <c r="BA94" s="100">
        <v>16.136241999999999</v>
      </c>
      <c r="BB94" s="100">
        <v>17.228197000000002</v>
      </c>
      <c r="BC94" s="100">
        <v>18.666926</v>
      </c>
      <c r="BD94" s="100">
        <v>16.812722000000001</v>
      </c>
      <c r="BE94" s="100">
        <v>20.193860999999998</v>
      </c>
      <c r="BF94" s="100">
        <v>22.472480999999998</v>
      </c>
      <c r="BG94" s="100">
        <v>15.752122</v>
      </c>
      <c r="BH94" s="100">
        <v>16.133234000000002</v>
      </c>
      <c r="BI94" s="100">
        <v>20.82882</v>
      </c>
      <c r="BJ94" s="100">
        <v>21.394061000000001</v>
      </c>
      <c r="BK94" s="100">
        <v>25.753549</v>
      </c>
      <c r="BL94" s="100">
        <v>14.987111000000001</v>
      </c>
      <c r="BM94" s="100">
        <v>13.772856000000001</v>
      </c>
      <c r="BN94" s="100">
        <v>14.338835</v>
      </c>
      <c r="BO94" s="127"/>
      <c r="BP94" s="122">
        <v>1987</v>
      </c>
    </row>
    <row r="95" spans="1:68">
      <c r="A95" s="127"/>
      <c r="B95" s="122">
        <v>1988</v>
      </c>
      <c r="C95" s="100">
        <v>0</v>
      </c>
      <c r="D95" s="100">
        <v>0</v>
      </c>
      <c r="E95" s="100">
        <v>0.93479780000000001</v>
      </c>
      <c r="F95" s="100">
        <v>21.019107000000002</v>
      </c>
      <c r="G95" s="100">
        <v>35.208494999999999</v>
      </c>
      <c r="H95" s="100">
        <v>29.781690000000001</v>
      </c>
      <c r="I95" s="100">
        <v>26.668192999999999</v>
      </c>
      <c r="J95" s="100">
        <v>23.869886000000001</v>
      </c>
      <c r="K95" s="100">
        <v>28.348759999999999</v>
      </c>
      <c r="L95" s="100">
        <v>25.380821000000001</v>
      </c>
      <c r="M95" s="100">
        <v>23.356538</v>
      </c>
      <c r="N95" s="100">
        <v>22.382034999999998</v>
      </c>
      <c r="O95" s="100">
        <v>25.198682000000002</v>
      </c>
      <c r="P95" s="100">
        <v>24.290944</v>
      </c>
      <c r="Q95" s="100">
        <v>32.444479999999999</v>
      </c>
      <c r="R95" s="100">
        <v>41.207160000000002</v>
      </c>
      <c r="S95" s="100">
        <v>31.171225</v>
      </c>
      <c r="T95" s="100">
        <v>52.791342</v>
      </c>
      <c r="U95" s="100">
        <v>20.972379</v>
      </c>
      <c r="V95" s="100">
        <v>21.905895000000001</v>
      </c>
      <c r="W95" s="127"/>
      <c r="X95" s="122">
        <v>1988</v>
      </c>
      <c r="Y95" s="100">
        <v>0</v>
      </c>
      <c r="Z95" s="100">
        <v>0</v>
      </c>
      <c r="AA95" s="100">
        <v>0.16412869999999999</v>
      </c>
      <c r="AB95" s="100">
        <v>3.772052</v>
      </c>
      <c r="AC95" s="100">
        <v>5.2092429999999998</v>
      </c>
      <c r="AD95" s="100">
        <v>6.1771225000000003</v>
      </c>
      <c r="AE95" s="100">
        <v>8.1719498999999995</v>
      </c>
      <c r="AF95" s="100">
        <v>7.8805186999999997</v>
      </c>
      <c r="AG95" s="100">
        <v>7.0173591999999996</v>
      </c>
      <c r="AH95" s="100">
        <v>8.2710895999999998</v>
      </c>
      <c r="AI95" s="100">
        <v>8.2144881999999999</v>
      </c>
      <c r="AJ95" s="100">
        <v>7.1521116999999998</v>
      </c>
      <c r="AK95" s="100">
        <v>10.268466</v>
      </c>
      <c r="AL95" s="100">
        <v>6.9840884000000001</v>
      </c>
      <c r="AM95" s="100">
        <v>7.8499097000000004</v>
      </c>
      <c r="AN95" s="100">
        <v>7.2864345999999998</v>
      </c>
      <c r="AO95" s="100">
        <v>14.722063</v>
      </c>
      <c r="AP95" s="100">
        <v>10.018735</v>
      </c>
      <c r="AQ95" s="100">
        <v>5.6379048000000003</v>
      </c>
      <c r="AR95" s="100">
        <v>5.8507863999999996</v>
      </c>
      <c r="AS95" s="127"/>
      <c r="AT95" s="122">
        <v>1988</v>
      </c>
      <c r="AU95" s="100">
        <v>0</v>
      </c>
      <c r="AV95" s="100">
        <v>0</v>
      </c>
      <c r="AW95" s="100">
        <v>0.55949510000000002</v>
      </c>
      <c r="AX95" s="100">
        <v>12.573934</v>
      </c>
      <c r="AY95" s="100">
        <v>20.440196</v>
      </c>
      <c r="AZ95" s="100">
        <v>18.083362999999999</v>
      </c>
      <c r="BA95" s="100">
        <v>17.440425000000001</v>
      </c>
      <c r="BB95" s="100">
        <v>15.915939</v>
      </c>
      <c r="BC95" s="100">
        <v>17.922053999999999</v>
      </c>
      <c r="BD95" s="100">
        <v>17.071529999999999</v>
      </c>
      <c r="BE95" s="100">
        <v>15.947599</v>
      </c>
      <c r="BF95" s="100">
        <v>14.888405000000001</v>
      </c>
      <c r="BG95" s="100">
        <v>17.642353</v>
      </c>
      <c r="BH95" s="100">
        <v>15.122021999999999</v>
      </c>
      <c r="BI95" s="100">
        <v>18.742581000000001</v>
      </c>
      <c r="BJ95" s="100">
        <v>21.200948</v>
      </c>
      <c r="BK95" s="100">
        <v>20.705566999999999</v>
      </c>
      <c r="BL95" s="100">
        <v>21.786809000000002</v>
      </c>
      <c r="BM95" s="100">
        <v>13.289246</v>
      </c>
      <c r="BN95" s="100">
        <v>13.652583</v>
      </c>
      <c r="BO95" s="127"/>
      <c r="BP95" s="122">
        <v>1988</v>
      </c>
    </row>
    <row r="96" spans="1:68">
      <c r="A96" s="127"/>
      <c r="B96" s="122">
        <v>1989</v>
      </c>
      <c r="C96" s="100">
        <v>0</v>
      </c>
      <c r="D96" s="100">
        <v>0</v>
      </c>
      <c r="E96" s="100">
        <v>1.2572903</v>
      </c>
      <c r="F96" s="100">
        <v>18.417276999999999</v>
      </c>
      <c r="G96" s="100">
        <v>29.680644999999998</v>
      </c>
      <c r="H96" s="100">
        <v>32.323638000000003</v>
      </c>
      <c r="I96" s="100">
        <v>27.595317999999999</v>
      </c>
      <c r="J96" s="100">
        <v>24.651945000000001</v>
      </c>
      <c r="K96" s="100">
        <v>20.009553</v>
      </c>
      <c r="L96" s="100">
        <v>24.259263000000001</v>
      </c>
      <c r="M96" s="100">
        <v>23.40305</v>
      </c>
      <c r="N96" s="100">
        <v>25.864785999999999</v>
      </c>
      <c r="O96" s="100">
        <v>19.740955</v>
      </c>
      <c r="P96" s="100">
        <v>23.129446999999999</v>
      </c>
      <c r="Q96" s="100">
        <v>32.516340999999997</v>
      </c>
      <c r="R96" s="100">
        <v>34.713645999999997</v>
      </c>
      <c r="S96" s="100">
        <v>29.844549000000001</v>
      </c>
      <c r="T96" s="100">
        <v>42.521261000000003</v>
      </c>
      <c r="U96" s="100">
        <v>19.767301</v>
      </c>
      <c r="V96" s="100">
        <v>20.554625000000001</v>
      </c>
      <c r="W96" s="127"/>
      <c r="X96" s="122">
        <v>1989</v>
      </c>
      <c r="Y96" s="100">
        <v>0</v>
      </c>
      <c r="Z96" s="100">
        <v>0</v>
      </c>
      <c r="AA96" s="100">
        <v>0.1655964</v>
      </c>
      <c r="AB96" s="100">
        <v>1.8812660999999999</v>
      </c>
      <c r="AC96" s="100">
        <v>5.0099667999999999</v>
      </c>
      <c r="AD96" s="100">
        <v>6.9368352</v>
      </c>
      <c r="AE96" s="100">
        <v>6.7908907999999997</v>
      </c>
      <c r="AF96" s="100">
        <v>5.4203564000000002</v>
      </c>
      <c r="AG96" s="100">
        <v>8.0547994999999997</v>
      </c>
      <c r="AH96" s="100">
        <v>6.1414283000000003</v>
      </c>
      <c r="AI96" s="100">
        <v>8.2224796999999992</v>
      </c>
      <c r="AJ96" s="100">
        <v>8.0334190000000003</v>
      </c>
      <c r="AK96" s="100">
        <v>8.9044551999999992</v>
      </c>
      <c r="AL96" s="100">
        <v>10.499484000000001</v>
      </c>
      <c r="AM96" s="100">
        <v>8.2765573999999997</v>
      </c>
      <c r="AN96" s="100">
        <v>6.9838579999999997</v>
      </c>
      <c r="AO96" s="100">
        <v>6.7260049999999998</v>
      </c>
      <c r="AP96" s="100">
        <v>8.7202541999999994</v>
      </c>
      <c r="AQ96" s="100">
        <v>5.1976858999999997</v>
      </c>
      <c r="AR96" s="100">
        <v>5.3618237000000004</v>
      </c>
      <c r="AS96" s="127"/>
      <c r="AT96" s="122">
        <v>1989</v>
      </c>
      <c r="AU96" s="100">
        <v>0</v>
      </c>
      <c r="AV96" s="100">
        <v>0</v>
      </c>
      <c r="AW96" s="100">
        <v>0.72570869999999998</v>
      </c>
      <c r="AX96" s="100">
        <v>10.331367999999999</v>
      </c>
      <c r="AY96" s="100">
        <v>17.516334000000001</v>
      </c>
      <c r="AZ96" s="100">
        <v>19.731553000000002</v>
      </c>
      <c r="BA96" s="100">
        <v>17.222940999999999</v>
      </c>
      <c r="BB96" s="100">
        <v>15.060822999999999</v>
      </c>
      <c r="BC96" s="100">
        <v>14.149134999999999</v>
      </c>
      <c r="BD96" s="100">
        <v>15.454962</v>
      </c>
      <c r="BE96" s="100">
        <v>15.972693</v>
      </c>
      <c r="BF96" s="100">
        <v>17.072934</v>
      </c>
      <c r="BG96" s="100">
        <v>14.279400000000001</v>
      </c>
      <c r="BH96" s="100">
        <v>16.465541000000002</v>
      </c>
      <c r="BI96" s="100">
        <v>19.037178999999998</v>
      </c>
      <c r="BJ96" s="100">
        <v>18.377412</v>
      </c>
      <c r="BK96" s="100">
        <v>15.174867000000001</v>
      </c>
      <c r="BL96" s="100">
        <v>18.157945999999999</v>
      </c>
      <c r="BM96" s="100">
        <v>12.465494</v>
      </c>
      <c r="BN96" s="100">
        <v>12.759001</v>
      </c>
      <c r="BO96" s="127"/>
      <c r="BP96" s="122">
        <v>1989</v>
      </c>
    </row>
    <row r="97" spans="1:68">
      <c r="A97" s="127"/>
      <c r="B97" s="122">
        <v>1990</v>
      </c>
      <c r="C97" s="100">
        <v>0</v>
      </c>
      <c r="D97" s="100">
        <v>0</v>
      </c>
      <c r="E97" s="100">
        <v>0.94638420000000001</v>
      </c>
      <c r="F97" s="100">
        <v>17.841560999999999</v>
      </c>
      <c r="G97" s="100">
        <v>36.454846000000003</v>
      </c>
      <c r="H97" s="100">
        <v>32.829023999999997</v>
      </c>
      <c r="I97" s="100">
        <v>25.316347</v>
      </c>
      <c r="J97" s="100">
        <v>26.055475000000001</v>
      </c>
      <c r="K97" s="100">
        <v>24.825868</v>
      </c>
      <c r="L97" s="100">
        <v>20.854932999999999</v>
      </c>
      <c r="M97" s="100">
        <v>22.129052999999999</v>
      </c>
      <c r="N97" s="100">
        <v>26.708164</v>
      </c>
      <c r="O97" s="100">
        <v>22.837568000000001</v>
      </c>
      <c r="P97" s="100">
        <v>25.176152999999999</v>
      </c>
      <c r="Q97" s="100">
        <v>27.537082999999999</v>
      </c>
      <c r="R97" s="100">
        <v>25.236675000000002</v>
      </c>
      <c r="S97" s="100">
        <v>35.901752999999999</v>
      </c>
      <c r="T97" s="100">
        <v>50.522061000000001</v>
      </c>
      <c r="U97" s="100">
        <v>20.384739</v>
      </c>
      <c r="V97" s="100">
        <v>21.004964999999999</v>
      </c>
      <c r="W97" s="127"/>
      <c r="X97" s="122">
        <v>1990</v>
      </c>
      <c r="Y97" s="100">
        <v>0</v>
      </c>
      <c r="Z97" s="100">
        <v>0</v>
      </c>
      <c r="AA97" s="100">
        <v>0</v>
      </c>
      <c r="AB97" s="100">
        <v>4.9636703000000004</v>
      </c>
      <c r="AC97" s="100">
        <v>3.8815412999999999</v>
      </c>
      <c r="AD97" s="100">
        <v>5.9424684000000001</v>
      </c>
      <c r="AE97" s="100">
        <v>8.0639471</v>
      </c>
      <c r="AF97" s="100">
        <v>5.3314810000000001</v>
      </c>
      <c r="AG97" s="100">
        <v>6.4645941999999996</v>
      </c>
      <c r="AH97" s="100">
        <v>7.1034449999999998</v>
      </c>
      <c r="AI97" s="100">
        <v>6.4857313999999997</v>
      </c>
      <c r="AJ97" s="100">
        <v>6.6826866000000003</v>
      </c>
      <c r="AK97" s="100">
        <v>5.6656765</v>
      </c>
      <c r="AL97" s="100">
        <v>7.7461111999999996</v>
      </c>
      <c r="AM97" s="100">
        <v>8.1289397999999995</v>
      </c>
      <c r="AN97" s="100">
        <v>7.7030780999999999</v>
      </c>
      <c r="AO97" s="100">
        <v>10.048448</v>
      </c>
      <c r="AP97" s="100">
        <v>7.5751119999999998</v>
      </c>
      <c r="AQ97" s="100">
        <v>4.9802083000000001</v>
      </c>
      <c r="AR97" s="100">
        <v>5.0875138</v>
      </c>
      <c r="AS97" s="127"/>
      <c r="AT97" s="122">
        <v>1990</v>
      </c>
      <c r="AU97" s="100">
        <v>0</v>
      </c>
      <c r="AV97" s="100">
        <v>0</v>
      </c>
      <c r="AW97" s="100">
        <v>0.48601100000000003</v>
      </c>
      <c r="AX97" s="100">
        <v>11.551601</v>
      </c>
      <c r="AY97" s="100">
        <v>20.392237999999999</v>
      </c>
      <c r="AZ97" s="100">
        <v>19.471295000000001</v>
      </c>
      <c r="BA97" s="100">
        <v>16.719263999999999</v>
      </c>
      <c r="BB97" s="100">
        <v>15.69201</v>
      </c>
      <c r="BC97" s="100">
        <v>15.803483999999999</v>
      </c>
      <c r="BD97" s="100">
        <v>14.153071000000001</v>
      </c>
      <c r="BE97" s="100">
        <v>14.492012000000001</v>
      </c>
      <c r="BF97" s="100">
        <v>16.802879999999998</v>
      </c>
      <c r="BG97" s="100">
        <v>14.218626</v>
      </c>
      <c r="BH97" s="100">
        <v>16.003599000000001</v>
      </c>
      <c r="BI97" s="100">
        <v>16.785185999999999</v>
      </c>
      <c r="BJ97" s="100">
        <v>14.924258999999999</v>
      </c>
      <c r="BK97" s="100">
        <v>19.536486</v>
      </c>
      <c r="BL97" s="100">
        <v>19.704433000000002</v>
      </c>
      <c r="BM97" s="100">
        <v>12.663251000000001</v>
      </c>
      <c r="BN97" s="100">
        <v>12.8436</v>
      </c>
      <c r="BO97" s="127"/>
      <c r="BP97" s="122">
        <v>1990</v>
      </c>
    </row>
    <row r="98" spans="1:68">
      <c r="A98" s="127"/>
      <c r="B98" s="122">
        <v>1991</v>
      </c>
      <c r="C98" s="100">
        <v>0</v>
      </c>
      <c r="D98" s="100">
        <v>0</v>
      </c>
      <c r="E98" s="100">
        <v>0.9399807</v>
      </c>
      <c r="F98" s="100">
        <v>19.033363000000001</v>
      </c>
      <c r="G98" s="100">
        <v>34.364553000000001</v>
      </c>
      <c r="H98" s="100">
        <v>29.314329000000001</v>
      </c>
      <c r="I98" s="100">
        <v>30.401354000000001</v>
      </c>
      <c r="J98" s="100">
        <v>34.175012000000002</v>
      </c>
      <c r="K98" s="100">
        <v>26.406649999999999</v>
      </c>
      <c r="L98" s="100">
        <v>25.07132</v>
      </c>
      <c r="M98" s="100">
        <v>27.4344</v>
      </c>
      <c r="N98" s="100">
        <v>22.869464000000001</v>
      </c>
      <c r="O98" s="100">
        <v>19.63035</v>
      </c>
      <c r="P98" s="100">
        <v>21.240573999999999</v>
      </c>
      <c r="Q98" s="100">
        <v>24.94595</v>
      </c>
      <c r="R98" s="100">
        <v>32.705841999999997</v>
      </c>
      <c r="S98" s="100">
        <v>49.755369000000002</v>
      </c>
      <c r="T98" s="100">
        <v>36.182723000000003</v>
      </c>
      <c r="U98" s="100">
        <v>21.438331999999999</v>
      </c>
      <c r="V98" s="100">
        <v>22.152448</v>
      </c>
      <c r="W98" s="127"/>
      <c r="X98" s="122">
        <v>1991</v>
      </c>
      <c r="Y98" s="100">
        <v>0</v>
      </c>
      <c r="Z98" s="100">
        <v>0</v>
      </c>
      <c r="AA98" s="100">
        <v>0.33150560000000001</v>
      </c>
      <c r="AB98" s="100">
        <v>3.156466</v>
      </c>
      <c r="AC98" s="100">
        <v>9.4252073999999997</v>
      </c>
      <c r="AD98" s="100">
        <v>8.0351826000000006</v>
      </c>
      <c r="AE98" s="100">
        <v>6.7420369999999998</v>
      </c>
      <c r="AF98" s="100">
        <v>6.7754859999999999</v>
      </c>
      <c r="AG98" s="100">
        <v>7.9795597999999996</v>
      </c>
      <c r="AH98" s="100">
        <v>7.9578709999999999</v>
      </c>
      <c r="AI98" s="100">
        <v>7.5029285999999997</v>
      </c>
      <c r="AJ98" s="100">
        <v>11.152996999999999</v>
      </c>
      <c r="AK98" s="100">
        <v>8.9167740999999996</v>
      </c>
      <c r="AL98" s="100">
        <v>5.6939826</v>
      </c>
      <c r="AM98" s="100">
        <v>7.7942046999999999</v>
      </c>
      <c r="AN98" s="100">
        <v>7.9821907999999997</v>
      </c>
      <c r="AO98" s="100">
        <v>8.9399304999999991</v>
      </c>
      <c r="AP98" s="100">
        <v>7.2709425999999997</v>
      </c>
      <c r="AQ98" s="100">
        <v>5.9178921999999998</v>
      </c>
      <c r="AR98" s="100">
        <v>6.0340796000000001</v>
      </c>
      <c r="AS98" s="127"/>
      <c r="AT98" s="122">
        <v>1991</v>
      </c>
      <c r="AU98" s="100">
        <v>0</v>
      </c>
      <c r="AV98" s="100">
        <v>0</v>
      </c>
      <c r="AW98" s="100">
        <v>0.64432</v>
      </c>
      <c r="AX98" s="100">
        <v>11.289709999999999</v>
      </c>
      <c r="AY98" s="100">
        <v>22.050968999999998</v>
      </c>
      <c r="AZ98" s="100">
        <v>18.718792000000001</v>
      </c>
      <c r="BA98" s="100">
        <v>18.586904000000001</v>
      </c>
      <c r="BB98" s="100">
        <v>20.475961000000002</v>
      </c>
      <c r="BC98" s="100">
        <v>17.307040000000001</v>
      </c>
      <c r="BD98" s="100">
        <v>16.712902</v>
      </c>
      <c r="BE98" s="100">
        <v>17.710943</v>
      </c>
      <c r="BF98" s="100">
        <v>17.081066</v>
      </c>
      <c r="BG98" s="100">
        <v>14.249499</v>
      </c>
      <c r="BH98" s="100">
        <v>13.107136000000001</v>
      </c>
      <c r="BI98" s="100">
        <v>15.467298</v>
      </c>
      <c r="BJ98" s="100">
        <v>18.205698000000002</v>
      </c>
      <c r="BK98" s="100">
        <v>23.93094</v>
      </c>
      <c r="BL98" s="100">
        <v>15.55946</v>
      </c>
      <c r="BM98" s="100">
        <v>13.654218</v>
      </c>
      <c r="BN98" s="100">
        <v>13.887798999999999</v>
      </c>
      <c r="BO98" s="127"/>
      <c r="BP98" s="122">
        <v>1991</v>
      </c>
    </row>
    <row r="99" spans="1:68">
      <c r="A99" s="127"/>
      <c r="B99" s="122">
        <v>1992</v>
      </c>
      <c r="C99" s="100">
        <v>0</v>
      </c>
      <c r="D99" s="100">
        <v>0</v>
      </c>
      <c r="E99" s="100">
        <v>0.77852030000000005</v>
      </c>
      <c r="F99" s="100">
        <v>18.460674999999998</v>
      </c>
      <c r="G99" s="100">
        <v>34.952185999999998</v>
      </c>
      <c r="H99" s="100">
        <v>32.621341000000001</v>
      </c>
      <c r="I99" s="100">
        <v>28.254660999999999</v>
      </c>
      <c r="J99" s="100">
        <v>26.808857</v>
      </c>
      <c r="K99" s="100">
        <v>22.973859000000001</v>
      </c>
      <c r="L99" s="100">
        <v>27.790149</v>
      </c>
      <c r="M99" s="100">
        <v>23.332929</v>
      </c>
      <c r="N99" s="100">
        <v>21.402277000000002</v>
      </c>
      <c r="O99" s="100">
        <v>24.836493000000001</v>
      </c>
      <c r="P99" s="100">
        <v>25.563473999999999</v>
      </c>
      <c r="Q99" s="100">
        <v>29.701892999999998</v>
      </c>
      <c r="R99" s="100">
        <v>29.022199000000001</v>
      </c>
      <c r="S99" s="100">
        <v>28.309365</v>
      </c>
      <c r="T99" s="100">
        <v>40.169133000000002</v>
      </c>
      <c r="U99" s="100">
        <v>20.899706999999999</v>
      </c>
      <c r="V99" s="100">
        <v>21.349795</v>
      </c>
      <c r="W99" s="127"/>
      <c r="X99" s="122">
        <v>1992</v>
      </c>
      <c r="Y99" s="100">
        <v>0</v>
      </c>
      <c r="Z99" s="100">
        <v>0</v>
      </c>
      <c r="AA99" s="100">
        <v>0.32887650000000002</v>
      </c>
      <c r="AB99" s="100">
        <v>4.8129023000000002</v>
      </c>
      <c r="AC99" s="100">
        <v>6.5257019999999999</v>
      </c>
      <c r="AD99" s="100">
        <v>6.0979504999999996</v>
      </c>
      <c r="AE99" s="100">
        <v>8.0058857000000003</v>
      </c>
      <c r="AF99" s="100">
        <v>6.6485431999999998</v>
      </c>
      <c r="AG99" s="100">
        <v>7.7979398</v>
      </c>
      <c r="AH99" s="100">
        <v>6.1330765999999999</v>
      </c>
      <c r="AI99" s="100">
        <v>6.8425598000000001</v>
      </c>
      <c r="AJ99" s="100">
        <v>7.6496462000000003</v>
      </c>
      <c r="AK99" s="100">
        <v>6.5766758000000003</v>
      </c>
      <c r="AL99" s="100">
        <v>6.8062129000000002</v>
      </c>
      <c r="AM99" s="100">
        <v>7.1845470999999996</v>
      </c>
      <c r="AN99" s="100">
        <v>10.048363</v>
      </c>
      <c r="AO99" s="100">
        <v>5.2862853999999997</v>
      </c>
      <c r="AP99" s="100">
        <v>7.7970683000000003</v>
      </c>
      <c r="AQ99" s="100">
        <v>5.4045554999999998</v>
      </c>
      <c r="AR99" s="100">
        <v>5.4525793</v>
      </c>
      <c r="AS99" s="127"/>
      <c r="AT99" s="122">
        <v>1992</v>
      </c>
      <c r="AU99" s="100">
        <v>0</v>
      </c>
      <c r="AV99" s="100">
        <v>0</v>
      </c>
      <c r="AW99" s="100">
        <v>0.55983210000000005</v>
      </c>
      <c r="AX99" s="100">
        <v>11.807295999999999</v>
      </c>
      <c r="AY99" s="100">
        <v>20.927368999999999</v>
      </c>
      <c r="AZ99" s="100">
        <v>19.398446</v>
      </c>
      <c r="BA99" s="100">
        <v>18.137792999999999</v>
      </c>
      <c r="BB99" s="100">
        <v>16.716100000000001</v>
      </c>
      <c r="BC99" s="100">
        <v>15.454625</v>
      </c>
      <c r="BD99" s="100">
        <v>17.190944999999999</v>
      </c>
      <c r="BE99" s="100">
        <v>15.295444</v>
      </c>
      <c r="BF99" s="100">
        <v>14.598106</v>
      </c>
      <c r="BG99" s="100">
        <v>15.674498</v>
      </c>
      <c r="BH99" s="100">
        <v>15.797998</v>
      </c>
      <c r="BI99" s="100">
        <v>17.314844000000001</v>
      </c>
      <c r="BJ99" s="100">
        <v>17.910233999999999</v>
      </c>
      <c r="BK99" s="100">
        <v>13.770369000000001</v>
      </c>
      <c r="BL99" s="100">
        <v>17.206627000000001</v>
      </c>
      <c r="BM99" s="100">
        <v>13.124594999999999</v>
      </c>
      <c r="BN99" s="100">
        <v>13.227907</v>
      </c>
      <c r="BO99" s="127"/>
      <c r="BP99" s="122">
        <v>1992</v>
      </c>
    </row>
    <row r="100" spans="1:68">
      <c r="A100" s="127"/>
      <c r="B100" s="122">
        <v>1993</v>
      </c>
      <c r="C100" s="100">
        <v>0</v>
      </c>
      <c r="D100" s="100">
        <v>0</v>
      </c>
      <c r="E100" s="100">
        <v>0.61657890000000004</v>
      </c>
      <c r="F100" s="100">
        <v>16.779385999999999</v>
      </c>
      <c r="G100" s="100">
        <v>32.073599000000002</v>
      </c>
      <c r="H100" s="100">
        <v>29.262611</v>
      </c>
      <c r="I100" s="100">
        <v>28.223701999999999</v>
      </c>
      <c r="J100" s="100">
        <v>22.208909999999999</v>
      </c>
      <c r="K100" s="100">
        <v>20.542096999999998</v>
      </c>
      <c r="L100" s="100">
        <v>25.896671999999999</v>
      </c>
      <c r="M100" s="100">
        <v>20.438437</v>
      </c>
      <c r="N100" s="100">
        <v>21.942542</v>
      </c>
      <c r="O100" s="100">
        <v>24.066445999999999</v>
      </c>
      <c r="P100" s="100">
        <v>22.474367000000001</v>
      </c>
      <c r="Q100" s="100">
        <v>24.385563999999999</v>
      </c>
      <c r="R100" s="100">
        <v>23.306449000000001</v>
      </c>
      <c r="S100" s="100">
        <v>36.533997999999997</v>
      </c>
      <c r="T100" s="100">
        <v>43.763675999999997</v>
      </c>
      <c r="U100" s="100">
        <v>19.209790999999999</v>
      </c>
      <c r="V100" s="100">
        <v>19.665192999999999</v>
      </c>
      <c r="W100" s="127"/>
      <c r="X100" s="122">
        <v>1993</v>
      </c>
      <c r="Y100" s="100">
        <v>0</v>
      </c>
      <c r="Z100" s="100">
        <v>0</v>
      </c>
      <c r="AA100" s="100">
        <v>0.16279460000000001</v>
      </c>
      <c r="AB100" s="100">
        <v>3.0203796000000001</v>
      </c>
      <c r="AC100" s="100">
        <v>5.0709724999999999</v>
      </c>
      <c r="AD100" s="100">
        <v>5.5944303</v>
      </c>
      <c r="AE100" s="100">
        <v>5.4826664999999997</v>
      </c>
      <c r="AF100" s="100">
        <v>7.7149599000000002</v>
      </c>
      <c r="AG100" s="100">
        <v>4.1787061999999997</v>
      </c>
      <c r="AH100" s="100">
        <v>7.5185865999999999</v>
      </c>
      <c r="AI100" s="100">
        <v>6.4645419999999998</v>
      </c>
      <c r="AJ100" s="100">
        <v>5.0666126</v>
      </c>
      <c r="AK100" s="100">
        <v>5.0152267999999998</v>
      </c>
      <c r="AL100" s="100">
        <v>5.6389652000000003</v>
      </c>
      <c r="AM100" s="100">
        <v>6.2711031000000004</v>
      </c>
      <c r="AN100" s="100">
        <v>6.9674576000000004</v>
      </c>
      <c r="AO100" s="100">
        <v>8.8586849999999995</v>
      </c>
      <c r="AP100" s="100">
        <v>2.4685465999999998</v>
      </c>
      <c r="AQ100" s="100">
        <v>4.4505552000000002</v>
      </c>
      <c r="AR100" s="100">
        <v>4.5033010999999998</v>
      </c>
      <c r="AS100" s="127"/>
      <c r="AT100" s="122">
        <v>1993</v>
      </c>
      <c r="AU100" s="100">
        <v>0</v>
      </c>
      <c r="AV100" s="100">
        <v>0</v>
      </c>
      <c r="AW100" s="100">
        <v>0.39587909999999998</v>
      </c>
      <c r="AX100" s="100">
        <v>10.072944</v>
      </c>
      <c r="AY100" s="100">
        <v>18.756578000000001</v>
      </c>
      <c r="AZ100" s="100">
        <v>17.465160000000001</v>
      </c>
      <c r="BA100" s="100">
        <v>16.855606999999999</v>
      </c>
      <c r="BB100" s="100">
        <v>14.948370000000001</v>
      </c>
      <c r="BC100" s="100">
        <v>12.399380000000001</v>
      </c>
      <c r="BD100" s="100">
        <v>16.886866999999999</v>
      </c>
      <c r="BE100" s="100">
        <v>13.623716999999999</v>
      </c>
      <c r="BF100" s="100">
        <v>13.591582000000001</v>
      </c>
      <c r="BG100" s="100">
        <v>14.520049999999999</v>
      </c>
      <c r="BH100" s="100">
        <v>13.743916</v>
      </c>
      <c r="BI100" s="100">
        <v>14.463277</v>
      </c>
      <c r="BJ100" s="100">
        <v>13.751514999999999</v>
      </c>
      <c r="BK100" s="100">
        <v>19.115814</v>
      </c>
      <c r="BL100" s="100">
        <v>14.551888999999999</v>
      </c>
      <c r="BM100" s="100">
        <v>11.800525</v>
      </c>
      <c r="BN100" s="100">
        <v>11.887204000000001</v>
      </c>
      <c r="BO100" s="127"/>
      <c r="BP100" s="122">
        <v>1993</v>
      </c>
    </row>
    <row r="101" spans="1:68">
      <c r="A101" s="127"/>
      <c r="B101" s="122">
        <v>1994</v>
      </c>
      <c r="C101" s="100">
        <v>0</v>
      </c>
      <c r="D101" s="100">
        <v>0</v>
      </c>
      <c r="E101" s="100">
        <v>0.45798800000000001</v>
      </c>
      <c r="F101" s="100">
        <v>18.70523</v>
      </c>
      <c r="G101" s="100">
        <v>34.623469999999998</v>
      </c>
      <c r="H101" s="100">
        <v>30.126767999999998</v>
      </c>
      <c r="I101" s="100">
        <v>28.510003999999999</v>
      </c>
      <c r="J101" s="100">
        <v>25.083829000000001</v>
      </c>
      <c r="K101" s="100">
        <v>27.382756000000001</v>
      </c>
      <c r="L101" s="100">
        <v>24.389689000000001</v>
      </c>
      <c r="M101" s="100">
        <v>25.348489000000001</v>
      </c>
      <c r="N101" s="100">
        <v>23.170839999999998</v>
      </c>
      <c r="O101" s="100">
        <v>23.149913000000002</v>
      </c>
      <c r="P101" s="100">
        <v>22.924226000000001</v>
      </c>
      <c r="Q101" s="100">
        <v>24.706374</v>
      </c>
      <c r="R101" s="100">
        <v>27.629058000000001</v>
      </c>
      <c r="S101" s="100">
        <v>33.572409999999998</v>
      </c>
      <c r="T101" s="100">
        <v>41.372047999999999</v>
      </c>
      <c r="U101" s="100">
        <v>20.646059000000001</v>
      </c>
      <c r="V101" s="100">
        <v>21.093426999999998</v>
      </c>
      <c r="W101" s="127"/>
      <c r="X101" s="122">
        <v>1994</v>
      </c>
      <c r="Y101" s="100">
        <v>0</v>
      </c>
      <c r="Z101" s="100">
        <v>0</v>
      </c>
      <c r="AA101" s="100">
        <v>0.48290280000000002</v>
      </c>
      <c r="AB101" s="100">
        <v>2.7422407</v>
      </c>
      <c r="AC101" s="100">
        <v>5.6583889000000003</v>
      </c>
      <c r="AD101" s="100">
        <v>6.3501345999999996</v>
      </c>
      <c r="AE101" s="100">
        <v>5.7317070000000001</v>
      </c>
      <c r="AF101" s="100">
        <v>7.9005507000000001</v>
      </c>
      <c r="AG101" s="100">
        <v>6.7127404999999998</v>
      </c>
      <c r="AH101" s="100">
        <v>6.3930658999999999</v>
      </c>
      <c r="AI101" s="100">
        <v>6.6413409999999997</v>
      </c>
      <c r="AJ101" s="100">
        <v>5.9813900999999996</v>
      </c>
      <c r="AK101" s="100">
        <v>6.7439220000000004</v>
      </c>
      <c r="AL101" s="100">
        <v>3.9610346999999999</v>
      </c>
      <c r="AM101" s="100">
        <v>5.6889292999999999</v>
      </c>
      <c r="AN101" s="100">
        <v>7.0425635</v>
      </c>
      <c r="AO101" s="100">
        <v>7.1968766000000004</v>
      </c>
      <c r="AP101" s="100">
        <v>7.0816514000000002</v>
      </c>
      <c r="AQ101" s="100">
        <v>4.7865130999999996</v>
      </c>
      <c r="AR101" s="100">
        <v>4.8390468000000002</v>
      </c>
      <c r="AS101" s="127"/>
      <c r="AT101" s="122">
        <v>1994</v>
      </c>
      <c r="AU101" s="100">
        <v>0</v>
      </c>
      <c r="AV101" s="100">
        <v>0</v>
      </c>
      <c r="AW101" s="100">
        <v>0.47011550000000002</v>
      </c>
      <c r="AX101" s="100">
        <v>10.926342</v>
      </c>
      <c r="AY101" s="100">
        <v>20.352049000000001</v>
      </c>
      <c r="AZ101" s="100">
        <v>18.267410000000002</v>
      </c>
      <c r="BA101" s="100">
        <v>17.123263999999999</v>
      </c>
      <c r="BB101" s="100">
        <v>16.476859000000001</v>
      </c>
      <c r="BC101" s="100">
        <v>17.062532999999998</v>
      </c>
      <c r="BD101" s="100">
        <v>15.544795000000001</v>
      </c>
      <c r="BE101" s="100">
        <v>16.214165000000001</v>
      </c>
      <c r="BF101" s="100">
        <v>14.666888</v>
      </c>
      <c r="BG101" s="100">
        <v>14.927706000000001</v>
      </c>
      <c r="BH101" s="100">
        <v>13.139262</v>
      </c>
      <c r="BI101" s="100">
        <v>14.322839999999999</v>
      </c>
      <c r="BJ101" s="100">
        <v>15.638540000000001</v>
      </c>
      <c r="BK101" s="100">
        <v>16.978954000000002</v>
      </c>
      <c r="BL101" s="100">
        <v>17.196905000000001</v>
      </c>
      <c r="BM101" s="100">
        <v>12.681497999999999</v>
      </c>
      <c r="BN101" s="100">
        <v>12.787267999999999</v>
      </c>
      <c r="BO101" s="127"/>
      <c r="BP101" s="122">
        <v>1994</v>
      </c>
    </row>
    <row r="102" spans="1:68">
      <c r="A102" s="127"/>
      <c r="B102" s="122">
        <v>1995</v>
      </c>
      <c r="C102" s="100">
        <v>0</v>
      </c>
      <c r="D102" s="100">
        <v>0</v>
      </c>
      <c r="E102" s="100">
        <v>0.75569109999999995</v>
      </c>
      <c r="F102" s="100">
        <v>15.127659</v>
      </c>
      <c r="G102" s="100">
        <v>34.915765999999998</v>
      </c>
      <c r="H102" s="100">
        <v>34.282792000000001</v>
      </c>
      <c r="I102" s="100">
        <v>32.821734999999997</v>
      </c>
      <c r="J102" s="100">
        <v>31.049063</v>
      </c>
      <c r="K102" s="100">
        <v>24.417117000000001</v>
      </c>
      <c r="L102" s="100">
        <v>24.322752999999999</v>
      </c>
      <c r="M102" s="100">
        <v>23.467292</v>
      </c>
      <c r="N102" s="100">
        <v>26.657518</v>
      </c>
      <c r="O102" s="100">
        <v>19.595369999999999</v>
      </c>
      <c r="P102" s="100">
        <v>18.867529000000001</v>
      </c>
      <c r="Q102" s="100">
        <v>20.073827000000001</v>
      </c>
      <c r="R102" s="100">
        <v>23.09168</v>
      </c>
      <c r="S102" s="100">
        <v>33.257362999999998</v>
      </c>
      <c r="T102" s="100">
        <v>40.641069000000002</v>
      </c>
      <c r="U102" s="100">
        <v>20.903015</v>
      </c>
      <c r="V102" s="100">
        <v>21.212260000000001</v>
      </c>
      <c r="W102" s="127"/>
      <c r="X102" s="122">
        <v>1995</v>
      </c>
      <c r="Y102" s="100">
        <v>0</v>
      </c>
      <c r="Z102" s="100">
        <v>0</v>
      </c>
      <c r="AA102" s="100">
        <v>0</v>
      </c>
      <c r="AB102" s="100">
        <v>4.7119686999999999</v>
      </c>
      <c r="AC102" s="100">
        <v>7.8446698000000001</v>
      </c>
      <c r="AD102" s="100">
        <v>7.1605707000000001</v>
      </c>
      <c r="AE102" s="100">
        <v>6.8613742000000002</v>
      </c>
      <c r="AF102" s="100">
        <v>7.0414104999999996</v>
      </c>
      <c r="AG102" s="100">
        <v>8.1140170000000005</v>
      </c>
      <c r="AH102" s="100">
        <v>7.8109871000000002</v>
      </c>
      <c r="AI102" s="100">
        <v>8.6477274000000008</v>
      </c>
      <c r="AJ102" s="100">
        <v>7.8686594000000003</v>
      </c>
      <c r="AK102" s="100">
        <v>5.3464951000000003</v>
      </c>
      <c r="AL102" s="100">
        <v>6.5189972000000003</v>
      </c>
      <c r="AM102" s="100">
        <v>4.3516370999999996</v>
      </c>
      <c r="AN102" s="100">
        <v>5.5907486000000004</v>
      </c>
      <c r="AO102" s="100">
        <v>8.7319467</v>
      </c>
      <c r="AP102" s="100">
        <v>2.9894473000000001</v>
      </c>
      <c r="AQ102" s="100">
        <v>5.4729684000000001</v>
      </c>
      <c r="AR102" s="100">
        <v>5.5240062999999999</v>
      </c>
      <c r="AS102" s="127"/>
      <c r="AT102" s="122">
        <v>1995</v>
      </c>
      <c r="AU102" s="100">
        <v>0</v>
      </c>
      <c r="AV102" s="100">
        <v>0</v>
      </c>
      <c r="AW102" s="100">
        <v>0.38725530000000002</v>
      </c>
      <c r="AX102" s="100">
        <v>10.053243</v>
      </c>
      <c r="AY102" s="100">
        <v>21.576414</v>
      </c>
      <c r="AZ102" s="100">
        <v>20.762077999999999</v>
      </c>
      <c r="BA102" s="100">
        <v>19.836735000000001</v>
      </c>
      <c r="BB102" s="100">
        <v>19.032298999999998</v>
      </c>
      <c r="BC102" s="100">
        <v>16.253017</v>
      </c>
      <c r="BD102" s="100">
        <v>16.190166000000001</v>
      </c>
      <c r="BE102" s="100">
        <v>16.212008000000001</v>
      </c>
      <c r="BF102" s="100">
        <v>17.394417000000001</v>
      </c>
      <c r="BG102" s="100">
        <v>12.438215</v>
      </c>
      <c r="BH102" s="100">
        <v>12.523263</v>
      </c>
      <c r="BI102" s="100">
        <v>11.511279</v>
      </c>
      <c r="BJ102" s="100">
        <v>12.954046</v>
      </c>
      <c r="BK102" s="100">
        <v>17.882166999999999</v>
      </c>
      <c r="BL102" s="100">
        <v>14.180896000000001</v>
      </c>
      <c r="BM102" s="100">
        <v>13.151987999999999</v>
      </c>
      <c r="BN102" s="100">
        <v>13.192907</v>
      </c>
      <c r="BO102" s="127"/>
      <c r="BP102" s="122">
        <v>1995</v>
      </c>
    </row>
    <row r="103" spans="1:68">
      <c r="A103" s="127"/>
      <c r="B103" s="122">
        <v>1996</v>
      </c>
      <c r="C103" s="100">
        <v>0</v>
      </c>
      <c r="D103" s="100">
        <v>0</v>
      </c>
      <c r="E103" s="100">
        <v>1.0489090999999999</v>
      </c>
      <c r="F103" s="100">
        <v>17.497007</v>
      </c>
      <c r="G103" s="100">
        <v>33.627037999999999</v>
      </c>
      <c r="H103" s="100">
        <v>33.412191999999997</v>
      </c>
      <c r="I103" s="100">
        <v>31.900593000000001</v>
      </c>
      <c r="J103" s="100">
        <v>32.330846999999999</v>
      </c>
      <c r="K103" s="100">
        <v>26.579750000000001</v>
      </c>
      <c r="L103" s="100">
        <v>23.172730000000001</v>
      </c>
      <c r="M103" s="100">
        <v>22.330921</v>
      </c>
      <c r="N103" s="100">
        <v>22.259613999999999</v>
      </c>
      <c r="O103" s="100">
        <v>24.993538999999998</v>
      </c>
      <c r="P103" s="100">
        <v>20.250872999999999</v>
      </c>
      <c r="Q103" s="100">
        <v>24.749773000000001</v>
      </c>
      <c r="R103" s="100">
        <v>29.097258</v>
      </c>
      <c r="S103" s="100">
        <v>39.872408</v>
      </c>
      <c r="T103" s="100">
        <v>29.9985</v>
      </c>
      <c r="U103" s="100">
        <v>21.300948999999999</v>
      </c>
      <c r="V103" s="100">
        <v>21.615501999999999</v>
      </c>
      <c r="W103" s="127"/>
      <c r="X103" s="122">
        <v>1996</v>
      </c>
      <c r="Y103" s="100">
        <v>0</v>
      </c>
      <c r="Z103" s="100">
        <v>0</v>
      </c>
      <c r="AA103" s="100">
        <v>1.1019093</v>
      </c>
      <c r="AB103" s="100">
        <v>4.1925204999999997</v>
      </c>
      <c r="AC103" s="100">
        <v>4.3861828999999997</v>
      </c>
      <c r="AD103" s="100">
        <v>6.9656395</v>
      </c>
      <c r="AE103" s="100">
        <v>6.5195106999999997</v>
      </c>
      <c r="AF103" s="100">
        <v>8.9479669000000008</v>
      </c>
      <c r="AG103" s="100">
        <v>6.6544324000000001</v>
      </c>
      <c r="AH103" s="100">
        <v>7.8473718000000003</v>
      </c>
      <c r="AI103" s="100">
        <v>7.6772175000000002</v>
      </c>
      <c r="AJ103" s="100">
        <v>5.1782807999999996</v>
      </c>
      <c r="AK103" s="100">
        <v>5.3535453000000004</v>
      </c>
      <c r="AL103" s="100">
        <v>4.2493037999999999</v>
      </c>
      <c r="AM103" s="100">
        <v>7.0679847999999996</v>
      </c>
      <c r="AN103" s="100">
        <v>5.7707448000000001</v>
      </c>
      <c r="AO103" s="100">
        <v>4.5522830000000001</v>
      </c>
      <c r="AP103" s="100">
        <v>3.5485657000000002</v>
      </c>
      <c r="AQ103" s="100">
        <v>5.0439748</v>
      </c>
      <c r="AR103" s="100">
        <v>5.0769007999999998</v>
      </c>
      <c r="AS103" s="127"/>
      <c r="AT103" s="122">
        <v>1996</v>
      </c>
      <c r="AU103" s="100">
        <v>0</v>
      </c>
      <c r="AV103" s="100">
        <v>0</v>
      </c>
      <c r="AW103" s="100">
        <v>1.0747561999999999</v>
      </c>
      <c r="AX103" s="100">
        <v>11.008955</v>
      </c>
      <c r="AY103" s="100">
        <v>19.225840000000002</v>
      </c>
      <c r="AZ103" s="100">
        <v>20.215892</v>
      </c>
      <c r="BA103" s="100">
        <v>19.183078999999999</v>
      </c>
      <c r="BB103" s="100">
        <v>20.618002000000001</v>
      </c>
      <c r="BC103" s="100">
        <v>16.596453</v>
      </c>
      <c r="BD103" s="100">
        <v>15.596097</v>
      </c>
      <c r="BE103" s="100">
        <v>15.149234999999999</v>
      </c>
      <c r="BF103" s="100">
        <v>13.846092000000001</v>
      </c>
      <c r="BG103" s="100">
        <v>15.134456</v>
      </c>
      <c r="BH103" s="100">
        <v>12.050169</v>
      </c>
      <c r="BI103" s="100">
        <v>15.162597999999999</v>
      </c>
      <c r="BJ103" s="100">
        <v>15.665276</v>
      </c>
      <c r="BK103" s="100">
        <v>17.789035999999999</v>
      </c>
      <c r="BL103" s="100">
        <v>11.448197</v>
      </c>
      <c r="BM103" s="100">
        <v>13.130483</v>
      </c>
      <c r="BN103" s="100">
        <v>13.162858</v>
      </c>
      <c r="BO103" s="127"/>
      <c r="BP103" s="122">
        <v>1996</v>
      </c>
    </row>
    <row r="104" spans="1:68">
      <c r="A104" s="127"/>
      <c r="B104" s="123">
        <v>1997</v>
      </c>
      <c r="C104" s="100">
        <v>0</v>
      </c>
      <c r="D104" s="100">
        <v>0</v>
      </c>
      <c r="E104" s="100">
        <v>1.1977213</v>
      </c>
      <c r="F104" s="100">
        <v>18.598903</v>
      </c>
      <c r="G104" s="100">
        <v>43.126762999999997</v>
      </c>
      <c r="H104" s="100">
        <v>40.738221000000003</v>
      </c>
      <c r="I104" s="100">
        <v>34.778626000000003</v>
      </c>
      <c r="J104" s="100">
        <v>29.279626</v>
      </c>
      <c r="K104" s="100">
        <v>31.606164</v>
      </c>
      <c r="L104" s="100">
        <v>23.633651</v>
      </c>
      <c r="M104" s="100">
        <v>25.400554</v>
      </c>
      <c r="N104" s="100">
        <v>22.436720000000001</v>
      </c>
      <c r="O104" s="100">
        <v>22.241250999999998</v>
      </c>
      <c r="P104" s="100">
        <v>22.935848</v>
      </c>
      <c r="Q104" s="100">
        <v>24.599720000000001</v>
      </c>
      <c r="R104" s="100">
        <v>35.972935999999997</v>
      </c>
      <c r="S104" s="100">
        <v>34.206999000000003</v>
      </c>
      <c r="T104" s="100">
        <v>40.883074000000001</v>
      </c>
      <c r="U104" s="100">
        <v>23.404965000000001</v>
      </c>
      <c r="V104" s="100">
        <v>23.693269000000001</v>
      </c>
      <c r="W104" s="127"/>
      <c r="X104" s="123">
        <v>1997</v>
      </c>
      <c r="Y104" s="100">
        <v>0</v>
      </c>
      <c r="Z104" s="100">
        <v>0</v>
      </c>
      <c r="AA104" s="100">
        <v>1.0987872999999999</v>
      </c>
      <c r="AB104" s="100">
        <v>5.3276075000000001</v>
      </c>
      <c r="AC104" s="100">
        <v>9.0177966000000005</v>
      </c>
      <c r="AD104" s="100">
        <v>8.1782923000000007</v>
      </c>
      <c r="AE104" s="100">
        <v>7.8587556999999997</v>
      </c>
      <c r="AF104" s="100">
        <v>8.6549878000000007</v>
      </c>
      <c r="AG104" s="100">
        <v>8.4223122000000004</v>
      </c>
      <c r="AH104" s="100">
        <v>7.0341956000000003</v>
      </c>
      <c r="AI104" s="100">
        <v>9.5418240999999995</v>
      </c>
      <c r="AJ104" s="100">
        <v>7.6377784000000002</v>
      </c>
      <c r="AK104" s="100">
        <v>6.6348012000000001</v>
      </c>
      <c r="AL104" s="100">
        <v>7.1343774</v>
      </c>
      <c r="AM104" s="100">
        <v>6.7296604000000002</v>
      </c>
      <c r="AN104" s="100">
        <v>8.2312914999999993</v>
      </c>
      <c r="AO104" s="100">
        <v>6.1477586000000004</v>
      </c>
      <c r="AP104" s="100">
        <v>6.0550198999999996</v>
      </c>
      <c r="AQ104" s="100">
        <v>6.2264888000000003</v>
      </c>
      <c r="AR104" s="100">
        <v>6.2353565</v>
      </c>
      <c r="AS104" s="127"/>
      <c r="AT104" s="123">
        <v>1997</v>
      </c>
      <c r="AU104" s="100">
        <v>0</v>
      </c>
      <c r="AV104" s="100">
        <v>0</v>
      </c>
      <c r="AW104" s="100">
        <v>1.1494244</v>
      </c>
      <c r="AX104" s="100">
        <v>12.12607</v>
      </c>
      <c r="AY104" s="100">
        <v>26.308358999999999</v>
      </c>
      <c r="AZ104" s="100">
        <v>24.461178</v>
      </c>
      <c r="BA104" s="100">
        <v>21.268923999999998</v>
      </c>
      <c r="BB104" s="100">
        <v>18.931208000000002</v>
      </c>
      <c r="BC104" s="100">
        <v>19.970001</v>
      </c>
      <c r="BD104" s="100">
        <v>15.383253</v>
      </c>
      <c r="BE104" s="100">
        <v>17.621226</v>
      </c>
      <c r="BF104" s="100">
        <v>15.153347999999999</v>
      </c>
      <c r="BG104" s="100">
        <v>14.415993</v>
      </c>
      <c r="BH104" s="100">
        <v>14.865879</v>
      </c>
      <c r="BI104" s="100">
        <v>14.981840999999999</v>
      </c>
      <c r="BJ104" s="100">
        <v>20.038049999999998</v>
      </c>
      <c r="BK104" s="100">
        <v>16.719379</v>
      </c>
      <c r="BL104" s="100">
        <v>16.491309000000001</v>
      </c>
      <c r="BM104" s="100">
        <v>14.764124000000001</v>
      </c>
      <c r="BN104" s="100">
        <v>14.762741999999999</v>
      </c>
      <c r="BO104" s="127"/>
      <c r="BP104" s="123">
        <v>1997</v>
      </c>
    </row>
    <row r="105" spans="1:68">
      <c r="A105" s="127"/>
      <c r="B105" s="123">
        <v>1998</v>
      </c>
      <c r="C105" s="100">
        <v>0</v>
      </c>
      <c r="D105" s="100">
        <v>0</v>
      </c>
      <c r="E105" s="100">
        <v>0.8968275</v>
      </c>
      <c r="F105" s="100">
        <v>17.727976000000002</v>
      </c>
      <c r="G105" s="100">
        <v>37.193621</v>
      </c>
      <c r="H105" s="100">
        <v>43.205638</v>
      </c>
      <c r="I105" s="100">
        <v>39.633029999999998</v>
      </c>
      <c r="J105" s="100">
        <v>36.763122000000003</v>
      </c>
      <c r="K105" s="100">
        <v>29.801300999999999</v>
      </c>
      <c r="L105" s="100">
        <v>25.623242999999999</v>
      </c>
      <c r="M105" s="100">
        <v>24.961963000000001</v>
      </c>
      <c r="N105" s="100">
        <v>19.707125000000001</v>
      </c>
      <c r="O105" s="100">
        <v>20.275257</v>
      </c>
      <c r="P105" s="100">
        <v>26.080857000000002</v>
      </c>
      <c r="Q105" s="100">
        <v>17.09038</v>
      </c>
      <c r="R105" s="100">
        <v>21.041135000000001</v>
      </c>
      <c r="S105" s="100">
        <v>29.956154999999999</v>
      </c>
      <c r="T105" s="100">
        <v>32.424944000000004</v>
      </c>
      <c r="U105" s="100">
        <v>23.260486</v>
      </c>
      <c r="V105" s="100">
        <v>23.35793</v>
      </c>
      <c r="W105" s="127"/>
      <c r="X105" s="123">
        <v>1998</v>
      </c>
      <c r="Y105" s="100">
        <v>0</v>
      </c>
      <c r="Z105" s="100">
        <v>0</v>
      </c>
      <c r="AA105" s="100">
        <v>0.15660209999999999</v>
      </c>
      <c r="AB105" s="100">
        <v>5.6146789999999998</v>
      </c>
      <c r="AC105" s="100">
        <v>7.2546426000000004</v>
      </c>
      <c r="AD105" s="100">
        <v>7.6834422</v>
      </c>
      <c r="AE105" s="100">
        <v>7.5090178999999999</v>
      </c>
      <c r="AF105" s="100">
        <v>10.283628</v>
      </c>
      <c r="AG105" s="100">
        <v>8.2988739000000002</v>
      </c>
      <c r="AH105" s="100">
        <v>5.0740036000000002</v>
      </c>
      <c r="AI105" s="100">
        <v>6.8476555000000001</v>
      </c>
      <c r="AJ105" s="100">
        <v>6.9600723999999996</v>
      </c>
      <c r="AK105" s="100">
        <v>6.2101236000000002</v>
      </c>
      <c r="AL105" s="100">
        <v>5.7622606999999997</v>
      </c>
      <c r="AM105" s="100">
        <v>6.3786551999999999</v>
      </c>
      <c r="AN105" s="100">
        <v>6.3596335000000002</v>
      </c>
      <c r="AO105" s="100">
        <v>8.2848669000000008</v>
      </c>
      <c r="AP105" s="100">
        <v>4.4893954000000003</v>
      </c>
      <c r="AQ105" s="100">
        <v>5.6917438999999996</v>
      </c>
      <c r="AR105" s="100">
        <v>5.6590783</v>
      </c>
      <c r="AS105" s="127"/>
      <c r="AT105" s="123">
        <v>1998</v>
      </c>
      <c r="AU105" s="100">
        <v>0</v>
      </c>
      <c r="AV105" s="100">
        <v>0</v>
      </c>
      <c r="AW105" s="100">
        <v>0.53533759999999997</v>
      </c>
      <c r="AX105" s="100">
        <v>11.81812</v>
      </c>
      <c r="AY105" s="100">
        <v>22.439568999999999</v>
      </c>
      <c r="AZ105" s="100">
        <v>25.419124</v>
      </c>
      <c r="BA105" s="100">
        <v>23.492059000000001</v>
      </c>
      <c r="BB105" s="100">
        <v>23.468591</v>
      </c>
      <c r="BC105" s="100">
        <v>18.990960999999999</v>
      </c>
      <c r="BD105" s="100">
        <v>15.359496999999999</v>
      </c>
      <c r="BE105" s="100">
        <v>16.056159000000001</v>
      </c>
      <c r="BF105" s="100">
        <v>13.446236000000001</v>
      </c>
      <c r="BG105" s="100">
        <v>13.238377</v>
      </c>
      <c r="BH105" s="100">
        <v>15.719944</v>
      </c>
      <c r="BI105" s="100">
        <v>11.364853999999999</v>
      </c>
      <c r="BJ105" s="100">
        <v>12.635998000000001</v>
      </c>
      <c r="BK105" s="100">
        <v>16.482724000000001</v>
      </c>
      <c r="BL105" s="100">
        <v>12.959619999999999</v>
      </c>
      <c r="BM105" s="100">
        <v>14.418851999999999</v>
      </c>
      <c r="BN105" s="100">
        <v>14.366160000000001</v>
      </c>
      <c r="BO105" s="127"/>
      <c r="BP105" s="123">
        <v>1998</v>
      </c>
    </row>
    <row r="106" spans="1:68">
      <c r="A106" s="127"/>
      <c r="B106" s="123">
        <v>1999</v>
      </c>
      <c r="C106" s="100">
        <v>0</v>
      </c>
      <c r="D106" s="100">
        <v>0</v>
      </c>
      <c r="E106" s="100">
        <v>1.485436</v>
      </c>
      <c r="F106" s="100">
        <v>14.664529999999999</v>
      </c>
      <c r="G106" s="100">
        <v>32.384459</v>
      </c>
      <c r="H106" s="100">
        <v>37.526144000000002</v>
      </c>
      <c r="I106" s="100">
        <v>33.686444000000002</v>
      </c>
      <c r="J106" s="100">
        <v>29.988861</v>
      </c>
      <c r="K106" s="100">
        <v>28.910748000000002</v>
      </c>
      <c r="L106" s="100">
        <v>25.052534000000001</v>
      </c>
      <c r="M106" s="100">
        <v>24.070699000000001</v>
      </c>
      <c r="N106" s="100">
        <v>21.874658</v>
      </c>
      <c r="O106" s="100">
        <v>19.339832000000001</v>
      </c>
      <c r="P106" s="100">
        <v>18.986884</v>
      </c>
      <c r="Q106" s="100">
        <v>26.296557</v>
      </c>
      <c r="R106" s="100">
        <v>25.600909999999999</v>
      </c>
      <c r="S106" s="100">
        <v>33.944938</v>
      </c>
      <c r="T106" s="100">
        <v>40.070191999999999</v>
      </c>
      <c r="U106" s="100">
        <v>21.434439000000001</v>
      </c>
      <c r="V106" s="100">
        <v>21.734338000000001</v>
      </c>
      <c r="W106" s="127"/>
      <c r="X106" s="123">
        <v>1999</v>
      </c>
      <c r="Y106" s="100">
        <v>0</v>
      </c>
      <c r="Z106" s="100">
        <v>0</v>
      </c>
      <c r="AA106" s="100">
        <v>1.0890247</v>
      </c>
      <c r="AB106" s="100">
        <v>4.2758187999999997</v>
      </c>
      <c r="AC106" s="100">
        <v>6.9180976000000003</v>
      </c>
      <c r="AD106" s="100">
        <v>7.5598672999999996</v>
      </c>
      <c r="AE106" s="100">
        <v>8.6273710999999995</v>
      </c>
      <c r="AF106" s="100">
        <v>6.3662504000000002</v>
      </c>
      <c r="AG106" s="100">
        <v>7.8804091999999999</v>
      </c>
      <c r="AH106" s="100">
        <v>8.6139282999999995</v>
      </c>
      <c r="AI106" s="100">
        <v>6.7289203999999998</v>
      </c>
      <c r="AJ106" s="100">
        <v>4.4447901999999999</v>
      </c>
      <c r="AK106" s="100">
        <v>5.7602631000000004</v>
      </c>
      <c r="AL106" s="100">
        <v>4.9412284</v>
      </c>
      <c r="AM106" s="100">
        <v>3.6215590999999998</v>
      </c>
      <c r="AN106" s="100">
        <v>3.5816747000000002</v>
      </c>
      <c r="AO106" s="100">
        <v>4.3956527000000003</v>
      </c>
      <c r="AP106" s="100">
        <v>3.0272758</v>
      </c>
      <c r="AQ106" s="100">
        <v>5.1730571999999997</v>
      </c>
      <c r="AR106" s="100">
        <v>5.1608141999999999</v>
      </c>
      <c r="AS106" s="127"/>
      <c r="AT106" s="123">
        <v>1999</v>
      </c>
      <c r="AU106" s="100">
        <v>0</v>
      </c>
      <c r="AV106" s="100">
        <v>0</v>
      </c>
      <c r="AW106" s="100">
        <v>1.2918129</v>
      </c>
      <c r="AX106" s="100">
        <v>9.5907087999999998</v>
      </c>
      <c r="AY106" s="100">
        <v>19.834997999999999</v>
      </c>
      <c r="AZ106" s="100">
        <v>22.515172</v>
      </c>
      <c r="BA106" s="100">
        <v>21.072685</v>
      </c>
      <c r="BB106" s="100">
        <v>18.122218</v>
      </c>
      <c r="BC106" s="100">
        <v>18.332597</v>
      </c>
      <c r="BD106" s="100">
        <v>16.813915000000001</v>
      </c>
      <c r="BE106" s="100">
        <v>15.516741</v>
      </c>
      <c r="BF106" s="100">
        <v>13.315027000000001</v>
      </c>
      <c r="BG106" s="100">
        <v>12.556291</v>
      </c>
      <c r="BH106" s="100">
        <v>11.836911000000001</v>
      </c>
      <c r="BI106" s="100">
        <v>14.259096</v>
      </c>
      <c r="BJ106" s="100">
        <v>13.057786999999999</v>
      </c>
      <c r="BK106" s="100">
        <v>15.649239</v>
      </c>
      <c r="BL106" s="100">
        <v>14.313499</v>
      </c>
      <c r="BM106" s="100">
        <v>13.246677999999999</v>
      </c>
      <c r="BN106" s="100">
        <v>13.238778</v>
      </c>
      <c r="BO106" s="127"/>
      <c r="BP106" s="123">
        <v>1999</v>
      </c>
    </row>
    <row r="107" spans="1:68" s="91" customFormat="1">
      <c r="A107" s="125"/>
      <c r="B107" s="124">
        <v>2000</v>
      </c>
      <c r="C107" s="100">
        <v>0</v>
      </c>
      <c r="D107" s="100">
        <v>0.14530770000000001</v>
      </c>
      <c r="E107" s="100">
        <v>0.88218300000000005</v>
      </c>
      <c r="F107" s="100">
        <v>13.244954</v>
      </c>
      <c r="G107" s="100">
        <v>26.788395000000001</v>
      </c>
      <c r="H107" s="100">
        <v>32.805697000000002</v>
      </c>
      <c r="I107" s="100">
        <v>34.080694999999999</v>
      </c>
      <c r="J107" s="100">
        <v>31.449119</v>
      </c>
      <c r="K107" s="100">
        <v>29.340181000000001</v>
      </c>
      <c r="L107" s="100">
        <v>22.917867000000001</v>
      </c>
      <c r="M107" s="100">
        <v>22.046064999999999</v>
      </c>
      <c r="N107" s="100">
        <v>16.424575000000001</v>
      </c>
      <c r="O107" s="100">
        <v>16.573129000000002</v>
      </c>
      <c r="P107" s="100">
        <v>16.974481000000001</v>
      </c>
      <c r="Q107" s="100">
        <v>21.499236</v>
      </c>
      <c r="R107" s="100">
        <v>22.915702</v>
      </c>
      <c r="S107" s="100">
        <v>22.840513999999999</v>
      </c>
      <c r="T107" s="100">
        <v>46.730184999999999</v>
      </c>
      <c r="U107" s="100">
        <v>19.696159999999999</v>
      </c>
      <c r="V107" s="100">
        <v>19.977114</v>
      </c>
      <c r="W107" s="125"/>
      <c r="X107" s="124">
        <v>2000</v>
      </c>
      <c r="Y107" s="100">
        <v>0</v>
      </c>
      <c r="Z107" s="100">
        <v>0</v>
      </c>
      <c r="AA107" s="100">
        <v>0.1542974</v>
      </c>
      <c r="AB107" s="100">
        <v>6.3681109999999999</v>
      </c>
      <c r="AC107" s="100">
        <v>5.3941027000000004</v>
      </c>
      <c r="AD107" s="100">
        <v>7.9048094999999998</v>
      </c>
      <c r="AE107" s="100">
        <v>6.8627067000000004</v>
      </c>
      <c r="AF107" s="100">
        <v>8.9083780000000008</v>
      </c>
      <c r="AG107" s="100">
        <v>8.9687459999999994</v>
      </c>
      <c r="AH107" s="100">
        <v>5.0730595000000003</v>
      </c>
      <c r="AI107" s="100">
        <v>5.3290614999999999</v>
      </c>
      <c r="AJ107" s="100">
        <v>6.1640749000000001</v>
      </c>
      <c r="AK107" s="100">
        <v>5.5792533000000004</v>
      </c>
      <c r="AL107" s="100">
        <v>5.8328253999999999</v>
      </c>
      <c r="AM107" s="100">
        <v>6.3343256999999999</v>
      </c>
      <c r="AN107" s="100">
        <v>4.5466150000000001</v>
      </c>
      <c r="AO107" s="100">
        <v>5.8261786000000004</v>
      </c>
      <c r="AP107" s="100">
        <v>3.446612</v>
      </c>
      <c r="AQ107" s="100">
        <v>5.2475984999999996</v>
      </c>
      <c r="AR107" s="100">
        <v>5.2257249000000003</v>
      </c>
      <c r="AS107" s="125"/>
      <c r="AT107" s="124">
        <v>2000</v>
      </c>
      <c r="AU107" s="100">
        <v>0</v>
      </c>
      <c r="AV107" s="100">
        <v>7.4549900000000002E-2</v>
      </c>
      <c r="AW107" s="100">
        <v>0.52701719999999996</v>
      </c>
      <c r="AX107" s="100">
        <v>9.8800185999999997</v>
      </c>
      <c r="AY107" s="100">
        <v>16.251866</v>
      </c>
      <c r="AZ107" s="100">
        <v>20.314188000000001</v>
      </c>
      <c r="BA107" s="100">
        <v>20.377728000000001</v>
      </c>
      <c r="BB107" s="100">
        <v>20.118169000000002</v>
      </c>
      <c r="BC107" s="100">
        <v>19.090845000000002</v>
      </c>
      <c r="BD107" s="100">
        <v>13.948831999999999</v>
      </c>
      <c r="BE107" s="100">
        <v>13.762819</v>
      </c>
      <c r="BF107" s="100">
        <v>11.383300999999999</v>
      </c>
      <c r="BG107" s="100">
        <v>11.103358</v>
      </c>
      <c r="BH107" s="100">
        <v>11.296177</v>
      </c>
      <c r="BI107" s="100">
        <v>13.50896</v>
      </c>
      <c r="BJ107" s="100">
        <v>12.497074</v>
      </c>
      <c r="BK107" s="100">
        <v>12.377286</v>
      </c>
      <c r="BL107" s="100">
        <v>16.724938000000002</v>
      </c>
      <c r="BM107" s="100">
        <v>12.418018</v>
      </c>
      <c r="BN107" s="100">
        <v>12.408306</v>
      </c>
      <c r="BO107" s="125"/>
      <c r="BP107" s="124">
        <v>2000</v>
      </c>
    </row>
    <row r="108" spans="1:68">
      <c r="A108" s="127"/>
      <c r="B108" s="123">
        <v>2001</v>
      </c>
      <c r="C108" s="100">
        <v>0</v>
      </c>
      <c r="D108" s="100">
        <v>0</v>
      </c>
      <c r="E108" s="100">
        <v>0.87159140000000002</v>
      </c>
      <c r="F108" s="100">
        <v>13.885763000000001</v>
      </c>
      <c r="G108" s="100">
        <v>27.652839</v>
      </c>
      <c r="H108" s="100">
        <v>32.550863999999997</v>
      </c>
      <c r="I108" s="100">
        <v>35.988599999999998</v>
      </c>
      <c r="J108" s="100">
        <v>32.569885999999997</v>
      </c>
      <c r="K108" s="100">
        <v>28.359195</v>
      </c>
      <c r="L108" s="100">
        <v>25.487884000000001</v>
      </c>
      <c r="M108" s="100">
        <v>21.600605000000002</v>
      </c>
      <c r="N108" s="100">
        <v>19.826468999999999</v>
      </c>
      <c r="O108" s="100">
        <v>17.996853000000002</v>
      </c>
      <c r="P108" s="100">
        <v>18.900698999999999</v>
      </c>
      <c r="Q108" s="100">
        <v>21.227126999999999</v>
      </c>
      <c r="R108" s="100">
        <v>20.370115999999999</v>
      </c>
      <c r="S108" s="100">
        <v>27.476194</v>
      </c>
      <c r="T108" s="100">
        <v>31.953986</v>
      </c>
      <c r="U108" s="100">
        <v>20.236719999999998</v>
      </c>
      <c r="V108" s="100">
        <v>20.460646000000001</v>
      </c>
      <c r="W108" s="127"/>
      <c r="X108" s="123">
        <v>2001</v>
      </c>
      <c r="Y108" s="100">
        <v>0</v>
      </c>
      <c r="Z108" s="100">
        <v>0</v>
      </c>
      <c r="AA108" s="100">
        <v>0.61010109999999995</v>
      </c>
      <c r="AB108" s="100">
        <v>3.8119518000000001</v>
      </c>
      <c r="AC108" s="100">
        <v>5.9787439999999998</v>
      </c>
      <c r="AD108" s="100">
        <v>7.8626467</v>
      </c>
      <c r="AE108" s="100">
        <v>7.2094129999999996</v>
      </c>
      <c r="AF108" s="100">
        <v>8.7113267000000008</v>
      </c>
      <c r="AG108" s="100">
        <v>7.1598110000000004</v>
      </c>
      <c r="AH108" s="100">
        <v>7.2129042999999999</v>
      </c>
      <c r="AI108" s="100">
        <v>8.8529250000000008</v>
      </c>
      <c r="AJ108" s="100">
        <v>5.6845981999999999</v>
      </c>
      <c r="AK108" s="100">
        <v>4.9347989999999999</v>
      </c>
      <c r="AL108" s="100">
        <v>3.7727417000000001</v>
      </c>
      <c r="AM108" s="100">
        <v>6.0139161999999997</v>
      </c>
      <c r="AN108" s="100">
        <v>5.1719322999999999</v>
      </c>
      <c r="AO108" s="100">
        <v>5.4880361000000004</v>
      </c>
      <c r="AP108" s="100">
        <v>6.5906906000000003</v>
      </c>
      <c r="AQ108" s="100">
        <v>5.3434229999999996</v>
      </c>
      <c r="AR108" s="100">
        <v>5.2933912000000003</v>
      </c>
      <c r="AS108" s="127"/>
      <c r="AT108" s="123">
        <v>2001</v>
      </c>
      <c r="AU108" s="100">
        <v>0</v>
      </c>
      <c r="AV108" s="100">
        <v>0</v>
      </c>
      <c r="AW108" s="100">
        <v>0.74403379999999997</v>
      </c>
      <c r="AX108" s="100">
        <v>8.9553174000000002</v>
      </c>
      <c r="AY108" s="100">
        <v>16.975047</v>
      </c>
      <c r="AZ108" s="100">
        <v>20.160596000000002</v>
      </c>
      <c r="BA108" s="100">
        <v>21.473641000000001</v>
      </c>
      <c r="BB108" s="100">
        <v>20.565975999999999</v>
      </c>
      <c r="BC108" s="100">
        <v>17.685089999999999</v>
      </c>
      <c r="BD108" s="100">
        <v>16.293339</v>
      </c>
      <c r="BE108" s="100">
        <v>15.247854999999999</v>
      </c>
      <c r="BF108" s="100">
        <v>12.874521</v>
      </c>
      <c r="BG108" s="100">
        <v>11.513005</v>
      </c>
      <c r="BH108" s="100">
        <v>11.211126</v>
      </c>
      <c r="BI108" s="100">
        <v>13.247895</v>
      </c>
      <c r="BJ108" s="100">
        <v>11.825189</v>
      </c>
      <c r="BK108" s="100">
        <v>14.032133999999999</v>
      </c>
      <c r="BL108" s="100">
        <v>14.424427</v>
      </c>
      <c r="BM108" s="100">
        <v>12.731714999999999</v>
      </c>
      <c r="BN108" s="100">
        <v>12.726861</v>
      </c>
      <c r="BO108" s="127"/>
      <c r="BP108" s="123">
        <v>2001</v>
      </c>
    </row>
    <row r="109" spans="1:68">
      <c r="A109" s="127"/>
      <c r="B109" s="124">
        <v>2002</v>
      </c>
      <c r="C109" s="100">
        <v>0</v>
      </c>
      <c r="D109" s="100">
        <v>0</v>
      </c>
      <c r="E109" s="100">
        <v>0.57486879999999996</v>
      </c>
      <c r="F109" s="100">
        <v>14.058256</v>
      </c>
      <c r="G109" s="100">
        <v>24.521861000000001</v>
      </c>
      <c r="H109" s="100">
        <v>31.374205</v>
      </c>
      <c r="I109" s="100">
        <v>30.991427999999999</v>
      </c>
      <c r="J109" s="100">
        <v>30.480018999999999</v>
      </c>
      <c r="K109" s="100">
        <v>28.049700000000001</v>
      </c>
      <c r="L109" s="100">
        <v>23.345309</v>
      </c>
      <c r="M109" s="100">
        <v>22.184850999999998</v>
      </c>
      <c r="N109" s="100">
        <v>15.387885000000001</v>
      </c>
      <c r="O109" s="100">
        <v>17.491690999999999</v>
      </c>
      <c r="P109" s="100">
        <v>18.746229</v>
      </c>
      <c r="Q109" s="100">
        <v>16.919799999999999</v>
      </c>
      <c r="R109" s="100">
        <v>21.184242000000001</v>
      </c>
      <c r="S109" s="100">
        <v>18.418648999999998</v>
      </c>
      <c r="T109" s="100">
        <v>34.269238000000001</v>
      </c>
      <c r="U109" s="100">
        <v>18.779423999999999</v>
      </c>
      <c r="V109" s="100">
        <v>18.984416</v>
      </c>
      <c r="W109" s="127"/>
      <c r="X109" s="124">
        <v>2002</v>
      </c>
      <c r="Y109" s="100">
        <v>0</v>
      </c>
      <c r="Z109" s="100">
        <v>0</v>
      </c>
      <c r="AA109" s="100">
        <v>0.60393580000000002</v>
      </c>
      <c r="AB109" s="100">
        <v>4.0790119999999996</v>
      </c>
      <c r="AC109" s="100">
        <v>4.4829739999999996</v>
      </c>
      <c r="AD109" s="100">
        <v>6.8943766999999996</v>
      </c>
      <c r="AE109" s="100">
        <v>7.4490274000000003</v>
      </c>
      <c r="AF109" s="100">
        <v>6.5062867000000004</v>
      </c>
      <c r="AG109" s="100">
        <v>9.7953694000000002</v>
      </c>
      <c r="AH109" s="100">
        <v>7.3953234999999999</v>
      </c>
      <c r="AI109" s="100">
        <v>6.6800059999999997</v>
      </c>
      <c r="AJ109" s="100">
        <v>6.5787000000000004</v>
      </c>
      <c r="AK109" s="100">
        <v>5.0453359000000004</v>
      </c>
      <c r="AL109" s="100">
        <v>4.2606858000000001</v>
      </c>
      <c r="AM109" s="100">
        <v>4.5492455999999999</v>
      </c>
      <c r="AN109" s="100">
        <v>3.4240594999999998</v>
      </c>
      <c r="AO109" s="100">
        <v>6.2074727999999997</v>
      </c>
      <c r="AP109" s="100">
        <v>7.9817802999999996</v>
      </c>
      <c r="AQ109" s="100">
        <v>5.1223419999999997</v>
      </c>
      <c r="AR109" s="100">
        <v>5.0622572999999997</v>
      </c>
      <c r="AS109" s="127"/>
      <c r="AT109" s="124">
        <v>2002</v>
      </c>
      <c r="AU109" s="100">
        <v>0</v>
      </c>
      <c r="AV109" s="100">
        <v>0</v>
      </c>
      <c r="AW109" s="100">
        <v>0.58904389999999995</v>
      </c>
      <c r="AX109" s="100">
        <v>9.1722014000000005</v>
      </c>
      <c r="AY109" s="100">
        <v>14.669187000000001</v>
      </c>
      <c r="AZ109" s="100">
        <v>19.137647000000001</v>
      </c>
      <c r="BA109" s="100">
        <v>19.118663000000002</v>
      </c>
      <c r="BB109" s="100">
        <v>18.416281999999999</v>
      </c>
      <c r="BC109" s="100">
        <v>18.859563000000001</v>
      </c>
      <c r="BD109" s="100">
        <v>15.320594</v>
      </c>
      <c r="BE109" s="100">
        <v>14.437676</v>
      </c>
      <c r="BF109" s="100">
        <v>11.039944</v>
      </c>
      <c r="BG109" s="100">
        <v>11.319172</v>
      </c>
      <c r="BH109" s="100">
        <v>11.392182</v>
      </c>
      <c r="BI109" s="100">
        <v>10.457152000000001</v>
      </c>
      <c r="BJ109" s="100">
        <v>11.273419000000001</v>
      </c>
      <c r="BK109" s="100">
        <v>11.009482999999999</v>
      </c>
      <c r="BL109" s="100">
        <v>16.143708</v>
      </c>
      <c r="BM109" s="100">
        <v>11.900359</v>
      </c>
      <c r="BN109" s="100">
        <v>11.894705999999999</v>
      </c>
      <c r="BO109" s="127"/>
      <c r="BP109" s="124">
        <v>2002</v>
      </c>
    </row>
    <row r="110" spans="1:68">
      <c r="A110" s="127"/>
      <c r="B110" s="123">
        <v>2003</v>
      </c>
      <c r="C110" s="100">
        <v>0</v>
      </c>
      <c r="D110" s="100">
        <v>0</v>
      </c>
      <c r="E110" s="100">
        <v>0.85316709999999996</v>
      </c>
      <c r="F110" s="100">
        <v>12.830715</v>
      </c>
      <c r="G110" s="100">
        <v>23.589369999999999</v>
      </c>
      <c r="H110" s="100">
        <v>26.615880000000001</v>
      </c>
      <c r="I110" s="100">
        <v>30.358795000000001</v>
      </c>
      <c r="J110" s="100">
        <v>25.663184999999999</v>
      </c>
      <c r="K110" s="100">
        <v>25.951533999999999</v>
      </c>
      <c r="L110" s="100">
        <v>26.993514000000001</v>
      </c>
      <c r="M110" s="100">
        <v>17.303951999999999</v>
      </c>
      <c r="N110" s="100">
        <v>15.222227</v>
      </c>
      <c r="O110" s="100">
        <v>15.212104999999999</v>
      </c>
      <c r="P110" s="100">
        <v>17.964327999999998</v>
      </c>
      <c r="Q110" s="100">
        <v>21.724308000000001</v>
      </c>
      <c r="R110" s="100">
        <v>22.727654999999999</v>
      </c>
      <c r="S110" s="100">
        <v>18.755469999999999</v>
      </c>
      <c r="T110" s="100">
        <v>32.129620000000003</v>
      </c>
      <c r="U110" s="100">
        <v>17.736733999999998</v>
      </c>
      <c r="V110" s="100">
        <v>17.904333999999999</v>
      </c>
      <c r="W110" s="127"/>
      <c r="X110" s="123">
        <v>2003</v>
      </c>
      <c r="Y110" s="100">
        <v>0</v>
      </c>
      <c r="Z110" s="100">
        <v>0</v>
      </c>
      <c r="AA110" s="100">
        <v>1.0485492999999999</v>
      </c>
      <c r="AB110" s="100">
        <v>3.5997119999999998</v>
      </c>
      <c r="AC110" s="100">
        <v>3.7692496000000002</v>
      </c>
      <c r="AD110" s="100">
        <v>6.0919257</v>
      </c>
      <c r="AE110" s="100">
        <v>9.1956921999999999</v>
      </c>
      <c r="AF110" s="100">
        <v>7.7982310000000004</v>
      </c>
      <c r="AG110" s="100">
        <v>5.8768064999999998</v>
      </c>
      <c r="AH110" s="100">
        <v>8.1090654999999998</v>
      </c>
      <c r="AI110" s="100">
        <v>5.5373796000000004</v>
      </c>
      <c r="AJ110" s="100">
        <v>6.5361786000000004</v>
      </c>
      <c r="AK110" s="100">
        <v>5.1496681000000004</v>
      </c>
      <c r="AL110" s="100">
        <v>5.5409183000000004</v>
      </c>
      <c r="AM110" s="100">
        <v>3.9880358999999999</v>
      </c>
      <c r="AN110" s="100">
        <v>4.7494173000000002</v>
      </c>
      <c r="AO110" s="100">
        <v>1.8288891</v>
      </c>
      <c r="AP110" s="100">
        <v>2.5998877</v>
      </c>
      <c r="AQ110" s="100">
        <v>4.8021069000000001</v>
      </c>
      <c r="AR110" s="100">
        <v>4.7761142999999997</v>
      </c>
      <c r="AS110" s="127"/>
      <c r="AT110" s="123">
        <v>2003</v>
      </c>
      <c r="AU110" s="100">
        <v>0</v>
      </c>
      <c r="AV110" s="100">
        <v>0</v>
      </c>
      <c r="AW110" s="100">
        <v>0.94831600000000005</v>
      </c>
      <c r="AX110" s="100">
        <v>8.3065759000000003</v>
      </c>
      <c r="AY110" s="100">
        <v>13.851729000000001</v>
      </c>
      <c r="AZ110" s="100">
        <v>16.378741999999999</v>
      </c>
      <c r="BA110" s="100">
        <v>19.682561</v>
      </c>
      <c r="BB110" s="100">
        <v>16.668824999999998</v>
      </c>
      <c r="BC110" s="100">
        <v>15.845089</v>
      </c>
      <c r="BD110" s="100">
        <v>17.482568000000001</v>
      </c>
      <c r="BE110" s="100">
        <v>11.407624</v>
      </c>
      <c r="BF110" s="100">
        <v>10.924835</v>
      </c>
      <c r="BG110" s="100">
        <v>10.219760000000001</v>
      </c>
      <c r="BH110" s="100">
        <v>11.663102</v>
      </c>
      <c r="BI110" s="100">
        <v>12.476426999999999</v>
      </c>
      <c r="BJ110" s="100">
        <v>12.773095</v>
      </c>
      <c r="BK110" s="100">
        <v>8.5477156000000001</v>
      </c>
      <c r="BL110" s="100">
        <v>11.808361</v>
      </c>
      <c r="BM110" s="100">
        <v>11.221690000000001</v>
      </c>
      <c r="BN110" s="100">
        <v>11.193906</v>
      </c>
      <c r="BO110" s="127"/>
      <c r="BP110" s="123">
        <v>2003</v>
      </c>
    </row>
    <row r="111" spans="1:68">
      <c r="A111" s="127"/>
      <c r="B111" s="124">
        <v>2004</v>
      </c>
      <c r="C111" s="100">
        <v>0</v>
      </c>
      <c r="D111" s="100">
        <v>0</v>
      </c>
      <c r="E111" s="100">
        <v>0.98816040000000005</v>
      </c>
      <c r="F111" s="100">
        <v>7.5946574</v>
      </c>
      <c r="G111" s="100">
        <v>20.327197000000002</v>
      </c>
      <c r="H111" s="100">
        <v>25.478121999999999</v>
      </c>
      <c r="I111" s="100">
        <v>29.514597999999999</v>
      </c>
      <c r="J111" s="100">
        <v>24.148857</v>
      </c>
      <c r="K111" s="100">
        <v>27.387412000000001</v>
      </c>
      <c r="L111" s="100">
        <v>18.529388999999998</v>
      </c>
      <c r="M111" s="100">
        <v>19.318279</v>
      </c>
      <c r="N111" s="100">
        <v>14.887748</v>
      </c>
      <c r="O111" s="100">
        <v>17.31448</v>
      </c>
      <c r="P111" s="100">
        <v>19.660837000000001</v>
      </c>
      <c r="Q111" s="100">
        <v>21.495263999999999</v>
      </c>
      <c r="R111" s="100">
        <v>20.163198000000001</v>
      </c>
      <c r="S111" s="100">
        <v>28.915789</v>
      </c>
      <c r="T111" s="100">
        <v>33.410176999999997</v>
      </c>
      <c r="U111" s="100">
        <v>16.784642999999999</v>
      </c>
      <c r="V111" s="100">
        <v>16.964808999999999</v>
      </c>
      <c r="W111" s="127"/>
      <c r="X111" s="124">
        <v>2004</v>
      </c>
      <c r="Y111" s="100">
        <v>0</v>
      </c>
      <c r="Z111" s="100">
        <v>0</v>
      </c>
      <c r="AA111" s="100">
        <v>0.1489984</v>
      </c>
      <c r="AB111" s="100">
        <v>4.7759055999999998</v>
      </c>
      <c r="AC111" s="100">
        <v>5.4633915999999996</v>
      </c>
      <c r="AD111" s="100">
        <v>4.4867930999999999</v>
      </c>
      <c r="AE111" s="100">
        <v>6.3131478999999997</v>
      </c>
      <c r="AF111" s="100">
        <v>5.6098448999999997</v>
      </c>
      <c r="AG111" s="100">
        <v>6.4871121</v>
      </c>
      <c r="AH111" s="100">
        <v>7.1096785999999996</v>
      </c>
      <c r="AI111" s="100">
        <v>5.7769724</v>
      </c>
      <c r="AJ111" s="100">
        <v>4.0738244999999997</v>
      </c>
      <c r="AK111" s="100">
        <v>3.8216847</v>
      </c>
      <c r="AL111" s="100">
        <v>4.5754273000000003</v>
      </c>
      <c r="AM111" s="100">
        <v>3.7152853000000001</v>
      </c>
      <c r="AN111" s="100">
        <v>6.4080728000000002</v>
      </c>
      <c r="AO111" s="100">
        <v>6.5936674000000002</v>
      </c>
      <c r="AP111" s="100">
        <v>2.5447234999999999</v>
      </c>
      <c r="AQ111" s="100">
        <v>4.3539899000000002</v>
      </c>
      <c r="AR111" s="100">
        <v>4.2968555000000004</v>
      </c>
      <c r="AS111" s="127"/>
      <c r="AT111" s="124">
        <v>2004</v>
      </c>
      <c r="AU111" s="100">
        <v>0</v>
      </c>
      <c r="AV111" s="100">
        <v>0</v>
      </c>
      <c r="AW111" s="100">
        <v>0.57990549999999996</v>
      </c>
      <c r="AX111" s="100">
        <v>6.2139544999999998</v>
      </c>
      <c r="AY111" s="100">
        <v>13.036619999999999</v>
      </c>
      <c r="AZ111" s="100">
        <v>15.032916</v>
      </c>
      <c r="BA111" s="100">
        <v>17.825194</v>
      </c>
      <c r="BB111" s="100">
        <v>14.813395999999999</v>
      </c>
      <c r="BC111" s="100">
        <v>16.860188999999998</v>
      </c>
      <c r="BD111" s="100">
        <v>12.778053999999999</v>
      </c>
      <c r="BE111" s="100">
        <v>12.518931</v>
      </c>
      <c r="BF111" s="100">
        <v>9.5203272000000005</v>
      </c>
      <c r="BG111" s="100">
        <v>10.610730999999999</v>
      </c>
      <c r="BH111" s="100">
        <v>12.010799</v>
      </c>
      <c r="BI111" s="100">
        <v>12.243649</v>
      </c>
      <c r="BJ111" s="100">
        <v>12.603842999999999</v>
      </c>
      <c r="BK111" s="100">
        <v>15.540343</v>
      </c>
      <c r="BL111" s="100">
        <v>12.225878</v>
      </c>
      <c r="BM111" s="100">
        <v>10.525406</v>
      </c>
      <c r="BN111" s="100">
        <v>10.478018</v>
      </c>
      <c r="BO111" s="127"/>
      <c r="BP111" s="124">
        <v>2004</v>
      </c>
    </row>
    <row r="112" spans="1:68">
      <c r="A112" s="127"/>
      <c r="B112" s="123">
        <v>2005</v>
      </c>
      <c r="C112" s="100">
        <v>0</v>
      </c>
      <c r="D112" s="100">
        <v>0</v>
      </c>
      <c r="E112" s="100">
        <v>0.98455930000000003</v>
      </c>
      <c r="F112" s="100">
        <v>9.4909990999999998</v>
      </c>
      <c r="G112" s="100">
        <v>23.060231999999999</v>
      </c>
      <c r="H112" s="100">
        <v>22.918023000000002</v>
      </c>
      <c r="I112" s="100">
        <v>27.784003999999999</v>
      </c>
      <c r="J112" s="100">
        <v>22.88016</v>
      </c>
      <c r="K112" s="100">
        <v>26.772243</v>
      </c>
      <c r="L112" s="100">
        <v>24.600895999999999</v>
      </c>
      <c r="M112" s="100">
        <v>20.943107999999999</v>
      </c>
      <c r="N112" s="100">
        <v>15.107212000000001</v>
      </c>
      <c r="O112" s="100">
        <v>14.483245999999999</v>
      </c>
      <c r="P112" s="100">
        <v>12.60253</v>
      </c>
      <c r="Q112" s="100">
        <v>16.49615</v>
      </c>
      <c r="R112" s="100">
        <v>15.371422000000001</v>
      </c>
      <c r="S112" s="100">
        <v>25.268158</v>
      </c>
      <c r="T112" s="100">
        <v>34.192993999999999</v>
      </c>
      <c r="U112" s="100">
        <v>16.537531999999999</v>
      </c>
      <c r="V112" s="100">
        <v>16.652604</v>
      </c>
      <c r="W112" s="127"/>
      <c r="X112" s="123">
        <v>2005</v>
      </c>
      <c r="Y112" s="100">
        <v>0</v>
      </c>
      <c r="Z112" s="100">
        <v>0</v>
      </c>
      <c r="AA112" s="100">
        <v>0.4452142</v>
      </c>
      <c r="AB112" s="100">
        <v>3.5629453999999998</v>
      </c>
      <c r="AC112" s="100">
        <v>4.7496092000000001</v>
      </c>
      <c r="AD112" s="100">
        <v>6.4000857</v>
      </c>
      <c r="AE112" s="100">
        <v>4.7651509000000001</v>
      </c>
      <c r="AF112" s="100">
        <v>6.9058155000000001</v>
      </c>
      <c r="AG112" s="100">
        <v>5.5887849999999997</v>
      </c>
      <c r="AH112" s="100">
        <v>6.2875373000000003</v>
      </c>
      <c r="AI112" s="100">
        <v>5.8512171000000004</v>
      </c>
      <c r="AJ112" s="100">
        <v>4.0926913000000003</v>
      </c>
      <c r="AK112" s="100">
        <v>5.3673639</v>
      </c>
      <c r="AL112" s="100">
        <v>5.2366438999999998</v>
      </c>
      <c r="AM112" s="100">
        <v>5.5888992000000002</v>
      </c>
      <c r="AN112" s="100">
        <v>6.7427019000000001</v>
      </c>
      <c r="AO112" s="100">
        <v>4.7091862999999998</v>
      </c>
      <c r="AP112" s="100">
        <v>3.4033449999999998</v>
      </c>
      <c r="AQ112" s="100">
        <v>4.3712787000000004</v>
      </c>
      <c r="AR112" s="100">
        <v>4.3253599999999999</v>
      </c>
      <c r="AS112" s="127"/>
      <c r="AT112" s="123">
        <v>2005</v>
      </c>
      <c r="AU112" s="100">
        <v>0</v>
      </c>
      <c r="AV112" s="100">
        <v>0</v>
      </c>
      <c r="AW112" s="100">
        <v>0.72212019999999999</v>
      </c>
      <c r="AX112" s="100">
        <v>6.5964400000000003</v>
      </c>
      <c r="AY112" s="100">
        <v>14.067104</v>
      </c>
      <c r="AZ112" s="100">
        <v>14.712916999999999</v>
      </c>
      <c r="BA112" s="100">
        <v>16.194407999999999</v>
      </c>
      <c r="BB112" s="100">
        <v>14.846111000000001</v>
      </c>
      <c r="BC112" s="100">
        <v>16.103207000000001</v>
      </c>
      <c r="BD112" s="100">
        <v>15.367737</v>
      </c>
      <c r="BE112" s="100">
        <v>13.353895</v>
      </c>
      <c r="BF112" s="100">
        <v>9.6213037999999997</v>
      </c>
      <c r="BG112" s="100">
        <v>9.9434825</v>
      </c>
      <c r="BH112" s="100">
        <v>8.8757591999999992</v>
      </c>
      <c r="BI112" s="100">
        <v>10.822056</v>
      </c>
      <c r="BJ112" s="100">
        <v>10.665117</v>
      </c>
      <c r="BK112" s="100">
        <v>13.013922000000001</v>
      </c>
      <c r="BL112" s="100">
        <v>13.236662000000001</v>
      </c>
      <c r="BM112" s="100">
        <v>10.412927</v>
      </c>
      <c r="BN112" s="100">
        <v>10.358355</v>
      </c>
      <c r="BO112" s="127"/>
      <c r="BP112" s="123">
        <v>2005</v>
      </c>
    </row>
    <row r="113" spans="2:68">
      <c r="B113" s="123">
        <v>2006</v>
      </c>
      <c r="C113" s="100">
        <v>0</v>
      </c>
      <c r="D113" s="100">
        <v>0</v>
      </c>
      <c r="E113" s="100">
        <v>0.98538119999999996</v>
      </c>
      <c r="F113" s="100">
        <v>11.334759</v>
      </c>
      <c r="G113" s="100">
        <v>20.233073999999998</v>
      </c>
      <c r="H113" s="100">
        <v>17.810692</v>
      </c>
      <c r="I113" s="100">
        <v>20.847016</v>
      </c>
      <c r="J113" s="100">
        <v>24.668244999999999</v>
      </c>
      <c r="K113" s="100">
        <v>22.178985999999998</v>
      </c>
      <c r="L113" s="100">
        <v>26.380824</v>
      </c>
      <c r="M113" s="100">
        <v>21.039688999999999</v>
      </c>
      <c r="N113" s="100">
        <v>18.286069999999999</v>
      </c>
      <c r="O113" s="100">
        <v>16.500070000000001</v>
      </c>
      <c r="P113" s="100">
        <v>14.658343</v>
      </c>
      <c r="Q113" s="100">
        <v>18.978300999999998</v>
      </c>
      <c r="R113" s="100">
        <v>18.800376</v>
      </c>
      <c r="S113" s="100">
        <v>15.814316</v>
      </c>
      <c r="T113" s="100">
        <v>39.703291</v>
      </c>
      <c r="U113" s="100">
        <v>15.985158</v>
      </c>
      <c r="V113" s="100">
        <v>16.026471000000001</v>
      </c>
      <c r="X113" s="123">
        <v>2006</v>
      </c>
      <c r="Y113" s="100">
        <v>0</v>
      </c>
      <c r="Z113" s="100">
        <v>0</v>
      </c>
      <c r="AA113" s="100">
        <v>0.14855399999999999</v>
      </c>
      <c r="AB113" s="100">
        <v>4.2768698000000001</v>
      </c>
      <c r="AC113" s="100">
        <v>5.4773972999999998</v>
      </c>
      <c r="AD113" s="100">
        <v>5.1066785000000001</v>
      </c>
      <c r="AE113" s="100">
        <v>5.2686612000000004</v>
      </c>
      <c r="AF113" s="100">
        <v>7.2475608999999999</v>
      </c>
      <c r="AG113" s="100">
        <v>7.4658242000000001</v>
      </c>
      <c r="AH113" s="100">
        <v>4.9588549000000004</v>
      </c>
      <c r="AI113" s="100">
        <v>6.7879345999999998</v>
      </c>
      <c r="AJ113" s="100">
        <v>6.8351831000000001</v>
      </c>
      <c r="AK113" s="100">
        <v>6.1484481000000004</v>
      </c>
      <c r="AL113" s="100">
        <v>4.8582665</v>
      </c>
      <c r="AM113" s="100">
        <v>7.1033913999999996</v>
      </c>
      <c r="AN113" s="100">
        <v>5.3929070000000001</v>
      </c>
      <c r="AO113" s="100">
        <v>6.3283129000000002</v>
      </c>
      <c r="AP113" s="100">
        <v>4.6419651999999996</v>
      </c>
      <c r="AQ113" s="100">
        <v>4.8000581000000002</v>
      </c>
      <c r="AR113" s="100">
        <v>4.7070474999999998</v>
      </c>
      <c r="AT113" s="123">
        <v>2006</v>
      </c>
      <c r="AU113" s="100">
        <v>0</v>
      </c>
      <c r="AV113" s="100">
        <v>0</v>
      </c>
      <c r="AW113" s="100">
        <v>0.57822640000000003</v>
      </c>
      <c r="AX113" s="100">
        <v>7.8984291000000004</v>
      </c>
      <c r="AY113" s="100">
        <v>12.979526</v>
      </c>
      <c r="AZ113" s="100">
        <v>11.508495999999999</v>
      </c>
      <c r="BA113" s="100">
        <v>13.024508000000001</v>
      </c>
      <c r="BB113" s="100">
        <v>15.906385999999999</v>
      </c>
      <c r="BC113" s="100">
        <v>14.771399000000001</v>
      </c>
      <c r="BD113" s="100">
        <v>15.564392</v>
      </c>
      <c r="BE113" s="100">
        <v>13.874102000000001</v>
      </c>
      <c r="BF113" s="100">
        <v>12.559697999999999</v>
      </c>
      <c r="BG113" s="100">
        <v>11.340011000000001</v>
      </c>
      <c r="BH113" s="100">
        <v>9.7009393999999993</v>
      </c>
      <c r="BI113" s="100">
        <v>12.817800999999999</v>
      </c>
      <c r="BJ113" s="100">
        <v>11.524088000000001</v>
      </c>
      <c r="BK113" s="100">
        <v>10.213283000000001</v>
      </c>
      <c r="BL113" s="100">
        <v>16.002911999999998</v>
      </c>
      <c r="BM113" s="100">
        <v>10.356479</v>
      </c>
      <c r="BN113" s="100">
        <v>10.242610000000001</v>
      </c>
      <c r="BP113" s="123">
        <v>2006</v>
      </c>
    </row>
    <row r="114" spans="2:68">
      <c r="B114" s="123">
        <v>2007</v>
      </c>
      <c r="C114" s="100">
        <v>0</v>
      </c>
      <c r="D114" s="100">
        <v>0</v>
      </c>
      <c r="E114" s="100">
        <v>1.1269001999999999</v>
      </c>
      <c r="F114" s="100">
        <v>11.513299999999999</v>
      </c>
      <c r="G114" s="100">
        <v>19.798687000000001</v>
      </c>
      <c r="H114" s="100">
        <v>22.144532000000002</v>
      </c>
      <c r="I114" s="100">
        <v>24.922135999999998</v>
      </c>
      <c r="J114" s="100">
        <v>27.056346999999999</v>
      </c>
      <c r="K114" s="100">
        <v>22.361059999999998</v>
      </c>
      <c r="L114" s="100">
        <v>21.933989</v>
      </c>
      <c r="M114" s="100">
        <v>21.557476000000001</v>
      </c>
      <c r="N114" s="100">
        <v>17.101721999999999</v>
      </c>
      <c r="O114" s="100">
        <v>17.589251000000001</v>
      </c>
      <c r="P114" s="100">
        <v>15.360673999999999</v>
      </c>
      <c r="Q114" s="100">
        <v>14.271304000000001</v>
      </c>
      <c r="R114" s="100">
        <v>20.291319999999999</v>
      </c>
      <c r="S114" s="100">
        <v>23.499967999999999</v>
      </c>
      <c r="T114" s="100">
        <v>28.848841</v>
      </c>
      <c r="U114" s="100">
        <v>16.400036</v>
      </c>
      <c r="V114" s="100">
        <v>16.43928</v>
      </c>
      <c r="X114" s="123">
        <v>2007</v>
      </c>
      <c r="Y114" s="100">
        <v>0</v>
      </c>
      <c r="Z114" s="100">
        <v>0</v>
      </c>
      <c r="AA114" s="100">
        <v>0.59443670000000004</v>
      </c>
      <c r="AB114" s="100">
        <v>4.6300984999999999</v>
      </c>
      <c r="AC114" s="100">
        <v>4.6863263000000002</v>
      </c>
      <c r="AD114" s="100">
        <v>5.7869390000000003</v>
      </c>
      <c r="AE114" s="100">
        <v>6.7047790000000003</v>
      </c>
      <c r="AF114" s="100">
        <v>6.6392329999999999</v>
      </c>
      <c r="AG114" s="100">
        <v>7.7898278000000003</v>
      </c>
      <c r="AH114" s="100">
        <v>6.9539933999999999</v>
      </c>
      <c r="AI114" s="100">
        <v>7.9576364000000002</v>
      </c>
      <c r="AJ114" s="100">
        <v>7.1596197000000004</v>
      </c>
      <c r="AK114" s="100">
        <v>7.2183375999999999</v>
      </c>
      <c r="AL114" s="100">
        <v>4.7085645999999999</v>
      </c>
      <c r="AM114" s="100">
        <v>4.5189434000000004</v>
      </c>
      <c r="AN114" s="100">
        <v>5.3986388999999999</v>
      </c>
      <c r="AO114" s="100">
        <v>2.4930816999999998</v>
      </c>
      <c r="AP114" s="100">
        <v>4.8626737000000002</v>
      </c>
      <c r="AQ114" s="100">
        <v>5.0506082000000001</v>
      </c>
      <c r="AR114" s="100">
        <v>4.9732767000000004</v>
      </c>
      <c r="AT114" s="123">
        <v>2007</v>
      </c>
      <c r="AU114" s="100">
        <v>0</v>
      </c>
      <c r="AV114" s="100">
        <v>0</v>
      </c>
      <c r="AW114" s="100">
        <v>0.86779320000000004</v>
      </c>
      <c r="AX114" s="100">
        <v>8.1648683999999996</v>
      </c>
      <c r="AY114" s="100">
        <v>12.406103</v>
      </c>
      <c r="AZ114" s="100">
        <v>14.045945</v>
      </c>
      <c r="BA114" s="100">
        <v>15.784951</v>
      </c>
      <c r="BB114" s="100">
        <v>16.777175</v>
      </c>
      <c r="BC114" s="100">
        <v>15.024278000000001</v>
      </c>
      <c r="BD114" s="100">
        <v>14.372289</v>
      </c>
      <c r="BE114" s="100">
        <v>14.711687</v>
      </c>
      <c r="BF114" s="100">
        <v>12.119346999999999</v>
      </c>
      <c r="BG114" s="100">
        <v>12.415073</v>
      </c>
      <c r="BH114" s="100">
        <v>9.9920314000000001</v>
      </c>
      <c r="BI114" s="100">
        <v>9.2151934999999998</v>
      </c>
      <c r="BJ114" s="100">
        <v>12.232751</v>
      </c>
      <c r="BK114" s="100">
        <v>11.195510000000001</v>
      </c>
      <c r="BL114" s="100">
        <v>12.754497000000001</v>
      </c>
      <c r="BM114" s="100">
        <v>10.692531000000001</v>
      </c>
      <c r="BN114" s="100">
        <v>10.599928</v>
      </c>
      <c r="BP114" s="123">
        <v>2007</v>
      </c>
    </row>
    <row r="115" spans="2:68">
      <c r="B115" s="123">
        <v>2008</v>
      </c>
      <c r="C115" s="100">
        <v>0</v>
      </c>
      <c r="D115" s="100">
        <v>0</v>
      </c>
      <c r="E115" s="100">
        <v>1.1262752</v>
      </c>
      <c r="F115" s="100">
        <v>9.8150337000000007</v>
      </c>
      <c r="G115" s="100">
        <v>19.797250999999999</v>
      </c>
      <c r="H115" s="100">
        <v>21.588975000000001</v>
      </c>
      <c r="I115" s="100">
        <v>25.961324000000001</v>
      </c>
      <c r="J115" s="100">
        <v>26.244223000000002</v>
      </c>
      <c r="K115" s="100">
        <v>28.470210000000002</v>
      </c>
      <c r="L115" s="100">
        <v>25.984116</v>
      </c>
      <c r="M115" s="100">
        <v>21.345486999999999</v>
      </c>
      <c r="N115" s="100">
        <v>20.592624000000001</v>
      </c>
      <c r="O115" s="100">
        <v>15.716334</v>
      </c>
      <c r="P115" s="100">
        <v>19.955853999999999</v>
      </c>
      <c r="Q115" s="100">
        <v>17.943543999999999</v>
      </c>
      <c r="R115" s="100">
        <v>19.082528</v>
      </c>
      <c r="S115" s="100">
        <v>22.720172999999999</v>
      </c>
      <c r="T115" s="100">
        <v>28.122923</v>
      </c>
      <c r="U115" s="100">
        <v>17.328719</v>
      </c>
      <c r="V115" s="100">
        <v>17.360254999999999</v>
      </c>
      <c r="X115" s="123">
        <v>2008</v>
      </c>
      <c r="Y115" s="100">
        <v>0</v>
      </c>
      <c r="Z115" s="100">
        <v>0</v>
      </c>
      <c r="AA115" s="100">
        <v>0.44588850000000002</v>
      </c>
      <c r="AB115" s="100">
        <v>3.5518679</v>
      </c>
      <c r="AC115" s="100">
        <v>4.7079395999999996</v>
      </c>
      <c r="AD115" s="100">
        <v>4.9975620000000003</v>
      </c>
      <c r="AE115" s="100">
        <v>7.2569138999999998</v>
      </c>
      <c r="AF115" s="100">
        <v>7.8670543000000004</v>
      </c>
      <c r="AG115" s="100">
        <v>6.8895068999999998</v>
      </c>
      <c r="AH115" s="100">
        <v>7.2181784999999996</v>
      </c>
      <c r="AI115" s="100">
        <v>8.5171621000000002</v>
      </c>
      <c r="AJ115" s="100">
        <v>6.1195573000000003</v>
      </c>
      <c r="AK115" s="100">
        <v>3.7655463</v>
      </c>
      <c r="AL115" s="100">
        <v>3.8438161000000002</v>
      </c>
      <c r="AM115" s="100">
        <v>6.1725855000000003</v>
      </c>
      <c r="AN115" s="100">
        <v>4.7394487999999999</v>
      </c>
      <c r="AO115" s="100">
        <v>1.6354099</v>
      </c>
      <c r="AP115" s="100">
        <v>3.8263029</v>
      </c>
      <c r="AQ115" s="100">
        <v>4.7578221999999997</v>
      </c>
      <c r="AR115" s="100">
        <v>4.7328406999999997</v>
      </c>
      <c r="AT115" s="123">
        <v>2008</v>
      </c>
      <c r="AU115" s="100">
        <v>0</v>
      </c>
      <c r="AV115" s="100">
        <v>0</v>
      </c>
      <c r="AW115" s="100">
        <v>0.79530339999999999</v>
      </c>
      <c r="AX115" s="100">
        <v>6.7697697999999997</v>
      </c>
      <c r="AY115" s="100">
        <v>12.447899</v>
      </c>
      <c r="AZ115" s="100">
        <v>13.399929</v>
      </c>
      <c r="BA115" s="100">
        <v>16.594163999999999</v>
      </c>
      <c r="BB115" s="100">
        <v>16.985907000000001</v>
      </c>
      <c r="BC115" s="100">
        <v>17.606936999999999</v>
      </c>
      <c r="BD115" s="100">
        <v>16.516855</v>
      </c>
      <c r="BE115" s="100">
        <v>14.880367</v>
      </c>
      <c r="BF115" s="100">
        <v>13.321825</v>
      </c>
      <c r="BG115" s="100">
        <v>9.7529112999999992</v>
      </c>
      <c r="BH115" s="100">
        <v>11.847768</v>
      </c>
      <c r="BI115" s="100">
        <v>11.85632</v>
      </c>
      <c r="BJ115" s="100">
        <v>11.335960999999999</v>
      </c>
      <c r="BK115" s="100">
        <v>10.460201</v>
      </c>
      <c r="BL115" s="100">
        <v>11.913001</v>
      </c>
      <c r="BM115" s="100">
        <v>11.012180000000001</v>
      </c>
      <c r="BN115" s="100">
        <v>10.942864</v>
      </c>
      <c r="BP115" s="123">
        <v>2008</v>
      </c>
    </row>
    <row r="116" spans="2:68">
      <c r="B116" s="123">
        <v>2009</v>
      </c>
      <c r="C116" s="100">
        <v>0</v>
      </c>
      <c r="D116" s="100">
        <v>0</v>
      </c>
      <c r="E116" s="100">
        <v>0</v>
      </c>
      <c r="F116" s="100">
        <v>10.246964999999999</v>
      </c>
      <c r="G116" s="100">
        <v>16.346657</v>
      </c>
      <c r="H116" s="100">
        <v>20.840769000000002</v>
      </c>
      <c r="I116" s="100">
        <v>22.890145</v>
      </c>
      <c r="J116" s="100">
        <v>25.117076999999998</v>
      </c>
      <c r="K116" s="100">
        <v>25.984408999999999</v>
      </c>
      <c r="L116" s="100">
        <v>25.569970000000001</v>
      </c>
      <c r="M116" s="100">
        <v>22.845313000000001</v>
      </c>
      <c r="N116" s="100">
        <v>18.615682</v>
      </c>
      <c r="O116" s="100">
        <v>20.017325</v>
      </c>
      <c r="P116" s="100">
        <v>14.870614</v>
      </c>
      <c r="Q116" s="100">
        <v>14.864611</v>
      </c>
      <c r="R116" s="100">
        <v>23.758707000000001</v>
      </c>
      <c r="S116" s="100">
        <v>19.34065</v>
      </c>
      <c r="T116" s="100">
        <v>32.256244000000002</v>
      </c>
      <c r="U116" s="100">
        <v>16.508040999999999</v>
      </c>
      <c r="V116" s="100">
        <v>16.513036</v>
      </c>
      <c r="X116" s="123">
        <v>2009</v>
      </c>
      <c r="Y116" s="100">
        <v>0</v>
      </c>
      <c r="Z116" s="100">
        <v>0</v>
      </c>
      <c r="AA116" s="100">
        <v>0.44467440000000003</v>
      </c>
      <c r="AB116" s="100">
        <v>3.9381374999999998</v>
      </c>
      <c r="AC116" s="100">
        <v>4.9495021000000001</v>
      </c>
      <c r="AD116" s="100">
        <v>6.4433404999999997</v>
      </c>
      <c r="AE116" s="100">
        <v>7.1809101999999996</v>
      </c>
      <c r="AF116" s="100">
        <v>7.0543769000000003</v>
      </c>
      <c r="AG116" s="100">
        <v>6.4337137000000002</v>
      </c>
      <c r="AH116" s="100">
        <v>6.1224879999999997</v>
      </c>
      <c r="AI116" s="100">
        <v>9.2931001999999996</v>
      </c>
      <c r="AJ116" s="100">
        <v>7.4082534000000004</v>
      </c>
      <c r="AK116" s="100">
        <v>5.5361215000000001</v>
      </c>
      <c r="AL116" s="100">
        <v>5.0518504000000002</v>
      </c>
      <c r="AM116" s="100">
        <v>3.9925169</v>
      </c>
      <c r="AN116" s="100">
        <v>5.4232507999999999</v>
      </c>
      <c r="AO116" s="100">
        <v>5.6532536000000002</v>
      </c>
      <c r="AP116" s="100">
        <v>5.3230257999999999</v>
      </c>
      <c r="AQ116" s="100">
        <v>5.0684721000000001</v>
      </c>
      <c r="AR116" s="100">
        <v>4.9728135</v>
      </c>
      <c r="AT116" s="123">
        <v>2009</v>
      </c>
      <c r="AU116" s="100">
        <v>0</v>
      </c>
      <c r="AV116" s="100">
        <v>0</v>
      </c>
      <c r="AW116" s="100">
        <v>0.2164102</v>
      </c>
      <c r="AX116" s="100">
        <v>7.1797915999999997</v>
      </c>
      <c r="AY116" s="100">
        <v>10.813368000000001</v>
      </c>
      <c r="AZ116" s="100">
        <v>13.757609</v>
      </c>
      <c r="BA116" s="100">
        <v>15.036809999999999</v>
      </c>
      <c r="BB116" s="100">
        <v>16.019646999999999</v>
      </c>
      <c r="BC116" s="100">
        <v>16.136894000000002</v>
      </c>
      <c r="BD116" s="100">
        <v>15.761405</v>
      </c>
      <c r="BE116" s="100">
        <v>16.013068000000001</v>
      </c>
      <c r="BF116" s="100">
        <v>12.974178999999999</v>
      </c>
      <c r="BG116" s="100">
        <v>12.785956000000001</v>
      </c>
      <c r="BH116" s="100">
        <v>9.9322871999999993</v>
      </c>
      <c r="BI116" s="100">
        <v>9.2606474999999993</v>
      </c>
      <c r="BJ116" s="100">
        <v>13.879631</v>
      </c>
      <c r="BK116" s="100">
        <v>11.432278</v>
      </c>
      <c r="BL116" s="100">
        <v>14.393217</v>
      </c>
      <c r="BM116" s="100">
        <v>10.764509</v>
      </c>
      <c r="BN116" s="100">
        <v>10.642566</v>
      </c>
      <c r="BP116" s="123">
        <v>2009</v>
      </c>
    </row>
    <row r="117" spans="2:68">
      <c r="B117" s="123">
        <v>2010</v>
      </c>
      <c r="C117" s="100">
        <v>0</v>
      </c>
      <c r="D117" s="100">
        <v>0</v>
      </c>
      <c r="E117" s="100">
        <v>1.1267304</v>
      </c>
      <c r="F117" s="100">
        <v>12.144328</v>
      </c>
      <c r="G117" s="100">
        <v>16.260794000000001</v>
      </c>
      <c r="H117" s="100">
        <v>17.425629000000001</v>
      </c>
      <c r="I117" s="100">
        <v>23.079713999999999</v>
      </c>
      <c r="J117" s="100">
        <v>28.830162999999999</v>
      </c>
      <c r="K117" s="100">
        <v>28.970157</v>
      </c>
      <c r="L117" s="100">
        <v>29.069503000000001</v>
      </c>
      <c r="M117" s="100">
        <v>22.659632999999999</v>
      </c>
      <c r="N117" s="100">
        <v>20.962519</v>
      </c>
      <c r="O117" s="100">
        <v>19.261755999999998</v>
      </c>
      <c r="P117" s="100">
        <v>13.739886</v>
      </c>
      <c r="Q117" s="100">
        <v>16.858995</v>
      </c>
      <c r="R117" s="100">
        <v>26.796657</v>
      </c>
      <c r="S117" s="100">
        <v>27.370647000000002</v>
      </c>
      <c r="T117" s="100">
        <v>25.839008</v>
      </c>
      <c r="U117" s="100">
        <v>17.4328</v>
      </c>
      <c r="V117" s="100">
        <v>17.476102999999998</v>
      </c>
      <c r="X117" s="123">
        <v>2010</v>
      </c>
      <c r="Y117" s="100">
        <v>0</v>
      </c>
      <c r="Z117" s="100">
        <v>0</v>
      </c>
      <c r="AA117" s="100">
        <v>0.74130629999999997</v>
      </c>
      <c r="AB117" s="100">
        <v>3.658226</v>
      </c>
      <c r="AC117" s="100">
        <v>7.0423798</v>
      </c>
      <c r="AD117" s="100">
        <v>6.3679395000000003</v>
      </c>
      <c r="AE117" s="100">
        <v>6.2782102000000002</v>
      </c>
      <c r="AF117" s="100">
        <v>7.3179293000000003</v>
      </c>
      <c r="AG117" s="100">
        <v>6.9745094999999999</v>
      </c>
      <c r="AH117" s="100">
        <v>8.1607982999999997</v>
      </c>
      <c r="AI117" s="100">
        <v>7.4644184999999998</v>
      </c>
      <c r="AJ117" s="100">
        <v>6.8220476000000003</v>
      </c>
      <c r="AK117" s="100">
        <v>5.0222148999999998</v>
      </c>
      <c r="AL117" s="100">
        <v>3.2811699999999999</v>
      </c>
      <c r="AM117" s="100">
        <v>4.4338033000000001</v>
      </c>
      <c r="AN117" s="100">
        <v>5.0667973000000002</v>
      </c>
      <c r="AO117" s="100">
        <v>6.7822846999999999</v>
      </c>
      <c r="AP117" s="100">
        <v>4.7056978000000003</v>
      </c>
      <c r="AQ117" s="100">
        <v>5.1157279999999998</v>
      </c>
      <c r="AR117" s="100">
        <v>5.0235760999999997</v>
      </c>
      <c r="AT117" s="123">
        <v>2010</v>
      </c>
      <c r="AU117" s="100">
        <v>0</v>
      </c>
      <c r="AV117" s="100">
        <v>0</v>
      </c>
      <c r="AW117" s="100">
        <v>0.93896440000000003</v>
      </c>
      <c r="AX117" s="100">
        <v>8.0134352</v>
      </c>
      <c r="AY117" s="100">
        <v>11.775304999999999</v>
      </c>
      <c r="AZ117" s="100">
        <v>11.983363000000001</v>
      </c>
      <c r="BA117" s="100">
        <v>14.684317</v>
      </c>
      <c r="BB117" s="100">
        <v>17.993860000000002</v>
      </c>
      <c r="BC117" s="100">
        <v>17.890809999999998</v>
      </c>
      <c r="BD117" s="100">
        <v>18.523235</v>
      </c>
      <c r="BE117" s="100">
        <v>14.994013000000001</v>
      </c>
      <c r="BF117" s="100">
        <v>13.833658</v>
      </c>
      <c r="BG117" s="100">
        <v>12.140148999999999</v>
      </c>
      <c r="BH117" s="100">
        <v>8.4764888000000003</v>
      </c>
      <c r="BI117" s="100">
        <v>10.498032</v>
      </c>
      <c r="BJ117" s="100">
        <v>15.096178999999999</v>
      </c>
      <c r="BK117" s="100">
        <v>15.561210000000001</v>
      </c>
      <c r="BL117" s="100">
        <v>11.898788</v>
      </c>
      <c r="BM117" s="100">
        <v>11.247404</v>
      </c>
      <c r="BN117" s="100">
        <v>11.146209000000001</v>
      </c>
      <c r="BP117" s="123">
        <v>2010</v>
      </c>
    </row>
    <row r="118" spans="2:68">
      <c r="B118" s="123">
        <v>2011</v>
      </c>
      <c r="C118" s="100">
        <v>0</v>
      </c>
      <c r="D118" s="100">
        <v>0.14040900000000001</v>
      </c>
      <c r="E118" s="100">
        <v>0.84323789999999998</v>
      </c>
      <c r="F118" s="100">
        <v>10.849197</v>
      </c>
      <c r="G118" s="100">
        <v>19.551410000000001</v>
      </c>
      <c r="H118" s="100">
        <v>21.044270999999998</v>
      </c>
      <c r="I118" s="100">
        <v>22.100567999999999</v>
      </c>
      <c r="J118" s="100">
        <v>21.989149000000001</v>
      </c>
      <c r="K118" s="100">
        <v>23.514517999999999</v>
      </c>
      <c r="L118" s="100">
        <v>25.780380000000001</v>
      </c>
      <c r="M118" s="100">
        <v>20.280493</v>
      </c>
      <c r="N118" s="100">
        <v>19.635415999999999</v>
      </c>
      <c r="O118" s="100">
        <v>16.524923000000001</v>
      </c>
      <c r="P118" s="100">
        <v>17.290348999999999</v>
      </c>
      <c r="Q118" s="100">
        <v>14.553758999999999</v>
      </c>
      <c r="R118" s="100">
        <v>18.962040999999999</v>
      </c>
      <c r="S118" s="100">
        <v>25.187331</v>
      </c>
      <c r="T118" s="100">
        <v>35.234054999999998</v>
      </c>
      <c r="U118" s="100">
        <v>16.288557999999998</v>
      </c>
      <c r="V118" s="100">
        <v>16.199617</v>
      </c>
      <c r="X118" s="123">
        <v>2011</v>
      </c>
      <c r="Y118" s="100">
        <v>0</v>
      </c>
      <c r="Z118" s="100">
        <v>0</v>
      </c>
      <c r="AA118" s="100">
        <v>1.3307271000000001</v>
      </c>
      <c r="AB118" s="100">
        <v>5.0929463000000004</v>
      </c>
      <c r="AC118" s="100">
        <v>7.2317312999999999</v>
      </c>
      <c r="AD118" s="100">
        <v>5.0178317000000003</v>
      </c>
      <c r="AE118" s="100">
        <v>5.7370102000000003</v>
      </c>
      <c r="AF118" s="100">
        <v>7.4522613</v>
      </c>
      <c r="AG118" s="100">
        <v>8.1199656000000004</v>
      </c>
      <c r="AH118" s="100">
        <v>7.3293986000000002</v>
      </c>
      <c r="AI118" s="100">
        <v>6.4949180999999996</v>
      </c>
      <c r="AJ118" s="100">
        <v>7.8643882999999999</v>
      </c>
      <c r="AK118" s="100">
        <v>4.2290038000000001</v>
      </c>
      <c r="AL118" s="100">
        <v>3.5416150000000002</v>
      </c>
      <c r="AM118" s="100">
        <v>5.9399258000000001</v>
      </c>
      <c r="AN118" s="100">
        <v>4.0009335999999998</v>
      </c>
      <c r="AO118" s="100">
        <v>4.7344749000000004</v>
      </c>
      <c r="AP118" s="100">
        <v>7.9383980000000003</v>
      </c>
      <c r="AQ118" s="100">
        <v>5.1774271000000001</v>
      </c>
      <c r="AR118" s="100">
        <v>5.0731557</v>
      </c>
      <c r="AT118" s="123">
        <v>2011</v>
      </c>
      <c r="AU118" s="100">
        <v>0</v>
      </c>
      <c r="AV118" s="100">
        <v>7.2065100000000007E-2</v>
      </c>
      <c r="AW118" s="100">
        <v>1.0807967999999999</v>
      </c>
      <c r="AX118" s="100">
        <v>8.0497627000000005</v>
      </c>
      <c r="AY118" s="100">
        <v>13.526401</v>
      </c>
      <c r="AZ118" s="100">
        <v>13.147024</v>
      </c>
      <c r="BA118" s="100">
        <v>13.930831</v>
      </c>
      <c r="BB118" s="100">
        <v>14.676824</v>
      </c>
      <c r="BC118" s="100">
        <v>15.750571000000001</v>
      </c>
      <c r="BD118" s="100">
        <v>16.473856000000001</v>
      </c>
      <c r="BE118" s="100">
        <v>13.319385</v>
      </c>
      <c r="BF118" s="100">
        <v>13.697677000000001</v>
      </c>
      <c r="BG118" s="100">
        <v>10.358891</v>
      </c>
      <c r="BH118" s="100">
        <v>10.374530999999999</v>
      </c>
      <c r="BI118" s="100">
        <v>10.169430999999999</v>
      </c>
      <c r="BJ118" s="100">
        <v>10.925223000000001</v>
      </c>
      <c r="BK118" s="100">
        <v>13.51254</v>
      </c>
      <c r="BL118" s="100">
        <v>17.343603999999999</v>
      </c>
      <c r="BM118" s="100">
        <v>10.707240000000001</v>
      </c>
      <c r="BN118" s="100">
        <v>10.536274000000001</v>
      </c>
      <c r="BP118" s="123">
        <v>2011</v>
      </c>
    </row>
    <row r="119" spans="2:68">
      <c r="B119" s="123">
        <v>2012</v>
      </c>
      <c r="C119" s="100">
        <v>0</v>
      </c>
      <c r="D119" s="100">
        <v>0</v>
      </c>
      <c r="E119" s="100">
        <v>0.84191859999999996</v>
      </c>
      <c r="F119" s="100">
        <v>9.5940516999999996</v>
      </c>
      <c r="G119" s="100">
        <v>17.427423999999998</v>
      </c>
      <c r="H119" s="100">
        <v>19.757930000000002</v>
      </c>
      <c r="I119" s="100">
        <v>22.678493</v>
      </c>
      <c r="J119" s="100">
        <v>26.027170999999999</v>
      </c>
      <c r="K119" s="100">
        <v>25.842797000000001</v>
      </c>
      <c r="L119" s="100">
        <v>27.116537999999998</v>
      </c>
      <c r="M119" s="100">
        <v>24.537599</v>
      </c>
      <c r="N119" s="100">
        <v>21.063998999999999</v>
      </c>
      <c r="O119" s="100">
        <v>17.557158999999999</v>
      </c>
      <c r="P119" s="100">
        <v>15.166586000000001</v>
      </c>
      <c r="Q119" s="100">
        <v>18.914777999999998</v>
      </c>
      <c r="R119" s="100">
        <v>17.244029000000001</v>
      </c>
      <c r="S119" s="100">
        <v>29.059660999999998</v>
      </c>
      <c r="T119" s="100">
        <v>38.129736000000001</v>
      </c>
      <c r="U119" s="100">
        <v>17.054931</v>
      </c>
      <c r="V119" s="100">
        <v>17.022887999999998</v>
      </c>
      <c r="X119" s="123">
        <v>2012</v>
      </c>
      <c r="Y119" s="100">
        <v>0</v>
      </c>
      <c r="Z119" s="100">
        <v>0.14488580000000001</v>
      </c>
      <c r="AA119" s="100">
        <v>1.3284133</v>
      </c>
      <c r="AB119" s="100">
        <v>8.2967712999999996</v>
      </c>
      <c r="AC119" s="100">
        <v>6.2585664000000003</v>
      </c>
      <c r="AD119" s="100">
        <v>5.1222063000000002</v>
      </c>
      <c r="AE119" s="100">
        <v>6.9410790999999996</v>
      </c>
      <c r="AF119" s="100">
        <v>8.3175620000000006</v>
      </c>
      <c r="AG119" s="100">
        <v>8.5942057999999992</v>
      </c>
      <c r="AH119" s="100">
        <v>6.5843664000000004</v>
      </c>
      <c r="AI119" s="100">
        <v>9.2213659999999997</v>
      </c>
      <c r="AJ119" s="100">
        <v>6.5216446000000001</v>
      </c>
      <c r="AK119" s="100">
        <v>6.1594918999999999</v>
      </c>
      <c r="AL119" s="100">
        <v>4.2790068000000003</v>
      </c>
      <c r="AM119" s="100">
        <v>4.6813557000000001</v>
      </c>
      <c r="AN119" s="100">
        <v>4.9169365999999997</v>
      </c>
      <c r="AO119" s="100">
        <v>10.290224</v>
      </c>
      <c r="AP119" s="100">
        <v>4.0228644999999998</v>
      </c>
      <c r="AQ119" s="100">
        <v>5.6887302000000002</v>
      </c>
      <c r="AR119" s="100">
        <v>5.6347341999999996</v>
      </c>
      <c r="AT119" s="123">
        <v>2012</v>
      </c>
      <c r="AU119" s="100">
        <v>0</v>
      </c>
      <c r="AV119" s="100">
        <v>7.0452000000000001E-2</v>
      </c>
      <c r="AW119" s="100">
        <v>1.0790139999999999</v>
      </c>
      <c r="AX119" s="100">
        <v>8.9628724999999996</v>
      </c>
      <c r="AY119" s="100">
        <v>11.956390000000001</v>
      </c>
      <c r="AZ119" s="100">
        <v>12.530177999999999</v>
      </c>
      <c r="BA119" s="100">
        <v>14.838129</v>
      </c>
      <c r="BB119" s="100">
        <v>17.141856000000001</v>
      </c>
      <c r="BC119" s="100">
        <v>17.126702000000002</v>
      </c>
      <c r="BD119" s="100">
        <v>16.750899</v>
      </c>
      <c r="BE119" s="100">
        <v>16.799047000000002</v>
      </c>
      <c r="BF119" s="100">
        <v>13.708209999999999</v>
      </c>
      <c r="BG119" s="100">
        <v>11.823492</v>
      </c>
      <c r="BH119" s="100">
        <v>9.6884715999999997</v>
      </c>
      <c r="BI119" s="100">
        <v>11.662039</v>
      </c>
      <c r="BJ119" s="100">
        <v>10.667562</v>
      </c>
      <c r="BK119" s="100">
        <v>18.411491999999999</v>
      </c>
      <c r="BL119" s="100">
        <v>15.940842999999999</v>
      </c>
      <c r="BM119" s="100">
        <v>11.344412</v>
      </c>
      <c r="BN119" s="100">
        <v>11.209801000000001</v>
      </c>
      <c r="BP119" s="123">
        <v>2012</v>
      </c>
    </row>
    <row r="120" spans="2:68">
      <c r="B120" s="123">
        <v>2013</v>
      </c>
      <c r="C120" s="100">
        <v>0</v>
      </c>
      <c r="D120" s="100">
        <v>0</v>
      </c>
      <c r="E120" s="100">
        <v>2.2377840999999998</v>
      </c>
      <c r="F120" s="100">
        <v>14.989819000000001</v>
      </c>
      <c r="G120" s="100">
        <v>18.305721999999999</v>
      </c>
      <c r="H120" s="100">
        <v>18.728773</v>
      </c>
      <c r="I120" s="100">
        <v>19.874130999999998</v>
      </c>
      <c r="J120" s="100">
        <v>21.662213999999999</v>
      </c>
      <c r="K120" s="100">
        <v>26.086745000000001</v>
      </c>
      <c r="L120" s="100">
        <v>24.276039999999998</v>
      </c>
      <c r="M120" s="100">
        <v>24.568225999999999</v>
      </c>
      <c r="N120" s="100">
        <v>21.022143</v>
      </c>
      <c r="O120" s="100">
        <v>18.844446000000001</v>
      </c>
      <c r="P120" s="100">
        <v>16.770144999999999</v>
      </c>
      <c r="Q120" s="100">
        <v>17.819846999999999</v>
      </c>
      <c r="R120" s="100">
        <v>20.272154</v>
      </c>
      <c r="S120" s="100">
        <v>22.639568000000001</v>
      </c>
      <c r="T120" s="100">
        <v>38.655062000000001</v>
      </c>
      <c r="U120" s="100">
        <v>16.8857</v>
      </c>
      <c r="V120" s="100">
        <v>16.806722000000001</v>
      </c>
      <c r="X120" s="123">
        <v>2013</v>
      </c>
      <c r="Y120" s="100">
        <v>0</v>
      </c>
      <c r="Z120" s="100">
        <v>0</v>
      </c>
      <c r="AA120" s="100">
        <v>0.88239060000000002</v>
      </c>
      <c r="AB120" s="100">
        <v>5.7369215999999996</v>
      </c>
      <c r="AC120" s="100">
        <v>6.6783330999999997</v>
      </c>
      <c r="AD120" s="100">
        <v>5.5877043000000004</v>
      </c>
      <c r="AE120" s="100">
        <v>5.7090243999999997</v>
      </c>
      <c r="AF120" s="100">
        <v>8.0960733999999999</v>
      </c>
      <c r="AG120" s="100">
        <v>9.1650410000000004</v>
      </c>
      <c r="AH120" s="100">
        <v>8.3887853999999997</v>
      </c>
      <c r="AI120" s="100">
        <v>8.6875867000000007</v>
      </c>
      <c r="AJ120" s="100">
        <v>6.8069658000000004</v>
      </c>
      <c r="AK120" s="100">
        <v>7.4771350999999999</v>
      </c>
      <c r="AL120" s="100">
        <v>4.9735389000000003</v>
      </c>
      <c r="AM120" s="100">
        <v>5.7775734999999999</v>
      </c>
      <c r="AN120" s="100">
        <v>5.4482987999999999</v>
      </c>
      <c r="AO120" s="100">
        <v>4.7656871000000001</v>
      </c>
      <c r="AP120" s="100">
        <v>6.7346272999999997</v>
      </c>
      <c r="AQ120" s="100">
        <v>5.7078012999999999</v>
      </c>
      <c r="AR120" s="100">
        <v>5.5894165999999998</v>
      </c>
      <c r="AT120" s="123">
        <v>2013</v>
      </c>
      <c r="AU120" s="100">
        <v>0</v>
      </c>
      <c r="AV120" s="100">
        <v>0</v>
      </c>
      <c r="AW120" s="100">
        <v>1.5771016</v>
      </c>
      <c r="AX120" s="100">
        <v>10.486791</v>
      </c>
      <c r="AY120" s="100">
        <v>12.607191</v>
      </c>
      <c r="AZ120" s="100">
        <v>12.221225</v>
      </c>
      <c r="BA120" s="100">
        <v>12.82142</v>
      </c>
      <c r="BB120" s="100">
        <v>14.867744999999999</v>
      </c>
      <c r="BC120" s="100">
        <v>17.524958000000002</v>
      </c>
      <c r="BD120" s="100">
        <v>16.244855000000001</v>
      </c>
      <c r="BE120" s="100">
        <v>16.538087000000001</v>
      </c>
      <c r="BF120" s="100">
        <v>13.811439</v>
      </c>
      <c r="BG120" s="100">
        <v>13.101324999999999</v>
      </c>
      <c r="BH120" s="100">
        <v>10.837939</v>
      </c>
      <c r="BI120" s="100">
        <v>11.671334999999999</v>
      </c>
      <c r="BJ120" s="100">
        <v>12.409373</v>
      </c>
      <c r="BK120" s="100">
        <v>12.551831999999999</v>
      </c>
      <c r="BL120" s="100">
        <v>18.063624999999998</v>
      </c>
      <c r="BM120" s="100">
        <v>11.267654</v>
      </c>
      <c r="BN120" s="100">
        <v>11.093531</v>
      </c>
      <c r="BP120" s="123">
        <v>2013</v>
      </c>
    </row>
    <row r="121" spans="2:68">
      <c r="B121" s="123">
        <v>2014</v>
      </c>
      <c r="C121" s="100">
        <v>0</v>
      </c>
      <c r="D121" s="100">
        <v>0</v>
      </c>
      <c r="E121" s="100">
        <v>0.83423130000000001</v>
      </c>
      <c r="F121" s="100">
        <v>12.426071</v>
      </c>
      <c r="G121" s="100">
        <v>20.67521</v>
      </c>
      <c r="H121" s="100">
        <v>19.557459000000001</v>
      </c>
      <c r="I121" s="100">
        <v>27.032277000000001</v>
      </c>
      <c r="J121" s="100">
        <v>24.719301000000002</v>
      </c>
      <c r="K121" s="100">
        <v>30.634274999999999</v>
      </c>
      <c r="L121" s="100">
        <v>25.403193000000002</v>
      </c>
      <c r="M121" s="100">
        <v>29.428197999999998</v>
      </c>
      <c r="N121" s="100">
        <v>25.921391</v>
      </c>
      <c r="O121" s="100">
        <v>21.212008999999998</v>
      </c>
      <c r="P121" s="100">
        <v>16.557870999999999</v>
      </c>
      <c r="Q121" s="100">
        <v>16.556996999999999</v>
      </c>
      <c r="R121" s="100">
        <v>20.920501999999999</v>
      </c>
      <c r="S121" s="100">
        <v>20.841594000000001</v>
      </c>
      <c r="T121" s="100">
        <v>38.556162999999998</v>
      </c>
      <c r="U121" s="100">
        <v>18.656793</v>
      </c>
      <c r="V121" s="100">
        <v>18.567343999999999</v>
      </c>
      <c r="X121" s="123">
        <v>2014</v>
      </c>
      <c r="Y121" s="100">
        <v>0</v>
      </c>
      <c r="Z121" s="100">
        <v>0</v>
      </c>
      <c r="AA121" s="100">
        <v>2.1976154000000001</v>
      </c>
      <c r="AB121" s="100">
        <v>5.2988111</v>
      </c>
      <c r="AC121" s="100">
        <v>7.1051700000000002</v>
      </c>
      <c r="AD121" s="100">
        <v>6.3875096999999998</v>
      </c>
      <c r="AE121" s="100">
        <v>7.3965192000000002</v>
      </c>
      <c r="AF121" s="100">
        <v>9.3596342999999997</v>
      </c>
      <c r="AG121" s="100">
        <v>8.1916028000000001</v>
      </c>
      <c r="AH121" s="100">
        <v>8.1808688000000007</v>
      </c>
      <c r="AI121" s="100">
        <v>8.9742893000000006</v>
      </c>
      <c r="AJ121" s="100">
        <v>7.7701048000000004</v>
      </c>
      <c r="AK121" s="100">
        <v>6.0717021000000004</v>
      </c>
      <c r="AL121" s="100">
        <v>6.2162436000000003</v>
      </c>
      <c r="AM121" s="100">
        <v>6.4911491999999997</v>
      </c>
      <c r="AN121" s="100">
        <v>3.4163294</v>
      </c>
      <c r="AO121" s="100">
        <v>5.9681538999999999</v>
      </c>
      <c r="AP121" s="100">
        <v>6.5466223000000001</v>
      </c>
      <c r="AQ121" s="100">
        <v>5.9959005000000003</v>
      </c>
      <c r="AR121" s="100">
        <v>5.9134729000000004</v>
      </c>
      <c r="AT121" s="123">
        <v>2014</v>
      </c>
      <c r="AU121" s="100">
        <v>0</v>
      </c>
      <c r="AV121" s="100">
        <v>0</v>
      </c>
      <c r="AW121" s="100">
        <v>1.4980921</v>
      </c>
      <c r="AX121" s="100">
        <v>8.9575575000000001</v>
      </c>
      <c r="AY121" s="100">
        <v>14.032411</v>
      </c>
      <c r="AZ121" s="100">
        <v>13.001878</v>
      </c>
      <c r="BA121" s="100">
        <v>17.230405999999999</v>
      </c>
      <c r="BB121" s="100">
        <v>17.023561999999998</v>
      </c>
      <c r="BC121" s="100">
        <v>19.280044</v>
      </c>
      <c r="BD121" s="100">
        <v>16.666018000000001</v>
      </c>
      <c r="BE121" s="100">
        <v>19.07178</v>
      </c>
      <c r="BF121" s="100">
        <v>16.702185</v>
      </c>
      <c r="BG121" s="100">
        <v>13.521922999999999</v>
      </c>
      <c r="BH121" s="100">
        <v>11.352786999999999</v>
      </c>
      <c r="BI121" s="100">
        <v>11.417011</v>
      </c>
      <c r="BJ121" s="100">
        <v>11.662611999999999</v>
      </c>
      <c r="BK121" s="100">
        <v>12.498438</v>
      </c>
      <c r="BL121" s="100">
        <v>18.076644999999999</v>
      </c>
      <c r="BM121" s="100">
        <v>12.287198</v>
      </c>
      <c r="BN121" s="100">
        <v>12.122490000000001</v>
      </c>
      <c r="BP121" s="123">
        <v>2014</v>
      </c>
    </row>
    <row r="122" spans="2:68">
      <c r="B122" s="123">
        <v>2015</v>
      </c>
      <c r="C122" s="100">
        <v>0</v>
      </c>
      <c r="D122" s="100">
        <v>0</v>
      </c>
      <c r="E122" s="100">
        <v>0.82758960000000004</v>
      </c>
      <c r="F122" s="100">
        <v>11.794078000000001</v>
      </c>
      <c r="G122" s="100">
        <v>22.331475999999999</v>
      </c>
      <c r="H122" s="100">
        <v>23.049454000000001</v>
      </c>
      <c r="I122" s="100">
        <v>24.680271000000001</v>
      </c>
      <c r="J122" s="100">
        <v>27.241886000000001</v>
      </c>
      <c r="K122" s="100">
        <v>30.644437</v>
      </c>
      <c r="L122" s="100">
        <v>31.740787000000001</v>
      </c>
      <c r="M122" s="100">
        <v>30.523285999999999</v>
      </c>
      <c r="N122" s="100">
        <v>21.808225</v>
      </c>
      <c r="O122" s="100">
        <v>18.433063000000001</v>
      </c>
      <c r="P122" s="100">
        <v>18.829798</v>
      </c>
      <c r="Q122" s="100">
        <v>18.732213000000002</v>
      </c>
      <c r="R122" s="100">
        <v>20.456001000000001</v>
      </c>
      <c r="S122" s="100">
        <v>26.197528999999999</v>
      </c>
      <c r="T122" s="100">
        <v>39.683002999999999</v>
      </c>
      <c r="U122" s="100">
        <v>19.356756000000001</v>
      </c>
      <c r="V122" s="100">
        <v>19.334968</v>
      </c>
      <c r="X122" s="123">
        <v>2015</v>
      </c>
      <c r="Y122" s="100">
        <v>0</v>
      </c>
      <c r="Z122" s="100">
        <v>0</v>
      </c>
      <c r="AA122" s="100">
        <v>1.1657712</v>
      </c>
      <c r="AB122" s="100">
        <v>7.797955</v>
      </c>
      <c r="AC122" s="100">
        <v>6.5667945999999997</v>
      </c>
      <c r="AD122" s="100">
        <v>6.7018139999999997</v>
      </c>
      <c r="AE122" s="100">
        <v>6.7116765999999997</v>
      </c>
      <c r="AF122" s="100">
        <v>8.6127734999999994</v>
      </c>
      <c r="AG122" s="100">
        <v>8.3582988</v>
      </c>
      <c r="AH122" s="100">
        <v>10.299410999999999</v>
      </c>
      <c r="AI122" s="100">
        <v>9.3528108000000003</v>
      </c>
      <c r="AJ122" s="100">
        <v>8.5517421000000002</v>
      </c>
      <c r="AK122" s="100">
        <v>5.3449394999999997</v>
      </c>
      <c r="AL122" s="100">
        <v>4.4539080000000002</v>
      </c>
      <c r="AM122" s="100">
        <v>6.4477501999999998</v>
      </c>
      <c r="AN122" s="100">
        <v>5.4141689</v>
      </c>
      <c r="AO122" s="100">
        <v>6.7696449000000003</v>
      </c>
      <c r="AP122" s="100">
        <v>5.7215939999999996</v>
      </c>
      <c r="AQ122" s="100">
        <v>6.1199219999999999</v>
      </c>
      <c r="AR122" s="100">
        <v>6.0817962999999997</v>
      </c>
      <c r="AT122" s="123">
        <v>2015</v>
      </c>
      <c r="AU122" s="100">
        <v>0</v>
      </c>
      <c r="AV122" s="100">
        <v>0</v>
      </c>
      <c r="AW122" s="100">
        <v>0.99203680000000005</v>
      </c>
      <c r="AX122" s="100">
        <v>9.8455069999999996</v>
      </c>
      <c r="AY122" s="100">
        <v>14.624646</v>
      </c>
      <c r="AZ122" s="100">
        <v>14.888346</v>
      </c>
      <c r="BA122" s="100">
        <v>15.676143</v>
      </c>
      <c r="BB122" s="100">
        <v>17.903853000000002</v>
      </c>
      <c r="BC122" s="100">
        <v>19.377469999999999</v>
      </c>
      <c r="BD122" s="100">
        <v>20.832148</v>
      </c>
      <c r="BE122" s="100">
        <v>19.793607999999999</v>
      </c>
      <c r="BF122" s="100">
        <v>15.061146000000001</v>
      </c>
      <c r="BG122" s="100">
        <v>11.758943</v>
      </c>
      <c r="BH122" s="100">
        <v>11.578514</v>
      </c>
      <c r="BI122" s="100">
        <v>12.460986</v>
      </c>
      <c r="BJ122" s="100">
        <v>12.52652</v>
      </c>
      <c r="BK122" s="100">
        <v>15.346531000000001</v>
      </c>
      <c r="BL122" s="100">
        <v>18.143861999999999</v>
      </c>
      <c r="BM122" s="100">
        <v>12.691407</v>
      </c>
      <c r="BN122" s="100">
        <v>12.577935</v>
      </c>
      <c r="BP122" s="123">
        <v>2015</v>
      </c>
    </row>
    <row r="123" spans="2:68">
      <c r="B123" s="123">
        <v>2016</v>
      </c>
      <c r="C123" s="100">
        <v>0</v>
      </c>
      <c r="D123" s="100">
        <v>0</v>
      </c>
      <c r="E123" s="100">
        <v>1.2238237999999999</v>
      </c>
      <c r="F123" s="100">
        <v>13.361255</v>
      </c>
      <c r="G123" s="100">
        <v>23.322188000000001</v>
      </c>
      <c r="H123" s="100">
        <v>20.667152999999999</v>
      </c>
      <c r="I123" s="100">
        <v>27.549042</v>
      </c>
      <c r="J123" s="100">
        <v>24.685200999999999</v>
      </c>
      <c r="K123" s="100">
        <v>27.222702999999999</v>
      </c>
      <c r="L123" s="100">
        <v>22.896713999999999</v>
      </c>
      <c r="M123" s="100">
        <v>23.699877999999998</v>
      </c>
      <c r="N123" s="100">
        <v>22.225197999999999</v>
      </c>
      <c r="O123" s="100">
        <v>20.994085999999999</v>
      </c>
      <c r="P123" s="100">
        <v>15.938471</v>
      </c>
      <c r="Q123" s="100">
        <v>14.418060000000001</v>
      </c>
      <c r="R123" s="100">
        <v>21.412303999999999</v>
      </c>
      <c r="S123" s="100">
        <v>22.216956</v>
      </c>
      <c r="T123" s="100">
        <v>34.032772000000001</v>
      </c>
      <c r="U123" s="100">
        <v>17.890671999999999</v>
      </c>
      <c r="V123" s="100">
        <v>17.816234999999999</v>
      </c>
      <c r="X123" s="123">
        <v>2016</v>
      </c>
      <c r="Y123" s="100">
        <v>0</v>
      </c>
      <c r="Z123" s="100">
        <v>0</v>
      </c>
      <c r="AA123" s="100">
        <v>1.0052776999999999</v>
      </c>
      <c r="AB123" s="100">
        <v>4.9994097999999996</v>
      </c>
      <c r="AC123" s="100">
        <v>7.7075189000000002</v>
      </c>
      <c r="AD123" s="100">
        <v>7.0416413999999996</v>
      </c>
      <c r="AE123" s="100">
        <v>8.3032663000000007</v>
      </c>
      <c r="AF123" s="100">
        <v>7.4438177999999997</v>
      </c>
      <c r="AG123" s="100">
        <v>8.4140081999999996</v>
      </c>
      <c r="AH123" s="100">
        <v>8.2906305000000007</v>
      </c>
      <c r="AI123" s="100">
        <v>10.418267999999999</v>
      </c>
      <c r="AJ123" s="100">
        <v>6.5059217</v>
      </c>
      <c r="AK123" s="100">
        <v>5.0911616999999998</v>
      </c>
      <c r="AL123" s="100">
        <v>4.1357860999999998</v>
      </c>
      <c r="AM123" s="100">
        <v>5.0742494999999996</v>
      </c>
      <c r="AN123" s="100">
        <v>7.2907552999999998</v>
      </c>
      <c r="AO123" s="100">
        <v>5.1458858999999997</v>
      </c>
      <c r="AP123" s="100">
        <v>6.2604616000000002</v>
      </c>
      <c r="AQ123" s="100">
        <v>5.8447591000000001</v>
      </c>
      <c r="AR123" s="100">
        <v>5.7987603999999999</v>
      </c>
      <c r="AT123" s="123">
        <v>2016</v>
      </c>
      <c r="AU123" s="100">
        <v>0</v>
      </c>
      <c r="AV123" s="100">
        <v>0</v>
      </c>
      <c r="AW123" s="100">
        <v>1.1175330000000001</v>
      </c>
      <c r="AX123" s="100">
        <v>9.2818301999999999</v>
      </c>
      <c r="AY123" s="100">
        <v>15.679468999999999</v>
      </c>
      <c r="AZ123" s="100">
        <v>13.857308</v>
      </c>
      <c r="BA123" s="100">
        <v>17.870941999999999</v>
      </c>
      <c r="BB123" s="100">
        <v>16.043399000000001</v>
      </c>
      <c r="BC123" s="100">
        <v>17.749552999999999</v>
      </c>
      <c r="BD123" s="100">
        <v>15.438803999999999</v>
      </c>
      <c r="BE123" s="100">
        <v>16.959033000000002</v>
      </c>
      <c r="BF123" s="100">
        <v>14.212592000000001</v>
      </c>
      <c r="BG123" s="100">
        <v>12.862731</v>
      </c>
      <c r="BH123" s="100">
        <v>9.9644294999999996</v>
      </c>
      <c r="BI123" s="100">
        <v>9.6605225000000008</v>
      </c>
      <c r="BJ123" s="100">
        <v>13.975618000000001</v>
      </c>
      <c r="BK123" s="100">
        <v>12.742296</v>
      </c>
      <c r="BL123" s="100">
        <v>16.572376999999999</v>
      </c>
      <c r="BM123" s="100">
        <v>11.821166</v>
      </c>
      <c r="BN123" s="100">
        <v>11.701661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Suicide (ICD-10 X60–X84),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[GRIM_output_2.xls]GRIM2017</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Suicide.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212</v>
      </c>
      <c r="D11" s="148"/>
      <c r="F11" s="150" t="s">
        <v>6</v>
      </c>
      <c r="G11" s="149">
        <v>1</v>
      </c>
    </row>
    <row r="12" spans="1:11">
      <c r="B12" s="142" t="s">
        <v>103</v>
      </c>
      <c r="C12" s="277" t="s">
        <v>212</v>
      </c>
      <c r="D12" s="112"/>
      <c r="F12" s="150" t="s">
        <v>7</v>
      </c>
      <c r="G12" s="149">
        <v>2</v>
      </c>
      <c r="I12" s="141"/>
    </row>
    <row r="13" spans="1:11">
      <c r="B13" s="142" t="s">
        <v>104</v>
      </c>
      <c r="C13" s="277" t="s">
        <v>213</v>
      </c>
      <c r="D13" s="112"/>
      <c r="F13" s="150" t="s">
        <v>8</v>
      </c>
      <c r="G13" s="149">
        <v>3</v>
      </c>
      <c r="I13" s="141"/>
    </row>
    <row r="14" spans="1:11">
      <c r="B14" s="142" t="s">
        <v>105</v>
      </c>
      <c r="C14" s="277" t="s">
        <v>214</v>
      </c>
      <c r="F14" s="150" t="s">
        <v>9</v>
      </c>
      <c r="G14" s="149">
        <v>4</v>
      </c>
    </row>
    <row r="15" spans="1:11">
      <c r="B15" s="142" t="s">
        <v>106</v>
      </c>
      <c r="C15" s="277" t="s">
        <v>215</v>
      </c>
      <c r="F15" s="150" t="s">
        <v>10</v>
      </c>
      <c r="G15" s="149">
        <v>5</v>
      </c>
    </row>
    <row r="16" spans="1:11">
      <c r="B16" s="142" t="s">
        <v>107</v>
      </c>
      <c r="C16" s="277" t="s">
        <v>216</v>
      </c>
      <c r="F16" s="150" t="s">
        <v>11</v>
      </c>
      <c r="G16" s="149">
        <v>6</v>
      </c>
    </row>
    <row r="17" spans="1:20">
      <c r="B17" s="142" t="s">
        <v>108</v>
      </c>
      <c r="C17" s="277" t="s">
        <v>216</v>
      </c>
      <c r="F17" s="150" t="s">
        <v>12</v>
      </c>
      <c r="G17" s="149">
        <v>7</v>
      </c>
    </row>
    <row r="18" spans="1:20">
      <c r="B18" s="142" t="s">
        <v>109</v>
      </c>
      <c r="C18" s="277" t="s">
        <v>217</v>
      </c>
      <c r="F18" s="150" t="s">
        <v>13</v>
      </c>
      <c r="G18" s="149">
        <v>8</v>
      </c>
    </row>
    <row r="19" spans="1:20">
      <c r="B19" s="142" t="s">
        <v>110</v>
      </c>
      <c r="C19" s="277" t="s">
        <v>217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218</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218</v>
      </c>
      <c r="C25" s="277">
        <v>0.97</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Suicide (ICD-10 X60–X84),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1.2238237999999999</v>
      </c>
      <c r="F32" s="155">
        <f ca="1">INDIRECT("Rates!F"&amp;$E$8)</f>
        <v>13.361255</v>
      </c>
      <c r="G32" s="155">
        <f ca="1">INDIRECT("Rates!G"&amp;$E$8)</f>
        <v>23.322188000000001</v>
      </c>
      <c r="H32" s="155">
        <f ca="1">INDIRECT("Rates!H"&amp;$E$8)</f>
        <v>20.667152999999999</v>
      </c>
      <c r="I32" s="155">
        <f ca="1">INDIRECT("Rates!I"&amp;$E$8)</f>
        <v>27.549042</v>
      </c>
      <c r="J32" s="155">
        <f ca="1">INDIRECT("Rates!J"&amp;$E$8)</f>
        <v>24.685200999999999</v>
      </c>
      <c r="K32" s="155">
        <f ca="1">INDIRECT("Rates!K"&amp;$E$8)</f>
        <v>27.222702999999999</v>
      </c>
      <c r="L32" s="155">
        <f ca="1">INDIRECT("Rates!L"&amp;$E$8)</f>
        <v>22.896713999999999</v>
      </c>
      <c r="M32" s="155">
        <f ca="1">INDIRECT("Rates!M"&amp;$E$8)</f>
        <v>23.699877999999998</v>
      </c>
      <c r="N32" s="155">
        <f ca="1">INDIRECT("Rates!N"&amp;$E$8)</f>
        <v>22.225197999999999</v>
      </c>
      <c r="O32" s="155">
        <f ca="1">INDIRECT("Rates!O"&amp;$E$8)</f>
        <v>20.994085999999999</v>
      </c>
      <c r="P32" s="155">
        <f ca="1">INDIRECT("Rates!P"&amp;$E$8)</f>
        <v>15.938471</v>
      </c>
      <c r="Q32" s="155">
        <f ca="1">INDIRECT("Rates!Q"&amp;$E$8)</f>
        <v>14.418060000000001</v>
      </c>
      <c r="R32" s="155">
        <f ca="1">INDIRECT("Rates!R"&amp;$E$8)</f>
        <v>21.412303999999999</v>
      </c>
      <c r="S32" s="155">
        <f ca="1">INDIRECT("Rates!S"&amp;$E$8)</f>
        <v>22.216956</v>
      </c>
      <c r="T32" s="155">
        <f ca="1">INDIRECT("Rates!T"&amp;$E$8)</f>
        <v>34.032772000000001</v>
      </c>
    </row>
    <row r="33" spans="1:21">
      <c r="B33" s="143" t="s">
        <v>190</v>
      </c>
      <c r="C33" s="155">
        <f ca="1">INDIRECT("Rates!Y"&amp;$E$8)</f>
        <v>0</v>
      </c>
      <c r="D33" s="155">
        <f ca="1">INDIRECT("Rates!Z"&amp;$E$8)</f>
        <v>0</v>
      </c>
      <c r="E33" s="155">
        <f ca="1">INDIRECT("Rates!AA"&amp;$E$8)</f>
        <v>1.0052776999999999</v>
      </c>
      <c r="F33" s="155">
        <f ca="1">INDIRECT("Rates!AB"&amp;$E$8)</f>
        <v>4.9994097999999996</v>
      </c>
      <c r="G33" s="155">
        <f ca="1">INDIRECT("Rates!AC"&amp;$E$8)</f>
        <v>7.7075189000000002</v>
      </c>
      <c r="H33" s="155">
        <f ca="1">INDIRECT("Rates!AD"&amp;$E$8)</f>
        <v>7.0416413999999996</v>
      </c>
      <c r="I33" s="155">
        <f ca="1">INDIRECT("Rates!AE"&amp;$E$8)</f>
        <v>8.3032663000000007</v>
      </c>
      <c r="J33" s="155">
        <f ca="1">INDIRECT("Rates!AF"&amp;$E$8)</f>
        <v>7.4438177999999997</v>
      </c>
      <c r="K33" s="155">
        <f ca="1">INDIRECT("Rates!AG"&amp;$E$8)</f>
        <v>8.4140081999999996</v>
      </c>
      <c r="L33" s="155">
        <f ca="1">INDIRECT("Rates!AH"&amp;$E$8)</f>
        <v>8.2906305000000007</v>
      </c>
      <c r="M33" s="155">
        <f ca="1">INDIRECT("Rates!AI"&amp;$E$8)</f>
        <v>10.418267999999999</v>
      </c>
      <c r="N33" s="155">
        <f ca="1">INDIRECT("Rates!AJ"&amp;$E$8)</f>
        <v>6.5059217</v>
      </c>
      <c r="O33" s="155">
        <f ca="1">INDIRECT("Rates!AK"&amp;$E$8)</f>
        <v>5.0911616999999998</v>
      </c>
      <c r="P33" s="155">
        <f ca="1">INDIRECT("Rates!AL"&amp;$E$8)</f>
        <v>4.1357860999999998</v>
      </c>
      <c r="Q33" s="155">
        <f ca="1">INDIRECT("Rates!AM"&amp;$E$8)</f>
        <v>5.0742494999999996</v>
      </c>
      <c r="R33" s="155">
        <f ca="1">INDIRECT("Rates!AN"&amp;$E$8)</f>
        <v>7.2907552999999998</v>
      </c>
      <c r="S33" s="155">
        <f ca="1">INDIRECT("Rates!AO"&amp;$E$8)</f>
        <v>5.1458858999999997</v>
      </c>
      <c r="T33" s="155">
        <f ca="1">INDIRECT("Rates!AP"&amp;$E$8)</f>
        <v>6.2604616000000002</v>
      </c>
    </row>
    <row r="35" spans="1:21">
      <c r="A35" s="86">
        <v>2</v>
      </c>
      <c r="B35" s="135" t="str">
        <f>"Number of deaths due to " &amp;Admin!B6&amp;" (ICD-10 "&amp;UPPER(Admin!C6)&amp;"), by sex and age group, " &amp;Admin!D8</f>
        <v>Number of deaths due to Suicide (ICD-10 X60–X84),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9</v>
      </c>
      <c r="F38" s="155">
        <f ca="1">INDIRECT("Deaths!F"&amp;$E$8)</f>
        <v>101</v>
      </c>
      <c r="G38" s="155">
        <f ca="1">INDIRECT("Deaths!G"&amp;$E$8)</f>
        <v>202</v>
      </c>
      <c r="H38" s="155">
        <f ca="1">INDIRECT("Deaths!H"&amp;$E$8)</f>
        <v>188</v>
      </c>
      <c r="I38" s="155">
        <f ca="1">INDIRECT("Deaths!I"&amp;$E$8)</f>
        <v>246</v>
      </c>
      <c r="J38" s="155">
        <f ca="1">INDIRECT("Deaths!J"&amp;$E$8)</f>
        <v>198</v>
      </c>
      <c r="K38" s="155">
        <f ca="1">INDIRECT("Deaths!K"&amp;$E$8)</f>
        <v>220</v>
      </c>
      <c r="L38" s="155">
        <f ca="1">INDIRECT("Deaths!L"&amp;$E$8)</f>
        <v>180</v>
      </c>
      <c r="M38" s="155">
        <f ca="1">INDIRECT("Deaths!M"&amp;$E$8)</f>
        <v>181</v>
      </c>
      <c r="N38" s="155">
        <f ca="1">INDIRECT("Deaths!N"&amp;$E$8)</f>
        <v>161</v>
      </c>
      <c r="O38" s="155">
        <f ca="1">INDIRECT("Deaths!O"&amp;$E$8)</f>
        <v>134</v>
      </c>
      <c r="P38" s="155">
        <f ca="1">INDIRECT("Deaths!P"&amp;$E$8)</f>
        <v>94</v>
      </c>
      <c r="Q38" s="155">
        <f ca="1">INDIRECT("Deaths!Q"&amp;$E$8)</f>
        <v>63</v>
      </c>
      <c r="R38" s="155">
        <f ca="1">INDIRECT("Deaths!R"&amp;$E$8)</f>
        <v>66</v>
      </c>
      <c r="S38" s="155">
        <f ca="1">INDIRECT("Deaths!S"&amp;$E$8)</f>
        <v>45</v>
      </c>
      <c r="T38" s="155">
        <f ca="1">INDIRECT("Deaths!T"&amp;$E$8)</f>
        <v>61</v>
      </c>
      <c r="U38" s="157">
        <f ca="1">SUM(C38:T38)</f>
        <v>2149</v>
      </c>
    </row>
    <row r="39" spans="1:21">
      <c r="B39" s="86" t="s">
        <v>63</v>
      </c>
      <c r="C39" s="155">
        <f ca="1">INDIRECT("Deaths!Y"&amp;$E$8)</f>
        <v>0</v>
      </c>
      <c r="D39" s="155">
        <f ca="1">INDIRECT("Deaths!Z"&amp;$E$8)</f>
        <v>0</v>
      </c>
      <c r="E39" s="155">
        <f ca="1">INDIRECT("Deaths!AA"&amp;$E$8)</f>
        <v>7</v>
      </c>
      <c r="F39" s="155">
        <f ca="1">INDIRECT("Deaths!AB"&amp;$E$8)</f>
        <v>36</v>
      </c>
      <c r="G39" s="155">
        <f ca="1">INDIRECT("Deaths!AC"&amp;$E$8)</f>
        <v>64</v>
      </c>
      <c r="H39" s="155">
        <f ca="1">INDIRECT("Deaths!AD"&amp;$E$8)</f>
        <v>64</v>
      </c>
      <c r="I39" s="155">
        <f ca="1">INDIRECT("Deaths!AE"&amp;$E$8)</f>
        <v>75</v>
      </c>
      <c r="J39" s="155">
        <f ca="1">INDIRECT("Deaths!AF"&amp;$E$8)</f>
        <v>60</v>
      </c>
      <c r="K39" s="155">
        <f ca="1">INDIRECT("Deaths!AG"&amp;$E$8)</f>
        <v>69</v>
      </c>
      <c r="L39" s="155">
        <f ca="1">INDIRECT("Deaths!AH"&amp;$E$8)</f>
        <v>68</v>
      </c>
      <c r="M39" s="155">
        <f ca="1">INDIRECT("Deaths!AI"&amp;$E$8)</f>
        <v>82</v>
      </c>
      <c r="N39" s="155">
        <f ca="1">INDIRECT("Deaths!AJ"&amp;$E$8)</f>
        <v>49</v>
      </c>
      <c r="O39" s="155">
        <f ca="1">INDIRECT("Deaths!AK"&amp;$E$8)</f>
        <v>34</v>
      </c>
      <c r="P39" s="155">
        <f ca="1">INDIRECT("Deaths!AL"&amp;$E$8)</f>
        <v>25</v>
      </c>
      <c r="Q39" s="155">
        <f ca="1">INDIRECT("Deaths!AM"&amp;$E$8)</f>
        <v>23</v>
      </c>
      <c r="R39" s="155">
        <f ca="1">INDIRECT("Deaths!AN"&amp;$E$8)</f>
        <v>25</v>
      </c>
      <c r="S39" s="155">
        <f ca="1">INDIRECT("Deaths!AO"&amp;$E$8)</f>
        <v>13</v>
      </c>
      <c r="T39" s="155">
        <f ca="1">INDIRECT("Deaths!AP"&amp;$E$8)</f>
        <v>19</v>
      </c>
      <c r="U39" s="157">
        <f ca="1">SUM(C39:T39)</f>
        <v>713</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-9</v>
      </c>
      <c r="F42" s="160">
        <f t="shared" ca="1" si="0"/>
        <v>-101</v>
      </c>
      <c r="G42" s="160">
        <f t="shared" ca="1" si="0"/>
        <v>-202</v>
      </c>
      <c r="H42" s="160">
        <f t="shared" ca="1" si="0"/>
        <v>-188</v>
      </c>
      <c r="I42" s="160">
        <f t="shared" ca="1" si="0"/>
        <v>-246</v>
      </c>
      <c r="J42" s="160">
        <f t="shared" ca="1" si="0"/>
        <v>-198</v>
      </c>
      <c r="K42" s="160">
        <f t="shared" ca="1" si="0"/>
        <v>-220</v>
      </c>
      <c r="L42" s="160">
        <f t="shared" ca="1" si="0"/>
        <v>-180</v>
      </c>
      <c r="M42" s="160">
        <f t="shared" ca="1" si="0"/>
        <v>-181</v>
      </c>
      <c r="N42" s="160">
        <f t="shared" ca="1" si="0"/>
        <v>-161</v>
      </c>
      <c r="O42" s="160">
        <f t="shared" ca="1" si="0"/>
        <v>-134</v>
      </c>
      <c r="P42" s="160">
        <f t="shared" ca="1" si="0"/>
        <v>-94</v>
      </c>
      <c r="Q42" s="160">
        <f t="shared" ca="1" si="0"/>
        <v>-63</v>
      </c>
      <c r="R42" s="160">
        <f t="shared" ca="1" si="0"/>
        <v>-66</v>
      </c>
      <c r="S42" s="160">
        <f t="shared" ca="1" si="0"/>
        <v>-45</v>
      </c>
      <c r="T42" s="160">
        <f t="shared" ca="1" si="0"/>
        <v>-61</v>
      </c>
      <c r="U42" s="159"/>
    </row>
    <row r="43" spans="1:21">
      <c r="B43" s="86" t="s">
        <v>63</v>
      </c>
      <c r="C43" s="160">
        <f ca="1">C39</f>
        <v>0</v>
      </c>
      <c r="D43" s="160">
        <f t="shared" ref="D43:T43" ca="1" si="1">D39</f>
        <v>0</v>
      </c>
      <c r="E43" s="160">
        <f t="shared" ca="1" si="1"/>
        <v>7</v>
      </c>
      <c r="F43" s="160">
        <f t="shared" ca="1" si="1"/>
        <v>36</v>
      </c>
      <c r="G43" s="160">
        <f t="shared" ca="1" si="1"/>
        <v>64</v>
      </c>
      <c r="H43" s="160">
        <f t="shared" ca="1" si="1"/>
        <v>64</v>
      </c>
      <c r="I43" s="160">
        <f t="shared" ca="1" si="1"/>
        <v>75</v>
      </c>
      <c r="J43" s="160">
        <f t="shared" ca="1" si="1"/>
        <v>60</v>
      </c>
      <c r="K43" s="160">
        <f t="shared" ca="1" si="1"/>
        <v>69</v>
      </c>
      <c r="L43" s="160">
        <f t="shared" ca="1" si="1"/>
        <v>68</v>
      </c>
      <c r="M43" s="160">
        <f t="shared" ca="1" si="1"/>
        <v>82</v>
      </c>
      <c r="N43" s="160">
        <f t="shared" ca="1" si="1"/>
        <v>49</v>
      </c>
      <c r="O43" s="160">
        <f t="shared" ca="1" si="1"/>
        <v>34</v>
      </c>
      <c r="P43" s="160">
        <f t="shared" ca="1" si="1"/>
        <v>25</v>
      </c>
      <c r="Q43" s="160">
        <f t="shared" ca="1" si="1"/>
        <v>23</v>
      </c>
      <c r="R43" s="160">
        <f t="shared" ca="1" si="1"/>
        <v>25</v>
      </c>
      <c r="S43" s="160">
        <f t="shared" ca="1" si="1"/>
        <v>13</v>
      </c>
      <c r="T43" s="160">
        <f t="shared" ca="1" si="1"/>
        <v>19</v>
      </c>
      <c r="U43" s="159"/>
    </row>
    <row r="45" spans="1:21">
      <c r="A45" s="86">
        <v>3</v>
      </c>
      <c r="B45" s="135" t="str">
        <f>"Number of deaths due to " &amp;Admin!B6&amp;" (ICD-10 "&amp;UPPER(Admin!C6)&amp;"), by sex and year, " &amp;Admin!D6&amp;"–" &amp;Admin!D8</f>
        <v>Number of deaths due to Suicide (ICD-10 X60–X84), by sex and year, 1907–2016</v>
      </c>
      <c r="C45" s="139"/>
      <c r="D45" s="139"/>
      <c r="E45" s="139"/>
    </row>
    <row r="46" spans="1:21">
      <c r="A46" s="86">
        <v>4</v>
      </c>
      <c r="B46" s="135" t="str">
        <f>"Age-standardised death rates for " &amp;Admin!B6&amp;" (ICD-10 "&amp;UPPER(Admin!C6)&amp;"), by sex and year, " &amp;Admin!D6&amp;"–" &amp;Admin!D8</f>
        <v>Age-standardised death rates for Suicide (ICD-10 X60–X84),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385</v>
      </c>
      <c r="D57" s="163">
        <f>Deaths!AR14</f>
        <v>76</v>
      </c>
      <c r="E57" s="163">
        <f>Deaths!BN14</f>
        <v>461</v>
      </c>
      <c r="F57" s="164">
        <f>Rates!V14</f>
        <v>26.694265000000001</v>
      </c>
      <c r="G57" s="164">
        <f>Rates!AR14</f>
        <v>5.2225526000000002</v>
      </c>
      <c r="H57" s="164">
        <f>Rates!BN14</f>
        <v>16.897076999999999</v>
      </c>
    </row>
    <row r="58" spans="2:8">
      <c r="B58" s="143">
        <v>1908</v>
      </c>
      <c r="C58" s="163">
        <f>Deaths!V15</f>
        <v>413</v>
      </c>
      <c r="D58" s="163">
        <f>Deaths!AR15</f>
        <v>84</v>
      </c>
      <c r="E58" s="163">
        <f>Deaths!BN15</f>
        <v>497</v>
      </c>
      <c r="F58" s="164">
        <f>Rates!V15</f>
        <v>25.347352999999998</v>
      </c>
      <c r="G58" s="164">
        <f>Rates!AR15</f>
        <v>4.6663325000000002</v>
      </c>
      <c r="H58" s="164">
        <f>Rates!BN15</f>
        <v>15.9156</v>
      </c>
    </row>
    <row r="59" spans="2:8">
      <c r="B59" s="143">
        <v>1909</v>
      </c>
      <c r="C59" s="163">
        <f>Deaths!V16</f>
        <v>398</v>
      </c>
      <c r="D59" s="163">
        <f>Deaths!AR16</f>
        <v>97</v>
      </c>
      <c r="E59" s="163">
        <f>Deaths!BN16</f>
        <v>495</v>
      </c>
      <c r="F59" s="164">
        <f>Rates!V16</f>
        <v>25.010777000000001</v>
      </c>
      <c r="G59" s="164">
        <f>Rates!AR16</f>
        <v>5.3075624000000001</v>
      </c>
      <c r="H59" s="164">
        <f>Rates!BN16</f>
        <v>15.924692</v>
      </c>
    </row>
    <row r="60" spans="2:8">
      <c r="B60" s="143">
        <v>1910</v>
      </c>
      <c r="C60" s="163">
        <f>Deaths!V17</f>
        <v>432</v>
      </c>
      <c r="D60" s="163">
        <f>Deaths!AR17</f>
        <v>84</v>
      </c>
      <c r="E60" s="163">
        <f>Deaths!BN17</f>
        <v>516</v>
      </c>
      <c r="F60" s="164">
        <f>Rates!V17</f>
        <v>26.719394999999999</v>
      </c>
      <c r="G60" s="164">
        <f>Rates!AR17</f>
        <v>4.935708</v>
      </c>
      <c r="H60" s="164">
        <f>Rates!BN17</f>
        <v>16.638066999999999</v>
      </c>
    </row>
    <row r="61" spans="2:8">
      <c r="B61" s="143">
        <v>1911</v>
      </c>
      <c r="C61" s="163">
        <f>Deaths!V18</f>
        <v>446</v>
      </c>
      <c r="D61" s="163">
        <f>Deaths!AR18</f>
        <v>98</v>
      </c>
      <c r="E61" s="163">
        <f>Deaths!BN18</f>
        <v>544</v>
      </c>
      <c r="F61" s="164">
        <f>Rates!V18</f>
        <v>26.071404000000001</v>
      </c>
      <c r="G61" s="164">
        <f>Rates!AR18</f>
        <v>5.4595906000000003</v>
      </c>
      <c r="H61" s="164">
        <f>Rates!BN18</f>
        <v>16.540979</v>
      </c>
    </row>
    <row r="62" spans="2:8">
      <c r="B62" s="143">
        <v>1912</v>
      </c>
      <c r="C62" s="163">
        <f>Deaths!V19</f>
        <v>514</v>
      </c>
      <c r="D62" s="163">
        <f>Deaths!AR19</f>
        <v>118</v>
      </c>
      <c r="E62" s="163">
        <f>Deaths!BN19</f>
        <v>632</v>
      </c>
      <c r="F62" s="164">
        <f>Rates!V19</f>
        <v>27.995992000000001</v>
      </c>
      <c r="G62" s="164">
        <f>Rates!AR19</f>
        <v>5.9598203999999999</v>
      </c>
      <c r="H62" s="164">
        <f>Rates!BN19</f>
        <v>17.740635999999999</v>
      </c>
    </row>
    <row r="63" spans="2:8">
      <c r="B63" s="143">
        <v>1913</v>
      </c>
      <c r="C63" s="163">
        <f>Deaths!V20</f>
        <v>516</v>
      </c>
      <c r="D63" s="163">
        <f>Deaths!AR20</f>
        <v>131</v>
      </c>
      <c r="E63" s="163">
        <f>Deaths!BN20</f>
        <v>647</v>
      </c>
      <c r="F63" s="164">
        <f>Rates!V20</f>
        <v>27.996912999999999</v>
      </c>
      <c r="G63" s="164">
        <f>Rates!AR20</f>
        <v>6.7097410999999996</v>
      </c>
      <c r="H63" s="164">
        <f>Rates!BN20</f>
        <v>18.049054000000002</v>
      </c>
    </row>
    <row r="64" spans="2:8">
      <c r="B64" s="143">
        <v>1914</v>
      </c>
      <c r="C64" s="163">
        <f>Deaths!V21</f>
        <v>534</v>
      </c>
      <c r="D64" s="163">
        <f>Deaths!AR21</f>
        <v>109</v>
      </c>
      <c r="E64" s="163">
        <f>Deaths!BN21</f>
        <v>643</v>
      </c>
      <c r="F64" s="164">
        <f>Rates!V21</f>
        <v>28.098960999999999</v>
      </c>
      <c r="G64" s="164">
        <f>Rates!AR21</f>
        <v>5.4410024999999997</v>
      </c>
      <c r="H64" s="164">
        <f>Rates!BN21</f>
        <v>17.424925000000002</v>
      </c>
    </row>
    <row r="65" spans="2:8">
      <c r="B65" s="143">
        <v>1915</v>
      </c>
      <c r="C65" s="163">
        <f>Deaths!V22</f>
        <v>537</v>
      </c>
      <c r="D65" s="163">
        <f>Deaths!AR22</f>
        <v>122</v>
      </c>
      <c r="E65" s="163">
        <f>Deaths!BN22</f>
        <v>659</v>
      </c>
      <c r="F65" s="164">
        <f>Rates!V22</f>
        <v>29.062543999999999</v>
      </c>
      <c r="G65" s="164">
        <f>Rates!AR22</f>
        <v>6.1458059</v>
      </c>
      <c r="H65" s="164">
        <f>Rates!BN22</f>
        <v>18.192453</v>
      </c>
    </row>
    <row r="66" spans="2:8">
      <c r="B66" s="143">
        <v>1916</v>
      </c>
      <c r="C66" s="163">
        <f>Deaths!V23</f>
        <v>466</v>
      </c>
      <c r="D66" s="163">
        <f>Deaths!AR23</f>
        <v>111</v>
      </c>
      <c r="E66" s="163">
        <f>Deaths!BN23</f>
        <v>577</v>
      </c>
      <c r="F66" s="164">
        <f>Rates!V23</f>
        <v>24.975612999999999</v>
      </c>
      <c r="G66" s="164">
        <f>Rates!AR23</f>
        <v>5.3257542000000004</v>
      </c>
      <c r="H66" s="164">
        <f>Rates!BN23</f>
        <v>15.668806</v>
      </c>
    </row>
    <row r="67" spans="2:8">
      <c r="B67" s="143">
        <v>1917</v>
      </c>
      <c r="C67" s="163">
        <f>Deaths!V24</f>
        <v>408</v>
      </c>
      <c r="D67" s="163">
        <f>Deaths!AR24</f>
        <v>94</v>
      </c>
      <c r="E67" s="163">
        <f>Deaths!BN24</f>
        <v>502</v>
      </c>
      <c r="F67" s="164">
        <f>Rates!V24</f>
        <v>21.219313</v>
      </c>
      <c r="G67" s="164">
        <f>Rates!AR24</f>
        <v>4.2691815000000002</v>
      </c>
      <c r="H67" s="164">
        <f>Rates!BN24</f>
        <v>13.180967000000001</v>
      </c>
    </row>
    <row r="68" spans="2:8">
      <c r="B68" s="143">
        <v>1918</v>
      </c>
      <c r="C68" s="163">
        <f>Deaths!V25</f>
        <v>408</v>
      </c>
      <c r="D68" s="163">
        <f>Deaths!AR25</f>
        <v>90</v>
      </c>
      <c r="E68" s="163">
        <f>Deaths!BN25</f>
        <v>498</v>
      </c>
      <c r="F68" s="164">
        <f>Rates!V25</f>
        <v>21.191652000000001</v>
      </c>
      <c r="G68" s="164">
        <f>Rates!AR25</f>
        <v>4.3094656999999996</v>
      </c>
      <c r="H68" s="164">
        <f>Rates!BN25</f>
        <v>13.113674</v>
      </c>
    </row>
    <row r="69" spans="2:8">
      <c r="B69" s="143">
        <v>1919</v>
      </c>
      <c r="C69" s="163">
        <f>Deaths!V26</f>
        <v>440</v>
      </c>
      <c r="D69" s="163">
        <f>Deaths!AR26</f>
        <v>106</v>
      </c>
      <c r="E69" s="163">
        <f>Deaths!BN26</f>
        <v>546</v>
      </c>
      <c r="F69" s="164">
        <f>Rates!V26</f>
        <v>21.370183000000001</v>
      </c>
      <c r="G69" s="164">
        <f>Rates!AR26</f>
        <v>5.0908007</v>
      </c>
      <c r="H69" s="164">
        <f>Rates!BN26</f>
        <v>13.495547999999999</v>
      </c>
    </row>
    <row r="70" spans="2:8">
      <c r="B70" s="143">
        <v>1920</v>
      </c>
      <c r="C70" s="163">
        <f>Deaths!V27</f>
        <v>516</v>
      </c>
      <c r="D70" s="163">
        <f>Deaths!AR27</f>
        <v>120</v>
      </c>
      <c r="E70" s="163">
        <f>Deaths!BN27</f>
        <v>636</v>
      </c>
      <c r="F70" s="164">
        <f>Rates!V27</f>
        <v>26.355633000000001</v>
      </c>
      <c r="G70" s="164">
        <f>Rates!AR27</f>
        <v>5.4207141999999999</v>
      </c>
      <c r="H70" s="164">
        <f>Rates!BN27</f>
        <v>16.150355999999999</v>
      </c>
    </row>
    <row r="71" spans="2:8">
      <c r="B71" s="143">
        <v>1921</v>
      </c>
      <c r="C71" s="163">
        <f>Deaths!V28</f>
        <v>510</v>
      </c>
      <c r="D71" s="163">
        <f>Deaths!AR28</f>
        <v>111</v>
      </c>
      <c r="E71" s="163">
        <f>Deaths!BN28</f>
        <v>621</v>
      </c>
      <c r="F71" s="164">
        <f>Rates!V28</f>
        <v>23.799437000000001</v>
      </c>
      <c r="G71" s="164">
        <f>Rates!AR28</f>
        <v>4.9756697000000001</v>
      </c>
      <c r="H71" s="164">
        <f>Rates!BN28</f>
        <v>14.704741</v>
      </c>
    </row>
    <row r="72" spans="2:8">
      <c r="B72" s="143">
        <v>1922</v>
      </c>
      <c r="C72" s="163">
        <f>Deaths!V29</f>
        <v>441</v>
      </c>
      <c r="D72" s="163">
        <f>Deaths!AR29</f>
        <v>92</v>
      </c>
      <c r="E72" s="163">
        <f>Deaths!BN29</f>
        <v>533</v>
      </c>
      <c r="F72" s="164">
        <f>Rates!V29</f>
        <v>21.355633000000001</v>
      </c>
      <c r="G72" s="164">
        <f>Rates!AR29</f>
        <v>3.8935525000000002</v>
      </c>
      <c r="H72" s="164">
        <f>Rates!BN29</f>
        <v>12.808199999999999</v>
      </c>
    </row>
    <row r="73" spans="2:8">
      <c r="B73" s="143">
        <v>1923</v>
      </c>
      <c r="C73" s="163">
        <f>Deaths!V30</f>
        <v>492</v>
      </c>
      <c r="D73" s="163">
        <f>Deaths!AR30</f>
        <v>107</v>
      </c>
      <c r="E73" s="163">
        <f>Deaths!BN30</f>
        <v>599</v>
      </c>
      <c r="F73" s="164">
        <f>Rates!V30</f>
        <v>21.745574999999999</v>
      </c>
      <c r="G73" s="164">
        <f>Rates!AR30</f>
        <v>4.4418698000000001</v>
      </c>
      <c r="H73" s="164">
        <f>Rates!BN30</f>
        <v>13.332684</v>
      </c>
    </row>
    <row r="74" spans="2:8">
      <c r="B74" s="143">
        <v>1924</v>
      </c>
      <c r="C74" s="163">
        <f>Deaths!V31</f>
        <v>534</v>
      </c>
      <c r="D74" s="163">
        <f>Deaths!AR31</f>
        <v>119</v>
      </c>
      <c r="E74" s="163">
        <f>Deaths!BN31</f>
        <v>653</v>
      </c>
      <c r="F74" s="164">
        <f>Rates!V31</f>
        <v>23.282278000000002</v>
      </c>
      <c r="G74" s="164">
        <f>Rates!AR31</f>
        <v>4.9115583999999997</v>
      </c>
      <c r="H74" s="164">
        <f>Rates!BN31</f>
        <v>14.315569</v>
      </c>
    </row>
    <row r="75" spans="2:8">
      <c r="B75" s="143">
        <v>1925</v>
      </c>
      <c r="C75" s="163">
        <f>Deaths!V32</f>
        <v>569</v>
      </c>
      <c r="D75" s="163">
        <f>Deaths!AR32</f>
        <v>131</v>
      </c>
      <c r="E75" s="163">
        <f>Deaths!BN32</f>
        <v>700</v>
      </c>
      <c r="F75" s="164">
        <f>Rates!V32</f>
        <v>25.248860000000001</v>
      </c>
      <c r="G75" s="164">
        <f>Rates!AR32</f>
        <v>5.2539461000000003</v>
      </c>
      <c r="H75" s="164">
        <f>Rates!BN32</f>
        <v>15.42596</v>
      </c>
    </row>
    <row r="76" spans="2:8">
      <c r="B76" s="143">
        <v>1926</v>
      </c>
      <c r="C76" s="163">
        <f>Deaths!V33</f>
        <v>583</v>
      </c>
      <c r="D76" s="163">
        <f>Deaths!AR33</f>
        <v>128</v>
      </c>
      <c r="E76" s="163">
        <f>Deaths!BN33</f>
        <v>711</v>
      </c>
      <c r="F76" s="164">
        <f>Rates!V33</f>
        <v>24.415376999999999</v>
      </c>
      <c r="G76" s="164">
        <f>Rates!AR33</f>
        <v>5.3120336999999997</v>
      </c>
      <c r="H76" s="164">
        <f>Rates!BN33</f>
        <v>15.079886999999999</v>
      </c>
    </row>
    <row r="77" spans="2:8">
      <c r="B77" s="143">
        <v>1927</v>
      </c>
      <c r="C77" s="163">
        <f>Deaths!V34</f>
        <v>598</v>
      </c>
      <c r="D77" s="163">
        <f>Deaths!AR34</f>
        <v>142</v>
      </c>
      <c r="E77" s="163">
        <f>Deaths!BN34</f>
        <v>740</v>
      </c>
      <c r="F77" s="164">
        <f>Rates!V34</f>
        <v>24.359453999999999</v>
      </c>
      <c r="G77" s="164">
        <f>Rates!AR34</f>
        <v>5.4864800000000002</v>
      </c>
      <c r="H77" s="164">
        <f>Rates!BN34</f>
        <v>15.137119</v>
      </c>
    </row>
    <row r="78" spans="2:8">
      <c r="B78" s="143">
        <v>1928</v>
      </c>
      <c r="C78" s="163">
        <f>Deaths!V35</f>
        <v>635</v>
      </c>
      <c r="D78" s="163">
        <f>Deaths!AR35</f>
        <v>142</v>
      </c>
      <c r="E78" s="163">
        <f>Deaths!BN35</f>
        <v>777</v>
      </c>
      <c r="F78" s="164">
        <f>Rates!V35</f>
        <v>26.032767</v>
      </c>
      <c r="G78" s="164">
        <f>Rates!AR35</f>
        <v>5.4117468000000004</v>
      </c>
      <c r="H78" s="164">
        <f>Rates!BN35</f>
        <v>15.838832</v>
      </c>
    </row>
    <row r="79" spans="2:8">
      <c r="B79" s="143">
        <v>1929</v>
      </c>
      <c r="C79" s="163">
        <f>Deaths!V36</f>
        <v>644</v>
      </c>
      <c r="D79" s="163">
        <f>Deaths!AR36</f>
        <v>141</v>
      </c>
      <c r="E79" s="163">
        <f>Deaths!BN36</f>
        <v>785</v>
      </c>
      <c r="F79" s="164">
        <f>Rates!V36</f>
        <v>23.854089999999999</v>
      </c>
      <c r="G79" s="164">
        <f>Rates!AR36</f>
        <v>5.1353571000000002</v>
      </c>
      <c r="H79" s="164">
        <f>Rates!BN36</f>
        <v>14.711001</v>
      </c>
    </row>
    <row r="80" spans="2:8">
      <c r="B80" s="143">
        <v>1930</v>
      </c>
      <c r="C80" s="163">
        <f>Deaths!V37</f>
        <v>791</v>
      </c>
      <c r="D80" s="163">
        <f>Deaths!AR37</f>
        <v>152</v>
      </c>
      <c r="E80" s="163">
        <f>Deaths!BN37</f>
        <v>943</v>
      </c>
      <c r="F80" s="164">
        <f>Rates!V37</f>
        <v>29.811501</v>
      </c>
      <c r="G80" s="164">
        <f>Rates!AR37</f>
        <v>5.3375196999999996</v>
      </c>
      <c r="H80" s="164">
        <f>Rates!BN37</f>
        <v>17.774605000000001</v>
      </c>
    </row>
    <row r="81" spans="2:8">
      <c r="B81" s="143">
        <v>1931</v>
      </c>
      <c r="C81" s="163">
        <f>Deaths!V38</f>
        <v>689</v>
      </c>
      <c r="D81" s="163">
        <f>Deaths!AR38</f>
        <v>138</v>
      </c>
      <c r="E81" s="163">
        <f>Deaths!BN38</f>
        <v>827</v>
      </c>
      <c r="F81" s="164">
        <f>Rates!V38</f>
        <v>26.488759999999999</v>
      </c>
      <c r="G81" s="164">
        <f>Rates!AR38</f>
        <v>4.8957077</v>
      </c>
      <c r="H81" s="164">
        <f>Rates!BN38</f>
        <v>15.793355</v>
      </c>
    </row>
    <row r="82" spans="2:8">
      <c r="B82" s="143">
        <v>1932</v>
      </c>
      <c r="C82" s="163">
        <f>Deaths!V39</f>
        <v>598</v>
      </c>
      <c r="D82" s="163">
        <f>Deaths!AR39</f>
        <v>156</v>
      </c>
      <c r="E82" s="163">
        <f>Deaths!BN39</f>
        <v>754</v>
      </c>
      <c r="F82" s="164">
        <f>Rates!V39</f>
        <v>22.309652</v>
      </c>
      <c r="G82" s="164">
        <f>Rates!AR39</f>
        <v>5.4508140999999997</v>
      </c>
      <c r="H82" s="164">
        <f>Rates!BN39</f>
        <v>13.967363000000001</v>
      </c>
    </row>
    <row r="83" spans="2:8">
      <c r="B83" s="143">
        <v>1933</v>
      </c>
      <c r="C83" s="163">
        <f>Deaths!V40</f>
        <v>633</v>
      </c>
      <c r="D83" s="163">
        <f>Deaths!AR40</f>
        <v>157</v>
      </c>
      <c r="E83" s="163">
        <f>Deaths!BN40</f>
        <v>790</v>
      </c>
      <c r="F83" s="164">
        <f>Rates!V40</f>
        <v>22.562128000000001</v>
      </c>
      <c r="G83" s="164">
        <f>Rates!AR40</f>
        <v>5.2482939000000002</v>
      </c>
      <c r="H83" s="164">
        <f>Rates!BN40</f>
        <v>14.002803999999999</v>
      </c>
    </row>
    <row r="84" spans="2:8">
      <c r="B84" s="143">
        <v>1934</v>
      </c>
      <c r="C84" s="163">
        <f>Deaths!V41</f>
        <v>643</v>
      </c>
      <c r="D84" s="163">
        <f>Deaths!AR41</f>
        <v>183</v>
      </c>
      <c r="E84" s="163">
        <f>Deaths!BN41</f>
        <v>826</v>
      </c>
      <c r="F84" s="164">
        <f>Rates!V41</f>
        <v>23.47082</v>
      </c>
      <c r="G84" s="164">
        <f>Rates!AR41</f>
        <v>6.0809172</v>
      </c>
      <c r="H84" s="164">
        <f>Rates!BN41</f>
        <v>14.788682</v>
      </c>
    </row>
    <row r="85" spans="2:8">
      <c r="B85" s="143">
        <v>1935</v>
      </c>
      <c r="C85" s="163">
        <f>Deaths!V42</f>
        <v>612</v>
      </c>
      <c r="D85" s="163">
        <f>Deaths!AR42</f>
        <v>179</v>
      </c>
      <c r="E85" s="163">
        <f>Deaths!BN42</f>
        <v>791</v>
      </c>
      <c r="F85" s="164">
        <f>Rates!V42</f>
        <v>21.996594000000002</v>
      </c>
      <c r="G85" s="164">
        <f>Rates!AR42</f>
        <v>6.0015048000000002</v>
      </c>
      <c r="H85" s="164">
        <f>Rates!BN42</f>
        <v>14.001185</v>
      </c>
    </row>
    <row r="86" spans="2:8">
      <c r="B86" s="143">
        <v>1936</v>
      </c>
      <c r="C86" s="163">
        <f>Deaths!V43</f>
        <v>611</v>
      </c>
      <c r="D86" s="163">
        <f>Deaths!AR43</f>
        <v>178</v>
      </c>
      <c r="E86" s="163">
        <f>Deaths!BN43</f>
        <v>789</v>
      </c>
      <c r="F86" s="164">
        <f>Rates!V43</f>
        <v>21.754290999999998</v>
      </c>
      <c r="G86" s="164">
        <f>Rates!AR43</f>
        <v>5.8091362999999996</v>
      </c>
      <c r="H86" s="164">
        <f>Rates!BN43</f>
        <v>13.737964</v>
      </c>
    </row>
    <row r="87" spans="2:8">
      <c r="B87" s="143">
        <v>1937</v>
      </c>
      <c r="C87" s="163">
        <f>Deaths!V44</f>
        <v>573</v>
      </c>
      <c r="D87" s="163">
        <f>Deaths!AR44</f>
        <v>148</v>
      </c>
      <c r="E87" s="163">
        <f>Deaths!BN44</f>
        <v>721</v>
      </c>
      <c r="F87" s="164">
        <f>Rates!V44</f>
        <v>19.855349</v>
      </c>
      <c r="G87" s="164">
        <f>Rates!AR44</f>
        <v>4.8440061999999999</v>
      </c>
      <c r="H87" s="164">
        <f>Rates!BN44</f>
        <v>12.308968</v>
      </c>
    </row>
    <row r="88" spans="2:8">
      <c r="B88" s="143">
        <v>1938</v>
      </c>
      <c r="C88" s="163">
        <f>Deaths!V45</f>
        <v>574</v>
      </c>
      <c r="D88" s="163">
        <f>Deaths!AR45</f>
        <v>169</v>
      </c>
      <c r="E88" s="163">
        <f>Deaths!BN45</f>
        <v>743</v>
      </c>
      <c r="F88" s="164">
        <f>Rates!V45</f>
        <v>19.520225</v>
      </c>
      <c r="G88" s="164">
        <f>Rates!AR45</f>
        <v>5.3361394999999998</v>
      </c>
      <c r="H88" s="164">
        <f>Rates!BN45</f>
        <v>12.352513999999999</v>
      </c>
    </row>
    <row r="89" spans="2:8">
      <c r="B89" s="143">
        <v>1939</v>
      </c>
      <c r="C89" s="163">
        <f>Deaths!V46</f>
        <v>602</v>
      </c>
      <c r="D89" s="163">
        <f>Deaths!AR46</f>
        <v>179</v>
      </c>
      <c r="E89" s="163">
        <f>Deaths!BN46</f>
        <v>781</v>
      </c>
      <c r="F89" s="164">
        <f>Rates!V46</f>
        <v>20.364502999999999</v>
      </c>
      <c r="G89" s="164">
        <f>Rates!AR46</f>
        <v>5.6116562999999999</v>
      </c>
      <c r="H89" s="164">
        <f>Rates!BN46</f>
        <v>12.909599</v>
      </c>
    </row>
    <row r="90" spans="2:8">
      <c r="B90" s="143">
        <v>1940</v>
      </c>
      <c r="C90" s="163">
        <f>Deaths!V47</f>
        <v>568</v>
      </c>
      <c r="D90" s="163">
        <f>Deaths!AR47</f>
        <v>175</v>
      </c>
      <c r="E90" s="163">
        <f>Deaths!BN47</f>
        <v>743</v>
      </c>
      <c r="F90" s="164">
        <f>Rates!V47</f>
        <v>18.610278999999998</v>
      </c>
      <c r="G90" s="164">
        <f>Rates!AR47</f>
        <v>5.5060400999999999</v>
      </c>
      <c r="H90" s="164">
        <f>Rates!BN47</f>
        <v>11.997551</v>
      </c>
    </row>
    <row r="91" spans="2:8">
      <c r="B91" s="143">
        <v>1941</v>
      </c>
      <c r="C91" s="163">
        <f>Deaths!V48</f>
        <v>463</v>
      </c>
      <c r="D91" s="163">
        <f>Deaths!AR48</f>
        <v>161</v>
      </c>
      <c r="E91" s="163">
        <f>Deaths!BN48</f>
        <v>624</v>
      </c>
      <c r="F91" s="164">
        <f>Rates!V48</f>
        <v>15.693308999999999</v>
      </c>
      <c r="G91" s="164">
        <f>Rates!AR48</f>
        <v>4.8138301999999999</v>
      </c>
      <c r="H91" s="164">
        <f>Rates!BN48</f>
        <v>10.128715</v>
      </c>
    </row>
    <row r="92" spans="2:8">
      <c r="B92" s="143">
        <v>1942</v>
      </c>
      <c r="C92" s="163">
        <f>Deaths!V49</f>
        <v>432</v>
      </c>
      <c r="D92" s="163">
        <f>Deaths!AR49</f>
        <v>162</v>
      </c>
      <c r="E92" s="163">
        <f>Deaths!BN49</f>
        <v>594</v>
      </c>
      <c r="F92" s="164">
        <f>Rates!V49</f>
        <v>13.931794999999999</v>
      </c>
      <c r="G92" s="164">
        <f>Rates!AR49</f>
        <v>4.7986871999999998</v>
      </c>
      <c r="H92" s="164">
        <f>Rates!BN49</f>
        <v>9.2840039000000001</v>
      </c>
    </row>
    <row r="93" spans="2:8">
      <c r="B93" s="143">
        <v>1943</v>
      </c>
      <c r="C93" s="163">
        <f>Deaths!V50</f>
        <v>376</v>
      </c>
      <c r="D93" s="163">
        <f>Deaths!AR50</f>
        <v>140</v>
      </c>
      <c r="E93" s="163">
        <f>Deaths!BN50</f>
        <v>516</v>
      </c>
      <c r="F93" s="164">
        <f>Rates!V50</f>
        <v>12.82597</v>
      </c>
      <c r="G93" s="164">
        <f>Rates!AR50</f>
        <v>4.2982243999999996</v>
      </c>
      <c r="H93" s="164">
        <f>Rates!BN50</f>
        <v>8.4048522999999999</v>
      </c>
    </row>
    <row r="94" spans="2:8">
      <c r="B94" s="143">
        <v>1944</v>
      </c>
      <c r="C94" s="163">
        <f>Deaths!V51</f>
        <v>362</v>
      </c>
      <c r="D94" s="163">
        <f>Deaths!AR51</f>
        <v>178</v>
      </c>
      <c r="E94" s="163">
        <f>Deaths!BN51</f>
        <v>540</v>
      </c>
      <c r="F94" s="164">
        <f>Rates!V51</f>
        <v>11.967415000000001</v>
      </c>
      <c r="G94" s="164">
        <f>Rates!AR51</f>
        <v>5.1720908999999997</v>
      </c>
      <c r="H94" s="164">
        <f>Rates!BN51</f>
        <v>8.4353776000000007</v>
      </c>
    </row>
    <row r="95" spans="2:8">
      <c r="B95" s="143">
        <v>1945</v>
      </c>
      <c r="C95" s="163">
        <f>Deaths!V52</f>
        <v>394</v>
      </c>
      <c r="D95" s="163">
        <f>Deaths!AR52</f>
        <v>173</v>
      </c>
      <c r="E95" s="163">
        <f>Deaths!BN52</f>
        <v>567</v>
      </c>
      <c r="F95" s="164">
        <f>Rates!V52</f>
        <v>12.789059</v>
      </c>
      <c r="G95" s="164">
        <f>Rates!AR52</f>
        <v>5.0525089000000003</v>
      </c>
      <c r="H95" s="164">
        <f>Rates!BN52</f>
        <v>8.7855316999999999</v>
      </c>
    </row>
    <row r="96" spans="2:8">
      <c r="B96" s="143">
        <v>1946</v>
      </c>
      <c r="C96" s="163">
        <f>Deaths!V53</f>
        <v>513</v>
      </c>
      <c r="D96" s="163">
        <f>Deaths!AR53</f>
        <v>219</v>
      </c>
      <c r="E96" s="163">
        <f>Deaths!BN53</f>
        <v>732</v>
      </c>
      <c r="F96" s="164">
        <f>Rates!V53</f>
        <v>16.132097000000002</v>
      </c>
      <c r="G96" s="164">
        <f>Rates!AR53</f>
        <v>6.5053852000000001</v>
      </c>
      <c r="H96" s="164">
        <f>Rates!BN53</f>
        <v>11.152086000000001</v>
      </c>
    </row>
    <row r="97" spans="2:8">
      <c r="B97" s="143">
        <v>1947</v>
      </c>
      <c r="C97" s="163">
        <f>Deaths!V54</f>
        <v>546</v>
      </c>
      <c r="D97" s="163">
        <f>Deaths!AR54</f>
        <v>200</v>
      </c>
      <c r="E97" s="163">
        <f>Deaths!BN54</f>
        <v>746</v>
      </c>
      <c r="F97" s="164">
        <f>Rates!V54</f>
        <v>17.133364</v>
      </c>
      <c r="G97" s="164">
        <f>Rates!AR54</f>
        <v>5.6890428999999996</v>
      </c>
      <c r="H97" s="164">
        <f>Rates!BN54</f>
        <v>11.230727999999999</v>
      </c>
    </row>
    <row r="98" spans="2:8">
      <c r="B98" s="143">
        <v>1948</v>
      </c>
      <c r="C98" s="163">
        <f>Deaths!V55</f>
        <v>578</v>
      </c>
      <c r="D98" s="163">
        <f>Deaths!AR55</f>
        <v>159</v>
      </c>
      <c r="E98" s="163">
        <f>Deaths!BN55</f>
        <v>737</v>
      </c>
      <c r="F98" s="164">
        <f>Rates!V55</f>
        <v>17.934263000000001</v>
      </c>
      <c r="G98" s="164">
        <f>Rates!AR55</f>
        <v>4.6348263000000003</v>
      </c>
      <c r="H98" s="164">
        <f>Rates!BN55</f>
        <v>11.075658000000001</v>
      </c>
    </row>
    <row r="99" spans="2:8">
      <c r="B99" s="143">
        <v>1949</v>
      </c>
      <c r="C99" s="163">
        <f>Deaths!V56</f>
        <v>599</v>
      </c>
      <c r="D99" s="163">
        <f>Deaths!AR56</f>
        <v>174</v>
      </c>
      <c r="E99" s="163">
        <f>Deaths!BN56</f>
        <v>773</v>
      </c>
      <c r="F99" s="164">
        <f>Rates!V56</f>
        <v>17.775001</v>
      </c>
      <c r="G99" s="164">
        <f>Rates!AR56</f>
        <v>4.7311626999999996</v>
      </c>
      <c r="H99" s="164">
        <f>Rates!BN56</f>
        <v>11.036013000000001</v>
      </c>
    </row>
    <row r="100" spans="2:8">
      <c r="B100" s="143">
        <v>1950</v>
      </c>
      <c r="C100" s="163">
        <f>Deaths!V57</f>
        <v>567</v>
      </c>
      <c r="D100" s="163">
        <f>Deaths!AR57</f>
        <v>193</v>
      </c>
      <c r="E100" s="163">
        <f>Deaths!BN57</f>
        <v>760</v>
      </c>
      <c r="F100" s="164">
        <f>Rates!V57</f>
        <v>16.711891000000001</v>
      </c>
      <c r="G100" s="164">
        <f>Rates!AR57</f>
        <v>5.1095135000000003</v>
      </c>
      <c r="H100" s="164">
        <f>Rates!BN57</f>
        <v>10.691523</v>
      </c>
    </row>
    <row r="101" spans="2:8">
      <c r="B101" s="143">
        <v>1951</v>
      </c>
      <c r="C101" s="163">
        <f>Deaths!V58</f>
        <v>608</v>
      </c>
      <c r="D101" s="163">
        <f>Deaths!AR58</f>
        <v>197</v>
      </c>
      <c r="E101" s="163">
        <f>Deaths!BN58</f>
        <v>805</v>
      </c>
      <c r="F101" s="164">
        <f>Rates!V58</f>
        <v>16.463229999999999</v>
      </c>
      <c r="G101" s="164">
        <f>Rates!AR58</f>
        <v>5.1762630999999999</v>
      </c>
      <c r="H101" s="164">
        <f>Rates!BN58</f>
        <v>10.729937</v>
      </c>
    </row>
    <row r="102" spans="2:8">
      <c r="B102" s="143">
        <v>1952</v>
      </c>
      <c r="C102" s="163">
        <f>Deaths!V59</f>
        <v>694</v>
      </c>
      <c r="D102" s="163">
        <f>Deaths!AR59</f>
        <v>225</v>
      </c>
      <c r="E102" s="163">
        <f>Deaths!BN59</f>
        <v>919</v>
      </c>
      <c r="F102" s="164">
        <f>Rates!V59</f>
        <v>18.656603</v>
      </c>
      <c r="G102" s="164">
        <f>Rates!AR59</f>
        <v>5.9149542999999998</v>
      </c>
      <c r="H102" s="164">
        <f>Rates!BN59</f>
        <v>12.151944</v>
      </c>
    </row>
    <row r="103" spans="2:8">
      <c r="B103" s="143">
        <v>1953</v>
      </c>
      <c r="C103" s="163">
        <f>Deaths!V60</f>
        <v>698</v>
      </c>
      <c r="D103" s="163">
        <f>Deaths!AR60</f>
        <v>261</v>
      </c>
      <c r="E103" s="163">
        <f>Deaths!BN60</f>
        <v>959</v>
      </c>
      <c r="F103" s="164">
        <f>Rates!V60</f>
        <v>18.622696999999999</v>
      </c>
      <c r="G103" s="164">
        <f>Rates!AR60</f>
        <v>6.8001233000000001</v>
      </c>
      <c r="H103" s="164">
        <f>Rates!BN60</f>
        <v>12.509081999999999</v>
      </c>
    </row>
    <row r="104" spans="2:8">
      <c r="B104" s="143">
        <v>1954</v>
      </c>
      <c r="C104" s="163">
        <f>Deaths!V61</f>
        <v>724</v>
      </c>
      <c r="D104" s="163">
        <f>Deaths!AR61</f>
        <v>245</v>
      </c>
      <c r="E104" s="163">
        <f>Deaths!BN61</f>
        <v>969</v>
      </c>
      <c r="F104" s="164">
        <f>Rates!V61</f>
        <v>18.922246000000001</v>
      </c>
      <c r="G104" s="164">
        <f>Rates!AR61</f>
        <v>6.1415848000000004</v>
      </c>
      <c r="H104" s="164">
        <f>Rates!BN61</f>
        <v>12.319426999999999</v>
      </c>
    </row>
    <row r="105" spans="2:8">
      <c r="B105" s="143">
        <v>1955</v>
      </c>
      <c r="C105" s="163">
        <f>Deaths!V62</f>
        <v>701</v>
      </c>
      <c r="D105" s="163">
        <f>Deaths!AR62</f>
        <v>245</v>
      </c>
      <c r="E105" s="163">
        <f>Deaths!BN62</f>
        <v>946</v>
      </c>
      <c r="F105" s="164">
        <f>Rates!V62</f>
        <v>18.073519000000001</v>
      </c>
      <c r="G105" s="164">
        <f>Rates!AR62</f>
        <v>6.0971864</v>
      </c>
      <c r="H105" s="164">
        <f>Rates!BN62</f>
        <v>11.869764999999999</v>
      </c>
    </row>
    <row r="106" spans="2:8">
      <c r="B106" s="143">
        <v>1956</v>
      </c>
      <c r="C106" s="163">
        <f>Deaths!V63</f>
        <v>751</v>
      </c>
      <c r="D106" s="163">
        <f>Deaths!AR63</f>
        <v>270</v>
      </c>
      <c r="E106" s="163">
        <f>Deaths!BN63</f>
        <v>1021</v>
      </c>
      <c r="F106" s="164">
        <f>Rates!V63</f>
        <v>18.609603</v>
      </c>
      <c r="G106" s="164">
        <f>Rates!AR63</f>
        <v>6.5881851999999999</v>
      </c>
      <c r="H106" s="164">
        <f>Rates!BN63</f>
        <v>12.477878</v>
      </c>
    </row>
    <row r="107" spans="2:8">
      <c r="B107" s="143">
        <v>1957</v>
      </c>
      <c r="C107" s="163">
        <f>Deaths!V64</f>
        <v>844</v>
      </c>
      <c r="D107" s="163">
        <f>Deaths!AR64</f>
        <v>326</v>
      </c>
      <c r="E107" s="163">
        <f>Deaths!BN64</f>
        <v>1170</v>
      </c>
      <c r="F107" s="164">
        <f>Rates!V64</f>
        <v>20.795828</v>
      </c>
      <c r="G107" s="164">
        <f>Rates!AR64</f>
        <v>7.7236067000000004</v>
      </c>
      <c r="H107" s="164">
        <f>Rates!BN64</f>
        <v>14.095458000000001</v>
      </c>
    </row>
    <row r="108" spans="2:8">
      <c r="B108" s="143">
        <v>1958</v>
      </c>
      <c r="C108" s="163">
        <f>Deaths!V65</f>
        <v>910</v>
      </c>
      <c r="D108" s="163">
        <f>Deaths!AR65</f>
        <v>297</v>
      </c>
      <c r="E108" s="163">
        <f>Deaths!BN65</f>
        <v>1207</v>
      </c>
      <c r="F108" s="164">
        <f>Rates!V65</f>
        <v>22.028404999999999</v>
      </c>
      <c r="G108" s="164">
        <f>Rates!AR65</f>
        <v>6.9059945000000003</v>
      </c>
      <c r="H108" s="164">
        <f>Rates!BN65</f>
        <v>14.247864</v>
      </c>
    </row>
    <row r="109" spans="2:8">
      <c r="B109" s="143">
        <v>1959</v>
      </c>
      <c r="C109" s="163">
        <f>Deaths!V66</f>
        <v>827</v>
      </c>
      <c r="D109" s="163">
        <f>Deaths!AR66</f>
        <v>288</v>
      </c>
      <c r="E109" s="163">
        <f>Deaths!BN66</f>
        <v>1115</v>
      </c>
      <c r="F109" s="164">
        <f>Rates!V66</f>
        <v>19.485665999999998</v>
      </c>
      <c r="G109" s="164">
        <f>Rates!AR66</f>
        <v>6.6482261999999999</v>
      </c>
      <c r="H109" s="164">
        <f>Rates!BN66</f>
        <v>12.866887999999999</v>
      </c>
    </row>
    <row r="110" spans="2:8">
      <c r="B110" s="143">
        <v>1960</v>
      </c>
      <c r="C110" s="163">
        <f>Deaths!V67</f>
        <v>778</v>
      </c>
      <c r="D110" s="163">
        <f>Deaths!AR67</f>
        <v>314</v>
      </c>
      <c r="E110" s="163">
        <f>Deaths!BN67</f>
        <v>1092</v>
      </c>
      <c r="F110" s="164">
        <f>Rates!V67</f>
        <v>17.962066</v>
      </c>
      <c r="G110" s="164">
        <f>Rates!AR67</f>
        <v>7.1324817999999999</v>
      </c>
      <c r="H110" s="164">
        <f>Rates!BN67</f>
        <v>12.404555</v>
      </c>
    </row>
    <row r="111" spans="2:8">
      <c r="B111" s="143">
        <v>1961</v>
      </c>
      <c r="C111" s="163">
        <f>Deaths!V68</f>
        <v>901</v>
      </c>
      <c r="D111" s="163">
        <f>Deaths!AR68</f>
        <v>348</v>
      </c>
      <c r="E111" s="163">
        <f>Deaths!BN68</f>
        <v>1249</v>
      </c>
      <c r="F111" s="164">
        <f>Rates!V68</f>
        <v>20.151751000000001</v>
      </c>
      <c r="G111" s="164">
        <f>Rates!AR68</f>
        <v>7.6333047000000001</v>
      </c>
      <c r="H111" s="164">
        <f>Rates!BN68</f>
        <v>13.795942</v>
      </c>
    </row>
    <row r="112" spans="2:8">
      <c r="B112" s="143">
        <v>1962</v>
      </c>
      <c r="C112" s="163">
        <f>Deaths!V69</f>
        <v>1011</v>
      </c>
      <c r="D112" s="163">
        <f>Deaths!AR69</f>
        <v>458</v>
      </c>
      <c r="E112" s="163">
        <f>Deaths!BN69</f>
        <v>1469</v>
      </c>
      <c r="F112" s="164">
        <f>Rates!V69</f>
        <v>22.510273999999999</v>
      </c>
      <c r="G112" s="164">
        <f>Rates!AR69</f>
        <v>9.9760138000000005</v>
      </c>
      <c r="H112" s="164">
        <f>Rates!BN69</f>
        <v>16.081199000000002</v>
      </c>
    </row>
    <row r="113" spans="2:8">
      <c r="B113" s="143">
        <v>1963</v>
      </c>
      <c r="C113" s="163">
        <f>Deaths!V70</f>
        <v>1143</v>
      </c>
      <c r="D113" s="163">
        <f>Deaths!AR70</f>
        <v>575</v>
      </c>
      <c r="E113" s="163">
        <f>Deaths!BN70</f>
        <v>1718</v>
      </c>
      <c r="F113" s="164">
        <f>Rates!V70</f>
        <v>24.964694000000001</v>
      </c>
      <c r="G113" s="164">
        <f>Rates!AR70</f>
        <v>12.312248</v>
      </c>
      <c r="H113" s="164">
        <f>Rates!BN70</f>
        <v>18.426935</v>
      </c>
    </row>
    <row r="114" spans="2:8">
      <c r="B114" s="143">
        <v>1964</v>
      </c>
      <c r="C114" s="163">
        <f>Deaths!V71</f>
        <v>1071</v>
      </c>
      <c r="D114" s="163">
        <f>Deaths!AR71</f>
        <v>549</v>
      </c>
      <c r="E114" s="163">
        <f>Deaths!BN71</f>
        <v>1620</v>
      </c>
      <c r="F114" s="164">
        <f>Rates!V71</f>
        <v>23.276662999999999</v>
      </c>
      <c r="G114" s="164">
        <f>Rates!AR71</f>
        <v>11.473692</v>
      </c>
      <c r="H114" s="164">
        <f>Rates!BN71</f>
        <v>17.158906999999999</v>
      </c>
    </row>
    <row r="115" spans="2:8">
      <c r="B115" s="143">
        <v>1965</v>
      </c>
      <c r="C115" s="163">
        <f>Deaths!V72</f>
        <v>1075</v>
      </c>
      <c r="D115" s="163">
        <f>Deaths!AR72</f>
        <v>610</v>
      </c>
      <c r="E115" s="163">
        <f>Deaths!BN72</f>
        <v>1685</v>
      </c>
      <c r="F115" s="164">
        <f>Rates!V72</f>
        <v>22.334844</v>
      </c>
      <c r="G115" s="164">
        <f>Rates!AR72</f>
        <v>12.456308</v>
      </c>
      <c r="H115" s="164">
        <f>Rates!BN72</f>
        <v>17.263176000000001</v>
      </c>
    </row>
    <row r="116" spans="2:8">
      <c r="B116" s="143">
        <v>1966</v>
      </c>
      <c r="C116" s="163">
        <f>Deaths!V73</f>
        <v>1017</v>
      </c>
      <c r="D116" s="163">
        <f>Deaths!AR73</f>
        <v>607</v>
      </c>
      <c r="E116" s="163">
        <f>Deaths!BN73</f>
        <v>1624</v>
      </c>
      <c r="F116" s="164">
        <f>Rates!V73</f>
        <v>21.257442999999999</v>
      </c>
      <c r="G116" s="164">
        <f>Rates!AR73</f>
        <v>12.245685</v>
      </c>
      <c r="H116" s="164">
        <f>Rates!BN73</f>
        <v>16.507830999999999</v>
      </c>
    </row>
    <row r="117" spans="2:8">
      <c r="B117" s="143">
        <v>1967</v>
      </c>
      <c r="C117" s="163">
        <f>Deaths!V74</f>
        <v>1125</v>
      </c>
      <c r="D117" s="163">
        <f>Deaths!AR74</f>
        <v>653</v>
      </c>
      <c r="E117" s="163">
        <f>Deaths!BN74</f>
        <v>1778</v>
      </c>
      <c r="F117" s="164">
        <f>Rates!V74</f>
        <v>23.020759000000002</v>
      </c>
      <c r="G117" s="164">
        <f>Rates!AR74</f>
        <v>12.87561</v>
      </c>
      <c r="H117" s="164">
        <f>Rates!BN74</f>
        <v>17.713757000000001</v>
      </c>
    </row>
    <row r="118" spans="2:8">
      <c r="B118" s="143">
        <v>1968</v>
      </c>
      <c r="C118" s="163">
        <f>Deaths!V75</f>
        <v>1022</v>
      </c>
      <c r="D118" s="163">
        <f>Deaths!AR75</f>
        <v>505</v>
      </c>
      <c r="E118" s="163">
        <f>Deaths!BN75</f>
        <v>1527</v>
      </c>
      <c r="F118" s="164">
        <f>Rates!V75</f>
        <v>20.428644999999999</v>
      </c>
      <c r="G118" s="164">
        <f>Rates!AR75</f>
        <v>9.8679962999999997</v>
      </c>
      <c r="H118" s="164">
        <f>Rates!BN75</f>
        <v>14.912091</v>
      </c>
    </row>
    <row r="119" spans="2:8">
      <c r="B119" s="143">
        <v>1969</v>
      </c>
      <c r="C119" s="163">
        <f>Deaths!V76</f>
        <v>1025</v>
      </c>
      <c r="D119" s="163">
        <f>Deaths!AR76</f>
        <v>477</v>
      </c>
      <c r="E119" s="163">
        <f>Deaths!BN76</f>
        <v>1502</v>
      </c>
      <c r="F119" s="164">
        <f>Rates!V76</f>
        <v>20.329184000000001</v>
      </c>
      <c r="G119" s="164">
        <f>Rates!AR76</f>
        <v>9.1154495999999998</v>
      </c>
      <c r="H119" s="164">
        <f>Rates!BN76</f>
        <v>14.437913</v>
      </c>
    </row>
    <row r="120" spans="2:8">
      <c r="B120" s="143">
        <v>1970</v>
      </c>
      <c r="C120" s="163">
        <f>Deaths!V77</f>
        <v>1076</v>
      </c>
      <c r="D120" s="163">
        <f>Deaths!AR77</f>
        <v>475</v>
      </c>
      <c r="E120" s="163">
        <f>Deaths!BN77</f>
        <v>1551</v>
      </c>
      <c r="F120" s="164">
        <f>Rates!V77</f>
        <v>20.642158999999999</v>
      </c>
      <c r="G120" s="164">
        <f>Rates!AR77</f>
        <v>8.7525472000000004</v>
      </c>
      <c r="H120" s="164">
        <f>Rates!BN77</f>
        <v>14.494540000000001</v>
      </c>
    </row>
    <row r="121" spans="2:8">
      <c r="B121" s="143">
        <v>1971</v>
      </c>
      <c r="C121" s="163">
        <f>Deaths!V78</f>
        <v>1150</v>
      </c>
      <c r="D121" s="163">
        <f>Deaths!AR78</f>
        <v>588</v>
      </c>
      <c r="E121" s="163">
        <f>Deaths!BN78</f>
        <v>1738</v>
      </c>
      <c r="F121" s="164">
        <f>Rates!V78</f>
        <v>20.943251</v>
      </c>
      <c r="G121" s="164">
        <f>Rates!AR78</f>
        <v>10.372477999999999</v>
      </c>
      <c r="H121" s="164">
        <f>Rates!BN78</f>
        <v>15.389407</v>
      </c>
    </row>
    <row r="122" spans="2:8">
      <c r="B122" s="143">
        <v>1972</v>
      </c>
      <c r="C122" s="163">
        <f>Deaths!V79</f>
        <v>1085</v>
      </c>
      <c r="D122" s="163">
        <f>Deaths!AR79</f>
        <v>540</v>
      </c>
      <c r="E122" s="163">
        <f>Deaths!BN79</f>
        <v>1625</v>
      </c>
      <c r="F122" s="164">
        <f>Rates!V79</f>
        <v>19.289950999999999</v>
      </c>
      <c r="G122" s="164">
        <f>Rates!AR79</f>
        <v>9.3999766000000005</v>
      </c>
      <c r="H122" s="164">
        <f>Rates!BN79</f>
        <v>14.137003</v>
      </c>
    </row>
    <row r="123" spans="2:8">
      <c r="B123" s="143">
        <v>1973</v>
      </c>
      <c r="C123" s="163">
        <f>Deaths!V80</f>
        <v>1036</v>
      </c>
      <c r="D123" s="163">
        <f>Deaths!AR80</f>
        <v>492</v>
      </c>
      <c r="E123" s="163">
        <f>Deaths!BN80</f>
        <v>1528</v>
      </c>
      <c r="F123" s="164">
        <f>Rates!V80</f>
        <v>17.952658</v>
      </c>
      <c r="G123" s="164">
        <f>Rates!AR80</f>
        <v>8.3078944000000003</v>
      </c>
      <c r="H123" s="164">
        <f>Rates!BN80</f>
        <v>12.955598</v>
      </c>
    </row>
    <row r="124" spans="2:8">
      <c r="B124" s="143">
        <v>1974</v>
      </c>
      <c r="C124" s="163">
        <f>Deaths!V81</f>
        <v>1073</v>
      </c>
      <c r="D124" s="163">
        <f>Deaths!AR81</f>
        <v>494</v>
      </c>
      <c r="E124" s="163">
        <f>Deaths!BN81</f>
        <v>1567</v>
      </c>
      <c r="F124" s="164">
        <f>Rates!V81</f>
        <v>18.241194</v>
      </c>
      <c r="G124" s="164">
        <f>Rates!AR81</f>
        <v>8.2511341999999992</v>
      </c>
      <c r="H124" s="164">
        <f>Rates!BN81</f>
        <v>13.034838000000001</v>
      </c>
    </row>
    <row r="125" spans="2:8">
      <c r="B125" s="143">
        <v>1975</v>
      </c>
      <c r="C125" s="163">
        <f>Deaths!V82</f>
        <v>1050</v>
      </c>
      <c r="D125" s="163">
        <f>Deaths!AR82</f>
        <v>478</v>
      </c>
      <c r="E125" s="163">
        <f>Deaths!BN82</f>
        <v>1528</v>
      </c>
      <c r="F125" s="164">
        <f>Rates!V82</f>
        <v>17.633651</v>
      </c>
      <c r="G125" s="164">
        <f>Rates!AR82</f>
        <v>7.9707631000000001</v>
      </c>
      <c r="H125" s="164">
        <f>Rates!BN82</f>
        <v>12.562975</v>
      </c>
    </row>
    <row r="126" spans="2:8">
      <c r="B126" s="143">
        <v>1976</v>
      </c>
      <c r="C126" s="163">
        <f>Deaths!V83</f>
        <v>1098</v>
      </c>
      <c r="D126" s="163">
        <f>Deaths!AR83</f>
        <v>406</v>
      </c>
      <c r="E126" s="163">
        <f>Deaths!BN83</f>
        <v>1504</v>
      </c>
      <c r="F126" s="164">
        <f>Rates!V83</f>
        <v>17.966023</v>
      </c>
      <c r="G126" s="164">
        <f>Rates!AR83</f>
        <v>6.5756490000000003</v>
      </c>
      <c r="H126" s="164">
        <f>Rates!BN83</f>
        <v>12.080079</v>
      </c>
    </row>
    <row r="127" spans="2:8">
      <c r="B127" s="143">
        <v>1977</v>
      </c>
      <c r="C127" s="163">
        <f>Deaths!V84</f>
        <v>1128</v>
      </c>
      <c r="D127" s="163">
        <f>Deaths!AR84</f>
        <v>438</v>
      </c>
      <c r="E127" s="163">
        <f>Deaths!BN84</f>
        <v>1566</v>
      </c>
      <c r="F127" s="164">
        <f>Rates!V84</f>
        <v>18.137791</v>
      </c>
      <c r="G127" s="164">
        <f>Rates!AR84</f>
        <v>6.9746499999999996</v>
      </c>
      <c r="H127" s="164">
        <f>Rates!BN84</f>
        <v>12.378062</v>
      </c>
    </row>
    <row r="128" spans="2:8">
      <c r="B128" s="143">
        <v>1978</v>
      </c>
      <c r="C128" s="163">
        <f>Deaths!V85</f>
        <v>1126</v>
      </c>
      <c r="D128" s="163">
        <f>Deaths!AR85</f>
        <v>469</v>
      </c>
      <c r="E128" s="163">
        <f>Deaths!BN85</f>
        <v>1595</v>
      </c>
      <c r="F128" s="164">
        <f>Rates!V85</f>
        <v>17.462612</v>
      </c>
      <c r="G128" s="164">
        <f>Rates!AR85</f>
        <v>7.2636636000000001</v>
      </c>
      <c r="H128" s="164">
        <f>Rates!BN85</f>
        <v>12.196159</v>
      </c>
    </row>
    <row r="129" spans="2:8">
      <c r="B129" s="143">
        <v>1979</v>
      </c>
      <c r="C129" s="163">
        <f>Deaths!V86</f>
        <v>1198</v>
      </c>
      <c r="D129" s="163">
        <f>Deaths!AR86</f>
        <v>479</v>
      </c>
      <c r="E129" s="163">
        <f>Deaths!BN86</f>
        <v>1677</v>
      </c>
      <c r="F129" s="164">
        <f>Rates!V86</f>
        <v>18.174717000000001</v>
      </c>
      <c r="G129" s="164">
        <f>Rates!AR86</f>
        <v>7.216113</v>
      </c>
      <c r="H129" s="164">
        <f>Rates!BN86</f>
        <v>12.56176</v>
      </c>
    </row>
    <row r="130" spans="2:8">
      <c r="B130" s="143">
        <v>1980</v>
      </c>
      <c r="C130" s="163">
        <f>Deaths!V87</f>
        <v>1199</v>
      </c>
      <c r="D130" s="163">
        <f>Deaths!AR87</f>
        <v>408</v>
      </c>
      <c r="E130" s="163">
        <f>Deaths!BN87</f>
        <v>1607</v>
      </c>
      <c r="F130" s="164">
        <f>Rates!V87</f>
        <v>18.118687999999999</v>
      </c>
      <c r="G130" s="164">
        <f>Rates!AR87</f>
        <v>6.1273033999999997</v>
      </c>
      <c r="H130" s="164">
        <f>Rates!BN87</f>
        <v>11.927211</v>
      </c>
    </row>
    <row r="131" spans="2:8">
      <c r="B131" s="143">
        <v>1981</v>
      </c>
      <c r="C131" s="163">
        <f>Deaths!V88</f>
        <v>1259</v>
      </c>
      <c r="D131" s="163">
        <f>Deaths!AR88</f>
        <v>413</v>
      </c>
      <c r="E131" s="163">
        <f>Deaths!BN88</f>
        <v>1672</v>
      </c>
      <c r="F131" s="164">
        <f>Rates!V88</f>
        <v>18.726711000000002</v>
      </c>
      <c r="G131" s="164">
        <f>Rates!AR88</f>
        <v>6.1124578999999999</v>
      </c>
      <c r="H131" s="164">
        <f>Rates!BN88</f>
        <v>12.175013999999999</v>
      </c>
    </row>
    <row r="132" spans="2:8">
      <c r="B132" s="143">
        <v>1982</v>
      </c>
      <c r="C132" s="163">
        <f>Deaths!V89</f>
        <v>1318</v>
      </c>
      <c r="D132" s="163">
        <f>Deaths!AR89</f>
        <v>459</v>
      </c>
      <c r="E132" s="163">
        <f>Deaths!BN89</f>
        <v>1777</v>
      </c>
      <c r="F132" s="164">
        <f>Rates!V89</f>
        <v>18.950561</v>
      </c>
      <c r="G132" s="164">
        <f>Rates!AR89</f>
        <v>6.6564651000000001</v>
      </c>
      <c r="H132" s="164">
        <f>Rates!BN89</f>
        <v>12.531694999999999</v>
      </c>
    </row>
    <row r="133" spans="2:8">
      <c r="B133" s="143">
        <v>1983</v>
      </c>
      <c r="C133" s="163">
        <f>Deaths!V90</f>
        <v>1308</v>
      </c>
      <c r="D133" s="163">
        <f>Deaths!AR90</f>
        <v>418</v>
      </c>
      <c r="E133" s="163">
        <f>Deaths!BN90</f>
        <v>1726</v>
      </c>
      <c r="F133" s="164">
        <f>Rates!V90</f>
        <v>18.594096</v>
      </c>
      <c r="G133" s="164">
        <f>Rates!AR90</f>
        <v>5.855702</v>
      </c>
      <c r="H133" s="164">
        <f>Rates!BN90</f>
        <v>11.930234</v>
      </c>
    </row>
    <row r="134" spans="2:8">
      <c r="B134" s="143">
        <v>1984</v>
      </c>
      <c r="C134" s="163">
        <f>Deaths!V91</f>
        <v>1309</v>
      </c>
      <c r="D134" s="163">
        <f>Deaths!AR91</f>
        <v>403</v>
      </c>
      <c r="E134" s="163">
        <f>Deaths!BN91</f>
        <v>1712</v>
      </c>
      <c r="F134" s="164">
        <f>Rates!V91</f>
        <v>18.062709999999999</v>
      </c>
      <c r="G134" s="164">
        <f>Rates!AR91</f>
        <v>5.5553882000000003</v>
      </c>
      <c r="H134" s="164">
        <f>Rates!BN91</f>
        <v>11.593733</v>
      </c>
    </row>
    <row r="135" spans="2:8">
      <c r="B135" s="143">
        <v>1985</v>
      </c>
      <c r="C135" s="163">
        <f>Deaths!V92</f>
        <v>1428</v>
      </c>
      <c r="D135" s="163">
        <f>Deaths!AR92</f>
        <v>399</v>
      </c>
      <c r="E135" s="163">
        <f>Deaths!BN92</f>
        <v>1827</v>
      </c>
      <c r="F135" s="164">
        <f>Rates!V92</f>
        <v>19.067239000000001</v>
      </c>
      <c r="G135" s="164">
        <f>Rates!AR92</f>
        <v>5.3392603999999997</v>
      </c>
      <c r="H135" s="164">
        <f>Rates!BN92</f>
        <v>12.024086</v>
      </c>
    </row>
    <row r="136" spans="2:8">
      <c r="B136" s="143">
        <v>1986</v>
      </c>
      <c r="C136" s="163">
        <f>Deaths!V93</f>
        <v>1531</v>
      </c>
      <c r="D136" s="163">
        <f>Deaths!AR93</f>
        <v>451</v>
      </c>
      <c r="E136" s="163">
        <f>Deaths!BN93</f>
        <v>1982</v>
      </c>
      <c r="F136" s="164">
        <f>Rates!V93</f>
        <v>20.245839</v>
      </c>
      <c r="G136" s="164">
        <f>Rates!AR93</f>
        <v>5.9597151000000004</v>
      </c>
      <c r="H136" s="164">
        <f>Rates!BN93</f>
        <v>12.888479999999999</v>
      </c>
    </row>
    <row r="137" spans="2:8">
      <c r="B137" s="143">
        <v>1987</v>
      </c>
      <c r="C137" s="163">
        <f>Deaths!V94</f>
        <v>1773</v>
      </c>
      <c r="D137" s="163">
        <f>Deaths!AR94</f>
        <v>467</v>
      </c>
      <c r="E137" s="163">
        <f>Deaths!BN94</f>
        <v>2240</v>
      </c>
      <c r="F137" s="164">
        <f>Rates!V94</f>
        <v>23.301220000000001</v>
      </c>
      <c r="G137" s="164">
        <f>Rates!AR94</f>
        <v>5.9579705000000001</v>
      </c>
      <c r="H137" s="164">
        <f>Rates!BN94</f>
        <v>14.338835</v>
      </c>
    </row>
    <row r="138" spans="2:8">
      <c r="B138" s="143">
        <v>1988</v>
      </c>
      <c r="C138" s="163">
        <f>Deaths!V95</f>
        <v>1730</v>
      </c>
      <c r="D138" s="163">
        <f>Deaths!AR95</f>
        <v>467</v>
      </c>
      <c r="E138" s="163">
        <f>Deaths!BN95</f>
        <v>2197</v>
      </c>
      <c r="F138" s="164">
        <f>Rates!V95</f>
        <v>21.905895000000001</v>
      </c>
      <c r="G138" s="164">
        <f>Rates!AR95</f>
        <v>5.8507863999999996</v>
      </c>
      <c r="H138" s="164">
        <f>Rates!BN95</f>
        <v>13.652583</v>
      </c>
    </row>
    <row r="139" spans="2:8">
      <c r="B139" s="143">
        <v>1989</v>
      </c>
      <c r="C139" s="163">
        <f>Deaths!V96</f>
        <v>1658</v>
      </c>
      <c r="D139" s="163">
        <f>Deaths!AR96</f>
        <v>438</v>
      </c>
      <c r="E139" s="163">
        <f>Deaths!BN96</f>
        <v>2096</v>
      </c>
      <c r="F139" s="164">
        <f>Rates!V96</f>
        <v>20.554625000000001</v>
      </c>
      <c r="G139" s="164">
        <f>Rates!AR96</f>
        <v>5.3618237000000004</v>
      </c>
      <c r="H139" s="164">
        <f>Rates!BN96</f>
        <v>12.759001</v>
      </c>
    </row>
    <row r="140" spans="2:8">
      <c r="B140" s="143">
        <v>1990</v>
      </c>
      <c r="C140" s="163">
        <f>Deaths!V97</f>
        <v>1735</v>
      </c>
      <c r="D140" s="163">
        <f>Deaths!AR97</f>
        <v>426</v>
      </c>
      <c r="E140" s="163">
        <f>Deaths!BN97</f>
        <v>2161</v>
      </c>
      <c r="F140" s="164">
        <f>Rates!V97</f>
        <v>21.004964999999999</v>
      </c>
      <c r="G140" s="164">
        <f>Rates!AR97</f>
        <v>5.0875138</v>
      </c>
      <c r="H140" s="164">
        <f>Rates!BN97</f>
        <v>12.8436</v>
      </c>
    </row>
    <row r="141" spans="2:8">
      <c r="B141" s="143">
        <v>1991</v>
      </c>
      <c r="C141" s="163">
        <f>Deaths!V98</f>
        <v>1847</v>
      </c>
      <c r="D141" s="163">
        <f>Deaths!AR98</f>
        <v>513</v>
      </c>
      <c r="E141" s="163">
        <f>Deaths!BN98</f>
        <v>2360</v>
      </c>
      <c r="F141" s="164">
        <f>Rates!V98</f>
        <v>22.152448</v>
      </c>
      <c r="G141" s="164">
        <f>Rates!AR98</f>
        <v>6.0340796000000001</v>
      </c>
      <c r="H141" s="164">
        <f>Rates!BN98</f>
        <v>13.887798999999999</v>
      </c>
    </row>
    <row r="142" spans="2:8">
      <c r="B142" s="143">
        <v>1992</v>
      </c>
      <c r="C142" s="163">
        <f>Deaths!V99</f>
        <v>1820</v>
      </c>
      <c r="D142" s="163">
        <f>Deaths!AR99</f>
        <v>474</v>
      </c>
      <c r="E142" s="163">
        <f>Deaths!BN99</f>
        <v>2294</v>
      </c>
      <c r="F142" s="164">
        <f>Rates!V99</f>
        <v>21.349795</v>
      </c>
      <c r="G142" s="164">
        <f>Rates!AR99</f>
        <v>5.4525793</v>
      </c>
      <c r="H142" s="164">
        <f>Rates!BN99</f>
        <v>13.227907</v>
      </c>
    </row>
    <row r="143" spans="2:8">
      <c r="B143" s="143">
        <v>1993</v>
      </c>
      <c r="C143" s="163">
        <f>Deaths!V100</f>
        <v>1687</v>
      </c>
      <c r="D143" s="163">
        <f>Deaths!AR100</f>
        <v>394</v>
      </c>
      <c r="E143" s="163">
        <f>Deaths!BN100</f>
        <v>2081</v>
      </c>
      <c r="F143" s="164">
        <f>Rates!V100</f>
        <v>19.665192999999999</v>
      </c>
      <c r="G143" s="164">
        <f>Rates!AR100</f>
        <v>4.5033010999999998</v>
      </c>
      <c r="H143" s="164">
        <f>Rates!BN100</f>
        <v>11.887204000000001</v>
      </c>
    </row>
    <row r="144" spans="2:8">
      <c r="B144" s="143">
        <v>1994</v>
      </c>
      <c r="C144" s="163">
        <f>Deaths!V101</f>
        <v>1830</v>
      </c>
      <c r="D144" s="163">
        <f>Deaths!AR101</f>
        <v>428</v>
      </c>
      <c r="E144" s="163">
        <f>Deaths!BN101</f>
        <v>2258</v>
      </c>
      <c r="F144" s="164">
        <f>Rates!V101</f>
        <v>21.093426999999998</v>
      </c>
      <c r="G144" s="164">
        <f>Rates!AR101</f>
        <v>4.8390468000000002</v>
      </c>
      <c r="H144" s="164">
        <f>Rates!BN101</f>
        <v>12.787267999999999</v>
      </c>
    </row>
    <row r="145" spans="2:8">
      <c r="B145" s="143">
        <v>1995</v>
      </c>
      <c r="C145" s="163">
        <f>Deaths!V102</f>
        <v>1873</v>
      </c>
      <c r="D145" s="163">
        <f>Deaths!AR102</f>
        <v>495</v>
      </c>
      <c r="E145" s="163">
        <f>Deaths!BN102</f>
        <v>2368</v>
      </c>
      <c r="F145" s="164">
        <f>Rates!V102</f>
        <v>21.212260000000001</v>
      </c>
      <c r="G145" s="164">
        <f>Rates!AR102</f>
        <v>5.5240062999999999</v>
      </c>
      <c r="H145" s="164">
        <f>Rates!BN102</f>
        <v>13.192907</v>
      </c>
    </row>
    <row r="146" spans="2:8">
      <c r="B146" s="143">
        <v>1996</v>
      </c>
      <c r="C146" s="163">
        <f>Deaths!V103</f>
        <v>1931</v>
      </c>
      <c r="D146" s="163">
        <f>Deaths!AR103</f>
        <v>462</v>
      </c>
      <c r="E146" s="163">
        <f>Deaths!BN103</f>
        <v>2393</v>
      </c>
      <c r="F146" s="164">
        <f>Rates!V103</f>
        <v>21.615501999999999</v>
      </c>
      <c r="G146" s="164">
        <f>Rates!AR103</f>
        <v>5.0769007999999998</v>
      </c>
      <c r="H146" s="164">
        <f>Rates!BN103</f>
        <v>13.162858</v>
      </c>
    </row>
    <row r="147" spans="2:8">
      <c r="B147" s="143">
        <v>1997</v>
      </c>
      <c r="C147" s="163">
        <f>Deaths!V104</f>
        <v>2143</v>
      </c>
      <c r="D147" s="163">
        <f>Deaths!AR104</f>
        <v>577</v>
      </c>
      <c r="E147" s="163">
        <f>Deaths!BN104</f>
        <v>2720</v>
      </c>
      <c r="F147" s="164">
        <f>Rates!V104</f>
        <v>23.693269000000001</v>
      </c>
      <c r="G147" s="164">
        <f>Rates!AR104</f>
        <v>6.2353565</v>
      </c>
      <c r="H147" s="164">
        <f>Rates!BN104</f>
        <v>14.762741999999999</v>
      </c>
    </row>
    <row r="148" spans="2:8">
      <c r="B148" s="143">
        <v>1998</v>
      </c>
      <c r="C148" s="163">
        <f>Deaths!V105</f>
        <v>2150</v>
      </c>
      <c r="D148" s="163">
        <f>Deaths!AR105</f>
        <v>533</v>
      </c>
      <c r="E148" s="163">
        <f>Deaths!BN105</f>
        <v>2683</v>
      </c>
      <c r="F148" s="164">
        <f>Rates!V105</f>
        <v>23.35793</v>
      </c>
      <c r="G148" s="164">
        <f>Rates!AR105</f>
        <v>5.6590783</v>
      </c>
      <c r="H148" s="164">
        <f>Rates!BN105</f>
        <v>14.366160000000001</v>
      </c>
    </row>
    <row r="149" spans="2:8">
      <c r="B149" s="143">
        <v>1999</v>
      </c>
      <c r="C149" s="163">
        <f>Deaths!V106</f>
        <v>2002</v>
      </c>
      <c r="D149" s="163">
        <f>Deaths!AR106</f>
        <v>490</v>
      </c>
      <c r="E149" s="163">
        <f>Deaths!BN106</f>
        <v>2492</v>
      </c>
      <c r="F149" s="164">
        <f>Rates!V106</f>
        <v>21.734338000000001</v>
      </c>
      <c r="G149" s="164">
        <f>Rates!AR106</f>
        <v>5.1608141999999999</v>
      </c>
      <c r="H149" s="164">
        <f>Rates!BN106</f>
        <v>13.238778</v>
      </c>
    </row>
    <row r="150" spans="2:8">
      <c r="B150" s="143">
        <v>2000</v>
      </c>
      <c r="C150" s="163">
        <f>Deaths!V107</f>
        <v>1860</v>
      </c>
      <c r="D150" s="163">
        <f>Deaths!AR107</f>
        <v>503</v>
      </c>
      <c r="E150" s="163">
        <f>Deaths!BN107</f>
        <v>2363</v>
      </c>
      <c r="F150" s="164">
        <f>Rates!V107</f>
        <v>19.977114</v>
      </c>
      <c r="G150" s="164">
        <f>Rates!AR107</f>
        <v>5.2257249000000003</v>
      </c>
      <c r="H150" s="164">
        <f>Rates!BN107</f>
        <v>12.408306</v>
      </c>
    </row>
    <row r="151" spans="2:8">
      <c r="B151" s="143">
        <v>2001</v>
      </c>
      <c r="C151" s="163">
        <f>Deaths!V108</f>
        <v>1935</v>
      </c>
      <c r="D151" s="163">
        <f>Deaths!AR108</f>
        <v>519</v>
      </c>
      <c r="E151" s="163">
        <f>Deaths!BN108</f>
        <v>2454</v>
      </c>
      <c r="F151" s="164">
        <f>Rates!V108</f>
        <v>20.460646000000001</v>
      </c>
      <c r="G151" s="164">
        <f>Rates!AR108</f>
        <v>5.2933912000000003</v>
      </c>
      <c r="H151" s="164">
        <f>Rates!BN108</f>
        <v>12.726861</v>
      </c>
    </row>
    <row r="152" spans="2:8">
      <c r="B152" s="143">
        <v>2002</v>
      </c>
      <c r="C152" s="163">
        <f>Deaths!V109</f>
        <v>1817</v>
      </c>
      <c r="D152" s="163">
        <f>Deaths!AR109</f>
        <v>503</v>
      </c>
      <c r="E152" s="163">
        <f>Deaths!BN109</f>
        <v>2320</v>
      </c>
      <c r="F152" s="164">
        <f>Rates!V109</f>
        <v>18.984416</v>
      </c>
      <c r="G152" s="164">
        <f>Rates!AR109</f>
        <v>5.0622572999999997</v>
      </c>
      <c r="H152" s="164">
        <f>Rates!BN109</f>
        <v>11.894705999999999</v>
      </c>
    </row>
    <row r="153" spans="2:8">
      <c r="B153" s="143">
        <v>2003</v>
      </c>
      <c r="C153" s="163">
        <f>Deaths!V110</f>
        <v>1736</v>
      </c>
      <c r="D153" s="163">
        <f>Deaths!AR110</f>
        <v>477</v>
      </c>
      <c r="E153" s="163">
        <f>Deaths!BN110</f>
        <v>2213</v>
      </c>
      <c r="F153" s="164">
        <f>Rates!V110</f>
        <v>17.904333999999999</v>
      </c>
      <c r="G153" s="164">
        <f>Rates!AR110</f>
        <v>4.7761142999999997</v>
      </c>
      <c r="H153" s="164">
        <f>Rates!BN110</f>
        <v>11.193906</v>
      </c>
    </row>
    <row r="154" spans="2:8">
      <c r="B154" s="143">
        <v>2004</v>
      </c>
      <c r="C154" s="163">
        <f>Deaths!V111</f>
        <v>1661</v>
      </c>
      <c r="D154" s="163">
        <f>Deaths!AR111</f>
        <v>437</v>
      </c>
      <c r="E154" s="163">
        <f>Deaths!BN111</f>
        <v>2098</v>
      </c>
      <c r="F154" s="164">
        <f>Rates!V111</f>
        <v>16.964808999999999</v>
      </c>
      <c r="G154" s="164">
        <f>Rates!AR111</f>
        <v>4.2968555000000004</v>
      </c>
      <c r="H154" s="164">
        <f>Rates!BN111</f>
        <v>10.478018</v>
      </c>
    </row>
    <row r="155" spans="2:8">
      <c r="B155" s="143">
        <v>2005</v>
      </c>
      <c r="C155" s="163">
        <f>Deaths!V112</f>
        <v>1657</v>
      </c>
      <c r="D155" s="163">
        <f>Deaths!AR112</f>
        <v>444</v>
      </c>
      <c r="E155" s="163">
        <f>Deaths!BN112</f>
        <v>2101</v>
      </c>
      <c r="F155" s="164">
        <f>Rates!V112</f>
        <v>16.652604</v>
      </c>
      <c r="G155" s="164">
        <f>Rates!AR112</f>
        <v>4.3253599999999999</v>
      </c>
      <c r="H155" s="164">
        <f>Rates!BN112</f>
        <v>10.358355</v>
      </c>
    </row>
    <row r="156" spans="2:8">
      <c r="B156" s="143">
        <v>2006</v>
      </c>
      <c r="C156" s="163">
        <f>Deaths!V113</f>
        <v>1624</v>
      </c>
      <c r="D156" s="163">
        <f>Deaths!AR113</f>
        <v>494</v>
      </c>
      <c r="E156" s="163">
        <f>Deaths!BN113</f>
        <v>2118</v>
      </c>
      <c r="F156" s="164">
        <f>Rates!V113</f>
        <v>16.026471000000001</v>
      </c>
      <c r="G156" s="164">
        <f>Rates!AR113</f>
        <v>4.7070474999999998</v>
      </c>
      <c r="H156" s="164">
        <f>Rates!BN113</f>
        <v>10.242610000000001</v>
      </c>
    </row>
    <row r="157" spans="2:8">
      <c r="B157" s="143">
        <v>2007</v>
      </c>
      <c r="C157" s="163">
        <f>Deaths!V114</f>
        <v>1698</v>
      </c>
      <c r="D157" s="163">
        <f>Deaths!AR114</f>
        <v>529</v>
      </c>
      <c r="E157" s="163">
        <f>Deaths!BN114</f>
        <v>2227</v>
      </c>
      <c r="F157" s="164">
        <f>Rates!V114</f>
        <v>16.43928</v>
      </c>
      <c r="G157" s="164">
        <f>Rates!AR114</f>
        <v>4.9732767000000004</v>
      </c>
      <c r="H157" s="164">
        <f>Rates!BN114</f>
        <v>10.599928</v>
      </c>
    </row>
    <row r="158" spans="2:8">
      <c r="B158" s="143">
        <v>2008</v>
      </c>
      <c r="C158" s="163">
        <f>Deaths!V115</f>
        <v>1832</v>
      </c>
      <c r="D158" s="163">
        <f>Deaths!AR115</f>
        <v>508</v>
      </c>
      <c r="E158" s="163">
        <f>Deaths!BN115</f>
        <v>2340</v>
      </c>
      <c r="F158" s="164">
        <f>Rates!V115</f>
        <v>17.360254999999999</v>
      </c>
      <c r="G158" s="164">
        <f>Rates!AR115</f>
        <v>4.7328406999999997</v>
      </c>
      <c r="H158" s="164">
        <f>Rates!BN115</f>
        <v>10.942864</v>
      </c>
    </row>
    <row r="159" spans="2:8">
      <c r="B159" s="143">
        <v>2009</v>
      </c>
      <c r="C159" s="163">
        <f>Deaths!V116</f>
        <v>1783</v>
      </c>
      <c r="D159" s="163">
        <f>Deaths!AR116</f>
        <v>552</v>
      </c>
      <c r="E159" s="163">
        <f>Deaths!BN116</f>
        <v>2335</v>
      </c>
      <c r="F159" s="164">
        <f>Rates!V116</f>
        <v>16.513036</v>
      </c>
      <c r="G159" s="164">
        <f>Rates!AR116</f>
        <v>4.9728135</v>
      </c>
      <c r="H159" s="164">
        <f>Rates!BN116</f>
        <v>10.642566</v>
      </c>
    </row>
    <row r="160" spans="2:8">
      <c r="B160" s="143">
        <v>2010</v>
      </c>
      <c r="C160" s="163">
        <f>Deaths!V117</f>
        <v>1912</v>
      </c>
      <c r="D160" s="163">
        <f>Deaths!AR117</f>
        <v>566</v>
      </c>
      <c r="E160" s="163">
        <f>Deaths!BN117</f>
        <v>2478</v>
      </c>
      <c r="F160" s="164">
        <f>Rates!V117</f>
        <v>17.476102999999998</v>
      </c>
      <c r="G160" s="164">
        <f>Rates!AR117</f>
        <v>5.0235760999999997</v>
      </c>
      <c r="H160" s="164">
        <f>Rates!BN117</f>
        <v>11.146209000000001</v>
      </c>
    </row>
    <row r="161" spans="2:8">
      <c r="B161" s="143">
        <v>2011</v>
      </c>
      <c r="C161" s="163">
        <f>Deaths!V118</f>
        <v>1811</v>
      </c>
      <c r="D161" s="163">
        <f>Deaths!AR118</f>
        <v>581</v>
      </c>
      <c r="E161" s="163">
        <f>Deaths!BN118</f>
        <v>2392</v>
      </c>
      <c r="F161" s="164">
        <f>Rates!V118</f>
        <v>16.199617</v>
      </c>
      <c r="G161" s="164">
        <f>Rates!AR118</f>
        <v>5.0731557</v>
      </c>
      <c r="H161" s="164">
        <f>Rates!BN118</f>
        <v>10.536274000000001</v>
      </c>
    </row>
    <row r="162" spans="2:8">
      <c r="B162" s="154">
        <f>IF($D$8&gt;=2012,2012,"")</f>
        <v>2012</v>
      </c>
      <c r="C162" s="163">
        <f>Deaths!V119</f>
        <v>1930</v>
      </c>
      <c r="D162" s="163">
        <f>Deaths!AR119</f>
        <v>650</v>
      </c>
      <c r="E162" s="163">
        <f>Deaths!BN119</f>
        <v>2580</v>
      </c>
      <c r="F162" s="164">
        <f>Rates!V119</f>
        <v>17.022887999999998</v>
      </c>
      <c r="G162" s="164">
        <f>Rates!AR119</f>
        <v>5.6347341999999996</v>
      </c>
      <c r="H162" s="164">
        <f>Rates!BN119</f>
        <v>11.209801000000001</v>
      </c>
    </row>
    <row r="163" spans="2:8">
      <c r="B163" s="154">
        <f>IF($D$8&gt;=2013,2013,"")</f>
        <v>2013</v>
      </c>
      <c r="C163" s="165">
        <f>Deaths!V120</f>
        <v>1944</v>
      </c>
      <c r="D163" s="163">
        <f>Deaths!AR120</f>
        <v>664</v>
      </c>
      <c r="E163" s="163">
        <f>Deaths!BN120</f>
        <v>2608</v>
      </c>
      <c r="F163" s="164">
        <f>Rates!V120</f>
        <v>16.806722000000001</v>
      </c>
      <c r="G163" s="164">
        <f>Rates!AR120</f>
        <v>5.5894165999999998</v>
      </c>
      <c r="H163" s="164">
        <f>Rates!BN120</f>
        <v>11.093531</v>
      </c>
    </row>
    <row r="164" spans="2:8">
      <c r="B164" s="154">
        <f>IF($D$8&gt;=2014,2014,"")</f>
        <v>2014</v>
      </c>
      <c r="C164" s="165">
        <f>Deaths!V121</f>
        <v>2179</v>
      </c>
      <c r="D164" s="163">
        <f>Deaths!AR121</f>
        <v>709</v>
      </c>
      <c r="E164" s="163">
        <f>Deaths!BN121</f>
        <v>2888</v>
      </c>
      <c r="F164" s="164">
        <f>Rates!V121</f>
        <v>18.567343999999999</v>
      </c>
      <c r="G164" s="164">
        <f>Rates!AR121</f>
        <v>5.9134729000000004</v>
      </c>
      <c r="H164" s="164">
        <f>Rates!BN121</f>
        <v>12.122490000000001</v>
      </c>
    </row>
    <row r="165" spans="2:8">
      <c r="B165" s="154">
        <f>IF($D$8&gt;=2015,2015,"")</f>
        <v>2015</v>
      </c>
      <c r="C165" s="165">
        <f>Deaths!V122</f>
        <v>2292</v>
      </c>
      <c r="D165" s="163">
        <f>Deaths!AR122</f>
        <v>735</v>
      </c>
      <c r="E165" s="163">
        <f>Deaths!BN122</f>
        <v>3027</v>
      </c>
      <c r="F165" s="164">
        <f>Rates!V122</f>
        <v>19.334968</v>
      </c>
      <c r="G165" s="164">
        <f>Rates!AR122</f>
        <v>6.0817962999999997</v>
      </c>
      <c r="H165" s="164">
        <f>Rates!BN122</f>
        <v>12.577935</v>
      </c>
    </row>
    <row r="166" spans="2:8">
      <c r="B166" s="154">
        <f>IF($D$8&gt;=2016,2016,"")</f>
        <v>2016</v>
      </c>
      <c r="C166" s="165">
        <f>Deaths!V123</f>
        <v>2149</v>
      </c>
      <c r="D166" s="163">
        <f>Deaths!AR123</f>
        <v>713</v>
      </c>
      <c r="E166" s="163">
        <f>Deaths!BN123</f>
        <v>2862</v>
      </c>
      <c r="F166" s="164">
        <f>Rates!V123</f>
        <v>17.816234999999999</v>
      </c>
      <c r="G166" s="164">
        <f>Rates!AR123</f>
        <v>5.7987603999999999</v>
      </c>
      <c r="H166" s="164">
        <f>Rates!BN123</f>
        <v>11.701661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26.694265000000001</v>
      </c>
      <c r="G184" s="174">
        <f>INDEX($B$57:$H$175,MATCH($C$184,$B$57:$B$175,0),6)</f>
        <v>5.2225526000000002</v>
      </c>
      <c r="H184" s="174">
        <f>INDEX($B$57:$H$175,MATCH($C$184,$B$57:$B$175,0),7)</f>
        <v>16.897076999999999</v>
      </c>
    </row>
    <row r="185" spans="2:8">
      <c r="B185" s="172" t="s">
        <v>67</v>
      </c>
      <c r="C185" s="173">
        <f>'Interactive summary tables'!$G$10</f>
        <v>2016</v>
      </c>
      <c r="D185" s="170"/>
      <c r="E185" s="172" t="s">
        <v>72</v>
      </c>
      <c r="F185" s="174">
        <f>INDEX($B$57:$H$175,MATCH($C$185,$B$57:$B$175,0),5)</f>
        <v>17.816234999999999</v>
      </c>
      <c r="G185" s="174">
        <f>INDEX($B$57:$H$175,MATCH($C$185,$B$57:$B$175,0),6)</f>
        <v>5.7987603999999999</v>
      </c>
      <c r="H185" s="174">
        <f>INDEX($B$57:$H$175,MATCH($C$185,$B$57:$B$175,0),7)</f>
        <v>11.701661</v>
      </c>
    </row>
    <row r="186" spans="2:8">
      <c r="B186" s="175"/>
      <c r="C186" s="173"/>
      <c r="D186" s="170"/>
      <c r="E186" s="172" t="s">
        <v>74</v>
      </c>
      <c r="F186" s="176">
        <f>IF($C$185&lt;=$C$184,"-",(F$185-F$184)/F$184)</f>
        <v>-0.33258192349555238</v>
      </c>
      <c r="G186" s="176">
        <f t="shared" ref="G186:H186" si="2">IF($C$185&lt;=$C$184,"-",(G$185-G$184)/G$184)</f>
        <v>0.11033068388818136</v>
      </c>
      <c r="H186" s="176">
        <f t="shared" si="2"/>
        <v>-0.30747424539759155</v>
      </c>
    </row>
    <row r="187" spans="2:8">
      <c r="B187" s="172" t="s">
        <v>77</v>
      </c>
      <c r="C187" s="173">
        <f>$C$185-$C$184</f>
        <v>109</v>
      </c>
      <c r="D187" s="170"/>
      <c r="E187" s="172" t="s">
        <v>73</v>
      </c>
      <c r="F187" s="176">
        <f>IF($C$185&lt;=$C$184,"-",((F$185/F$184)^(1/($C$185-$C$184))-1))</f>
        <v>-3.7026568959702688E-3</v>
      </c>
      <c r="G187" s="176">
        <f t="shared" ref="G187:H187" si="3">IF($C$185&lt;=$C$184,"-",((G$185/G$184)^(1/($C$185-$C$184))-1))</f>
        <v>9.6062518187989276E-4</v>
      </c>
      <c r="H187" s="176">
        <f t="shared" si="3"/>
        <v>-3.3650580351373138E-3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Suicide (ICD-10 X60–X84)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Suicide (ICD-10 X60–X84)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'[grim-suicide-2017.xlsx]Deaths'!$C$14</v>
      </c>
      <c r="G207" s="189" t="str">
        <f ca="1">CELL("address",INDEX(Deaths!$Y$7:$AP$132,MATCH($C$207,Deaths!$B$7:$B$132,0),MATCH($C$210,Deaths!$Y$6:$AP$6,0)))</f>
        <v>'[grim-suicide-2017.xlsx]Deaths'!$Y$14</v>
      </c>
      <c r="H207" s="189" t="str">
        <f ca="1">CELL("address",INDEX(Deaths!$AU$7:$BL$132,MATCH($C$207,Deaths!$B$7:$B$132,0),MATCH($C$210,Deaths!$AU$6:$BL$6,0)))</f>
        <v>'[grim-suicide-2017.xlsx]Deaths'!$AU$14</v>
      </c>
    </row>
    <row r="208" spans="2:8">
      <c r="B208" s="187" t="s">
        <v>67</v>
      </c>
      <c r="C208" s="188">
        <f>'Interactive summary tables'!$E$34</f>
        <v>2016</v>
      </c>
      <c r="D208" s="185"/>
      <c r="E208" s="185" t="s">
        <v>89</v>
      </c>
      <c r="F208" s="189" t="str">
        <f ca="1">CELL("address",INDEX(Deaths!$C$7:$T$132,MATCH($C$208,Deaths!$B$7:$B$132,0),MATCH($C$211,Deaths!$C$6:$T$6,0)))</f>
        <v>'[grim-suicide-2017.xlsx]Deaths'!$T$123</v>
      </c>
      <c r="G208" s="189" t="str">
        <f ca="1">CELL("address",INDEX(Deaths!$Y$7:$AP$132,MATCH($C$208,Deaths!$B$7:$B$132,0),MATCH($C$211,Deaths!$Y$6:$AP$6,0)))</f>
        <v>'[grim-suicide-2017.xlsx]Deaths'!$AP$123</v>
      </c>
      <c r="H208" s="189" t="str">
        <f ca="1">CELL("address",INDEX(Deaths!$AU$7:$BL$132,MATCH($C$208,Deaths!$B$7:$B$132,0),MATCH($C$211,Deaths!$AU$6:$BL$6,0)))</f>
        <v>'[grim-suicide-2017.xlsx]Deaths'!$BL$123</v>
      </c>
    </row>
    <row r="209" spans="2:8">
      <c r="B209" s="187"/>
      <c r="C209" s="188"/>
      <c r="D209" s="185"/>
      <c r="E209" s="185" t="s">
        <v>95</v>
      </c>
      <c r="F209" s="190">
        <f ca="1">SUM(INDIRECT(F$207,1):INDIRECT(F$208,1))</f>
        <v>116263</v>
      </c>
      <c r="G209" s="191">
        <f ca="1">SUM(INDIRECT(G$207,1):INDIRECT(G$208,1))</f>
        <v>37116</v>
      </c>
      <c r="H209" s="191">
        <f ca="1">SUM(INDIRECT(H$207,1):INDIRECT(H$208,1))</f>
        <v>153379</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'[grim-suicide-2017.xlsx]Populations'!$D$23</v>
      </c>
      <c r="G211" s="189" t="str">
        <f ca="1">CELL("address",INDEX(Populations!$Y$16:$AP$141,MATCH($C$207,Populations!$C$16:$C$141,0),MATCH($C$210,Populations!$Y$15:$AP$15,0)))</f>
        <v>'[grim-suicide-2017.xlsx]Populations'!$Y$23</v>
      </c>
      <c r="H211" s="189" t="str">
        <f ca="1">CELL("address",INDEX(Populations!$AT$16:$BK$141,MATCH($C$207,Populations!$C$16:$C$141,0),MATCH($C$210,Populations!$AT$15:$BK$15,0)))</f>
        <v>'[grim-suicide-2017.xlsx]Populations'!$AT$23</v>
      </c>
    </row>
    <row r="212" spans="2:8">
      <c r="B212" s="187"/>
      <c r="C212" s="185"/>
      <c r="D212" s="185"/>
      <c r="E212" s="185" t="s">
        <v>89</v>
      </c>
      <c r="F212" s="189" t="str">
        <f ca="1">CELL("address",INDEX(Populations!$D$16:$U$141,MATCH($C$208,Populations!$C$16:$C$141,0),MATCH($C$211,Populations!$D$15:$U$15,0)))</f>
        <v>'[grim-suicide-2017.xlsx]Populations'!$U$132</v>
      </c>
      <c r="G212" s="189" t="str">
        <f ca="1">CELL("address",INDEX(Populations!$Y$16:$AP$141,MATCH($C$208,Populations!$C$16:$C$141,0),MATCH($C$211,Populations!$Y$15:$AP$15,0)))</f>
        <v>'[grim-suicide-2017.xlsx]Populations'!$AP$132</v>
      </c>
      <c r="H212" s="189" t="str">
        <f ca="1">CELL("address",INDEX(Populations!$AT$16:$BK$141,MATCH($C$208,Populations!$C$16:$C$141,0),MATCH($C$211,Populations!$AT$15:$BK$15,0)))</f>
        <v>'[grim-suicide-2017.xlsx]Populations'!$BK$132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17.816858177331547</v>
      </c>
      <c r="G215" s="193">
        <f t="shared" ref="G215:H215" ca="1" si="4">IF($C$208&lt;$C$207,"-",IF($C$214&lt;$C$213,"-",G$209/G$213*100000))</f>
        <v>5.718174368655915</v>
      </c>
      <c r="H215" s="193">
        <f t="shared" ca="1" si="4"/>
        <v>11.783580907223017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Suicide (ICD-10 X60–X84)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Suicide (ICD-10 X60–X84)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Suicide (ICD-10 X60–X84)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Suicide (ICD-10 X60–X84)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Suicide (ICD-10 X60–X84)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002E584F-881E-4805-B10B-62B5D0F67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Suicide (ICD-10 X60–X84), 1907–2016 (GRIM Books 2016; 6 June 2016 edition) AIHW</dc:title>
  <dc:creator>AIHW</dc:creator>
  <cp:lastModifiedBy>James</cp:lastModifiedBy>
  <cp:lastPrinted>2014-12-22T03:15:21Z</cp:lastPrinted>
  <dcterms:created xsi:type="dcterms:W3CDTF">2013-06-20T00:40:38Z</dcterms:created>
  <dcterms:modified xsi:type="dcterms:W3CDTF">2018-08-10T03:39:36Z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