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31" i="7" l="1"/>
  <c r="C102" i="7"/>
  <c r="E101" i="7"/>
  <c r="C165" i="7"/>
  <c r="E85" i="7"/>
  <c r="C156" i="7"/>
  <c r="E100" i="7"/>
  <c r="C104" i="7"/>
  <c r="E141" i="7"/>
  <c r="C123" i="7"/>
  <c r="D124" i="7"/>
  <c r="E81" i="7"/>
  <c r="E138" i="7"/>
  <c r="C172" i="7"/>
  <c r="D160" i="7"/>
  <c r="E135" i="7"/>
  <c r="C171" i="7"/>
  <c r="E147" i="7"/>
  <c r="D99" i="7"/>
  <c r="E121" i="7"/>
  <c r="D149" i="7"/>
  <c r="D161" i="7"/>
  <c r="E117" i="7"/>
  <c r="C159" i="7"/>
  <c r="C74" i="7"/>
  <c r="C79" i="7"/>
  <c r="E57" i="7"/>
  <c r="D70" i="7"/>
  <c r="D159" i="7"/>
  <c r="C88" i="7"/>
  <c r="E113" i="7"/>
  <c r="C168" i="7"/>
  <c r="D138" i="7"/>
  <c r="C164" i="7"/>
  <c r="D60" i="7"/>
  <c r="D100" i="7"/>
  <c r="C78" i="7"/>
  <c r="E122" i="7"/>
  <c r="C149" i="7"/>
  <c r="E108" i="7"/>
  <c r="E58" i="7"/>
  <c r="E106" i="7"/>
  <c r="E94" i="7"/>
  <c r="D90" i="7"/>
  <c r="D170" i="7"/>
  <c r="D175" i="7"/>
  <c r="E112" i="7"/>
  <c r="D144" i="7"/>
  <c r="E99" i="7"/>
  <c r="E65" i="7"/>
  <c r="E93" i="7"/>
  <c r="C135" i="7"/>
  <c r="D101" i="7"/>
  <c r="D81" i="7"/>
  <c r="D166" i="7"/>
  <c r="D111" i="7"/>
  <c r="D158" i="7"/>
  <c r="C157" i="7"/>
  <c r="C84" i="7"/>
  <c r="D59" i="7"/>
  <c r="E143" i="7"/>
  <c r="C60" i="7"/>
  <c r="D80" i="7"/>
  <c r="D151" i="7"/>
  <c r="C144" i="7"/>
  <c r="D103" i="7"/>
  <c r="C107" i="7"/>
  <c r="C132" i="7"/>
  <c r="C133" i="7"/>
  <c r="C103" i="7"/>
  <c r="E73" i="7"/>
  <c r="E72" i="7"/>
  <c r="E123" i="7"/>
  <c r="C64" i="7"/>
  <c r="E76" i="7"/>
  <c r="E158" i="7"/>
  <c r="C162" i="7"/>
  <c r="D173" i="7"/>
  <c r="D136" i="7"/>
  <c r="D73" i="7"/>
  <c r="E80" i="7"/>
  <c r="D74" i="7"/>
  <c r="E146" i="7"/>
  <c r="D121" i="7"/>
  <c r="C174" i="7"/>
  <c r="D145" i="7"/>
  <c r="E156" i="7"/>
  <c r="C170" i="7"/>
  <c r="D130" i="7"/>
  <c r="E115" i="7"/>
  <c r="C92" i="7"/>
  <c r="E166" i="7"/>
  <c r="E124" i="7"/>
  <c r="C111" i="7"/>
  <c r="E68" i="7"/>
  <c r="E132" i="7"/>
  <c r="C98" i="7"/>
  <c r="C100" i="7"/>
  <c r="E137" i="7"/>
  <c r="D108" i="7"/>
  <c r="D86" i="7"/>
  <c r="E116" i="7"/>
  <c r="E61" i="7"/>
  <c r="D120" i="7"/>
  <c r="D128" i="7"/>
  <c r="C109" i="7"/>
  <c r="D112" i="7"/>
  <c r="D155" i="7"/>
  <c r="C142" i="7"/>
  <c r="C131" i="7"/>
  <c r="D102" i="7"/>
  <c r="C126" i="7"/>
  <c r="D152" i="7"/>
  <c r="E154" i="7"/>
  <c r="D75" i="7"/>
  <c r="E125" i="7"/>
  <c r="D83" i="7"/>
  <c r="C105" i="7"/>
  <c r="E173" i="7"/>
  <c r="C87" i="7"/>
  <c r="C66" i="7"/>
  <c r="C99" i="7"/>
  <c r="D140" i="7"/>
  <c r="D78" i="7"/>
  <c r="C75" i="7"/>
  <c r="E82" i="7"/>
  <c r="D135" i="7"/>
  <c r="C101" i="7"/>
  <c r="C155" i="7"/>
  <c r="E127" i="7"/>
  <c r="E109" i="7"/>
  <c r="D89" i="7"/>
  <c r="E66" i="7"/>
  <c r="D147" i="7"/>
  <c r="D134" i="7"/>
  <c r="C110" i="7"/>
  <c r="E71" i="7"/>
  <c r="C108" i="7"/>
  <c r="C145" i="7"/>
  <c r="D123" i="7"/>
  <c r="D72" i="7"/>
  <c r="E59" i="7"/>
  <c r="D137" i="7"/>
  <c r="D157" i="7"/>
  <c r="E96" i="7"/>
  <c r="C152" i="7"/>
  <c r="D171" i="7"/>
  <c r="D67" i="7"/>
  <c r="C106" i="7"/>
  <c r="E126" i="7"/>
  <c r="C97" i="7"/>
  <c r="E168" i="7"/>
  <c r="D66" i="7"/>
  <c r="E133" i="7"/>
  <c r="C82" i="7"/>
  <c r="E142" i="7"/>
  <c r="D139" i="7"/>
  <c r="C122" i="7"/>
  <c r="E163" i="7"/>
  <c r="E83" i="7"/>
  <c r="E171" i="7"/>
  <c r="E77" i="7"/>
  <c r="D118" i="7"/>
  <c r="E145" i="7"/>
  <c r="E110" i="7"/>
  <c r="D77" i="7"/>
  <c r="C147" i="7"/>
  <c r="C76" i="7"/>
  <c r="C95" i="7"/>
  <c r="D92" i="7"/>
  <c r="E95" i="7"/>
  <c r="E148" i="7"/>
  <c r="E144" i="7"/>
  <c r="C83" i="7"/>
  <c r="C136" i="7"/>
  <c r="E149" i="7"/>
  <c r="E151" i="7"/>
  <c r="C161" i="7"/>
  <c r="E69" i="7"/>
  <c r="C169" i="7"/>
  <c r="D109" i="7"/>
  <c r="C163" i="7"/>
  <c r="E165" i="7"/>
  <c r="D119" i="7"/>
  <c r="C94" i="7"/>
  <c r="C62" i="7"/>
  <c r="C61" i="7"/>
  <c r="C140" i="7"/>
  <c r="D114" i="7"/>
  <c r="C73" i="7"/>
  <c r="D154" i="7"/>
  <c r="E102" i="7"/>
  <c r="E155" i="7"/>
  <c r="E111" i="7"/>
  <c r="E86" i="7"/>
  <c r="D153" i="7"/>
  <c r="D150" i="7"/>
  <c r="E60" i="7"/>
  <c r="C96" i="7"/>
  <c r="C63" i="7"/>
  <c r="C173" i="7"/>
  <c r="D85" i="7"/>
  <c r="C69" i="7"/>
  <c r="E170" i="7"/>
  <c r="E140" i="7"/>
  <c r="E63" i="7"/>
  <c r="E131" i="7"/>
  <c r="E75" i="7"/>
  <c r="E150" i="7"/>
  <c r="E103" i="7"/>
  <c r="E172" i="7"/>
  <c r="C85" i="7"/>
  <c r="D84" i="7"/>
  <c r="D57" i="7"/>
  <c r="E70" i="7"/>
  <c r="E118" i="7"/>
  <c r="D58" i="7"/>
  <c r="E152" i="7"/>
  <c r="E78" i="7"/>
  <c r="E169" i="7"/>
  <c r="E62" i="7"/>
  <c r="E67" i="7"/>
  <c r="E88" i="7"/>
  <c r="D129" i="7"/>
  <c r="E91" i="7"/>
  <c r="D169" i="7"/>
  <c r="D107" i="7"/>
  <c r="D76" i="7"/>
  <c r="E105" i="7"/>
  <c r="D141" i="7"/>
  <c r="C124" i="7"/>
  <c r="D69" i="7"/>
  <c r="D165" i="7"/>
  <c r="E167" i="7"/>
  <c r="E92" i="7"/>
  <c r="C58" i="7"/>
  <c r="E104" i="7"/>
  <c r="D110" i="7"/>
  <c r="D148" i="7"/>
  <c r="E139" i="7"/>
  <c r="D71" i="7"/>
  <c r="E119" i="7"/>
  <c r="D87" i="7"/>
  <c r="D64" i="7"/>
  <c r="C86" i="7"/>
  <c r="D122" i="7"/>
  <c r="E164" i="7"/>
  <c r="D79" i="7"/>
  <c r="C65" i="7"/>
  <c r="C137" i="7"/>
  <c r="D98" i="7"/>
  <c r="C77" i="7"/>
  <c r="C125" i="7"/>
  <c r="C121" i="7"/>
  <c r="E98" i="7"/>
  <c r="E175" i="7"/>
  <c r="E74" i="7"/>
  <c r="D95" i="7"/>
  <c r="D61" i="7"/>
  <c r="E162" i="7"/>
  <c r="C119" i="7"/>
  <c r="D156" i="7"/>
  <c r="C120" i="7"/>
  <c r="D117" i="7"/>
  <c r="D167" i="7"/>
  <c r="C93" i="7"/>
  <c r="D65" i="7"/>
  <c r="C130" i="7"/>
  <c r="D113" i="7"/>
  <c r="F121" i="7"/>
  <c r="G90" i="7"/>
  <c r="F132" i="7"/>
  <c r="F164" i="7"/>
  <c r="C146" i="7"/>
  <c r="C138" i="7"/>
  <c r="E79" i="7"/>
  <c r="H117" i="7"/>
  <c r="C158" i="7"/>
  <c r="C154" i="7"/>
  <c r="D62" i="7"/>
  <c r="D68" i="7"/>
  <c r="D133" i="7"/>
  <c r="C67" i="7"/>
  <c r="D162" i="7"/>
  <c r="G146" i="7"/>
  <c r="H142" i="7"/>
  <c r="G108" i="7"/>
  <c r="C139" i="7"/>
  <c r="C81" i="7"/>
  <c r="D96" i="7"/>
  <c r="D106" i="7"/>
  <c r="C112" i="7"/>
  <c r="D104" i="7"/>
  <c r="E136" i="7"/>
  <c r="C91" i="7"/>
  <c r="E157" i="7"/>
  <c r="D163" i="7"/>
  <c r="D164" i="7"/>
  <c r="D97" i="7"/>
  <c r="C150" i="7"/>
  <c r="C148" i="7"/>
  <c r="E174" i="7"/>
  <c r="G60" i="7"/>
  <c r="H149" i="7"/>
  <c r="H156" i="7"/>
  <c r="F141" i="7"/>
  <c r="F133" i="7"/>
  <c r="D132" i="7"/>
  <c r="C80" i="7"/>
  <c r="C68" i="7"/>
  <c r="D93" i="7"/>
  <c r="E129" i="7"/>
  <c r="D126" i="7"/>
  <c r="D82" i="7"/>
  <c r="C71" i="7"/>
  <c r="E107" i="7"/>
  <c r="F82" i="7"/>
  <c r="F170" i="7"/>
  <c r="G65" i="7"/>
  <c r="F102" i="7"/>
  <c r="F113" i="7"/>
  <c r="E64" i="7"/>
  <c r="E87" i="7"/>
  <c r="C153" i="7"/>
  <c r="C113" i="7"/>
  <c r="E160" i="7"/>
  <c r="H107" i="7"/>
  <c r="G105" i="7"/>
  <c r="C115" i="7"/>
  <c r="E97" i="7"/>
  <c r="E114" i="7"/>
  <c r="C72" i="7"/>
  <c r="D105" i="7"/>
  <c r="D146" i="7"/>
  <c r="C70" i="7"/>
  <c r="E159" i="7"/>
  <c r="D143" i="7"/>
  <c r="D94" i="7"/>
  <c r="E120" i="7"/>
  <c r="C90" i="7"/>
  <c r="D115" i="7"/>
  <c r="F122" i="7"/>
  <c r="G160" i="7"/>
  <c r="H119" i="7"/>
  <c r="C175" i="7"/>
  <c r="D91" i="7"/>
  <c r="E84" i="7"/>
  <c r="F60" i="7"/>
  <c r="F78" i="7"/>
  <c r="G109" i="7"/>
  <c r="F163" i="7"/>
  <c r="C117" i="7"/>
  <c r="D172" i="7"/>
  <c r="C129" i="7"/>
  <c r="E153" i="7"/>
  <c r="C128" i="7"/>
  <c r="C160" i="7"/>
  <c r="H58" i="7"/>
  <c r="F79" i="7"/>
  <c r="H151" i="7"/>
  <c r="G61" i="7"/>
  <c r="C89" i="7"/>
  <c r="C166" i="7"/>
  <c r="D88" i="7"/>
  <c r="D116" i="7"/>
  <c r="E130" i="7"/>
  <c r="C127" i="7"/>
  <c r="C167" i="7"/>
  <c r="D127" i="7"/>
  <c r="C116" i="7"/>
  <c r="C118" i="7"/>
  <c r="C143" i="7"/>
  <c r="C151" i="7"/>
  <c r="C59" i="7"/>
  <c r="G121" i="7"/>
  <c r="G103" i="7"/>
  <c r="H131" i="7"/>
  <c r="F89" i="7"/>
  <c r="H135" i="7"/>
  <c r="C141" i="7"/>
  <c r="E128" i="7"/>
  <c r="E90" i="7"/>
  <c r="G106" i="7"/>
  <c r="F156" i="7"/>
  <c r="G165" i="7"/>
  <c r="H104" i="7"/>
  <c r="C57" i="7"/>
  <c r="D125" i="7"/>
  <c r="G75" i="7"/>
  <c r="H96" i="7"/>
  <c r="F148" i="7"/>
  <c r="D142" i="7"/>
  <c r="E134" i="7"/>
  <c r="E161" i="7"/>
  <c r="C134" i="7"/>
  <c r="E89" i="7"/>
  <c r="C114" i="7"/>
  <c r="G107" i="7"/>
  <c r="F108" i="7"/>
  <c r="G96" i="7"/>
  <c r="H92" i="7"/>
  <c r="H88" i="7"/>
  <c r="F124" i="7"/>
  <c r="H159" i="7"/>
  <c r="H93" i="7"/>
  <c r="H57" i="7"/>
  <c r="G145" i="7"/>
  <c r="H97" i="7"/>
  <c r="F71" i="7"/>
  <c r="F129" i="7"/>
  <c r="H59" i="7"/>
  <c r="H85" i="7"/>
  <c r="H98" i="7"/>
  <c r="F128" i="7"/>
  <c r="G173" i="7"/>
  <c r="H132" i="7"/>
  <c r="H144" i="7"/>
  <c r="F125" i="7"/>
  <c r="H102" i="7"/>
  <c r="F119" i="7"/>
  <c r="F161" i="7"/>
  <c r="G118" i="7"/>
  <c r="H106" i="7"/>
  <c r="H123" i="7"/>
  <c r="G92" i="7"/>
  <c r="F59" i="7"/>
  <c r="F69" i="7"/>
  <c r="G126" i="7"/>
  <c r="G71" i="7"/>
  <c r="H122" i="7"/>
  <c r="G116" i="7"/>
  <c r="H65" i="7"/>
  <c r="G136" i="7"/>
  <c r="G99" i="7"/>
  <c r="F137" i="7"/>
  <c r="G159" i="7"/>
  <c r="G168" i="7"/>
  <c r="F155" i="7"/>
  <c r="F173" i="7"/>
  <c r="H71" i="7"/>
  <c r="G137" i="7"/>
  <c r="F126" i="7"/>
  <c r="F95" i="7"/>
  <c r="G151" i="7"/>
  <c r="F75" i="7"/>
  <c r="H125" i="7"/>
  <c r="H62" i="7"/>
  <c r="G161" i="7"/>
  <c r="H112" i="7"/>
  <c r="G156" i="7"/>
  <c r="H148" i="7"/>
  <c r="G88" i="7"/>
  <c r="H153" i="7"/>
  <c r="H147" i="7"/>
  <c r="H184" i="7" s="1"/>
  <c r="G140" i="7"/>
  <c r="H74" i="7"/>
  <c r="H105" i="7"/>
  <c r="F174" i="7"/>
  <c r="F88" i="7"/>
  <c r="G69" i="7"/>
  <c r="F91" i="7"/>
  <c r="G80" i="7"/>
  <c r="H110" i="7"/>
  <c r="F61" i="7"/>
  <c r="H143" i="7"/>
  <c r="F68" i="7"/>
  <c r="F154" i="7"/>
  <c r="H164" i="7"/>
  <c r="F114" i="7"/>
  <c r="F66" i="7"/>
  <c r="D63" i="7"/>
  <c r="D168" i="7"/>
  <c r="D174" i="7"/>
  <c r="G128" i="7"/>
  <c r="G62" i="7"/>
  <c r="H109" i="7"/>
  <c r="F76" i="7"/>
  <c r="F152" i="7"/>
  <c r="H81" i="7"/>
  <c r="G67" i="7"/>
  <c r="G122" i="7"/>
  <c r="F62" i="7"/>
  <c r="G143" i="7"/>
  <c r="F110" i="7"/>
  <c r="F127" i="7"/>
  <c r="G112" i="7"/>
  <c r="G104" i="7"/>
  <c r="F63" i="7"/>
  <c r="G98" i="7"/>
  <c r="G127" i="7"/>
  <c r="F138" i="7"/>
  <c r="G113" i="7"/>
  <c r="F83" i="7"/>
  <c r="F172" i="7"/>
  <c r="G120" i="7"/>
  <c r="F65" i="7"/>
  <c r="H100" i="7"/>
  <c r="G158" i="7"/>
  <c r="H99" i="7"/>
  <c r="F140" i="7"/>
  <c r="G81" i="7"/>
  <c r="G70" i="7"/>
  <c r="G138" i="7"/>
  <c r="H75" i="7"/>
  <c r="F85" i="7"/>
  <c r="F160" i="7"/>
  <c r="H137" i="7"/>
  <c r="H101" i="7"/>
  <c r="H89" i="7"/>
  <c r="F73" i="7"/>
  <c r="F103" i="7"/>
  <c r="H73" i="7"/>
  <c r="H140" i="7"/>
  <c r="F101" i="7"/>
  <c r="G135" i="7"/>
  <c r="H64" i="7"/>
  <c r="H133" i="7"/>
  <c r="H129" i="7"/>
  <c r="F149" i="7"/>
  <c r="F70" i="7"/>
  <c r="G171" i="7"/>
  <c r="G123" i="7"/>
  <c r="H127" i="7"/>
  <c r="H66" i="7"/>
  <c r="H67" i="7"/>
  <c r="G153" i="7"/>
  <c r="H68" i="7"/>
  <c r="F100" i="7"/>
  <c r="F81" i="7"/>
  <c r="H126" i="7"/>
  <c r="G58" i="7"/>
  <c r="F118" i="7"/>
  <c r="G86" i="7"/>
  <c r="F142" i="7"/>
  <c r="F165" i="7"/>
  <c r="F80" i="7"/>
  <c r="H79" i="7"/>
  <c r="G89" i="7"/>
  <c r="G131" i="7"/>
  <c r="F120" i="7"/>
  <c r="F115" i="7"/>
  <c r="F167" i="7"/>
  <c r="H172" i="7"/>
  <c r="G150" i="7"/>
  <c r="G166" i="7"/>
  <c r="G185" i="7" s="1"/>
  <c r="H111" i="7"/>
  <c r="F107" i="7"/>
  <c r="H84" i="7"/>
  <c r="G130" i="7"/>
  <c r="F72" i="7"/>
  <c r="H130" i="7"/>
  <c r="H114" i="7"/>
  <c r="F162" i="7"/>
  <c r="F77" i="7"/>
  <c r="G157" i="7"/>
  <c r="H70" i="7"/>
  <c r="G110" i="7"/>
  <c r="G77" i="7"/>
  <c r="H124" i="7"/>
  <c r="G155" i="7"/>
  <c r="H158" i="7"/>
  <c r="H173" i="7"/>
  <c r="H134" i="7"/>
  <c r="H113" i="7"/>
  <c r="H120" i="7"/>
  <c r="F135" i="7"/>
  <c r="G149" i="7"/>
  <c r="H90" i="7"/>
  <c r="F134" i="7"/>
  <c r="G152" i="7"/>
  <c r="H115" i="7"/>
  <c r="G129" i="7"/>
  <c r="G139" i="7"/>
  <c r="F58" i="7"/>
  <c r="F93" i="7"/>
  <c r="F150" i="7"/>
  <c r="H163" i="7"/>
  <c r="G100" i="7"/>
  <c r="H116" i="7"/>
  <c r="H145" i="7"/>
  <c r="H61" i="7"/>
  <c r="H82" i="7"/>
  <c r="H152" i="7"/>
  <c r="G63" i="7"/>
  <c r="G66" i="7"/>
  <c r="G93" i="7"/>
  <c r="G74" i="7"/>
  <c r="G172" i="7"/>
  <c r="G94" i="7"/>
  <c r="H170" i="7"/>
  <c r="F143" i="7"/>
  <c r="G95" i="7"/>
  <c r="G73" i="7"/>
  <c r="H69" i="7"/>
  <c r="G64" i="7"/>
  <c r="F57" i="7"/>
  <c r="H174" i="7"/>
  <c r="F158" i="7"/>
  <c r="G78" i="7"/>
  <c r="F144" i="7"/>
  <c r="G68" i="7"/>
  <c r="G163" i="7"/>
  <c r="H168" i="7"/>
  <c r="G79" i="7"/>
  <c r="F98" i="7"/>
  <c r="G119" i="7"/>
  <c r="H128" i="7"/>
  <c r="F112" i="7"/>
  <c r="G125" i="7"/>
  <c r="G91" i="7"/>
  <c r="F153" i="7"/>
  <c r="H78" i="7"/>
  <c r="G83" i="7"/>
  <c r="F87" i="7"/>
  <c r="G82" i="7"/>
  <c r="H103" i="7"/>
  <c r="H77" i="7"/>
  <c r="F92" i="7"/>
  <c r="F117" i="7"/>
  <c r="F139" i="7"/>
  <c r="H118" i="7"/>
  <c r="F84" i="7"/>
  <c r="F157" i="7"/>
  <c r="F67" i="7"/>
  <c r="H108" i="7"/>
  <c r="H150" i="7"/>
  <c r="H139" i="7"/>
  <c r="G59" i="7"/>
  <c r="H157" i="7"/>
  <c r="F97" i="7"/>
  <c r="G72" i="7"/>
  <c r="G111" i="7"/>
  <c r="G167" i="7"/>
  <c r="G76" i="7"/>
  <c r="H94" i="7"/>
  <c r="G162" i="7"/>
  <c r="G174" i="7"/>
  <c r="G141" i="7"/>
  <c r="H95" i="7"/>
  <c r="G97" i="7"/>
  <c r="G144" i="7"/>
  <c r="H121" i="7"/>
  <c r="H154" i="7"/>
  <c r="F105" i="7"/>
  <c r="G170" i="7"/>
  <c r="H141" i="7"/>
  <c r="F94" i="7"/>
  <c r="H167" i="7"/>
  <c r="G124" i="7"/>
  <c r="H86" i="7"/>
  <c r="F166" i="7"/>
  <c r="F185" i="7" s="1"/>
  <c r="F146" i="7"/>
  <c r="G115" i="7"/>
  <c r="G57" i="7"/>
  <c r="F74" i="7"/>
  <c r="H138" i="7"/>
  <c r="G85" i="7"/>
  <c r="H161" i="7"/>
  <c r="H80" i="7"/>
  <c r="H63" i="7"/>
  <c r="H87" i="7"/>
  <c r="F130" i="7"/>
  <c r="G101" i="7"/>
  <c r="H165" i="7"/>
  <c r="G147" i="7"/>
  <c r="G184" i="7" s="1"/>
  <c r="G187" i="7" s="1"/>
  <c r="N10" i="12" s="1"/>
  <c r="F99" i="7"/>
  <c r="H146" i="7"/>
  <c r="G142" i="7"/>
  <c r="G164" i="7"/>
  <c r="F145" i="7"/>
  <c r="F106" i="7"/>
  <c r="G148" i="7"/>
  <c r="F151" i="7"/>
  <c r="F147" i="7"/>
  <c r="F184" i="7" s="1"/>
  <c r="H72" i="7"/>
  <c r="F136" i="7"/>
  <c r="F90" i="7"/>
  <c r="F159" i="7"/>
  <c r="G87" i="7"/>
  <c r="H83" i="7"/>
  <c r="G102" i="7"/>
  <c r="F109" i="7"/>
  <c r="F123" i="7"/>
  <c r="G84" i="7"/>
  <c r="G154" i="7"/>
  <c r="H155" i="7"/>
  <c r="F169" i="7"/>
  <c r="F116" i="7"/>
  <c r="F171" i="7"/>
  <c r="G132" i="7"/>
  <c r="F131" i="7"/>
  <c r="G133" i="7"/>
  <c r="H136" i="7"/>
  <c r="F175" i="7"/>
  <c r="G117" i="7"/>
  <c r="H169" i="7"/>
  <c r="G134" i="7"/>
  <c r="F86" i="7"/>
  <c r="H171" i="7"/>
  <c r="F64" i="7"/>
  <c r="H166" i="7"/>
  <c r="H185" i="7" s="1"/>
  <c r="F111" i="7"/>
  <c r="H60" i="7"/>
  <c r="H160" i="7"/>
  <c r="F96" i="7"/>
  <c r="H76" i="7"/>
  <c r="H91" i="7"/>
  <c r="H175" i="7"/>
  <c r="G114" i="7"/>
  <c r="F104" i="7"/>
  <c r="G175" i="7"/>
  <c r="H162" i="7"/>
  <c r="G169" i="7"/>
  <c r="F168" i="7"/>
  <c r="S38" i="7"/>
  <c r="H32" i="7"/>
  <c r="F39" i="7"/>
  <c r="G208" i="7"/>
  <c r="H39" i="7"/>
  <c r="D38" i="7"/>
  <c r="P39" i="7"/>
  <c r="T38" i="7"/>
  <c r="G212" i="7"/>
  <c r="H33" i="7"/>
  <c r="J38" i="7"/>
  <c r="C32" i="7"/>
  <c r="Q32" i="7"/>
  <c r="Q33" i="7"/>
  <c r="C39" i="7"/>
  <c r="I33" i="7"/>
  <c r="L32" i="7"/>
  <c r="D39" i="7"/>
  <c r="M33" i="7"/>
  <c r="C33" i="7"/>
  <c r="J39" i="7"/>
  <c r="H208" i="7"/>
  <c r="L39" i="7"/>
  <c r="E32" i="7"/>
  <c r="F208" i="7"/>
  <c r="R39" i="7"/>
  <c r="H211" i="7"/>
  <c r="F207" i="7"/>
  <c r="P38" i="7"/>
  <c r="I38" i="7"/>
  <c r="S33" i="7"/>
  <c r="E39" i="7"/>
  <c r="E38" i="7"/>
  <c r="O32" i="7"/>
  <c r="P32" i="7"/>
  <c r="D33" i="7"/>
  <c r="F33" i="7"/>
  <c r="F211" i="7"/>
  <c r="Q38" i="7"/>
  <c r="M39" i="7"/>
  <c r="S32" i="7"/>
  <c r="O38" i="7"/>
  <c r="L33" i="7"/>
  <c r="F38" i="7"/>
  <c r="F212" i="7"/>
  <c r="R33" i="7"/>
  <c r="T39" i="7"/>
  <c r="T33" i="7"/>
  <c r="O39" i="7"/>
  <c r="R32" i="7"/>
  <c r="H207" i="7"/>
  <c r="G38" i="7"/>
  <c r="J33" i="7"/>
  <c r="E33" i="7"/>
  <c r="M38" i="7"/>
  <c r="Q39" i="7"/>
  <c r="I32" i="7"/>
  <c r="K39" i="7"/>
  <c r="H38" i="7"/>
  <c r="F32" i="7"/>
  <c r="N38" i="7"/>
  <c r="G211" i="7"/>
  <c r="H212" i="7"/>
  <c r="N32" i="7"/>
  <c r="G39" i="7"/>
  <c r="S39" i="7"/>
  <c r="G33" i="7"/>
  <c r="D32" i="7"/>
  <c r="K32" i="7"/>
  <c r="O33" i="7"/>
  <c r="N33" i="7"/>
  <c r="J32" i="7"/>
  <c r="I39" i="7"/>
  <c r="N39" i="7"/>
  <c r="L38" i="7"/>
  <c r="G32" i="7"/>
  <c r="K33" i="7"/>
  <c r="R38" i="7"/>
  <c r="K38" i="7"/>
  <c r="G207" i="7"/>
  <c r="T32" i="7"/>
  <c r="M32" i="7"/>
  <c r="P33" i="7"/>
  <c r="C38" i="7"/>
  <c r="J43" i="7" l="1"/>
  <c r="R42" i="7"/>
  <c r="I42" i="7"/>
  <c r="G43" i="7"/>
  <c r="O43" i="7"/>
  <c r="H43" i="7"/>
  <c r="E43" i="7"/>
  <c r="L42" i="7"/>
  <c r="M43" i="7"/>
  <c r="F42" i="7"/>
  <c r="P43" i="7"/>
  <c r="P42" i="7"/>
  <c r="C43" i="7"/>
  <c r="C42" i="7"/>
  <c r="Q43" i="7"/>
  <c r="N43" i="7"/>
  <c r="L43" i="7"/>
  <c r="D42" i="7"/>
  <c r="F43" i="7"/>
  <c r="H42" i="7"/>
  <c r="I43" i="7"/>
  <c r="Q42" i="7"/>
  <c r="O42" i="7"/>
  <c r="G42" i="7"/>
  <c r="D43" i="7"/>
  <c r="K42" i="7"/>
  <c r="N42" i="7"/>
  <c r="R43" i="7"/>
  <c r="K43" i="7"/>
  <c r="S42" i="7"/>
  <c r="E42" i="7"/>
  <c r="S43" i="7"/>
  <c r="J42" i="7"/>
  <c r="H187" i="7"/>
  <c r="O10" i="12" s="1"/>
  <c r="T43" i="7"/>
  <c r="U39" i="7"/>
  <c r="M42" i="7"/>
  <c r="U38" i="7"/>
  <c r="T42" i="7"/>
  <c r="F186" i="7"/>
  <c r="M12" i="12" s="1"/>
  <c r="F187" i="7"/>
  <c r="M10" i="12" s="1"/>
  <c r="H186" i="7"/>
  <c r="O12" i="12" s="1"/>
  <c r="G186" i="7"/>
  <c r="N12" i="12" s="1"/>
  <c r="F209" i="7"/>
  <c r="H209" i="7"/>
  <c r="G213" i="7"/>
  <c r="G209" i="7"/>
  <c r="F213" i="7"/>
  <c r="H213" i="7"/>
  <c r="F215" i="7" l="1"/>
  <c r="M34" i="12" s="1"/>
  <c r="H215" i="7"/>
  <c r="O34" i="12" s="1"/>
  <c r="G215" i="7"/>
  <c r="N34" i="12" s="1"/>
</calcChain>
</file>

<file path=xl/sharedStrings.xml><?xml version="1.0" encoding="utf-8"?>
<sst xmlns="http://schemas.openxmlformats.org/spreadsheetml/2006/main" count="17654" uniqueCount="216">
  <si>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</si>
  <si>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</si>
  <si>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</si>
  <si>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</si>
  <si>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</si>
  <si>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</si>
  <si>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</si>
  <si>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</si>
  <si>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</si>
  <si>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</si>
  <si>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</si>
  <si>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</si>
  <si>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</si>
  <si>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</si>
  <si>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</si>
  <si>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</si>
  <si>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</si>
  <si>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</si>
  <si>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</si>
  <si>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</si>
  <si>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</si>
  <si>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</si>
  <si>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</si>
  <si>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</si>
  <si>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</si>
  <si>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</si>
  <si>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</si>
  <si>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</si>
  <si>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</si>
  <si>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</si>
  <si>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</si>
  <si>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</si>
  <si>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</si>
  <si>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</si>
  <si>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</si>
  <si>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</si>
  <si>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</si>
  <si>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</si>
  <si>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</si>
  <si>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</si>
  <si>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</si>
  <si>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</si>
  <si>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</si>
  <si>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</si>
  <si>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</si>
  <si>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</si>
  <si>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</si>
  <si>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</si>
  <si>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</si>
  <si>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</si>
  <si>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</si>
  <si>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</si>
  <si>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</si>
  <si>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</si>
  <si>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</si>
  <si>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</si>
  <si>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</si>
  <si>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</si>
  <si>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</si>
  <si>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</si>
  <si>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</si>
  <si>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</si>
  <si>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</si>
  <si>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</si>
  <si>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</si>
  <si>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</si>
  <si>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</si>
  <si>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</si>
  <si>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</si>
  <si>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</si>
  <si>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</si>
  <si>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</si>
  <si>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</si>
  <si>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</si>
  <si>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</si>
  <si>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</si>
  <si>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</si>
  <si>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</si>
  <si>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</si>
  <si>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</si>
  <si>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</si>
  <si>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</si>
  <si>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</si>
  <si>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</si>
  <si>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</si>
  <si>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</si>
  <si>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</si>
  <si>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</si>
  <si>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</si>
  <si>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</si>
  <si>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</si>
  <si>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</si>
  <si>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</si>
  <si>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</si>
  <si>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</si>
  <si>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</si>
  <si>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</si>
  <si>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</si>
  <si>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</si>
  <si>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</si>
  <si>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</si>
  <si>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</si>
  <si>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</si>
  <si>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</si>
  <si>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</si>
  <si>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</si>
  <si>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</si>
  <si>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</si>
  <si>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</si>
  <si>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</si>
  <si>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</si>
  <si>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</si>
  <si>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</si>
  <si>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</si>
  <si>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</si>
  <si>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</si>
  <si>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</si>
  <si>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</si>
  <si>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</si>
  <si>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</si>
  <si>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</si>
  <si>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</si>
  <si>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</si>
  <si>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</si>
  <si>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</si>
  <si>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</si>
  <si>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</si>
  <si>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</si>
  <si>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</si>
  <si>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</si>
  <si>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</si>
  <si>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</si>
  <si>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</si>
  <si>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</si>
  <si>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</si>
  <si>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</si>
  <si>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</si>
  <si>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</si>
  <si>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</si>
  <si>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</si>
  <si>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</si>
  <si>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</si>
  <si>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</si>
  <si>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</si>
  <si>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</si>
  <si>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</si>
  <si>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</si>
  <si>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</si>
  <si>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</si>
  <si>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</si>
  <si>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</si>
  <si>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</si>
  <si>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</si>
  <si>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</si>
  <si>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</si>
  <si>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</si>
  <si>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</si>
  <si>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</si>
  <si>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</si>
  <si>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</si>
  <si>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</si>
  <si>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</si>
  <si>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</si>
  <si>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</si>
  <si>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</si>
  <si>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</si>
  <si>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</si>
  <si>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</si>
  <si>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</si>
  <si>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</si>
  <si>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</si>
  <si>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</si>
  <si>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</si>
  <si>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</si>
  <si>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</si>
  <si>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</si>
  <si>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</si>
  <si>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</si>
  <si>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</si>
  <si>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</si>
  <si>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</si>
  <si>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</si>
  <si>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</si>
  <si>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</si>
  <si>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</si>
  <si>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</si>
  <si>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</si>
  <si>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</si>
  <si>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</si>
  <si>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</si>
  <si>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</si>
  <si>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</si>
  <si>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</si>
  <si>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</si>
  <si>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</si>
  <si>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</si>
  <si>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</si>
  <si>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</si>
  <si>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</si>
  <si>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</si>
  <si>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</si>
  <si>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</si>
  <si>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GRIM0115</t>
  </si>
  <si>
    <t>GRIM_output_2.xls</t>
  </si>
  <si>
    <t>Vaccine-preventable diseases (ICD-10 A33–A37, A80, B01, B05, B06, B15, B16, B17.0, B18.0, B18.1, B18.9, B19, B26), 1997–2016</t>
  </si>
  <si>
    <t>Final</t>
  </si>
  <si>
    <t>Final Recast</t>
  </si>
  <si>
    <t>Preliminary Rebased</t>
  </si>
  <si>
    <t>—</t>
  </si>
  <si>
    <t>Vaccine-preventable diseases</t>
  </si>
  <si>
    <t>A33–A37, A80, B01, B05, B06, B15, B16, B17.0, B18.0, B18.1, B18.9, B19, B26</t>
  </si>
  <si>
    <t>All certain infectious and parasitic diseases</t>
  </si>
  <si>
    <t>A00–B99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</si>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</sst>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Vaccine-preventable diseases (ICD-10 A33–A37, A80, B01, B05, B06, B15, B16, B17.0, B18.0, B18.1, B18.9, B19, B26), by sex and year, 1997–2016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Admin!Deaths_male</c:f>
              <c:numCache>
                <c:formatCode>#,##0</c:formatCode>
                <c:ptCount val="20"/>
                <c:pt idx="0">
                  <c:v>40</c:v>
                </c:pt>
                <c:pt idx="1">
                  <c:v>23</c:v>
                </c:pt>
                <c:pt idx="2">
                  <c:v>19</c:v>
                </c:pt>
                <c:pt idx="3">
                  <c:v>7</c:v>
                </c:pt>
                <c:pt idx="4">
                  <c:v>22</c:v>
                </c:pt>
                <c:pt idx="5">
                  <c:v>22</c:v>
                </c:pt>
                <c:pt idx="6">
                  <c:v>19</c:v>
                </c:pt>
                <c:pt idx="7">
                  <c:v>11</c:v>
                </c:pt>
                <c:pt idx="8">
                  <c:v>21</c:v>
                </c:pt>
                <c:pt idx="9">
                  <c:v>28</c:v>
                </c:pt>
                <c:pt idx="10">
                  <c:v>19</c:v>
                </c:pt>
                <c:pt idx="11">
                  <c:v>12</c:v>
                </c:pt>
                <c:pt idx="12">
                  <c:v>15</c:v>
                </c:pt>
                <c:pt idx="13">
                  <c:v>8</c:v>
                </c:pt>
                <c:pt idx="14">
                  <c:v>16</c:v>
                </c:pt>
                <c:pt idx="15">
                  <c:v>11</c:v>
                </c:pt>
                <c:pt idx="16">
                  <c:v>36</c:v>
                </c:pt>
                <c:pt idx="17">
                  <c:v>39</c:v>
                </c:pt>
                <c:pt idx="18">
                  <c:v>36</c:v>
                </c:pt>
                <c:pt idx="19">
                  <c:v>31</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Admin!Deaths_female</c:f>
              <c:numCache>
                <c:formatCode>#,##0</c:formatCode>
                <c:ptCount val="20"/>
                <c:pt idx="0">
                  <c:v>14</c:v>
                </c:pt>
                <c:pt idx="1">
                  <c:v>13</c:v>
                </c:pt>
                <c:pt idx="2">
                  <c:v>19</c:v>
                </c:pt>
                <c:pt idx="3">
                  <c:v>15</c:v>
                </c:pt>
                <c:pt idx="4">
                  <c:v>5</c:v>
                </c:pt>
                <c:pt idx="5">
                  <c:v>11</c:v>
                </c:pt>
                <c:pt idx="6">
                  <c:v>9</c:v>
                </c:pt>
                <c:pt idx="7">
                  <c:v>12</c:v>
                </c:pt>
                <c:pt idx="8">
                  <c:v>8</c:v>
                </c:pt>
                <c:pt idx="9">
                  <c:v>13</c:v>
                </c:pt>
                <c:pt idx="10">
                  <c:v>11</c:v>
                </c:pt>
                <c:pt idx="11">
                  <c:v>11</c:v>
                </c:pt>
                <c:pt idx="12">
                  <c:v>8</c:v>
                </c:pt>
                <c:pt idx="13">
                  <c:v>9</c:v>
                </c:pt>
                <c:pt idx="14">
                  <c:v>7</c:v>
                </c:pt>
                <c:pt idx="15">
                  <c:v>6</c:v>
                </c:pt>
                <c:pt idx="16">
                  <c:v>18</c:v>
                </c:pt>
                <c:pt idx="17">
                  <c:v>13</c:v>
                </c:pt>
                <c:pt idx="18">
                  <c:v>20</c:v>
                </c:pt>
                <c:pt idx="19">
                  <c:v>18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408"/>
        <c:axId val="147811328"/>
      </c:scatterChart>
      <c:valAx>
        <c:axId val="1478094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328"/>
        <c:crosses val="autoZero"/>
        <c:crossBetween val="midCat"/>
        <c:minorUnit val="10"/>
      </c:valAx>
      <c:valAx>
        <c:axId val="1478113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4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Vaccine-preventable diseases (ICD-10 A33–A37, A80, B01, B05, B06, B15, B16, B17.0, B18.0, B18.1, B18.9, B19, B26), by sex and year, 1997–2016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Admin!ASR_male</c:f>
              <c:numCache>
                <c:formatCode>0.0</c:formatCode>
                <c:ptCount val="20"/>
                <c:pt idx="0">
                  <c:v>0.4631767</c:v>
                </c:pt>
                <c:pt idx="1">
                  <c:v>0.27447709999999997</c:v>
                </c:pt>
                <c:pt idx="2">
                  <c:v>0.21563460000000001</c:v>
                </c:pt>
                <c:pt idx="3">
                  <c:v>7.7094800000000005E-2</c:v>
                </c:pt>
                <c:pt idx="4">
                  <c:v>0.2433698</c:v>
                </c:pt>
                <c:pt idx="5">
                  <c:v>0.24676310000000001</c:v>
                </c:pt>
                <c:pt idx="6">
                  <c:v>0.19608980000000001</c:v>
                </c:pt>
                <c:pt idx="7">
                  <c:v>0.111913</c:v>
                </c:pt>
                <c:pt idx="8">
                  <c:v>0.21526200000000001</c:v>
                </c:pt>
                <c:pt idx="9">
                  <c:v>0.27733340000000001</c:v>
                </c:pt>
                <c:pt idx="10">
                  <c:v>0.1883193</c:v>
                </c:pt>
                <c:pt idx="11">
                  <c:v>0.11008560000000001</c:v>
                </c:pt>
                <c:pt idx="12">
                  <c:v>0.13517399999999999</c:v>
                </c:pt>
                <c:pt idx="13">
                  <c:v>7.3318499999999995E-2</c:v>
                </c:pt>
                <c:pt idx="14">
                  <c:v>0.14492260000000001</c:v>
                </c:pt>
                <c:pt idx="15">
                  <c:v>9.9718500000000002E-2</c:v>
                </c:pt>
                <c:pt idx="16">
                  <c:v>0.30168679999999998</c:v>
                </c:pt>
                <c:pt idx="17">
                  <c:v>0.3211907</c:v>
                </c:pt>
                <c:pt idx="18">
                  <c:v>0.28682560000000001</c:v>
                </c:pt>
                <c:pt idx="19">
                  <c:v>0.2382774</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Admin!ASR_female</c:f>
              <c:numCache>
                <c:formatCode>0.0</c:formatCode>
                <c:ptCount val="20"/>
                <c:pt idx="0">
                  <c:v>0.15280070000000001</c:v>
                </c:pt>
                <c:pt idx="1">
                  <c:v>0.13544249999999999</c:v>
                </c:pt>
                <c:pt idx="2">
                  <c:v>0.19027069999999999</c:v>
                </c:pt>
                <c:pt idx="3">
                  <c:v>0.13787260000000001</c:v>
                </c:pt>
                <c:pt idx="4">
                  <c:v>4.1636899999999998E-2</c:v>
                </c:pt>
                <c:pt idx="5">
                  <c:v>0.1077323</c:v>
                </c:pt>
                <c:pt idx="6">
                  <c:v>8.3838999999999997E-2</c:v>
                </c:pt>
                <c:pt idx="7">
                  <c:v>0.1046559</c:v>
                </c:pt>
                <c:pt idx="8">
                  <c:v>7.3078400000000002E-2</c:v>
                </c:pt>
                <c:pt idx="9">
                  <c:v>0.1068162</c:v>
                </c:pt>
                <c:pt idx="10">
                  <c:v>0.1017607</c:v>
                </c:pt>
                <c:pt idx="11">
                  <c:v>8.8142200000000004E-2</c:v>
                </c:pt>
                <c:pt idx="12">
                  <c:v>5.34718E-2</c:v>
                </c:pt>
                <c:pt idx="13">
                  <c:v>6.4933199999999996E-2</c:v>
                </c:pt>
                <c:pt idx="14">
                  <c:v>5.2997000000000002E-2</c:v>
                </c:pt>
                <c:pt idx="15">
                  <c:v>4.1578299999999999E-2</c:v>
                </c:pt>
                <c:pt idx="16">
                  <c:v>0.12465030000000001</c:v>
                </c:pt>
                <c:pt idx="17">
                  <c:v>9.9307300000000001E-2</c:v>
                </c:pt>
                <c:pt idx="18">
                  <c:v>0.13298389999999999</c:v>
                </c:pt>
                <c:pt idx="19">
                  <c:v>0.12949260000000001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075200"/>
        <c:axId val="161077888"/>
      </c:scatterChart>
      <c:valAx>
        <c:axId val="1610752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888"/>
        <c:crosses val="autoZero"/>
        <c:crossBetween val="midCat"/>
        <c:minorUnit val="10"/>
      </c:valAx>
      <c:valAx>
        <c:axId val="1610778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0752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Vaccine-preventable diseases (ICD-10 A33–A37, A80, B01, B05, B06, B15, B16, B17.0, B18.0, B18.1, B18.9, B19, B26),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0.111988</c:v>
                </c:pt>
                <c:pt idx="7">
                  <c:v>0</c:v>
                </c:pt>
                <c:pt idx="8">
                  <c:v>0</c:v>
                </c:pt>
                <c:pt idx="9">
                  <c:v>0.25440790000000002</c:v>
                </c:pt>
                <c:pt idx="10">
                  <c:v>0.52375419999999995</c:v>
                </c:pt>
                <c:pt idx="11">
                  <c:v>0.82826820000000001</c:v>
                </c:pt>
                <c:pt idx="12">
                  <c:v>0.47001680000000001</c:v>
                </c:pt>
                <c:pt idx="13">
                  <c:v>0.50867459999999998</c:v>
                </c:pt>
                <c:pt idx="14">
                  <c:v>0.68657429999999997</c:v>
                </c:pt>
                <c:pt idx="15">
                  <c:v>0.32442880000000002</c:v>
                </c:pt>
                <c:pt idx="16">
                  <c:v>2.4685507000000002</c:v>
                </c:pt>
                <c:pt idx="17">
                  <c:v>1.6737428999999999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0.13054930000000001</c:v>
                </c:pt>
                <c:pt idx="1">
                  <c:v>0</c:v>
                </c:pt>
                <c:pt idx="2">
                  <c:v>0</c:v>
                </c:pt>
                <c:pt idx="3">
                  <c:v>0</c:v>
                </c:pt>
                <c:pt idx="4">
                  <c:v>0</c:v>
                </c:pt>
                <c:pt idx="5">
                  <c:v>0</c:v>
                </c:pt>
                <c:pt idx="6">
                  <c:v>0</c:v>
                </c:pt>
                <c:pt idx="7">
                  <c:v>0</c:v>
                </c:pt>
                <c:pt idx="8">
                  <c:v>0.3658264</c:v>
                </c:pt>
                <c:pt idx="9">
                  <c:v>0.121921</c:v>
                </c:pt>
                <c:pt idx="10">
                  <c:v>0</c:v>
                </c:pt>
                <c:pt idx="11">
                  <c:v>0.1327739</c:v>
                </c:pt>
                <c:pt idx="12">
                  <c:v>0.14974009999999999</c:v>
                </c:pt>
                <c:pt idx="13">
                  <c:v>0.16543140000000001</c:v>
                </c:pt>
                <c:pt idx="14">
                  <c:v>0.66185859999999996</c:v>
                </c:pt>
                <c:pt idx="15">
                  <c:v>0.87489059999999996</c:v>
                </c:pt>
                <c:pt idx="16">
                  <c:v>0.39583740000000001</c:v>
                </c:pt>
                <c:pt idx="17">
                  <c:v>0.98849390000000004</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9888"/>
        <c:axId val="234871808"/>
      </c:barChart>
      <c:catAx>
        <c:axId val="2348698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71808"/>
        <c:crosses val="autoZero"/>
        <c:auto val="1"/>
        <c:lblAlgn val="ctr"/>
        <c:lblOffset val="100"/>
        <c:noMultiLvlLbl val="0"/>
      </c:catAx>
      <c:valAx>
        <c:axId val="23487180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98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Vaccine-preventable diseases (ICD-10 A33–A37, A80, B01, B05, B06, B15, B16, B17.0, B18.0, B18.1, B18.9, B19, B26),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-1</c:v>
                </c:pt>
                <c:pt idx="7">
                  <c:v>0</c:v>
                </c:pt>
                <c:pt idx="8">
                  <c:v>0</c:v>
                </c:pt>
                <c:pt idx="9">
                  <c:v>-2</c:v>
                </c:pt>
                <c:pt idx="10">
                  <c:v>-4</c:v>
                </c:pt>
                <c:pt idx="11">
                  <c:v>-6</c:v>
                </c:pt>
                <c:pt idx="12">
                  <c:v>-3</c:v>
                </c:pt>
                <c:pt idx="13">
                  <c:v>-3</c:v>
                </c:pt>
                <c:pt idx="14">
                  <c:v>-3</c:v>
                </c:pt>
                <c:pt idx="15">
                  <c:v>-1</c:v>
                </c:pt>
                <c:pt idx="16">
                  <c:v>-5</c:v>
                </c:pt>
                <c:pt idx="17">
                  <c:v>-3</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0</c:v>
                </c:pt>
                <c:pt idx="5">
                  <c:v>0</c:v>
                </c:pt>
                <c:pt idx="6">
                  <c:v>0</c:v>
                </c:pt>
                <c:pt idx="7">
                  <c:v>0</c:v>
                </c:pt>
                <c:pt idx="8">
                  <c:v>3</c:v>
                </c:pt>
                <c:pt idx="9">
                  <c:v>1</c:v>
                </c:pt>
                <c:pt idx="10">
                  <c:v>0</c:v>
                </c:pt>
                <c:pt idx="11">
                  <c:v>1</c:v>
                </c:pt>
                <c:pt idx="12">
                  <c:v>1</c:v>
                </c:pt>
                <c:pt idx="13">
                  <c:v>1</c:v>
                </c:pt>
                <c:pt idx="14">
                  <c:v>3</c:v>
                </c:pt>
                <c:pt idx="15">
                  <c:v>3</c:v>
                </c:pt>
                <c:pt idx="16">
                  <c:v>1</c:v>
                </c:pt>
                <c:pt idx="17">
                  <c:v>3</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4208"/>
        <c:axId val="234985344"/>
      </c:barChart>
      <c:catAx>
        <c:axId val="23497420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5344"/>
        <c:crosses val="autoZero"/>
        <c:auto val="0"/>
        <c:lblAlgn val="ctr"/>
        <c:lblOffset val="100"/>
        <c:tickLblSkip val="1"/>
        <c:noMultiLvlLbl val="0"/>
      </c:catAx>
      <c:valAx>
        <c:axId val="23498534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420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Vaccine-preventable diseases (ICD-10 A33–A37, A80, B01, B05, B06, B15, B16, B17.0, B18.0, B18.1, B18.9, B19, B26), 1997–2016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Vaccine-preventable diseases (ICD-10 A33–A37, A80, B01, B05, B06, B15, B16, B17.0, B18.0, B18.1, B18.9, B19, B26), 1997–2016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Vaccine-preventable diseases.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Vaccine-preventable diseases (A33–A37, A80, B01, B05, B06, B15, B16, B17.0, B18.0, B18.1, B18.9, B19, B26) are from the ICD-10 chapter All certain infectious and parasitic diseases (A00–B99).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
      </c>
    </row>
    <row r="30" spans="1:3" ht="15.75">
      <c r="A30" s="203"/>
      <c r="B30" s="228" t="s">
        <v>111</v>
      </c>
      <c r="C30" s="3" t="str">
        <f>IF(ISBLANK(Admin!$C$20)," ",Admin!$C$20)</f>
        <v>A33–A37, A80, B01, B05, B06, B15, B16, B17.0, B18.0, B18.1, B18.9, B19, B26</v>
      </c>
    </row>
    <row r="31" spans="1:3" ht="15.75">
      <c r="A31" s="203"/>
      <c r="B31" s="218" t="s">
        <v>50</v>
      </c>
    </row>
    <row r="32" spans="1:3" ht="15.75">
      <c r="A32" s="203"/>
      <c r="B32" s="200" t="str">
        <f>Admin!$B$23</f>
        <v>None.</v>
      </c>
    </row>
    <row r="33" spans="1:3" ht="15.75">
      <c r="A33" s="203"/>
      <c r="B33" s="218" t="s">
        <v>57</v>
      </c>
      <c r="C33" s="229" t="s">
        <v>58</v>
      </c>
    </row>
    <row r="34" spans="1:3" ht="15.75">
      <c r="A34" s="203"/>
      <c r="B34" s="75" t="str">
        <f>Admin!$C$25</f>
        <v>—</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Vaccine-preventable diseases (ICD-10 A33–A37, A80, B01, B05, B06, B15, B16, B17.0, B18.0, B18.1, B18.9, B19, B26), 1997–2016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Vaccine-preventable diseases (ICD-10 A33–A37, A80, B01, B05, B06, B15, B16, B17.0, B18.0, B18.1, B18.9, B19, B26), 1997–2016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Vaccine-preventable diseases (ICD-10 A33–A37, A80, B01, B05, B06, B15, B16, B17.0, B18.0, B18.1, B18.9, B19, B26) in Australia, 1997–2016.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1997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1997</v>
      </c>
      <c r="D10" s="49"/>
      <c r="E10" s="52"/>
      <c r="F10" s="44"/>
      <c r="G10" s="87">
        <v>2016</v>
      </c>
      <c r="H10" s="44"/>
      <c r="I10" s="44"/>
      <c r="J10" s="322" t="s">
        <v>118</v>
      </c>
      <c r="K10" s="79"/>
      <c r="L10" s="313" t="str">
        <f>Admin!$C$191</f>
        <v>1997 – 2016</v>
      </c>
      <c r="M10" s="316">
        <f>Admin!F$187</f>
        <v>-3.4377969168075895E-2</v>
      </c>
      <c r="N10" s="316">
        <f>Admin!G$187</f>
        <v>-8.6732589723473863E-3</v>
      </c>
      <c r="O10" s="316">
        <f>Admin!H$187</f>
        <v>-2.6676049510866551E-2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1997 – 2016</v>
      </c>
      <c r="M12" s="316">
        <f>Admin!F$186</f>
        <v>-0.48555831931960308</v>
      </c>
      <c r="N12" s="316">
        <f>Admin!G$186</f>
        <v>-0.15253922266062914</v>
      </c>
      <c r="O12" s="316">
        <f>Admin!H$186</f>
        <v>-0.40173886186907726</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Vaccine-preventable diseases (ICD-10 A33–A37, A80, B01, B05, B06, B15, B16, B17.0, B18.0, B18.1, B18.9, B19, B26) in Australia, 1997–2016,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1997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1997</v>
      </c>
      <c r="D34" s="33"/>
      <c r="E34" s="87">
        <v>2016</v>
      </c>
      <c r="F34" s="33"/>
      <c r="G34" s="87" t="s">
        <v>6</v>
      </c>
      <c r="H34" s="33"/>
      <c r="I34" s="88" t="s">
        <v>23</v>
      </c>
      <c r="J34" s="71"/>
      <c r="K34" s="71"/>
      <c r="L34" s="305" t="str">
        <f>Admin!$C$219</f>
        <v>1997 – 2016</v>
      </c>
      <c r="M34" s="309">
        <f ca="1">Admin!F$215</f>
        <v>0.20867663938562606</v>
      </c>
      <c r="N34" s="309">
        <f ca="1">Admin!G$215</f>
        <v>0.11371134690138072</v>
      </c>
      <c r="O34" s="309">
        <f ca="1">Admin!H$215</f>
        <v>0.16089923478755302</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t="s">
        <v>24</v>
      </c>
      <c r="D86" s="100" t="s">
        <v>24</v>
      </c>
      <c r="E86" s="100" t="s">
        <v>24</v>
      </c>
      <c r="F86" s="100" t="s">
        <v>24</v>
      </c>
      <c r="G86" s="100" t="s">
        <v>24</v>
      </c>
      <c r="H86" s="100" t="s">
        <v>24</v>
      </c>
      <c r="I86" s="100" t="s">
        <v>24</v>
      </c>
      <c r="J86" s="100" t="s">
        <v>24</v>
      </c>
      <c r="K86" s="100" t="s">
        <v>24</v>
      </c>
      <c r="L86" s="100" t="s">
        <v>24</v>
      </c>
      <c r="M86" s="100" t="s">
        <v>24</v>
      </c>
      <c r="N86" s="99" t="s">
        <v>24</v>
      </c>
      <c r="O86" s="99" t="s">
        <v>24</v>
      </c>
      <c r="P86" s="99" t="s">
        <v>24</v>
      </c>
      <c r="R86" s="122">
        <v>1979</v>
      </c>
      <c r="S86" s="99" t="s">
        <v>24</v>
      </c>
      <c r="T86" s="100" t="s">
        <v>24</v>
      </c>
      <c r="U86" s="100" t="s">
        <v>24</v>
      </c>
      <c r="V86" s="100" t="s">
        <v>24</v>
      </c>
      <c r="W86" s="100" t="s">
        <v>24</v>
      </c>
      <c r="X86" s="100" t="s">
        <v>24</v>
      </c>
      <c r="Y86" s="100" t="s">
        <v>24</v>
      </c>
      <c r="Z86" s="100" t="s">
        <v>24</v>
      </c>
      <c r="AA86" s="100" t="s">
        <v>24</v>
      </c>
      <c r="AB86" s="100" t="s">
        <v>24</v>
      </c>
      <c r="AC86" s="100" t="s">
        <v>24</v>
      </c>
      <c r="AD86" s="99" t="s">
        <v>24</v>
      </c>
      <c r="AE86" s="99" t="s">
        <v>24</v>
      </c>
      <c r="AF86" s="99" t="s">
        <v>24</v>
      </c>
      <c r="AH86" s="122">
        <v>1979</v>
      </c>
      <c r="AI86" s="99" t="s">
        <v>24</v>
      </c>
      <c r="AJ86" s="100" t="s">
        <v>24</v>
      </c>
      <c r="AK86" s="100" t="s">
        <v>24</v>
      </c>
      <c r="AL86" s="100" t="s">
        <v>24</v>
      </c>
      <c r="AM86" s="100" t="s">
        <v>24</v>
      </c>
      <c r="AN86" s="100" t="s">
        <v>24</v>
      </c>
      <c r="AO86" s="100" t="s">
        <v>24</v>
      </c>
      <c r="AP86" s="100" t="s">
        <v>24</v>
      </c>
      <c r="AQ86" s="100" t="s">
        <v>24</v>
      </c>
      <c r="AR86" s="100" t="s">
        <v>24</v>
      </c>
      <c r="AS86" s="100" t="s">
        <v>24</v>
      </c>
      <c r="AT86" s="99" t="s">
        <v>24</v>
      </c>
      <c r="AU86" s="99" t="s">
        <v>24</v>
      </c>
      <c r="AV86" s="99" t="s">
        <v>24</v>
      </c>
      <c r="AW86" s="100" t="s">
        <v>24</v>
      </c>
      <c r="AY86" s="122">
        <v>1979</v>
      </c>
    </row>
    <row r="87" spans="2:51">
      <c r="B87" s="122">
        <v>1980</v>
      </c>
      <c r="C87" s="99" t="s">
        <v>24</v>
      </c>
      <c r="D87" s="100" t="s">
        <v>24</v>
      </c>
      <c r="E87" s="100" t="s">
        <v>24</v>
      </c>
      <c r="F87" s="100" t="s">
        <v>24</v>
      </c>
      <c r="G87" s="100" t="s">
        <v>24</v>
      </c>
      <c r="H87" s="100" t="s">
        <v>24</v>
      </c>
      <c r="I87" s="100" t="s">
        <v>24</v>
      </c>
      <c r="J87" s="100" t="s">
        <v>24</v>
      </c>
      <c r="K87" s="100" t="s">
        <v>24</v>
      </c>
      <c r="L87" s="100" t="s">
        <v>24</v>
      </c>
      <c r="M87" s="100" t="s">
        <v>24</v>
      </c>
      <c r="N87" s="99" t="s">
        <v>24</v>
      </c>
      <c r="O87" s="99" t="s">
        <v>24</v>
      </c>
      <c r="P87" s="99" t="s">
        <v>24</v>
      </c>
      <c r="R87" s="122">
        <v>1980</v>
      </c>
      <c r="S87" s="99" t="s">
        <v>24</v>
      </c>
      <c r="T87" s="100" t="s">
        <v>24</v>
      </c>
      <c r="U87" s="100" t="s">
        <v>24</v>
      </c>
      <c r="V87" s="100" t="s">
        <v>24</v>
      </c>
      <c r="W87" s="100" t="s">
        <v>24</v>
      </c>
      <c r="X87" s="100" t="s">
        <v>24</v>
      </c>
      <c r="Y87" s="100" t="s">
        <v>24</v>
      </c>
      <c r="Z87" s="100" t="s">
        <v>24</v>
      </c>
      <c r="AA87" s="100" t="s">
        <v>24</v>
      </c>
      <c r="AB87" s="100" t="s">
        <v>24</v>
      </c>
      <c r="AC87" s="100" t="s">
        <v>24</v>
      </c>
      <c r="AD87" s="99" t="s">
        <v>24</v>
      </c>
      <c r="AE87" s="99" t="s">
        <v>24</v>
      </c>
      <c r="AF87" s="99" t="s">
        <v>24</v>
      </c>
      <c r="AH87" s="122">
        <v>1980</v>
      </c>
      <c r="AI87" s="99" t="s">
        <v>24</v>
      </c>
      <c r="AJ87" s="100" t="s">
        <v>24</v>
      </c>
      <c r="AK87" s="100" t="s">
        <v>24</v>
      </c>
      <c r="AL87" s="100" t="s">
        <v>24</v>
      </c>
      <c r="AM87" s="100" t="s">
        <v>24</v>
      </c>
      <c r="AN87" s="100" t="s">
        <v>24</v>
      </c>
      <c r="AO87" s="100" t="s">
        <v>24</v>
      </c>
      <c r="AP87" s="100" t="s">
        <v>24</v>
      </c>
      <c r="AQ87" s="100" t="s">
        <v>24</v>
      </c>
      <c r="AR87" s="100" t="s">
        <v>24</v>
      </c>
      <c r="AS87" s="100" t="s">
        <v>24</v>
      </c>
      <c r="AT87" s="99" t="s">
        <v>24</v>
      </c>
      <c r="AU87" s="99" t="s">
        <v>24</v>
      </c>
      <c r="AV87" s="99" t="s">
        <v>24</v>
      </c>
      <c r="AW87" s="100" t="s">
        <v>24</v>
      </c>
      <c r="AY87" s="122">
        <v>1980</v>
      </c>
    </row>
    <row r="88" spans="2:51">
      <c r="B88" s="122">
        <v>1981</v>
      </c>
      <c r="C88" s="99" t="s">
        <v>24</v>
      </c>
      <c r="D88" s="100" t="s">
        <v>24</v>
      </c>
      <c r="E88" s="100" t="s">
        <v>24</v>
      </c>
      <c r="F88" s="100" t="s">
        <v>24</v>
      </c>
      <c r="G88" s="100" t="s">
        <v>24</v>
      </c>
      <c r="H88" s="100" t="s">
        <v>24</v>
      </c>
      <c r="I88" s="100" t="s">
        <v>24</v>
      </c>
      <c r="J88" s="100" t="s">
        <v>24</v>
      </c>
      <c r="K88" s="100" t="s">
        <v>24</v>
      </c>
      <c r="L88" s="100" t="s">
        <v>24</v>
      </c>
      <c r="M88" s="100" t="s">
        <v>24</v>
      </c>
      <c r="N88" s="99" t="s">
        <v>24</v>
      </c>
      <c r="O88" s="99" t="s">
        <v>24</v>
      </c>
      <c r="P88" s="99" t="s">
        <v>24</v>
      </c>
      <c r="R88" s="122">
        <v>1981</v>
      </c>
      <c r="S88" s="99" t="s">
        <v>24</v>
      </c>
      <c r="T88" s="100" t="s">
        <v>24</v>
      </c>
      <c r="U88" s="100" t="s">
        <v>24</v>
      </c>
      <c r="V88" s="100" t="s">
        <v>24</v>
      </c>
      <c r="W88" s="100" t="s">
        <v>24</v>
      </c>
      <c r="X88" s="100" t="s">
        <v>24</v>
      </c>
      <c r="Y88" s="100" t="s">
        <v>24</v>
      </c>
      <c r="Z88" s="100" t="s">
        <v>24</v>
      </c>
      <c r="AA88" s="100" t="s">
        <v>24</v>
      </c>
      <c r="AB88" s="100" t="s">
        <v>24</v>
      </c>
      <c r="AC88" s="100" t="s">
        <v>24</v>
      </c>
      <c r="AD88" s="99" t="s">
        <v>24</v>
      </c>
      <c r="AE88" s="99" t="s">
        <v>24</v>
      </c>
      <c r="AF88" s="99" t="s">
        <v>24</v>
      </c>
      <c r="AH88" s="122">
        <v>1981</v>
      </c>
      <c r="AI88" s="99" t="s">
        <v>24</v>
      </c>
      <c r="AJ88" s="100" t="s">
        <v>24</v>
      </c>
      <c r="AK88" s="100" t="s">
        <v>24</v>
      </c>
      <c r="AL88" s="100" t="s">
        <v>24</v>
      </c>
      <c r="AM88" s="100" t="s">
        <v>24</v>
      </c>
      <c r="AN88" s="100" t="s">
        <v>24</v>
      </c>
      <c r="AO88" s="100" t="s">
        <v>24</v>
      </c>
      <c r="AP88" s="100" t="s">
        <v>24</v>
      </c>
      <c r="AQ88" s="100" t="s">
        <v>24</v>
      </c>
      <c r="AR88" s="100" t="s">
        <v>24</v>
      </c>
      <c r="AS88" s="100" t="s">
        <v>24</v>
      </c>
      <c r="AT88" s="99" t="s">
        <v>24</v>
      </c>
      <c r="AU88" s="99" t="s">
        <v>24</v>
      </c>
      <c r="AV88" s="99" t="s">
        <v>24</v>
      </c>
      <c r="AW88" s="100" t="s">
        <v>24</v>
      </c>
      <c r="AY88" s="122">
        <v>1981</v>
      </c>
    </row>
    <row r="89" spans="2:51">
      <c r="B89" s="122">
        <v>1982</v>
      </c>
      <c r="C89" s="99" t="s">
        <v>24</v>
      </c>
      <c r="D89" s="100" t="s">
        <v>24</v>
      </c>
      <c r="E89" s="100" t="s">
        <v>24</v>
      </c>
      <c r="F89" s="100" t="s">
        <v>24</v>
      </c>
      <c r="G89" s="100" t="s">
        <v>24</v>
      </c>
      <c r="H89" s="100" t="s">
        <v>24</v>
      </c>
      <c r="I89" s="100" t="s">
        <v>24</v>
      </c>
      <c r="J89" s="100" t="s">
        <v>24</v>
      </c>
      <c r="K89" s="100" t="s">
        <v>24</v>
      </c>
      <c r="L89" s="100" t="s">
        <v>24</v>
      </c>
      <c r="M89" s="100" t="s">
        <v>24</v>
      </c>
      <c r="N89" s="99" t="s">
        <v>24</v>
      </c>
      <c r="O89" s="99" t="s">
        <v>24</v>
      </c>
      <c r="P89" s="99" t="s">
        <v>24</v>
      </c>
      <c r="R89" s="122">
        <v>1982</v>
      </c>
      <c r="S89" s="99" t="s">
        <v>24</v>
      </c>
      <c r="T89" s="100" t="s">
        <v>24</v>
      </c>
      <c r="U89" s="100" t="s">
        <v>24</v>
      </c>
      <c r="V89" s="100" t="s">
        <v>24</v>
      </c>
      <c r="W89" s="100" t="s">
        <v>24</v>
      </c>
      <c r="X89" s="100" t="s">
        <v>24</v>
      </c>
      <c r="Y89" s="100" t="s">
        <v>24</v>
      </c>
      <c r="Z89" s="100" t="s">
        <v>24</v>
      </c>
      <c r="AA89" s="100" t="s">
        <v>24</v>
      </c>
      <c r="AB89" s="100" t="s">
        <v>24</v>
      </c>
      <c r="AC89" s="100" t="s">
        <v>24</v>
      </c>
      <c r="AD89" s="99" t="s">
        <v>24</v>
      </c>
      <c r="AE89" s="99" t="s">
        <v>24</v>
      </c>
      <c r="AF89" s="99" t="s">
        <v>24</v>
      </c>
      <c r="AH89" s="122">
        <v>1982</v>
      </c>
      <c r="AI89" s="99" t="s">
        <v>24</v>
      </c>
      <c r="AJ89" s="100" t="s">
        <v>24</v>
      </c>
      <c r="AK89" s="100" t="s">
        <v>24</v>
      </c>
      <c r="AL89" s="100" t="s">
        <v>24</v>
      </c>
      <c r="AM89" s="100" t="s">
        <v>24</v>
      </c>
      <c r="AN89" s="100" t="s">
        <v>24</v>
      </c>
      <c r="AO89" s="100" t="s">
        <v>24</v>
      </c>
      <c r="AP89" s="100" t="s">
        <v>24</v>
      </c>
      <c r="AQ89" s="100" t="s">
        <v>24</v>
      </c>
      <c r="AR89" s="100" t="s">
        <v>24</v>
      </c>
      <c r="AS89" s="100" t="s">
        <v>24</v>
      </c>
      <c r="AT89" s="99" t="s">
        <v>24</v>
      </c>
      <c r="AU89" s="99" t="s">
        <v>24</v>
      </c>
      <c r="AV89" s="99" t="s">
        <v>24</v>
      </c>
      <c r="AW89" s="100" t="s">
        <v>24</v>
      </c>
      <c r="AY89" s="122">
        <v>1982</v>
      </c>
    </row>
    <row r="90" spans="2:51">
      <c r="B90" s="122">
        <v>1983</v>
      </c>
      <c r="C90" s="99" t="s">
        <v>24</v>
      </c>
      <c r="D90" s="100" t="s">
        <v>24</v>
      </c>
      <c r="E90" s="100" t="s">
        <v>24</v>
      </c>
      <c r="F90" s="100" t="s">
        <v>24</v>
      </c>
      <c r="G90" s="100" t="s">
        <v>24</v>
      </c>
      <c r="H90" s="100" t="s">
        <v>24</v>
      </c>
      <c r="I90" s="100" t="s">
        <v>24</v>
      </c>
      <c r="J90" s="100" t="s">
        <v>24</v>
      </c>
      <c r="K90" s="100" t="s">
        <v>24</v>
      </c>
      <c r="L90" s="100" t="s">
        <v>24</v>
      </c>
      <c r="M90" s="100" t="s">
        <v>24</v>
      </c>
      <c r="N90" s="99" t="s">
        <v>24</v>
      </c>
      <c r="O90" s="99" t="s">
        <v>24</v>
      </c>
      <c r="P90" s="99" t="s">
        <v>24</v>
      </c>
      <c r="R90" s="122">
        <v>1983</v>
      </c>
      <c r="S90" s="99" t="s">
        <v>24</v>
      </c>
      <c r="T90" s="100" t="s">
        <v>24</v>
      </c>
      <c r="U90" s="100" t="s">
        <v>24</v>
      </c>
      <c r="V90" s="100" t="s">
        <v>24</v>
      </c>
      <c r="W90" s="100" t="s">
        <v>24</v>
      </c>
      <c r="X90" s="100" t="s">
        <v>24</v>
      </c>
      <c r="Y90" s="100" t="s">
        <v>24</v>
      </c>
      <c r="Z90" s="100" t="s">
        <v>24</v>
      </c>
      <c r="AA90" s="100" t="s">
        <v>24</v>
      </c>
      <c r="AB90" s="100" t="s">
        <v>24</v>
      </c>
      <c r="AC90" s="100" t="s">
        <v>24</v>
      </c>
      <c r="AD90" s="99" t="s">
        <v>24</v>
      </c>
      <c r="AE90" s="99" t="s">
        <v>24</v>
      </c>
      <c r="AF90" s="99" t="s">
        <v>24</v>
      </c>
      <c r="AH90" s="122">
        <v>1983</v>
      </c>
      <c r="AI90" s="99" t="s">
        <v>24</v>
      </c>
      <c r="AJ90" s="100" t="s">
        <v>24</v>
      </c>
      <c r="AK90" s="100" t="s">
        <v>24</v>
      </c>
      <c r="AL90" s="100" t="s">
        <v>24</v>
      </c>
      <c r="AM90" s="100" t="s">
        <v>24</v>
      </c>
      <c r="AN90" s="100" t="s">
        <v>24</v>
      </c>
      <c r="AO90" s="100" t="s">
        <v>24</v>
      </c>
      <c r="AP90" s="100" t="s">
        <v>24</v>
      </c>
      <c r="AQ90" s="100" t="s">
        <v>24</v>
      </c>
      <c r="AR90" s="100" t="s">
        <v>24</v>
      </c>
      <c r="AS90" s="100" t="s">
        <v>24</v>
      </c>
      <c r="AT90" s="99" t="s">
        <v>24</v>
      </c>
      <c r="AU90" s="99" t="s">
        <v>24</v>
      </c>
      <c r="AV90" s="99" t="s">
        <v>24</v>
      </c>
      <c r="AW90" s="100" t="s">
        <v>24</v>
      </c>
      <c r="AY90" s="122">
        <v>1983</v>
      </c>
    </row>
    <row r="91" spans="2:51">
      <c r="B91" s="122">
        <v>1984</v>
      </c>
      <c r="C91" s="99" t="s">
        <v>24</v>
      </c>
      <c r="D91" s="100" t="s">
        <v>24</v>
      </c>
      <c r="E91" s="100" t="s">
        <v>24</v>
      </c>
      <c r="F91" s="100" t="s">
        <v>24</v>
      </c>
      <c r="G91" s="100" t="s">
        <v>24</v>
      </c>
      <c r="H91" s="100" t="s">
        <v>24</v>
      </c>
      <c r="I91" s="100" t="s">
        <v>24</v>
      </c>
      <c r="J91" s="100" t="s">
        <v>24</v>
      </c>
      <c r="K91" s="100" t="s">
        <v>24</v>
      </c>
      <c r="L91" s="100" t="s">
        <v>24</v>
      </c>
      <c r="M91" s="100" t="s">
        <v>24</v>
      </c>
      <c r="N91" s="99" t="s">
        <v>24</v>
      </c>
      <c r="O91" s="99" t="s">
        <v>24</v>
      </c>
      <c r="P91" s="99" t="s">
        <v>24</v>
      </c>
      <c r="R91" s="122">
        <v>1984</v>
      </c>
      <c r="S91" s="99" t="s">
        <v>24</v>
      </c>
      <c r="T91" s="100" t="s">
        <v>24</v>
      </c>
      <c r="U91" s="100" t="s">
        <v>24</v>
      </c>
      <c r="V91" s="100" t="s">
        <v>24</v>
      </c>
      <c r="W91" s="100" t="s">
        <v>24</v>
      </c>
      <c r="X91" s="100" t="s">
        <v>24</v>
      </c>
      <c r="Y91" s="100" t="s">
        <v>24</v>
      </c>
      <c r="Z91" s="100" t="s">
        <v>24</v>
      </c>
      <c r="AA91" s="100" t="s">
        <v>24</v>
      </c>
      <c r="AB91" s="100" t="s">
        <v>24</v>
      </c>
      <c r="AC91" s="100" t="s">
        <v>24</v>
      </c>
      <c r="AD91" s="99" t="s">
        <v>24</v>
      </c>
      <c r="AE91" s="99" t="s">
        <v>24</v>
      </c>
      <c r="AF91" s="99" t="s">
        <v>24</v>
      </c>
      <c r="AH91" s="122">
        <v>1984</v>
      </c>
      <c r="AI91" s="99" t="s">
        <v>24</v>
      </c>
      <c r="AJ91" s="100" t="s">
        <v>24</v>
      </c>
      <c r="AK91" s="100" t="s">
        <v>24</v>
      </c>
      <c r="AL91" s="100" t="s">
        <v>24</v>
      </c>
      <c r="AM91" s="100" t="s">
        <v>24</v>
      </c>
      <c r="AN91" s="100" t="s">
        <v>24</v>
      </c>
      <c r="AO91" s="100" t="s">
        <v>24</v>
      </c>
      <c r="AP91" s="100" t="s">
        <v>24</v>
      </c>
      <c r="AQ91" s="100" t="s">
        <v>24</v>
      </c>
      <c r="AR91" s="100" t="s">
        <v>24</v>
      </c>
      <c r="AS91" s="100" t="s">
        <v>24</v>
      </c>
      <c r="AT91" s="99" t="s">
        <v>24</v>
      </c>
      <c r="AU91" s="99" t="s">
        <v>24</v>
      </c>
      <c r="AV91" s="99" t="s">
        <v>24</v>
      </c>
      <c r="AW91" s="100" t="s">
        <v>24</v>
      </c>
      <c r="AY91" s="122">
        <v>1984</v>
      </c>
    </row>
    <row r="92" spans="2:51">
      <c r="B92" s="122">
        <v>1985</v>
      </c>
      <c r="C92" s="99" t="s">
        <v>24</v>
      </c>
      <c r="D92" s="100" t="s">
        <v>24</v>
      </c>
      <c r="E92" s="100" t="s">
        <v>24</v>
      </c>
      <c r="F92" s="100" t="s">
        <v>24</v>
      </c>
      <c r="G92" s="100" t="s">
        <v>24</v>
      </c>
      <c r="H92" s="100" t="s">
        <v>24</v>
      </c>
      <c r="I92" s="100" t="s">
        <v>24</v>
      </c>
      <c r="J92" s="100" t="s">
        <v>24</v>
      </c>
      <c r="K92" s="100" t="s">
        <v>24</v>
      </c>
      <c r="L92" s="100" t="s">
        <v>24</v>
      </c>
      <c r="M92" s="100" t="s">
        <v>24</v>
      </c>
      <c r="N92" s="99" t="s">
        <v>24</v>
      </c>
      <c r="O92" s="99" t="s">
        <v>24</v>
      </c>
      <c r="P92" s="99" t="s">
        <v>24</v>
      </c>
      <c r="R92" s="122">
        <v>1985</v>
      </c>
      <c r="S92" s="99" t="s">
        <v>24</v>
      </c>
      <c r="T92" s="100" t="s">
        <v>24</v>
      </c>
      <c r="U92" s="100" t="s">
        <v>24</v>
      </c>
      <c r="V92" s="100" t="s">
        <v>24</v>
      </c>
      <c r="W92" s="100" t="s">
        <v>24</v>
      </c>
      <c r="X92" s="100" t="s">
        <v>24</v>
      </c>
      <c r="Y92" s="100" t="s">
        <v>24</v>
      </c>
      <c r="Z92" s="100" t="s">
        <v>24</v>
      </c>
      <c r="AA92" s="100" t="s">
        <v>24</v>
      </c>
      <c r="AB92" s="100" t="s">
        <v>24</v>
      </c>
      <c r="AC92" s="100" t="s">
        <v>24</v>
      </c>
      <c r="AD92" s="99" t="s">
        <v>24</v>
      </c>
      <c r="AE92" s="99" t="s">
        <v>24</v>
      </c>
      <c r="AF92" s="99" t="s">
        <v>24</v>
      </c>
      <c r="AH92" s="122">
        <v>1985</v>
      </c>
      <c r="AI92" s="99" t="s">
        <v>24</v>
      </c>
      <c r="AJ92" s="100" t="s">
        <v>24</v>
      </c>
      <c r="AK92" s="100" t="s">
        <v>24</v>
      </c>
      <c r="AL92" s="100" t="s">
        <v>24</v>
      </c>
      <c r="AM92" s="100" t="s">
        <v>24</v>
      </c>
      <c r="AN92" s="100" t="s">
        <v>24</v>
      </c>
      <c r="AO92" s="100" t="s">
        <v>24</v>
      </c>
      <c r="AP92" s="100" t="s">
        <v>24</v>
      </c>
      <c r="AQ92" s="100" t="s">
        <v>24</v>
      </c>
      <c r="AR92" s="100" t="s">
        <v>24</v>
      </c>
      <c r="AS92" s="100" t="s">
        <v>24</v>
      </c>
      <c r="AT92" s="99" t="s">
        <v>24</v>
      </c>
      <c r="AU92" s="99" t="s">
        <v>24</v>
      </c>
      <c r="AV92" s="99" t="s">
        <v>24</v>
      </c>
      <c r="AW92" s="100" t="s">
        <v>24</v>
      </c>
      <c r="AY92" s="122">
        <v>1985</v>
      </c>
    </row>
    <row r="93" spans="2:51">
      <c r="B93" s="122">
        <v>1986</v>
      </c>
      <c r="C93" s="99" t="s">
        <v>24</v>
      </c>
      <c r="D93" s="100" t="s">
        <v>24</v>
      </c>
      <c r="E93" s="100" t="s">
        <v>24</v>
      </c>
      <c r="F93" s="100" t="s">
        <v>24</v>
      </c>
      <c r="G93" s="100" t="s">
        <v>24</v>
      </c>
      <c r="H93" s="100" t="s">
        <v>24</v>
      </c>
      <c r="I93" s="100" t="s">
        <v>24</v>
      </c>
      <c r="J93" s="100" t="s">
        <v>24</v>
      </c>
      <c r="K93" s="100" t="s">
        <v>24</v>
      </c>
      <c r="L93" s="100" t="s">
        <v>24</v>
      </c>
      <c r="M93" s="100" t="s">
        <v>24</v>
      </c>
      <c r="N93" s="99" t="s">
        <v>24</v>
      </c>
      <c r="O93" s="99" t="s">
        <v>24</v>
      </c>
      <c r="P93" s="99" t="s">
        <v>24</v>
      </c>
      <c r="R93" s="122">
        <v>1986</v>
      </c>
      <c r="S93" s="99" t="s">
        <v>24</v>
      </c>
      <c r="T93" s="100" t="s">
        <v>24</v>
      </c>
      <c r="U93" s="100" t="s">
        <v>24</v>
      </c>
      <c r="V93" s="100" t="s">
        <v>24</v>
      </c>
      <c r="W93" s="100" t="s">
        <v>24</v>
      </c>
      <c r="X93" s="100" t="s">
        <v>24</v>
      </c>
      <c r="Y93" s="100" t="s">
        <v>24</v>
      </c>
      <c r="Z93" s="100" t="s">
        <v>24</v>
      </c>
      <c r="AA93" s="100" t="s">
        <v>24</v>
      </c>
      <c r="AB93" s="100" t="s">
        <v>24</v>
      </c>
      <c r="AC93" s="100" t="s">
        <v>24</v>
      </c>
      <c r="AD93" s="99" t="s">
        <v>24</v>
      </c>
      <c r="AE93" s="99" t="s">
        <v>24</v>
      </c>
      <c r="AF93" s="99" t="s">
        <v>24</v>
      </c>
      <c r="AH93" s="122">
        <v>1986</v>
      </c>
      <c r="AI93" s="99" t="s">
        <v>24</v>
      </c>
      <c r="AJ93" s="100" t="s">
        <v>24</v>
      </c>
      <c r="AK93" s="100" t="s">
        <v>24</v>
      </c>
      <c r="AL93" s="100" t="s">
        <v>24</v>
      </c>
      <c r="AM93" s="100" t="s">
        <v>24</v>
      </c>
      <c r="AN93" s="100" t="s">
        <v>24</v>
      </c>
      <c r="AO93" s="100" t="s">
        <v>24</v>
      </c>
      <c r="AP93" s="100" t="s">
        <v>24</v>
      </c>
      <c r="AQ93" s="100" t="s">
        <v>24</v>
      </c>
      <c r="AR93" s="100" t="s">
        <v>24</v>
      </c>
      <c r="AS93" s="100" t="s">
        <v>24</v>
      </c>
      <c r="AT93" s="99" t="s">
        <v>24</v>
      </c>
      <c r="AU93" s="99" t="s">
        <v>24</v>
      </c>
      <c r="AV93" s="99" t="s">
        <v>24</v>
      </c>
      <c r="AW93" s="100" t="s">
        <v>24</v>
      </c>
      <c r="AY93" s="122">
        <v>1986</v>
      </c>
    </row>
    <row r="94" spans="2:51">
      <c r="B94" s="122">
        <v>1987</v>
      </c>
      <c r="C94" s="99" t="s">
        <v>24</v>
      </c>
      <c r="D94" s="100" t="s">
        <v>24</v>
      </c>
      <c r="E94" s="100" t="s">
        <v>24</v>
      </c>
      <c r="F94" s="100" t="s">
        <v>24</v>
      </c>
      <c r="G94" s="100" t="s">
        <v>24</v>
      </c>
      <c r="H94" s="100" t="s">
        <v>24</v>
      </c>
      <c r="I94" s="100" t="s">
        <v>24</v>
      </c>
      <c r="J94" s="100" t="s">
        <v>24</v>
      </c>
      <c r="K94" s="100" t="s">
        <v>24</v>
      </c>
      <c r="L94" s="100" t="s">
        <v>24</v>
      </c>
      <c r="M94" s="100" t="s">
        <v>24</v>
      </c>
      <c r="N94" s="99" t="s">
        <v>24</v>
      </c>
      <c r="O94" s="99" t="s">
        <v>24</v>
      </c>
      <c r="P94" s="99" t="s">
        <v>24</v>
      </c>
      <c r="R94" s="122">
        <v>1987</v>
      </c>
      <c r="S94" s="99" t="s">
        <v>24</v>
      </c>
      <c r="T94" s="100" t="s">
        <v>24</v>
      </c>
      <c r="U94" s="100" t="s">
        <v>24</v>
      </c>
      <c r="V94" s="100" t="s">
        <v>24</v>
      </c>
      <c r="W94" s="100" t="s">
        <v>24</v>
      </c>
      <c r="X94" s="100" t="s">
        <v>24</v>
      </c>
      <c r="Y94" s="100" t="s">
        <v>24</v>
      </c>
      <c r="Z94" s="100" t="s">
        <v>24</v>
      </c>
      <c r="AA94" s="100" t="s">
        <v>24</v>
      </c>
      <c r="AB94" s="100" t="s">
        <v>24</v>
      </c>
      <c r="AC94" s="100" t="s">
        <v>24</v>
      </c>
      <c r="AD94" s="99" t="s">
        <v>24</v>
      </c>
      <c r="AE94" s="99" t="s">
        <v>24</v>
      </c>
      <c r="AF94" s="99" t="s">
        <v>24</v>
      </c>
      <c r="AH94" s="122">
        <v>1987</v>
      </c>
      <c r="AI94" s="99" t="s">
        <v>24</v>
      </c>
      <c r="AJ94" s="100" t="s">
        <v>24</v>
      </c>
      <c r="AK94" s="100" t="s">
        <v>24</v>
      </c>
      <c r="AL94" s="100" t="s">
        <v>24</v>
      </c>
      <c r="AM94" s="100" t="s">
        <v>24</v>
      </c>
      <c r="AN94" s="100" t="s">
        <v>24</v>
      </c>
      <c r="AO94" s="100" t="s">
        <v>24</v>
      </c>
      <c r="AP94" s="100" t="s">
        <v>24</v>
      </c>
      <c r="AQ94" s="100" t="s">
        <v>24</v>
      </c>
      <c r="AR94" s="100" t="s">
        <v>24</v>
      </c>
      <c r="AS94" s="100" t="s">
        <v>24</v>
      </c>
      <c r="AT94" s="99" t="s">
        <v>24</v>
      </c>
      <c r="AU94" s="99" t="s">
        <v>24</v>
      </c>
      <c r="AV94" s="99" t="s">
        <v>24</v>
      </c>
      <c r="AW94" s="100" t="s">
        <v>24</v>
      </c>
      <c r="AY94" s="122">
        <v>1987</v>
      </c>
    </row>
    <row r="95" spans="2:51">
      <c r="B95" s="122">
        <v>1988</v>
      </c>
      <c r="C95" s="99" t="s">
        <v>24</v>
      </c>
      <c r="D95" s="100" t="s">
        <v>24</v>
      </c>
      <c r="E95" s="100" t="s">
        <v>24</v>
      </c>
      <c r="F95" s="100" t="s">
        <v>24</v>
      </c>
      <c r="G95" s="100" t="s">
        <v>24</v>
      </c>
      <c r="H95" s="100" t="s">
        <v>24</v>
      </c>
      <c r="I95" s="100" t="s">
        <v>24</v>
      </c>
      <c r="J95" s="100" t="s">
        <v>24</v>
      </c>
      <c r="K95" s="100" t="s">
        <v>24</v>
      </c>
      <c r="L95" s="100" t="s">
        <v>24</v>
      </c>
      <c r="M95" s="100" t="s">
        <v>24</v>
      </c>
      <c r="N95" s="99" t="s">
        <v>24</v>
      </c>
      <c r="O95" s="99" t="s">
        <v>24</v>
      </c>
      <c r="P95" s="99" t="s">
        <v>24</v>
      </c>
      <c r="R95" s="122">
        <v>1988</v>
      </c>
      <c r="S95" s="99" t="s">
        <v>24</v>
      </c>
      <c r="T95" s="100" t="s">
        <v>24</v>
      </c>
      <c r="U95" s="100" t="s">
        <v>24</v>
      </c>
      <c r="V95" s="100" t="s">
        <v>24</v>
      </c>
      <c r="W95" s="100" t="s">
        <v>24</v>
      </c>
      <c r="X95" s="100" t="s">
        <v>24</v>
      </c>
      <c r="Y95" s="100" t="s">
        <v>24</v>
      </c>
      <c r="Z95" s="100" t="s">
        <v>24</v>
      </c>
      <c r="AA95" s="100" t="s">
        <v>24</v>
      </c>
      <c r="AB95" s="100" t="s">
        <v>24</v>
      </c>
      <c r="AC95" s="100" t="s">
        <v>24</v>
      </c>
      <c r="AD95" s="99" t="s">
        <v>24</v>
      </c>
      <c r="AE95" s="99" t="s">
        <v>24</v>
      </c>
      <c r="AF95" s="99" t="s">
        <v>24</v>
      </c>
      <c r="AH95" s="122">
        <v>1988</v>
      </c>
      <c r="AI95" s="99" t="s">
        <v>24</v>
      </c>
      <c r="AJ95" s="100" t="s">
        <v>24</v>
      </c>
      <c r="AK95" s="100" t="s">
        <v>24</v>
      </c>
      <c r="AL95" s="100" t="s">
        <v>24</v>
      </c>
      <c r="AM95" s="100" t="s">
        <v>24</v>
      </c>
      <c r="AN95" s="100" t="s">
        <v>24</v>
      </c>
      <c r="AO95" s="100" t="s">
        <v>24</v>
      </c>
      <c r="AP95" s="100" t="s">
        <v>24</v>
      </c>
      <c r="AQ95" s="100" t="s">
        <v>24</v>
      </c>
      <c r="AR95" s="100" t="s">
        <v>24</v>
      </c>
      <c r="AS95" s="100" t="s">
        <v>24</v>
      </c>
      <c r="AT95" s="99" t="s">
        <v>24</v>
      </c>
      <c r="AU95" s="99" t="s">
        <v>24</v>
      </c>
      <c r="AV95" s="99" t="s">
        <v>24</v>
      </c>
      <c r="AW95" s="100" t="s">
        <v>24</v>
      </c>
      <c r="AY95" s="122">
        <v>1988</v>
      </c>
    </row>
    <row r="96" spans="2:51">
      <c r="B96" s="122">
        <v>1989</v>
      </c>
      <c r="C96" s="99" t="s">
        <v>24</v>
      </c>
      <c r="D96" s="100" t="s">
        <v>24</v>
      </c>
      <c r="E96" s="100" t="s">
        <v>24</v>
      </c>
      <c r="F96" s="100" t="s">
        <v>24</v>
      </c>
      <c r="G96" s="100" t="s">
        <v>24</v>
      </c>
      <c r="H96" s="100" t="s">
        <v>24</v>
      </c>
      <c r="I96" s="100" t="s">
        <v>24</v>
      </c>
      <c r="J96" s="100" t="s">
        <v>24</v>
      </c>
      <c r="K96" s="100" t="s">
        <v>24</v>
      </c>
      <c r="L96" s="100" t="s">
        <v>24</v>
      </c>
      <c r="M96" s="100" t="s">
        <v>24</v>
      </c>
      <c r="N96" s="99" t="s">
        <v>24</v>
      </c>
      <c r="O96" s="99" t="s">
        <v>24</v>
      </c>
      <c r="P96" s="99" t="s">
        <v>24</v>
      </c>
      <c r="R96" s="122">
        <v>1989</v>
      </c>
      <c r="S96" s="99" t="s">
        <v>24</v>
      </c>
      <c r="T96" s="100" t="s">
        <v>24</v>
      </c>
      <c r="U96" s="100" t="s">
        <v>24</v>
      </c>
      <c r="V96" s="100" t="s">
        <v>24</v>
      </c>
      <c r="W96" s="100" t="s">
        <v>24</v>
      </c>
      <c r="X96" s="100" t="s">
        <v>24</v>
      </c>
      <c r="Y96" s="100" t="s">
        <v>24</v>
      </c>
      <c r="Z96" s="100" t="s">
        <v>24</v>
      </c>
      <c r="AA96" s="100" t="s">
        <v>24</v>
      </c>
      <c r="AB96" s="100" t="s">
        <v>24</v>
      </c>
      <c r="AC96" s="100" t="s">
        <v>24</v>
      </c>
      <c r="AD96" s="99" t="s">
        <v>24</v>
      </c>
      <c r="AE96" s="99" t="s">
        <v>24</v>
      </c>
      <c r="AF96" s="99" t="s">
        <v>24</v>
      </c>
      <c r="AH96" s="122">
        <v>1989</v>
      </c>
      <c r="AI96" s="99" t="s">
        <v>24</v>
      </c>
      <c r="AJ96" s="100" t="s">
        <v>24</v>
      </c>
      <c r="AK96" s="100" t="s">
        <v>24</v>
      </c>
      <c r="AL96" s="100" t="s">
        <v>24</v>
      </c>
      <c r="AM96" s="100" t="s">
        <v>24</v>
      </c>
      <c r="AN96" s="100" t="s">
        <v>24</v>
      </c>
      <c r="AO96" s="100" t="s">
        <v>24</v>
      </c>
      <c r="AP96" s="100" t="s">
        <v>24</v>
      </c>
      <c r="AQ96" s="100" t="s">
        <v>24</v>
      </c>
      <c r="AR96" s="100" t="s">
        <v>24</v>
      </c>
      <c r="AS96" s="100" t="s">
        <v>24</v>
      </c>
      <c r="AT96" s="99" t="s">
        <v>24</v>
      </c>
      <c r="AU96" s="99" t="s">
        <v>24</v>
      </c>
      <c r="AV96" s="99" t="s">
        <v>24</v>
      </c>
      <c r="AW96" s="100" t="s">
        <v>24</v>
      </c>
      <c r="AY96" s="122">
        <v>1989</v>
      </c>
    </row>
    <row r="97" spans="2:51">
      <c r="B97" s="122">
        <v>1990</v>
      </c>
      <c r="C97" s="99" t="s">
        <v>24</v>
      </c>
      <c r="D97" s="100" t="s">
        <v>24</v>
      </c>
      <c r="E97" s="100" t="s">
        <v>24</v>
      </c>
      <c r="F97" s="100" t="s">
        <v>24</v>
      </c>
      <c r="G97" s="100" t="s">
        <v>24</v>
      </c>
      <c r="H97" s="100" t="s">
        <v>24</v>
      </c>
      <c r="I97" s="100" t="s">
        <v>24</v>
      </c>
      <c r="J97" s="100" t="s">
        <v>24</v>
      </c>
      <c r="K97" s="100" t="s">
        <v>24</v>
      </c>
      <c r="L97" s="100" t="s">
        <v>24</v>
      </c>
      <c r="M97" s="100" t="s">
        <v>24</v>
      </c>
      <c r="N97" s="99" t="s">
        <v>24</v>
      </c>
      <c r="O97" s="99" t="s">
        <v>24</v>
      </c>
      <c r="P97" s="99" t="s">
        <v>24</v>
      </c>
      <c r="R97" s="122">
        <v>1990</v>
      </c>
      <c r="S97" s="99" t="s">
        <v>24</v>
      </c>
      <c r="T97" s="100" t="s">
        <v>24</v>
      </c>
      <c r="U97" s="100" t="s">
        <v>24</v>
      </c>
      <c r="V97" s="100" t="s">
        <v>24</v>
      </c>
      <c r="W97" s="100" t="s">
        <v>24</v>
      </c>
      <c r="X97" s="100" t="s">
        <v>24</v>
      </c>
      <c r="Y97" s="100" t="s">
        <v>24</v>
      </c>
      <c r="Z97" s="100" t="s">
        <v>24</v>
      </c>
      <c r="AA97" s="100" t="s">
        <v>24</v>
      </c>
      <c r="AB97" s="100" t="s">
        <v>24</v>
      </c>
      <c r="AC97" s="100" t="s">
        <v>24</v>
      </c>
      <c r="AD97" s="99" t="s">
        <v>24</v>
      </c>
      <c r="AE97" s="99" t="s">
        <v>24</v>
      </c>
      <c r="AF97" s="99" t="s">
        <v>24</v>
      </c>
      <c r="AH97" s="122">
        <v>1990</v>
      </c>
      <c r="AI97" s="99" t="s">
        <v>24</v>
      </c>
      <c r="AJ97" s="100" t="s">
        <v>24</v>
      </c>
      <c r="AK97" s="100" t="s">
        <v>24</v>
      </c>
      <c r="AL97" s="100" t="s">
        <v>24</v>
      </c>
      <c r="AM97" s="100" t="s">
        <v>24</v>
      </c>
      <c r="AN97" s="100" t="s">
        <v>24</v>
      </c>
      <c r="AO97" s="100" t="s">
        <v>24</v>
      </c>
      <c r="AP97" s="100" t="s">
        <v>24</v>
      </c>
      <c r="AQ97" s="100" t="s">
        <v>24</v>
      </c>
      <c r="AR97" s="100" t="s">
        <v>24</v>
      </c>
      <c r="AS97" s="100" t="s">
        <v>24</v>
      </c>
      <c r="AT97" s="99" t="s">
        <v>24</v>
      </c>
      <c r="AU97" s="99" t="s">
        <v>24</v>
      </c>
      <c r="AV97" s="99" t="s">
        <v>24</v>
      </c>
      <c r="AW97" s="100" t="s">
        <v>24</v>
      </c>
      <c r="AY97" s="122">
        <v>1990</v>
      </c>
    </row>
    <row r="98" spans="2:51">
      <c r="B98" s="122">
        <v>1991</v>
      </c>
      <c r="C98" s="99" t="s">
        <v>24</v>
      </c>
      <c r="D98" s="100" t="s">
        <v>24</v>
      </c>
      <c r="E98" s="100" t="s">
        <v>24</v>
      </c>
      <c r="F98" s="100" t="s">
        <v>24</v>
      </c>
      <c r="G98" s="100" t="s">
        <v>24</v>
      </c>
      <c r="H98" s="100" t="s">
        <v>24</v>
      </c>
      <c r="I98" s="100" t="s">
        <v>24</v>
      </c>
      <c r="J98" s="100" t="s">
        <v>24</v>
      </c>
      <c r="K98" s="100" t="s">
        <v>24</v>
      </c>
      <c r="L98" s="100" t="s">
        <v>24</v>
      </c>
      <c r="M98" s="100" t="s">
        <v>24</v>
      </c>
      <c r="N98" s="99" t="s">
        <v>24</v>
      </c>
      <c r="O98" s="99" t="s">
        <v>24</v>
      </c>
      <c r="P98" s="99" t="s">
        <v>24</v>
      </c>
      <c r="R98" s="122">
        <v>1991</v>
      </c>
      <c r="S98" s="99" t="s">
        <v>24</v>
      </c>
      <c r="T98" s="100" t="s">
        <v>24</v>
      </c>
      <c r="U98" s="100" t="s">
        <v>24</v>
      </c>
      <c r="V98" s="100" t="s">
        <v>24</v>
      </c>
      <c r="W98" s="100" t="s">
        <v>24</v>
      </c>
      <c r="X98" s="100" t="s">
        <v>24</v>
      </c>
      <c r="Y98" s="100" t="s">
        <v>24</v>
      </c>
      <c r="Z98" s="100" t="s">
        <v>24</v>
      </c>
      <c r="AA98" s="100" t="s">
        <v>24</v>
      </c>
      <c r="AB98" s="100" t="s">
        <v>24</v>
      </c>
      <c r="AC98" s="100" t="s">
        <v>24</v>
      </c>
      <c r="AD98" s="99" t="s">
        <v>24</v>
      </c>
      <c r="AE98" s="99" t="s">
        <v>24</v>
      </c>
      <c r="AF98" s="99" t="s">
        <v>24</v>
      </c>
      <c r="AH98" s="122">
        <v>1991</v>
      </c>
      <c r="AI98" s="99" t="s">
        <v>24</v>
      </c>
      <c r="AJ98" s="100" t="s">
        <v>24</v>
      </c>
      <c r="AK98" s="100" t="s">
        <v>24</v>
      </c>
      <c r="AL98" s="100" t="s">
        <v>24</v>
      </c>
      <c r="AM98" s="100" t="s">
        <v>24</v>
      </c>
      <c r="AN98" s="100" t="s">
        <v>24</v>
      </c>
      <c r="AO98" s="100" t="s">
        <v>24</v>
      </c>
      <c r="AP98" s="100" t="s">
        <v>24</v>
      </c>
      <c r="AQ98" s="100" t="s">
        <v>24</v>
      </c>
      <c r="AR98" s="100" t="s">
        <v>24</v>
      </c>
      <c r="AS98" s="100" t="s">
        <v>24</v>
      </c>
      <c r="AT98" s="99" t="s">
        <v>24</v>
      </c>
      <c r="AU98" s="99" t="s">
        <v>24</v>
      </c>
      <c r="AV98" s="99" t="s">
        <v>24</v>
      </c>
      <c r="AW98" s="100" t="s">
        <v>24</v>
      </c>
      <c r="AY98" s="122">
        <v>1991</v>
      </c>
    </row>
    <row r="99" spans="2:51">
      <c r="B99" s="122">
        <v>1992</v>
      </c>
      <c r="C99" s="99" t="s">
        <v>24</v>
      </c>
      <c r="D99" s="100" t="s">
        <v>24</v>
      </c>
      <c r="E99" s="100" t="s">
        <v>24</v>
      </c>
      <c r="F99" s="100" t="s">
        <v>24</v>
      </c>
      <c r="G99" s="100" t="s">
        <v>24</v>
      </c>
      <c r="H99" s="100" t="s">
        <v>24</v>
      </c>
      <c r="I99" s="100" t="s">
        <v>24</v>
      </c>
      <c r="J99" s="100" t="s">
        <v>24</v>
      </c>
      <c r="K99" s="100" t="s">
        <v>24</v>
      </c>
      <c r="L99" s="100" t="s">
        <v>24</v>
      </c>
      <c r="M99" s="100" t="s">
        <v>24</v>
      </c>
      <c r="N99" s="99" t="s">
        <v>24</v>
      </c>
      <c r="O99" s="99" t="s">
        <v>24</v>
      </c>
      <c r="P99" s="99" t="s">
        <v>24</v>
      </c>
      <c r="R99" s="122">
        <v>1992</v>
      </c>
      <c r="S99" s="99" t="s">
        <v>24</v>
      </c>
      <c r="T99" s="100" t="s">
        <v>24</v>
      </c>
      <c r="U99" s="100" t="s">
        <v>24</v>
      </c>
      <c r="V99" s="100" t="s">
        <v>24</v>
      </c>
      <c r="W99" s="100" t="s">
        <v>24</v>
      </c>
      <c r="X99" s="100" t="s">
        <v>24</v>
      </c>
      <c r="Y99" s="100" t="s">
        <v>24</v>
      </c>
      <c r="Z99" s="100" t="s">
        <v>24</v>
      </c>
      <c r="AA99" s="100" t="s">
        <v>24</v>
      </c>
      <c r="AB99" s="100" t="s">
        <v>24</v>
      </c>
      <c r="AC99" s="100" t="s">
        <v>24</v>
      </c>
      <c r="AD99" s="99" t="s">
        <v>24</v>
      </c>
      <c r="AE99" s="99" t="s">
        <v>24</v>
      </c>
      <c r="AF99" s="99" t="s">
        <v>24</v>
      </c>
      <c r="AH99" s="122">
        <v>1992</v>
      </c>
      <c r="AI99" s="99" t="s">
        <v>24</v>
      </c>
      <c r="AJ99" s="100" t="s">
        <v>24</v>
      </c>
      <c r="AK99" s="100" t="s">
        <v>24</v>
      </c>
      <c r="AL99" s="100" t="s">
        <v>24</v>
      </c>
      <c r="AM99" s="100" t="s">
        <v>24</v>
      </c>
      <c r="AN99" s="100" t="s">
        <v>24</v>
      </c>
      <c r="AO99" s="100" t="s">
        <v>24</v>
      </c>
      <c r="AP99" s="100" t="s">
        <v>24</v>
      </c>
      <c r="AQ99" s="100" t="s">
        <v>24</v>
      </c>
      <c r="AR99" s="100" t="s">
        <v>24</v>
      </c>
      <c r="AS99" s="100" t="s">
        <v>24</v>
      </c>
      <c r="AT99" s="99" t="s">
        <v>24</v>
      </c>
      <c r="AU99" s="99" t="s">
        <v>24</v>
      </c>
      <c r="AV99" s="99" t="s">
        <v>24</v>
      </c>
      <c r="AW99" s="100" t="s">
        <v>24</v>
      </c>
      <c r="AY99" s="122">
        <v>1992</v>
      </c>
    </row>
    <row r="100" spans="2:51">
      <c r="B100" s="122">
        <v>1993</v>
      </c>
      <c r="C100" s="99" t="s">
        <v>24</v>
      </c>
      <c r="D100" s="100" t="s">
        <v>24</v>
      </c>
      <c r="E100" s="100" t="s">
        <v>24</v>
      </c>
      <c r="F100" s="100" t="s">
        <v>24</v>
      </c>
      <c r="G100" s="100" t="s">
        <v>24</v>
      </c>
      <c r="H100" s="100" t="s">
        <v>24</v>
      </c>
      <c r="I100" s="100" t="s">
        <v>24</v>
      </c>
      <c r="J100" s="100" t="s">
        <v>24</v>
      </c>
      <c r="K100" s="100" t="s">
        <v>24</v>
      </c>
      <c r="L100" s="100" t="s">
        <v>24</v>
      </c>
      <c r="M100" s="100" t="s">
        <v>24</v>
      </c>
      <c r="N100" s="99" t="s">
        <v>24</v>
      </c>
      <c r="O100" s="99" t="s">
        <v>24</v>
      </c>
      <c r="P100" s="99" t="s">
        <v>24</v>
      </c>
      <c r="R100" s="122">
        <v>1993</v>
      </c>
      <c r="S100" s="99" t="s">
        <v>24</v>
      </c>
      <c r="T100" s="100" t="s">
        <v>24</v>
      </c>
      <c r="U100" s="100" t="s">
        <v>24</v>
      </c>
      <c r="V100" s="100" t="s">
        <v>24</v>
      </c>
      <c r="W100" s="100" t="s">
        <v>24</v>
      </c>
      <c r="X100" s="100" t="s">
        <v>24</v>
      </c>
      <c r="Y100" s="100" t="s">
        <v>24</v>
      </c>
      <c r="Z100" s="100" t="s">
        <v>24</v>
      </c>
      <c r="AA100" s="100" t="s">
        <v>24</v>
      </c>
      <c r="AB100" s="100" t="s">
        <v>24</v>
      </c>
      <c r="AC100" s="100" t="s">
        <v>24</v>
      </c>
      <c r="AD100" s="99" t="s">
        <v>24</v>
      </c>
      <c r="AE100" s="99" t="s">
        <v>24</v>
      </c>
      <c r="AF100" s="99" t="s">
        <v>24</v>
      </c>
      <c r="AH100" s="122">
        <v>1993</v>
      </c>
      <c r="AI100" s="99" t="s">
        <v>24</v>
      </c>
      <c r="AJ100" s="100" t="s">
        <v>24</v>
      </c>
      <c r="AK100" s="100" t="s">
        <v>24</v>
      </c>
      <c r="AL100" s="100" t="s">
        <v>24</v>
      </c>
      <c r="AM100" s="100" t="s">
        <v>24</v>
      </c>
      <c r="AN100" s="100" t="s">
        <v>24</v>
      </c>
      <c r="AO100" s="100" t="s">
        <v>24</v>
      </c>
      <c r="AP100" s="100" t="s">
        <v>24</v>
      </c>
      <c r="AQ100" s="100" t="s">
        <v>24</v>
      </c>
      <c r="AR100" s="100" t="s">
        <v>24</v>
      </c>
      <c r="AS100" s="100" t="s">
        <v>24</v>
      </c>
      <c r="AT100" s="99" t="s">
        <v>24</v>
      </c>
      <c r="AU100" s="99" t="s">
        <v>24</v>
      </c>
      <c r="AV100" s="99" t="s">
        <v>24</v>
      </c>
      <c r="AW100" s="100" t="s">
        <v>24</v>
      </c>
      <c r="AY100" s="122">
        <v>1993</v>
      </c>
    </row>
    <row r="101" spans="2:51">
      <c r="B101" s="122">
        <v>1994</v>
      </c>
      <c r="C101" s="99" t="s">
        <v>24</v>
      </c>
      <c r="D101" s="100" t="s">
        <v>24</v>
      </c>
      <c r="E101" s="100" t="s">
        <v>24</v>
      </c>
      <c r="F101" s="100" t="s">
        <v>24</v>
      </c>
      <c r="G101" s="100" t="s">
        <v>24</v>
      </c>
      <c r="H101" s="100" t="s">
        <v>24</v>
      </c>
      <c r="I101" s="100" t="s">
        <v>24</v>
      </c>
      <c r="J101" s="100" t="s">
        <v>24</v>
      </c>
      <c r="K101" s="100" t="s">
        <v>24</v>
      </c>
      <c r="L101" s="100" t="s">
        <v>24</v>
      </c>
      <c r="M101" s="100" t="s">
        <v>24</v>
      </c>
      <c r="N101" s="99" t="s">
        <v>24</v>
      </c>
      <c r="O101" s="99" t="s">
        <v>24</v>
      </c>
      <c r="P101" s="99" t="s">
        <v>24</v>
      </c>
      <c r="R101" s="122">
        <v>1994</v>
      </c>
      <c r="S101" s="99" t="s">
        <v>24</v>
      </c>
      <c r="T101" s="100" t="s">
        <v>24</v>
      </c>
      <c r="U101" s="100" t="s">
        <v>24</v>
      </c>
      <c r="V101" s="100" t="s">
        <v>24</v>
      </c>
      <c r="W101" s="100" t="s">
        <v>24</v>
      </c>
      <c r="X101" s="100" t="s">
        <v>24</v>
      </c>
      <c r="Y101" s="100" t="s">
        <v>24</v>
      </c>
      <c r="Z101" s="100" t="s">
        <v>24</v>
      </c>
      <c r="AA101" s="100" t="s">
        <v>24</v>
      </c>
      <c r="AB101" s="100" t="s">
        <v>24</v>
      </c>
      <c r="AC101" s="100" t="s">
        <v>24</v>
      </c>
      <c r="AD101" s="99" t="s">
        <v>24</v>
      </c>
      <c r="AE101" s="99" t="s">
        <v>24</v>
      </c>
      <c r="AF101" s="99" t="s">
        <v>24</v>
      </c>
      <c r="AH101" s="122">
        <v>1994</v>
      </c>
      <c r="AI101" s="99" t="s">
        <v>24</v>
      </c>
      <c r="AJ101" s="100" t="s">
        <v>24</v>
      </c>
      <c r="AK101" s="100" t="s">
        <v>24</v>
      </c>
      <c r="AL101" s="100" t="s">
        <v>24</v>
      </c>
      <c r="AM101" s="100" t="s">
        <v>24</v>
      </c>
      <c r="AN101" s="100" t="s">
        <v>24</v>
      </c>
      <c r="AO101" s="100" t="s">
        <v>24</v>
      </c>
      <c r="AP101" s="100" t="s">
        <v>24</v>
      </c>
      <c r="AQ101" s="100" t="s">
        <v>24</v>
      </c>
      <c r="AR101" s="100" t="s">
        <v>24</v>
      </c>
      <c r="AS101" s="100" t="s">
        <v>24</v>
      </c>
      <c r="AT101" s="99" t="s">
        <v>24</v>
      </c>
      <c r="AU101" s="99" t="s">
        <v>24</v>
      </c>
      <c r="AV101" s="99" t="s">
        <v>24</v>
      </c>
      <c r="AW101" s="100" t="s">
        <v>24</v>
      </c>
      <c r="AY101" s="122">
        <v>1994</v>
      </c>
    </row>
    <row r="102" spans="2:51">
      <c r="B102" s="122">
        <v>1995</v>
      </c>
      <c r="C102" s="99" t="s">
        <v>24</v>
      </c>
      <c r="D102" s="100" t="s">
        <v>24</v>
      </c>
      <c r="E102" s="100" t="s">
        <v>24</v>
      </c>
      <c r="F102" s="100" t="s">
        <v>24</v>
      </c>
      <c r="G102" s="100" t="s">
        <v>24</v>
      </c>
      <c r="H102" s="100" t="s">
        <v>24</v>
      </c>
      <c r="I102" s="100" t="s">
        <v>24</v>
      </c>
      <c r="J102" s="100" t="s">
        <v>24</v>
      </c>
      <c r="K102" s="100" t="s">
        <v>24</v>
      </c>
      <c r="L102" s="100" t="s">
        <v>24</v>
      </c>
      <c r="M102" s="100" t="s">
        <v>24</v>
      </c>
      <c r="N102" s="99" t="s">
        <v>24</v>
      </c>
      <c r="O102" s="99" t="s">
        <v>24</v>
      </c>
      <c r="P102" s="99" t="s">
        <v>24</v>
      </c>
      <c r="R102" s="122">
        <v>1995</v>
      </c>
      <c r="S102" s="99" t="s">
        <v>24</v>
      </c>
      <c r="T102" s="100" t="s">
        <v>24</v>
      </c>
      <c r="U102" s="100" t="s">
        <v>24</v>
      </c>
      <c r="V102" s="100" t="s">
        <v>24</v>
      </c>
      <c r="W102" s="100" t="s">
        <v>24</v>
      </c>
      <c r="X102" s="100" t="s">
        <v>24</v>
      </c>
      <c r="Y102" s="100" t="s">
        <v>24</v>
      </c>
      <c r="Z102" s="100" t="s">
        <v>24</v>
      </c>
      <c r="AA102" s="100" t="s">
        <v>24</v>
      </c>
      <c r="AB102" s="100" t="s">
        <v>24</v>
      </c>
      <c r="AC102" s="100" t="s">
        <v>24</v>
      </c>
      <c r="AD102" s="99" t="s">
        <v>24</v>
      </c>
      <c r="AE102" s="99" t="s">
        <v>24</v>
      </c>
      <c r="AF102" s="99" t="s">
        <v>24</v>
      </c>
      <c r="AH102" s="122">
        <v>1995</v>
      </c>
      <c r="AI102" s="99" t="s">
        <v>24</v>
      </c>
      <c r="AJ102" s="100" t="s">
        <v>24</v>
      </c>
      <c r="AK102" s="100" t="s">
        <v>24</v>
      </c>
      <c r="AL102" s="100" t="s">
        <v>24</v>
      </c>
      <c r="AM102" s="100" t="s">
        <v>24</v>
      </c>
      <c r="AN102" s="100" t="s">
        <v>24</v>
      </c>
      <c r="AO102" s="100" t="s">
        <v>24</v>
      </c>
      <c r="AP102" s="100" t="s">
        <v>24</v>
      </c>
      <c r="AQ102" s="100" t="s">
        <v>24</v>
      </c>
      <c r="AR102" s="100" t="s">
        <v>24</v>
      </c>
      <c r="AS102" s="100" t="s">
        <v>24</v>
      </c>
      <c r="AT102" s="99" t="s">
        <v>24</v>
      </c>
      <c r="AU102" s="99" t="s">
        <v>24</v>
      </c>
      <c r="AV102" s="99" t="s">
        <v>24</v>
      </c>
      <c r="AW102" s="100" t="s">
        <v>24</v>
      </c>
      <c r="AY102" s="122">
        <v>1995</v>
      </c>
    </row>
    <row r="103" spans="2:51">
      <c r="B103" s="122">
        <v>1996</v>
      </c>
      <c r="C103" s="99" t="s">
        <v>24</v>
      </c>
      <c r="D103" s="100" t="s">
        <v>24</v>
      </c>
      <c r="E103" s="100" t="s">
        <v>24</v>
      </c>
      <c r="F103" s="100" t="s">
        <v>24</v>
      </c>
      <c r="G103" s="100" t="s">
        <v>24</v>
      </c>
      <c r="H103" s="100" t="s">
        <v>24</v>
      </c>
      <c r="I103" s="100" t="s">
        <v>24</v>
      </c>
      <c r="J103" s="100" t="s">
        <v>24</v>
      </c>
      <c r="K103" s="100" t="s">
        <v>24</v>
      </c>
      <c r="L103" s="100" t="s">
        <v>24</v>
      </c>
      <c r="M103" s="100" t="s">
        <v>24</v>
      </c>
      <c r="N103" s="99" t="s">
        <v>24</v>
      </c>
      <c r="O103" s="99" t="s">
        <v>24</v>
      </c>
      <c r="P103" s="99" t="s">
        <v>24</v>
      </c>
      <c r="R103" s="122">
        <v>1996</v>
      </c>
      <c r="S103" s="99" t="s">
        <v>24</v>
      </c>
      <c r="T103" s="100" t="s">
        <v>24</v>
      </c>
      <c r="U103" s="100" t="s">
        <v>24</v>
      </c>
      <c r="V103" s="100" t="s">
        <v>24</v>
      </c>
      <c r="W103" s="100" t="s">
        <v>24</v>
      </c>
      <c r="X103" s="100" t="s">
        <v>24</v>
      </c>
      <c r="Y103" s="100" t="s">
        <v>24</v>
      </c>
      <c r="Z103" s="100" t="s">
        <v>24</v>
      </c>
      <c r="AA103" s="100" t="s">
        <v>24</v>
      </c>
      <c r="AB103" s="100" t="s">
        <v>24</v>
      </c>
      <c r="AC103" s="100" t="s">
        <v>24</v>
      </c>
      <c r="AD103" s="99" t="s">
        <v>24</v>
      </c>
      <c r="AE103" s="99" t="s">
        <v>24</v>
      </c>
      <c r="AF103" s="99" t="s">
        <v>24</v>
      </c>
      <c r="AH103" s="122">
        <v>1996</v>
      </c>
      <c r="AI103" s="99" t="s">
        <v>24</v>
      </c>
      <c r="AJ103" s="100" t="s">
        <v>24</v>
      </c>
      <c r="AK103" s="100" t="s">
        <v>24</v>
      </c>
      <c r="AL103" s="100" t="s">
        <v>24</v>
      </c>
      <c r="AM103" s="100" t="s">
        <v>24</v>
      </c>
      <c r="AN103" s="100" t="s">
        <v>24</v>
      </c>
      <c r="AO103" s="100" t="s">
        <v>24</v>
      </c>
      <c r="AP103" s="100" t="s">
        <v>24</v>
      </c>
      <c r="AQ103" s="100" t="s">
        <v>24</v>
      </c>
      <c r="AR103" s="100" t="s">
        <v>24</v>
      </c>
      <c r="AS103" s="100" t="s">
        <v>24</v>
      </c>
      <c r="AT103" s="99" t="s">
        <v>24</v>
      </c>
      <c r="AU103" s="99" t="s">
        <v>24</v>
      </c>
      <c r="AV103" s="99" t="s">
        <v>24</v>
      </c>
      <c r="AW103" s="100" t="s">
        <v>24</v>
      </c>
      <c r="AY103" s="122">
        <v>1996</v>
      </c>
    </row>
    <row r="104" spans="2:51">
      <c r="B104" s="123">
        <v>1997</v>
      </c>
      <c r="C104" s="99">
        <v>40</v>
      </c>
      <c r="D104" s="100">
        <v>0.43686360000000002</v>
      </c>
      <c r="E104" s="100">
        <v>0.4631767</v>
      </c>
      <c r="F104" s="100" t="s">
        <v>208</v>
      </c>
      <c r="G104" s="100">
        <v>0.49409839999999999</v>
      </c>
      <c r="H104" s="100">
        <v>0.40806120000000001</v>
      </c>
      <c r="I104" s="100">
        <v>0.40090559999999997</v>
      </c>
      <c r="J104" s="100">
        <v>46.375</v>
      </c>
      <c r="K104" s="100">
        <v>46.5</v>
      </c>
      <c r="L104" s="100">
        <v>4.6082948999999997</v>
      </c>
      <c r="M104" s="100">
        <v>5.9038800000000002E-2</v>
      </c>
      <c r="N104" s="99">
        <v>1176</v>
      </c>
      <c r="O104" s="99">
        <v>0.13370650000000001</v>
      </c>
      <c r="P104" s="99">
        <v>0.18517149999999999</v>
      </c>
      <c r="R104" s="123">
        <v>1997</v>
      </c>
      <c r="S104" s="99">
        <v>14</v>
      </c>
      <c r="T104" s="100">
        <v>0.15107599999999999</v>
      </c>
      <c r="U104" s="100">
        <v>0.15280070000000001</v>
      </c>
      <c r="V104" s="100" t="s">
        <v>208</v>
      </c>
      <c r="W104" s="100">
        <v>0.16386790000000001</v>
      </c>
      <c r="X104" s="100">
        <v>0.13941590000000001</v>
      </c>
      <c r="Y104" s="100">
        <v>0.14664240000000001</v>
      </c>
      <c r="Z104" s="100">
        <v>46.928570999999998</v>
      </c>
      <c r="AA104" s="100">
        <v>53.5</v>
      </c>
      <c r="AB104" s="100">
        <v>2.1406727999999999</v>
      </c>
      <c r="AC104" s="100">
        <v>2.2728000000000002E-2</v>
      </c>
      <c r="AD104" s="99">
        <v>432</v>
      </c>
      <c r="AE104" s="99">
        <v>4.9745699999999997E-2</v>
      </c>
      <c r="AF104" s="99">
        <v>0.1239474</v>
      </c>
      <c r="AH104" s="123">
        <v>1997</v>
      </c>
      <c r="AI104" s="99">
        <v>54</v>
      </c>
      <c r="AJ104" s="100">
        <v>0.29311130000000002</v>
      </c>
      <c r="AK104" s="100">
        <v>0.30111650000000001</v>
      </c>
      <c r="AL104" s="100" t="s">
        <v>208</v>
      </c>
      <c r="AM104" s="100">
        <v>0.32063350000000002</v>
      </c>
      <c r="AN104" s="100">
        <v>0.27017020000000003</v>
      </c>
      <c r="AO104" s="100">
        <v>0.27138410000000002</v>
      </c>
      <c r="AP104" s="100">
        <v>46.518518999999998</v>
      </c>
      <c r="AQ104" s="100">
        <v>51</v>
      </c>
      <c r="AR104" s="100">
        <v>3.5479631999999999</v>
      </c>
      <c r="AS104" s="100">
        <v>4.1747199999999998E-2</v>
      </c>
      <c r="AT104" s="99">
        <v>1608</v>
      </c>
      <c r="AU104" s="99">
        <v>9.1993199999999997E-2</v>
      </c>
      <c r="AV104" s="99">
        <v>0.16347739999999999</v>
      </c>
      <c r="AW104" s="100">
        <v>3.0312473</v>
      </c>
      <c r="AY104" s="123">
        <v>1997</v>
      </c>
    </row>
    <row r="105" spans="2:51">
      <c r="B105" s="123">
        <v>1998</v>
      </c>
      <c r="C105" s="99">
        <v>23</v>
      </c>
      <c r="D105" s="100">
        <v>0.2488331</v>
      </c>
      <c r="E105" s="100">
        <v>0.27447709999999997</v>
      </c>
      <c r="F105" s="100" t="s">
        <v>208</v>
      </c>
      <c r="G105" s="100">
        <v>0.30400700000000003</v>
      </c>
      <c r="H105" s="100">
        <v>0.2169836</v>
      </c>
      <c r="I105" s="100">
        <v>0.19140769999999999</v>
      </c>
      <c r="J105" s="100">
        <v>57.086956999999998</v>
      </c>
      <c r="K105" s="100">
        <v>57</v>
      </c>
      <c r="L105" s="100">
        <v>2.9113924</v>
      </c>
      <c r="M105" s="100">
        <v>3.4291000000000002E-2</v>
      </c>
      <c r="N105" s="99">
        <v>438</v>
      </c>
      <c r="O105" s="99">
        <v>4.9404900000000002E-2</v>
      </c>
      <c r="P105" s="99">
        <v>6.9862599999999997E-2</v>
      </c>
      <c r="R105" s="123">
        <v>1998</v>
      </c>
      <c r="S105" s="99">
        <v>13</v>
      </c>
      <c r="T105" s="100">
        <v>0.138823</v>
      </c>
      <c r="U105" s="100">
        <v>0.13544249999999999</v>
      </c>
      <c r="V105" s="100" t="s">
        <v>208</v>
      </c>
      <c r="W105" s="100">
        <v>0.1434367</v>
      </c>
      <c r="X105" s="100">
        <v>0.11528910000000001</v>
      </c>
      <c r="Y105" s="100">
        <v>0.1167131</v>
      </c>
      <c r="Z105" s="100">
        <v>53.153846000000001</v>
      </c>
      <c r="AA105" s="100">
        <v>59</v>
      </c>
      <c r="AB105" s="100">
        <v>1.9578313000000001</v>
      </c>
      <c r="AC105" s="100">
        <v>2.1620199999999999E-2</v>
      </c>
      <c r="AD105" s="99">
        <v>305</v>
      </c>
      <c r="AE105" s="99">
        <v>3.4816699999999999E-2</v>
      </c>
      <c r="AF105" s="99">
        <v>9.0358599999999997E-2</v>
      </c>
      <c r="AH105" s="123">
        <v>1998</v>
      </c>
      <c r="AI105" s="99">
        <v>36</v>
      </c>
      <c r="AJ105" s="100">
        <v>0.19346949999999999</v>
      </c>
      <c r="AK105" s="100">
        <v>0.1995459</v>
      </c>
      <c r="AL105" s="100" t="s">
        <v>208</v>
      </c>
      <c r="AM105" s="100">
        <v>0.21703149999999999</v>
      </c>
      <c r="AN105" s="100">
        <v>0.1632352</v>
      </c>
      <c r="AO105" s="100">
        <v>0.15194289999999999</v>
      </c>
      <c r="AP105" s="100">
        <v>55.666666999999997</v>
      </c>
      <c r="AQ105" s="100">
        <v>58</v>
      </c>
      <c r="AR105" s="100">
        <v>2.4759285000000002</v>
      </c>
      <c r="AS105" s="100">
        <v>2.8301400000000001E-2</v>
      </c>
      <c r="AT105" s="99">
        <v>743</v>
      </c>
      <c r="AU105" s="99">
        <v>4.2154400000000002E-2</v>
      </c>
      <c r="AV105" s="99">
        <v>7.7035599999999996E-2</v>
      </c>
      <c r="AW105" s="100">
        <v>2.0265211000000001</v>
      </c>
      <c r="AY105" s="123">
        <v>1998</v>
      </c>
    </row>
    <row r="106" spans="2:51">
      <c r="B106" s="123">
        <v>1999</v>
      </c>
      <c r="C106" s="99">
        <v>19</v>
      </c>
      <c r="D106" s="100">
        <v>0.20342379999999999</v>
      </c>
      <c r="E106" s="100">
        <v>0.21563460000000001</v>
      </c>
      <c r="F106" s="100" t="s">
        <v>208</v>
      </c>
      <c r="G106" s="100">
        <v>0.23360539999999999</v>
      </c>
      <c r="H106" s="100">
        <v>0.17903540000000001</v>
      </c>
      <c r="I106" s="100">
        <v>0.1632256</v>
      </c>
      <c r="J106" s="100">
        <v>53.315789000000002</v>
      </c>
      <c r="K106" s="100">
        <v>52</v>
      </c>
      <c r="L106" s="100">
        <v>2.2565320999999998</v>
      </c>
      <c r="M106" s="100">
        <v>2.8262499999999999E-2</v>
      </c>
      <c r="N106" s="99">
        <v>426</v>
      </c>
      <c r="O106" s="99">
        <v>4.7625099999999997E-2</v>
      </c>
      <c r="P106" s="99">
        <v>6.8281400000000006E-2</v>
      </c>
      <c r="R106" s="123">
        <v>1999</v>
      </c>
      <c r="S106" s="99">
        <v>19</v>
      </c>
      <c r="T106" s="100">
        <v>0.20058790000000001</v>
      </c>
      <c r="U106" s="100">
        <v>0.19027069999999999</v>
      </c>
      <c r="V106" s="100" t="s">
        <v>208</v>
      </c>
      <c r="W106" s="100">
        <v>0.20909929999999999</v>
      </c>
      <c r="X106" s="100">
        <v>0.1480871</v>
      </c>
      <c r="Y106" s="100">
        <v>0.124669</v>
      </c>
      <c r="Z106" s="100">
        <v>60.842104999999997</v>
      </c>
      <c r="AA106" s="100">
        <v>68</v>
      </c>
      <c r="AB106" s="100">
        <v>2.4967147999999999</v>
      </c>
      <c r="AC106" s="100">
        <v>3.12115E-2</v>
      </c>
      <c r="AD106" s="99">
        <v>317</v>
      </c>
      <c r="AE106" s="99">
        <v>3.5836199999999999E-2</v>
      </c>
      <c r="AF106" s="99">
        <v>9.4225799999999998E-2</v>
      </c>
      <c r="AH106" s="123">
        <v>1999</v>
      </c>
      <c r="AI106" s="99">
        <v>38</v>
      </c>
      <c r="AJ106" s="100">
        <v>0.20199590000000001</v>
      </c>
      <c r="AK106" s="100">
        <v>0.20703340000000001</v>
      </c>
      <c r="AL106" s="100" t="s">
        <v>208</v>
      </c>
      <c r="AM106" s="100">
        <v>0.2260305</v>
      </c>
      <c r="AN106" s="100">
        <v>0.1662071</v>
      </c>
      <c r="AO106" s="100">
        <v>0.14552280000000001</v>
      </c>
      <c r="AP106" s="100">
        <v>57.078946999999999</v>
      </c>
      <c r="AQ106" s="100">
        <v>58</v>
      </c>
      <c r="AR106" s="100">
        <v>2.3705552000000001</v>
      </c>
      <c r="AS106" s="100">
        <v>2.96639E-2</v>
      </c>
      <c r="AT106" s="99">
        <v>743</v>
      </c>
      <c r="AU106" s="99">
        <v>4.1763500000000002E-2</v>
      </c>
      <c r="AV106" s="99">
        <v>7.7370400000000006E-2</v>
      </c>
      <c r="AW106" s="100">
        <v>1.1333044000000001</v>
      </c>
      <c r="AY106" s="123">
        <v>1999</v>
      </c>
    </row>
    <row r="107" spans="2:51" s="91" customFormat="1">
      <c r="B107" s="124">
        <v>2000</v>
      </c>
      <c r="C107" s="99">
        <v>7</v>
      </c>
      <c r="D107" s="100">
        <v>7.4125300000000005E-2</v>
      </c>
      <c r="E107" s="100">
        <v>7.7094800000000005E-2</v>
      </c>
      <c r="F107" s="100" t="s">
        <v>208</v>
      </c>
      <c r="G107" s="100">
        <v>8.3593100000000004E-2</v>
      </c>
      <c r="H107" s="100">
        <v>6.7166500000000004E-2</v>
      </c>
      <c r="I107" s="100">
        <v>7.0882399999999998E-2</v>
      </c>
      <c r="J107" s="100">
        <v>49.142856999999999</v>
      </c>
      <c r="K107" s="100">
        <v>60</v>
      </c>
      <c r="L107" s="100">
        <v>0.80738180000000004</v>
      </c>
      <c r="M107" s="100">
        <v>1.04764E-2</v>
      </c>
      <c r="N107" s="99">
        <v>184</v>
      </c>
      <c r="O107" s="99">
        <v>2.0376499999999999E-2</v>
      </c>
      <c r="P107" s="99">
        <v>3.08189E-2</v>
      </c>
      <c r="R107" s="124">
        <v>2000</v>
      </c>
      <c r="S107" s="99">
        <v>15</v>
      </c>
      <c r="T107" s="100">
        <v>0.15648899999999999</v>
      </c>
      <c r="U107" s="100">
        <v>0.13787260000000001</v>
      </c>
      <c r="V107" s="100" t="s">
        <v>208</v>
      </c>
      <c r="W107" s="100">
        <v>0.16795589999999999</v>
      </c>
      <c r="X107" s="100">
        <v>9.5334600000000005E-2</v>
      </c>
      <c r="Y107" s="100">
        <v>9.0078699999999998E-2</v>
      </c>
      <c r="Z107" s="100">
        <v>73.733333000000002</v>
      </c>
      <c r="AA107" s="100">
        <v>82</v>
      </c>
      <c r="AB107" s="100">
        <v>1.9255456</v>
      </c>
      <c r="AC107" s="100">
        <v>2.4400600000000001E-2</v>
      </c>
      <c r="AD107" s="99">
        <v>125</v>
      </c>
      <c r="AE107" s="99">
        <v>1.39875E-2</v>
      </c>
      <c r="AF107" s="99">
        <v>3.7560799999999998E-2</v>
      </c>
      <c r="AH107" s="124">
        <v>2000</v>
      </c>
      <c r="AI107" s="99">
        <v>22</v>
      </c>
      <c r="AJ107" s="100">
        <v>0.1156142</v>
      </c>
      <c r="AK107" s="100">
        <v>0.11755930000000001</v>
      </c>
      <c r="AL107" s="100" t="s">
        <v>208</v>
      </c>
      <c r="AM107" s="100">
        <v>0.13930490000000001</v>
      </c>
      <c r="AN107" s="100">
        <v>8.6105699999999993E-2</v>
      </c>
      <c r="AO107" s="100">
        <v>8.4336800000000003E-2</v>
      </c>
      <c r="AP107" s="100">
        <v>65.909091000000004</v>
      </c>
      <c r="AQ107" s="100">
        <v>73</v>
      </c>
      <c r="AR107" s="100">
        <v>1.3365735000000001</v>
      </c>
      <c r="AS107" s="100">
        <v>1.7148500000000001E-2</v>
      </c>
      <c r="AT107" s="99">
        <v>309</v>
      </c>
      <c r="AU107" s="99">
        <v>1.7198600000000001E-2</v>
      </c>
      <c r="AV107" s="99">
        <v>3.3231799999999999E-2</v>
      </c>
      <c r="AW107" s="100">
        <v>0.55917459999999997</v>
      </c>
      <c r="AY107" s="124">
        <v>2000</v>
      </c>
    </row>
    <row r="108" spans="2:51">
      <c r="B108" s="123">
        <v>2001</v>
      </c>
      <c r="C108" s="99">
        <v>22</v>
      </c>
      <c r="D108" s="100">
        <v>0.2300816</v>
      </c>
      <c r="E108" s="100">
        <v>0.2433698</v>
      </c>
      <c r="F108" s="100" t="s">
        <v>208</v>
      </c>
      <c r="G108" s="100">
        <v>0.25610090000000002</v>
      </c>
      <c r="H108" s="100">
        <v>0.21766849999999999</v>
      </c>
      <c r="I108" s="100">
        <v>0.21387120000000001</v>
      </c>
      <c r="J108" s="100">
        <v>43.181818</v>
      </c>
      <c r="K108" s="100">
        <v>42</v>
      </c>
      <c r="L108" s="100">
        <v>2.4802705999999999</v>
      </c>
      <c r="M108" s="100">
        <v>3.2916899999999999E-2</v>
      </c>
      <c r="N108" s="99">
        <v>727</v>
      </c>
      <c r="O108" s="99">
        <v>7.96515E-2</v>
      </c>
      <c r="P108" s="99">
        <v>0.12509999999999999</v>
      </c>
      <c r="R108" s="123">
        <v>2001</v>
      </c>
      <c r="S108" s="99">
        <v>5</v>
      </c>
      <c r="T108" s="100">
        <v>5.1478099999999999E-2</v>
      </c>
      <c r="U108" s="100">
        <v>4.1636899999999998E-2</v>
      </c>
      <c r="V108" s="100" t="s">
        <v>208</v>
      </c>
      <c r="W108" s="100">
        <v>5.07518E-2</v>
      </c>
      <c r="X108" s="100">
        <v>2.9196199999999999E-2</v>
      </c>
      <c r="Y108" s="100">
        <v>3.00681E-2</v>
      </c>
      <c r="Z108" s="100">
        <v>70.2</v>
      </c>
      <c r="AA108" s="100">
        <v>85</v>
      </c>
      <c r="AB108" s="100">
        <v>0.63451780000000002</v>
      </c>
      <c r="AC108" s="100">
        <v>8.1025000000000003E-3</v>
      </c>
      <c r="AD108" s="99">
        <v>75</v>
      </c>
      <c r="AE108" s="99">
        <v>8.2962000000000001E-3</v>
      </c>
      <c r="AF108" s="99">
        <v>2.33008E-2</v>
      </c>
      <c r="AH108" s="123">
        <v>2001</v>
      </c>
      <c r="AI108" s="99">
        <v>27</v>
      </c>
      <c r="AJ108" s="100">
        <v>0.14008000000000001</v>
      </c>
      <c r="AK108" s="100">
        <v>0.1400497</v>
      </c>
      <c r="AL108" s="100" t="s">
        <v>208</v>
      </c>
      <c r="AM108" s="100">
        <v>0.15037449999999999</v>
      </c>
      <c r="AN108" s="100">
        <v>0.12255969999999999</v>
      </c>
      <c r="AO108" s="100">
        <v>0.12149459999999999</v>
      </c>
      <c r="AP108" s="100">
        <v>48.185184999999997</v>
      </c>
      <c r="AQ108" s="100">
        <v>43</v>
      </c>
      <c r="AR108" s="100">
        <v>1.6119403000000001</v>
      </c>
      <c r="AS108" s="100">
        <v>2.1004499999999999E-2</v>
      </c>
      <c r="AT108" s="99">
        <v>802</v>
      </c>
      <c r="AU108" s="99">
        <v>4.4144500000000003E-2</v>
      </c>
      <c r="AV108" s="99">
        <v>8.8813900000000001E-2</v>
      </c>
      <c r="AW108" s="100">
        <v>5.8450481999999999</v>
      </c>
      <c r="AY108" s="123">
        <v>2001</v>
      </c>
    </row>
    <row r="109" spans="2:51">
      <c r="B109" s="124">
        <v>2002</v>
      </c>
      <c r="C109" s="99">
        <v>22</v>
      </c>
      <c r="D109" s="100">
        <v>0.22737879999999999</v>
      </c>
      <c r="E109" s="100">
        <v>0.24676310000000001</v>
      </c>
      <c r="F109" s="100" t="s">
        <v>208</v>
      </c>
      <c r="G109" s="100">
        <v>0.272067</v>
      </c>
      <c r="H109" s="100">
        <v>0.20443320000000001</v>
      </c>
      <c r="I109" s="100">
        <v>0.20467489999999999</v>
      </c>
      <c r="J109" s="100">
        <v>49.818182</v>
      </c>
      <c r="K109" s="100">
        <v>49</v>
      </c>
      <c r="L109" s="100">
        <v>2.3109244000000002</v>
      </c>
      <c r="M109" s="100">
        <v>3.1937300000000002E-2</v>
      </c>
      <c r="N109" s="99">
        <v>603</v>
      </c>
      <c r="O109" s="99">
        <v>6.5374199999999993E-2</v>
      </c>
      <c r="P109" s="99">
        <v>0.1057848</v>
      </c>
      <c r="R109" s="124">
        <v>2002</v>
      </c>
      <c r="S109" s="99">
        <v>11</v>
      </c>
      <c r="T109" s="100">
        <v>0.11201940000000001</v>
      </c>
      <c r="U109" s="100">
        <v>0.1077323</v>
      </c>
      <c r="V109" s="100" t="s">
        <v>208</v>
      </c>
      <c r="W109" s="100">
        <v>0.1191207</v>
      </c>
      <c r="X109" s="100">
        <v>0.10584010000000001</v>
      </c>
      <c r="Y109" s="100">
        <v>0.1186567</v>
      </c>
      <c r="Z109" s="100">
        <v>45.181818</v>
      </c>
      <c r="AA109" s="100">
        <v>56</v>
      </c>
      <c r="AB109" s="100">
        <v>1.3126492000000001</v>
      </c>
      <c r="AC109" s="100">
        <v>1.6969499999999998E-2</v>
      </c>
      <c r="AD109" s="99">
        <v>358</v>
      </c>
      <c r="AE109" s="99">
        <v>3.9210000000000002E-2</v>
      </c>
      <c r="AF109" s="99">
        <v>0.1090868</v>
      </c>
      <c r="AH109" s="124">
        <v>2002</v>
      </c>
      <c r="AI109" s="99">
        <v>33</v>
      </c>
      <c r="AJ109" s="100">
        <v>0.16927229999999999</v>
      </c>
      <c r="AK109" s="100">
        <v>0.1685517</v>
      </c>
      <c r="AL109" s="100" t="s">
        <v>208</v>
      </c>
      <c r="AM109" s="100">
        <v>0.1843851</v>
      </c>
      <c r="AN109" s="100">
        <v>0.15091479999999999</v>
      </c>
      <c r="AO109" s="100">
        <v>0.15851560000000001</v>
      </c>
      <c r="AP109" s="100">
        <v>48.272727000000003</v>
      </c>
      <c r="AQ109" s="100">
        <v>50</v>
      </c>
      <c r="AR109" s="100">
        <v>1.8435754</v>
      </c>
      <c r="AS109" s="100">
        <v>2.4680799999999999E-2</v>
      </c>
      <c r="AT109" s="99">
        <v>961</v>
      </c>
      <c r="AU109" s="99">
        <v>5.2358700000000001E-2</v>
      </c>
      <c r="AV109" s="99">
        <v>0.1069913</v>
      </c>
      <c r="AW109" s="100">
        <v>2.290521</v>
      </c>
      <c r="AY109" s="124">
        <v>2002</v>
      </c>
    </row>
    <row r="110" spans="2:51">
      <c r="B110" s="123">
        <v>2003</v>
      </c>
      <c r="C110" s="99">
        <v>19</v>
      </c>
      <c r="D110" s="100">
        <v>0.1941232</v>
      </c>
      <c r="E110" s="100">
        <v>0.19608980000000001</v>
      </c>
      <c r="F110" s="100" t="s">
        <v>208</v>
      </c>
      <c r="G110" s="100">
        <v>0.22301389999999999</v>
      </c>
      <c r="H110" s="100">
        <v>0.15917880000000001</v>
      </c>
      <c r="I110" s="100">
        <v>0.15134790000000001</v>
      </c>
      <c r="J110" s="100">
        <v>58.526316000000001</v>
      </c>
      <c r="K110" s="100">
        <v>60</v>
      </c>
      <c r="L110" s="100">
        <v>2.0518358999999999</v>
      </c>
      <c r="M110" s="100">
        <v>2.78062E-2</v>
      </c>
      <c r="N110" s="99">
        <v>337</v>
      </c>
      <c r="O110" s="99">
        <v>3.6163099999999997E-2</v>
      </c>
      <c r="P110" s="99">
        <v>5.9589900000000001E-2</v>
      </c>
      <c r="R110" s="123">
        <v>2003</v>
      </c>
      <c r="S110" s="99">
        <v>9</v>
      </c>
      <c r="T110" s="100">
        <v>9.06058E-2</v>
      </c>
      <c r="U110" s="100">
        <v>8.3838999999999997E-2</v>
      </c>
      <c r="V110" s="100" t="s">
        <v>208</v>
      </c>
      <c r="W110" s="100">
        <v>9.0464299999999997E-2</v>
      </c>
      <c r="X110" s="100">
        <v>6.3203700000000002E-2</v>
      </c>
      <c r="Y110" s="100">
        <v>5.7899600000000002E-2</v>
      </c>
      <c r="Z110" s="100">
        <v>64.777777999999998</v>
      </c>
      <c r="AA110" s="100">
        <v>76</v>
      </c>
      <c r="AB110" s="100">
        <v>1.0869565000000001</v>
      </c>
      <c r="AC110" s="100">
        <v>1.4070900000000001E-2</v>
      </c>
      <c r="AD110" s="99">
        <v>123</v>
      </c>
      <c r="AE110" s="99">
        <v>1.333E-2</v>
      </c>
      <c r="AF110" s="99">
        <v>3.8272599999999997E-2</v>
      </c>
      <c r="AH110" s="123">
        <v>2003</v>
      </c>
      <c r="AI110" s="99">
        <v>28</v>
      </c>
      <c r="AJ110" s="100">
        <v>0.14198250000000001</v>
      </c>
      <c r="AK110" s="100">
        <v>0.1390093</v>
      </c>
      <c r="AL110" s="100" t="s">
        <v>208</v>
      </c>
      <c r="AM110" s="100">
        <v>0.15513179999999999</v>
      </c>
      <c r="AN110" s="100">
        <v>0.1107462</v>
      </c>
      <c r="AO110" s="100">
        <v>0.1041715</v>
      </c>
      <c r="AP110" s="100">
        <v>60.535713999999999</v>
      </c>
      <c r="AQ110" s="100">
        <v>61</v>
      </c>
      <c r="AR110" s="100">
        <v>1.5963512</v>
      </c>
      <c r="AS110" s="100">
        <v>2.1165300000000001E-2</v>
      </c>
      <c r="AT110" s="99">
        <v>460</v>
      </c>
      <c r="AU110" s="99">
        <v>2.4802899999999999E-2</v>
      </c>
      <c r="AV110" s="99">
        <v>5.1865399999999999E-2</v>
      </c>
      <c r="AW110" s="100">
        <v>2.3388855</v>
      </c>
      <c r="AY110" s="123">
        <v>2003</v>
      </c>
    </row>
    <row r="111" spans="2:51">
      <c r="B111" s="124">
        <v>2004</v>
      </c>
      <c r="C111" s="99">
        <v>11</v>
      </c>
      <c r="D111" s="100">
        <v>0.11115659999999999</v>
      </c>
      <c r="E111" s="100">
        <v>0.111913</v>
      </c>
      <c r="F111" s="100" t="s">
        <v>208</v>
      </c>
      <c r="G111" s="100">
        <v>0.1163193</v>
      </c>
      <c r="H111" s="100">
        <v>9.5905799999999999E-2</v>
      </c>
      <c r="I111" s="100">
        <v>9.1071100000000002E-2</v>
      </c>
      <c r="J111" s="100">
        <v>49.272727000000003</v>
      </c>
      <c r="K111" s="100">
        <v>47</v>
      </c>
      <c r="L111" s="100">
        <v>1.1398964</v>
      </c>
      <c r="M111" s="100">
        <v>1.6083E-2</v>
      </c>
      <c r="N111" s="99">
        <v>288</v>
      </c>
      <c r="O111" s="99">
        <v>3.0602600000000001E-2</v>
      </c>
      <c r="P111" s="99">
        <v>5.2318499999999997E-2</v>
      </c>
      <c r="R111" s="124">
        <v>2004</v>
      </c>
      <c r="S111" s="99">
        <v>12</v>
      </c>
      <c r="T111" s="100">
        <v>0.1195604</v>
      </c>
      <c r="U111" s="100">
        <v>0.1046559</v>
      </c>
      <c r="V111" s="100" t="s">
        <v>208</v>
      </c>
      <c r="W111" s="100">
        <v>0.1194301</v>
      </c>
      <c r="X111" s="100">
        <v>8.1919500000000006E-2</v>
      </c>
      <c r="Y111" s="100">
        <v>8.4667300000000001E-2</v>
      </c>
      <c r="Z111" s="100">
        <v>65.416667000000004</v>
      </c>
      <c r="AA111" s="100">
        <v>75.5</v>
      </c>
      <c r="AB111" s="100">
        <v>1.4251780999999999</v>
      </c>
      <c r="AC111" s="100">
        <v>1.8717000000000001E-2</v>
      </c>
      <c r="AD111" s="99">
        <v>195</v>
      </c>
      <c r="AE111" s="99">
        <v>2.0931100000000001E-2</v>
      </c>
      <c r="AF111" s="99">
        <v>6.2081299999999999E-2</v>
      </c>
      <c r="AH111" s="124">
        <v>2004</v>
      </c>
      <c r="AI111" s="99">
        <v>23</v>
      </c>
      <c r="AJ111" s="100">
        <v>0.1153882</v>
      </c>
      <c r="AK111" s="100">
        <v>0.1131921</v>
      </c>
      <c r="AL111" s="100" t="s">
        <v>208</v>
      </c>
      <c r="AM111" s="100">
        <v>0.124654</v>
      </c>
      <c r="AN111" s="100">
        <v>9.1062400000000002E-2</v>
      </c>
      <c r="AO111" s="100">
        <v>8.9505199999999993E-2</v>
      </c>
      <c r="AP111" s="100">
        <v>57.695652000000003</v>
      </c>
      <c r="AQ111" s="100">
        <v>66</v>
      </c>
      <c r="AR111" s="100">
        <v>1.2728279</v>
      </c>
      <c r="AS111" s="100">
        <v>1.7357399999999999E-2</v>
      </c>
      <c r="AT111" s="99">
        <v>483</v>
      </c>
      <c r="AU111" s="99">
        <v>2.57913E-2</v>
      </c>
      <c r="AV111" s="99">
        <v>5.5865400000000003E-2</v>
      </c>
      <c r="AW111" s="100">
        <v>1.0693424</v>
      </c>
      <c r="AY111" s="124">
        <v>2004</v>
      </c>
    </row>
    <row r="112" spans="2:51">
      <c r="B112" s="123">
        <v>2005</v>
      </c>
      <c r="C112" s="99">
        <v>21</v>
      </c>
      <c r="D112" s="100">
        <v>0.20958850000000001</v>
      </c>
      <c r="E112" s="100">
        <v>0.21526200000000001</v>
      </c>
      <c r="F112" s="100" t="s">
        <v>208</v>
      </c>
      <c r="G112" s="100">
        <v>0.23007839999999999</v>
      </c>
      <c r="H112" s="100">
        <v>0.17084469999999999</v>
      </c>
      <c r="I112" s="100">
        <v>0.16113</v>
      </c>
      <c r="J112" s="100">
        <v>55.952381000000003</v>
      </c>
      <c r="K112" s="100">
        <v>53</v>
      </c>
      <c r="L112" s="100">
        <v>2.3204419999999999</v>
      </c>
      <c r="M112" s="100">
        <v>3.1230899999999999E-2</v>
      </c>
      <c r="N112" s="99">
        <v>423</v>
      </c>
      <c r="O112" s="99">
        <v>4.4443900000000001E-2</v>
      </c>
      <c r="P112" s="99">
        <v>7.6679899999999995E-2</v>
      </c>
      <c r="R112" s="123">
        <v>2005</v>
      </c>
      <c r="S112" s="99">
        <v>8</v>
      </c>
      <c r="T112" s="100">
        <v>7.8761800000000007E-2</v>
      </c>
      <c r="U112" s="100">
        <v>7.3078400000000002E-2</v>
      </c>
      <c r="V112" s="100" t="s">
        <v>208</v>
      </c>
      <c r="W112" s="100">
        <v>7.9588999999999993E-2</v>
      </c>
      <c r="X112" s="100">
        <v>5.60972E-2</v>
      </c>
      <c r="Y112" s="100">
        <v>5.0070299999999998E-2</v>
      </c>
      <c r="Z112" s="100">
        <v>60.5</v>
      </c>
      <c r="AA112" s="100">
        <v>60.5</v>
      </c>
      <c r="AB112" s="100">
        <v>1.0050250999999999</v>
      </c>
      <c r="AC112" s="100">
        <v>1.26038E-2</v>
      </c>
      <c r="AD112" s="99">
        <v>131</v>
      </c>
      <c r="AE112" s="99">
        <v>1.39046E-2</v>
      </c>
      <c r="AF112" s="99">
        <v>4.17055E-2</v>
      </c>
      <c r="AH112" s="123">
        <v>2005</v>
      </c>
      <c r="AI112" s="99">
        <v>29</v>
      </c>
      <c r="AJ112" s="100">
        <v>0.1437291</v>
      </c>
      <c r="AK112" s="100">
        <v>0.14156070000000001</v>
      </c>
      <c r="AL112" s="100" t="s">
        <v>208</v>
      </c>
      <c r="AM112" s="100">
        <v>0.15167149999999999</v>
      </c>
      <c r="AN112" s="100">
        <v>0.1121129</v>
      </c>
      <c r="AO112" s="100">
        <v>0.1045972</v>
      </c>
      <c r="AP112" s="100">
        <v>57.206896999999998</v>
      </c>
      <c r="AQ112" s="100">
        <v>55</v>
      </c>
      <c r="AR112" s="100">
        <v>1.7048795000000001</v>
      </c>
      <c r="AS112" s="100">
        <v>2.2185799999999999E-2</v>
      </c>
      <c r="AT112" s="99">
        <v>554</v>
      </c>
      <c r="AU112" s="99">
        <v>2.9251900000000001E-2</v>
      </c>
      <c r="AV112" s="99">
        <v>6.3990699999999998E-2</v>
      </c>
      <c r="AW112" s="100">
        <v>2.9456292999999998</v>
      </c>
      <c r="AY112" s="123">
        <v>2005</v>
      </c>
    </row>
    <row r="113" spans="2:51">
      <c r="B113" s="123">
        <v>2006</v>
      </c>
      <c r="C113" s="99">
        <v>28</v>
      </c>
      <c r="D113" s="100">
        <v>0.27560620000000002</v>
      </c>
      <c r="E113" s="100">
        <v>0.27733340000000001</v>
      </c>
      <c r="F113" s="100" t="s">
        <v>208</v>
      </c>
      <c r="G113" s="100">
        <v>0.3093651</v>
      </c>
      <c r="H113" s="100">
        <v>0.21493519999999999</v>
      </c>
      <c r="I113" s="100">
        <v>0.1925153</v>
      </c>
      <c r="J113" s="100">
        <v>60.321429000000002</v>
      </c>
      <c r="K113" s="100">
        <v>63.5</v>
      </c>
      <c r="L113" s="100">
        <v>2.6845637999999998</v>
      </c>
      <c r="M113" s="100">
        <v>4.0842499999999997E-2</v>
      </c>
      <c r="N113" s="99">
        <v>447</v>
      </c>
      <c r="O113" s="99">
        <v>4.6360899999999997E-2</v>
      </c>
      <c r="P113" s="99">
        <v>8.2474800000000001E-2</v>
      </c>
      <c r="R113" s="123">
        <v>2006</v>
      </c>
      <c r="S113" s="99">
        <v>13</v>
      </c>
      <c r="T113" s="100">
        <v>0.12631729999999999</v>
      </c>
      <c r="U113" s="100">
        <v>0.1068162</v>
      </c>
      <c r="V113" s="100" t="s">
        <v>208</v>
      </c>
      <c r="W113" s="100">
        <v>0.1215495</v>
      </c>
      <c r="X113" s="100">
        <v>8.1156300000000001E-2</v>
      </c>
      <c r="Y113" s="100">
        <v>7.1287500000000004E-2</v>
      </c>
      <c r="Z113" s="100">
        <v>66.692307999999997</v>
      </c>
      <c r="AA113" s="100">
        <v>68</v>
      </c>
      <c r="AB113" s="100">
        <v>1.4038877000000001</v>
      </c>
      <c r="AC113" s="100">
        <v>1.9943900000000001E-2</v>
      </c>
      <c r="AD113" s="99">
        <v>182</v>
      </c>
      <c r="AE113" s="99">
        <v>1.9072800000000001E-2</v>
      </c>
      <c r="AF113" s="99">
        <v>5.8222500000000003E-2</v>
      </c>
      <c r="AH113" s="123">
        <v>2006</v>
      </c>
      <c r="AI113" s="99">
        <v>41</v>
      </c>
      <c r="AJ113" s="100">
        <v>0.2004795</v>
      </c>
      <c r="AK113" s="100">
        <v>0.18953890000000001</v>
      </c>
      <c r="AL113" s="100" t="s">
        <v>208</v>
      </c>
      <c r="AM113" s="100">
        <v>0.21271200000000001</v>
      </c>
      <c r="AN113" s="100">
        <v>0.14656089999999999</v>
      </c>
      <c r="AO113" s="100">
        <v>0.13108449999999999</v>
      </c>
      <c r="AP113" s="100">
        <v>62.341462999999997</v>
      </c>
      <c r="AQ113" s="100">
        <v>64</v>
      </c>
      <c r="AR113" s="100">
        <v>2.0822753000000001</v>
      </c>
      <c r="AS113" s="100">
        <v>3.0656699999999999E-2</v>
      </c>
      <c r="AT113" s="99">
        <v>629</v>
      </c>
      <c r="AU113" s="99">
        <v>3.2787499999999997E-2</v>
      </c>
      <c r="AV113" s="99">
        <v>7.3603600000000005E-2</v>
      </c>
      <c r="AW113" s="100">
        <v>2.5963612999999999</v>
      </c>
      <c r="AY113" s="123">
        <v>2006</v>
      </c>
    </row>
    <row r="114" spans="2:51">
      <c r="B114" s="123">
        <v>2007</v>
      </c>
      <c r="C114" s="99">
        <v>19</v>
      </c>
      <c r="D114" s="100">
        <v>0.18351039999999999</v>
      </c>
      <c r="E114" s="100">
        <v>0.1883193</v>
      </c>
      <c r="F114" s="100" t="s">
        <v>208</v>
      </c>
      <c r="G114" s="100">
        <v>0.21572359999999999</v>
      </c>
      <c r="H114" s="100">
        <v>0.12741739999999999</v>
      </c>
      <c r="I114" s="100">
        <v>0.1017363</v>
      </c>
      <c r="J114" s="100">
        <v>68.157894999999996</v>
      </c>
      <c r="K114" s="100">
        <v>78</v>
      </c>
      <c r="L114" s="100">
        <v>1.9547325</v>
      </c>
      <c r="M114" s="100">
        <v>2.6924E-2</v>
      </c>
      <c r="N114" s="99">
        <v>191</v>
      </c>
      <c r="O114" s="99">
        <v>1.9447800000000001E-2</v>
      </c>
      <c r="P114" s="99">
        <v>3.4876200000000003E-2</v>
      </c>
      <c r="R114" s="123">
        <v>2007</v>
      </c>
      <c r="S114" s="99">
        <v>11</v>
      </c>
      <c r="T114" s="100">
        <v>0.10502209999999999</v>
      </c>
      <c r="U114" s="100">
        <v>0.1017607</v>
      </c>
      <c r="V114" s="100" t="s">
        <v>208</v>
      </c>
      <c r="W114" s="100">
        <v>0.10526430000000001</v>
      </c>
      <c r="X114" s="100">
        <v>8.9392700000000005E-2</v>
      </c>
      <c r="Y114" s="100">
        <v>8.4801500000000002E-2</v>
      </c>
      <c r="Z114" s="100">
        <v>50.545454999999997</v>
      </c>
      <c r="AA114" s="100">
        <v>54</v>
      </c>
      <c r="AB114" s="100">
        <v>1.2429379</v>
      </c>
      <c r="AC114" s="100">
        <v>1.6348399999999999E-2</v>
      </c>
      <c r="AD114" s="99">
        <v>285</v>
      </c>
      <c r="AE114" s="99">
        <v>2.9349E-2</v>
      </c>
      <c r="AF114" s="99">
        <v>8.8359499999999994E-2</v>
      </c>
      <c r="AH114" s="123">
        <v>2007</v>
      </c>
      <c r="AI114" s="99">
        <v>30</v>
      </c>
      <c r="AJ114" s="100">
        <v>0.14403949999999999</v>
      </c>
      <c r="AK114" s="100">
        <v>0.13737269999999999</v>
      </c>
      <c r="AL114" s="100" t="s">
        <v>208</v>
      </c>
      <c r="AM114" s="100">
        <v>0.1509238</v>
      </c>
      <c r="AN114" s="100">
        <v>0.1041516</v>
      </c>
      <c r="AO114" s="100">
        <v>9.0361200000000003E-2</v>
      </c>
      <c r="AP114" s="100">
        <v>61.7</v>
      </c>
      <c r="AQ114" s="100">
        <v>69</v>
      </c>
      <c r="AR114" s="100">
        <v>1.6155089</v>
      </c>
      <c r="AS114" s="100">
        <v>2.1762199999999999E-2</v>
      </c>
      <c r="AT114" s="99">
        <v>476</v>
      </c>
      <c r="AU114" s="99">
        <v>2.43704E-2</v>
      </c>
      <c r="AV114" s="99">
        <v>5.4700199999999997E-2</v>
      </c>
      <c r="AW114" s="100">
        <v>1.8506088999999999</v>
      </c>
      <c r="AY114" s="123">
        <v>2007</v>
      </c>
    </row>
    <row r="115" spans="2:51">
      <c r="B115" s="123">
        <v>2008</v>
      </c>
      <c r="C115" s="99">
        <v>12</v>
      </c>
      <c r="D115" s="100">
        <v>0.11350689999999999</v>
      </c>
      <c r="E115" s="100">
        <v>0.11008560000000001</v>
      </c>
      <c r="F115" s="100" t="s">
        <v>208</v>
      </c>
      <c r="G115" s="100">
        <v>0.11798549999999999</v>
      </c>
      <c r="H115" s="100">
        <v>9.7855200000000003E-2</v>
      </c>
      <c r="I115" s="100">
        <v>9.2965699999999998E-2</v>
      </c>
      <c r="J115" s="100">
        <v>49.833333000000003</v>
      </c>
      <c r="K115" s="100">
        <v>53</v>
      </c>
      <c r="L115" s="100">
        <v>1.182266</v>
      </c>
      <c r="M115" s="100">
        <v>1.6315900000000001E-2</v>
      </c>
      <c r="N115" s="99">
        <v>308</v>
      </c>
      <c r="O115" s="99">
        <v>3.07167E-2</v>
      </c>
      <c r="P115" s="99">
        <v>5.5107999999999997E-2</v>
      </c>
      <c r="R115" s="123">
        <v>2008</v>
      </c>
      <c r="S115" s="99">
        <v>11</v>
      </c>
      <c r="T115" s="100">
        <v>0.1030237</v>
      </c>
      <c r="U115" s="100">
        <v>8.8142200000000004E-2</v>
      </c>
      <c r="V115" s="100" t="s">
        <v>208</v>
      </c>
      <c r="W115" s="100">
        <v>0.1014166</v>
      </c>
      <c r="X115" s="100">
        <v>6.7428600000000005E-2</v>
      </c>
      <c r="Y115" s="100">
        <v>6.4518000000000006E-2</v>
      </c>
      <c r="Z115" s="100">
        <v>65.909091000000004</v>
      </c>
      <c r="AA115" s="100">
        <v>74</v>
      </c>
      <c r="AB115" s="100">
        <v>1.1530397999999999</v>
      </c>
      <c r="AC115" s="100">
        <v>1.5625400000000001E-2</v>
      </c>
      <c r="AD115" s="99">
        <v>143</v>
      </c>
      <c r="AE115" s="99">
        <v>1.4441600000000001E-2</v>
      </c>
      <c r="AF115" s="99">
        <v>4.4659900000000002E-2</v>
      </c>
      <c r="AH115" s="123">
        <v>2008</v>
      </c>
      <c r="AI115" s="99">
        <v>23</v>
      </c>
      <c r="AJ115" s="100">
        <v>0.1082394</v>
      </c>
      <c r="AK115" s="100">
        <v>0.1015677</v>
      </c>
      <c r="AL115" s="100" t="s">
        <v>208</v>
      </c>
      <c r="AM115" s="100">
        <v>0.1128801</v>
      </c>
      <c r="AN115" s="100">
        <v>8.3893700000000002E-2</v>
      </c>
      <c r="AO115" s="100">
        <v>7.9688999999999996E-2</v>
      </c>
      <c r="AP115" s="100">
        <v>57.521738999999997</v>
      </c>
      <c r="AQ115" s="100">
        <v>65</v>
      </c>
      <c r="AR115" s="100">
        <v>1.1681056000000001</v>
      </c>
      <c r="AS115" s="100">
        <v>1.5978200000000001E-2</v>
      </c>
      <c r="AT115" s="99">
        <v>451</v>
      </c>
      <c r="AU115" s="99">
        <v>2.2630299999999999E-2</v>
      </c>
      <c r="AV115" s="99">
        <v>5.1302399999999998E-2</v>
      </c>
      <c r="AW115" s="100">
        <v>1.2489542</v>
      </c>
      <c r="AY115" s="123">
        <v>2008</v>
      </c>
    </row>
    <row r="116" spans="2:51">
      <c r="B116" s="123">
        <v>2009</v>
      </c>
      <c r="C116" s="99">
        <v>15</v>
      </c>
      <c r="D116" s="100">
        <v>0.13887859999999999</v>
      </c>
      <c r="E116" s="100">
        <v>0.13517399999999999</v>
      </c>
      <c r="F116" s="100" t="s">
        <v>208</v>
      </c>
      <c r="G116" s="100">
        <v>0.15084310000000001</v>
      </c>
      <c r="H116" s="100">
        <v>0.1054715</v>
      </c>
      <c r="I116" s="100">
        <v>9.3707200000000004E-2</v>
      </c>
      <c r="J116" s="100">
        <v>61.466667000000001</v>
      </c>
      <c r="K116" s="100">
        <v>64</v>
      </c>
      <c r="L116" s="100">
        <v>1.5400411000000001</v>
      </c>
      <c r="M116" s="100">
        <v>2.0741200000000001E-2</v>
      </c>
      <c r="N116" s="99">
        <v>229</v>
      </c>
      <c r="O116" s="99">
        <v>2.23561E-2</v>
      </c>
      <c r="P116" s="99">
        <v>4.0724499999999997E-2</v>
      </c>
      <c r="R116" s="123">
        <v>2009</v>
      </c>
      <c r="S116" s="99">
        <v>8</v>
      </c>
      <c r="T116" s="100">
        <v>7.3456099999999996E-2</v>
      </c>
      <c r="U116" s="100">
        <v>5.34718E-2</v>
      </c>
      <c r="V116" s="100" t="s">
        <v>208</v>
      </c>
      <c r="W116" s="100">
        <v>6.7056500000000005E-2</v>
      </c>
      <c r="X116" s="100">
        <v>3.2582100000000003E-2</v>
      </c>
      <c r="Y116" s="100">
        <v>2.52614E-2</v>
      </c>
      <c r="Z116" s="100">
        <v>79.75</v>
      </c>
      <c r="AA116" s="100">
        <v>82</v>
      </c>
      <c r="AB116" s="100">
        <v>0.93896710000000005</v>
      </c>
      <c r="AC116" s="100">
        <v>1.1689099999999999E-2</v>
      </c>
      <c r="AD116" s="99">
        <v>25</v>
      </c>
      <c r="AE116" s="99">
        <v>2.4743E-3</v>
      </c>
      <c r="AF116" s="99">
        <v>7.6318000000000002E-3</v>
      </c>
      <c r="AH116" s="123">
        <v>2009</v>
      </c>
      <c r="AI116" s="99">
        <v>23</v>
      </c>
      <c r="AJ116" s="100">
        <v>0.1060316</v>
      </c>
      <c r="AK116" s="100">
        <v>9.6060800000000002E-2</v>
      </c>
      <c r="AL116" s="100" t="s">
        <v>208</v>
      </c>
      <c r="AM116" s="100">
        <v>0.1114281</v>
      </c>
      <c r="AN116" s="100">
        <v>6.9678599999999993E-2</v>
      </c>
      <c r="AO116" s="100">
        <v>6.0048900000000002E-2</v>
      </c>
      <c r="AP116" s="100">
        <v>67.826087000000001</v>
      </c>
      <c r="AQ116" s="100">
        <v>68</v>
      </c>
      <c r="AR116" s="100">
        <v>1.2595837999999999</v>
      </c>
      <c r="AS116" s="100">
        <v>1.6339900000000001E-2</v>
      </c>
      <c r="AT116" s="99">
        <v>254</v>
      </c>
      <c r="AU116" s="99">
        <v>1.2483299999999999E-2</v>
      </c>
      <c r="AV116" s="99">
        <v>2.85429E-2</v>
      </c>
      <c r="AW116" s="100">
        <v>2.5279501999999998</v>
      </c>
      <c r="AY116" s="123">
        <v>2009</v>
      </c>
    </row>
    <row r="117" spans="2:51">
      <c r="B117" s="123">
        <v>2010</v>
      </c>
      <c r="C117" s="99">
        <v>8</v>
      </c>
      <c r="D117" s="100">
        <v>7.2940599999999994E-2</v>
      </c>
      <c r="E117" s="100">
        <v>7.3318499999999995E-2</v>
      </c>
      <c r="F117" s="100" t="s">
        <v>208</v>
      </c>
      <c r="G117" s="100">
        <v>7.9932799999999998E-2</v>
      </c>
      <c r="H117" s="100">
        <v>6.03572E-2</v>
      </c>
      <c r="I117" s="100">
        <v>6.0352500000000003E-2</v>
      </c>
      <c r="J117" s="100">
        <v>52.5</v>
      </c>
      <c r="K117" s="100">
        <v>62.5</v>
      </c>
      <c r="L117" s="100">
        <v>0.70921990000000001</v>
      </c>
      <c r="M117" s="100">
        <v>1.0886699999999999E-2</v>
      </c>
      <c r="N117" s="99">
        <v>196</v>
      </c>
      <c r="O117" s="99">
        <v>1.8853100000000001E-2</v>
      </c>
      <c r="P117" s="99">
        <v>3.5006799999999998E-2</v>
      </c>
      <c r="R117" s="123">
        <v>2010</v>
      </c>
      <c r="S117" s="99">
        <v>9</v>
      </c>
      <c r="T117" s="100">
        <v>8.1345500000000001E-2</v>
      </c>
      <c r="U117" s="100">
        <v>6.4933199999999996E-2</v>
      </c>
      <c r="V117" s="100" t="s">
        <v>208</v>
      </c>
      <c r="W117" s="100">
        <v>7.5261499999999995E-2</v>
      </c>
      <c r="X117" s="100">
        <v>3.8773700000000001E-2</v>
      </c>
      <c r="Y117" s="100">
        <v>2.9577599999999999E-2</v>
      </c>
      <c r="Z117" s="100">
        <v>78.333332999999996</v>
      </c>
      <c r="AA117" s="100">
        <v>84</v>
      </c>
      <c r="AB117" s="100">
        <v>0.87804879999999996</v>
      </c>
      <c r="AC117" s="100">
        <v>1.2859199999999999E-2</v>
      </c>
      <c r="AD117" s="99">
        <v>37</v>
      </c>
      <c r="AE117" s="99">
        <v>3.6055000000000002E-3</v>
      </c>
      <c r="AF117" s="99">
        <v>1.1548599999999999E-2</v>
      </c>
      <c r="AH117" s="123">
        <v>2010</v>
      </c>
      <c r="AI117" s="99">
        <v>17</v>
      </c>
      <c r="AJ117" s="100">
        <v>7.7161400000000005E-2</v>
      </c>
      <c r="AK117" s="100">
        <v>7.2183300000000006E-2</v>
      </c>
      <c r="AL117" s="100" t="s">
        <v>208</v>
      </c>
      <c r="AM117" s="100">
        <v>8.1569299999999997E-2</v>
      </c>
      <c r="AN117" s="100">
        <v>5.1138400000000001E-2</v>
      </c>
      <c r="AO117" s="100">
        <v>4.6472300000000001E-2</v>
      </c>
      <c r="AP117" s="100">
        <v>66.176471000000006</v>
      </c>
      <c r="AQ117" s="100">
        <v>76</v>
      </c>
      <c r="AR117" s="100">
        <v>0.78959590000000002</v>
      </c>
      <c r="AS117" s="100">
        <v>1.1848900000000001E-2</v>
      </c>
      <c r="AT117" s="99">
        <v>233</v>
      </c>
      <c r="AU117" s="99">
        <v>1.1278699999999999E-2</v>
      </c>
      <c r="AV117" s="99">
        <v>2.64689E-2</v>
      </c>
      <c r="AW117" s="100">
        <v>1.1291378000000001</v>
      </c>
      <c r="AY117" s="123">
        <v>2010</v>
      </c>
    </row>
    <row r="118" spans="2:51">
      <c r="B118" s="123">
        <v>2011</v>
      </c>
      <c r="C118" s="99">
        <v>16</v>
      </c>
      <c r="D118" s="100">
        <v>0.1439077</v>
      </c>
      <c r="E118" s="100">
        <v>0.14492260000000001</v>
      </c>
      <c r="F118" s="100" t="s">
        <v>208</v>
      </c>
      <c r="G118" s="100">
        <v>0.1677585</v>
      </c>
      <c r="H118" s="100">
        <v>0.1034767</v>
      </c>
      <c r="I118" s="100">
        <v>9.2024599999999998E-2</v>
      </c>
      <c r="J118" s="100">
        <v>63.9375</v>
      </c>
      <c r="K118" s="100">
        <v>78.5</v>
      </c>
      <c r="L118" s="100">
        <v>1.2882448</v>
      </c>
      <c r="M118" s="100">
        <v>2.1239899999999999E-2</v>
      </c>
      <c r="N118" s="99">
        <v>249</v>
      </c>
      <c r="O118" s="99">
        <v>2.3646299999999999E-2</v>
      </c>
      <c r="P118" s="99">
        <v>4.5797499999999998E-2</v>
      </c>
      <c r="R118" s="123">
        <v>2011</v>
      </c>
      <c r="S118" s="99">
        <v>7</v>
      </c>
      <c r="T118" s="100">
        <v>6.2378599999999999E-2</v>
      </c>
      <c r="U118" s="100">
        <v>5.2997000000000002E-2</v>
      </c>
      <c r="V118" s="100" t="s">
        <v>208</v>
      </c>
      <c r="W118" s="100">
        <v>5.9047000000000002E-2</v>
      </c>
      <c r="X118" s="100">
        <v>4.75591E-2</v>
      </c>
      <c r="Y118" s="100">
        <v>4.6981299999999997E-2</v>
      </c>
      <c r="Z118" s="100">
        <v>53</v>
      </c>
      <c r="AA118" s="100">
        <v>61</v>
      </c>
      <c r="AB118" s="100">
        <v>0.60449050000000004</v>
      </c>
      <c r="AC118" s="100">
        <v>9.7762999999999999E-3</v>
      </c>
      <c r="AD118" s="99">
        <v>181</v>
      </c>
      <c r="AE118" s="99">
        <v>1.73974E-2</v>
      </c>
      <c r="AF118" s="99">
        <v>5.5356099999999998E-2</v>
      </c>
      <c r="AH118" s="123">
        <v>2011</v>
      </c>
      <c r="AI118" s="99">
        <v>23</v>
      </c>
      <c r="AJ118" s="100">
        <v>0.1029542</v>
      </c>
      <c r="AK118" s="100">
        <v>9.3306200000000006E-2</v>
      </c>
      <c r="AL118" s="100" t="s">
        <v>208</v>
      </c>
      <c r="AM118" s="100">
        <v>0.10623199999999999</v>
      </c>
      <c r="AN118" s="100">
        <v>7.2624499999999995E-2</v>
      </c>
      <c r="AO118" s="100">
        <v>6.7652100000000007E-2</v>
      </c>
      <c r="AP118" s="100">
        <v>60.608696000000002</v>
      </c>
      <c r="AQ118" s="100">
        <v>77</v>
      </c>
      <c r="AR118" s="100">
        <v>0.95833330000000005</v>
      </c>
      <c r="AS118" s="100">
        <v>1.5653500000000001E-2</v>
      </c>
      <c r="AT118" s="99">
        <v>430</v>
      </c>
      <c r="AU118" s="99">
        <v>2.0540699999999999E-2</v>
      </c>
      <c r="AV118" s="99">
        <v>4.9387100000000003E-2</v>
      </c>
      <c r="AW118" s="100">
        <v>2.7345424999999999</v>
      </c>
      <c r="AY118" s="123">
        <v>2011</v>
      </c>
    </row>
    <row r="119" spans="2:51">
      <c r="B119" s="123">
        <v>2012</v>
      </c>
      <c r="C119" s="99">
        <v>11</v>
      </c>
      <c r="D119" s="100">
        <v>9.7204299999999993E-2</v>
      </c>
      <c r="E119" s="100">
        <v>9.9718500000000002E-2</v>
      </c>
      <c r="F119" s="100" t="s">
        <v>208</v>
      </c>
      <c r="G119" s="100">
        <v>0.1166238</v>
      </c>
      <c r="H119" s="100">
        <v>6.9748599999999994E-2</v>
      </c>
      <c r="I119" s="100">
        <v>6.6325200000000001E-2</v>
      </c>
      <c r="J119" s="100">
        <v>63.727272999999997</v>
      </c>
      <c r="K119" s="100">
        <v>82</v>
      </c>
      <c r="L119" s="100">
        <v>0.90016370000000001</v>
      </c>
      <c r="M119" s="100">
        <v>1.4707100000000001E-2</v>
      </c>
      <c r="N119" s="99">
        <v>185</v>
      </c>
      <c r="O119" s="99">
        <v>1.7273500000000001E-2</v>
      </c>
      <c r="P119" s="99">
        <v>3.4981999999999999E-2</v>
      </c>
      <c r="R119" s="123">
        <v>2012</v>
      </c>
      <c r="S119" s="99">
        <v>6</v>
      </c>
      <c r="T119" s="100">
        <v>5.25114E-2</v>
      </c>
      <c r="U119" s="100">
        <v>4.1578299999999999E-2</v>
      </c>
      <c r="V119" s="100" t="s">
        <v>208</v>
      </c>
      <c r="W119" s="100">
        <v>4.8514500000000002E-2</v>
      </c>
      <c r="X119" s="100">
        <v>2.7198799999999999E-2</v>
      </c>
      <c r="Y119" s="100">
        <v>2.2660400000000001E-2</v>
      </c>
      <c r="Z119" s="100">
        <v>73.666667000000004</v>
      </c>
      <c r="AA119" s="100">
        <v>79</v>
      </c>
      <c r="AB119" s="100">
        <v>0.51194539999999999</v>
      </c>
      <c r="AC119" s="100">
        <v>8.2982999999999998E-3</v>
      </c>
      <c r="AD119" s="99">
        <v>48</v>
      </c>
      <c r="AE119" s="99">
        <v>4.5304999999999998E-3</v>
      </c>
      <c r="AF119" s="99">
        <v>1.5022600000000001E-2</v>
      </c>
      <c r="AH119" s="123">
        <v>2012</v>
      </c>
      <c r="AI119" s="99">
        <v>17</v>
      </c>
      <c r="AJ119" s="100">
        <v>7.4749999999999997E-2</v>
      </c>
      <c r="AK119" s="100">
        <v>6.6749299999999998E-2</v>
      </c>
      <c r="AL119" s="100" t="s">
        <v>208</v>
      </c>
      <c r="AM119" s="100">
        <v>7.7423199999999998E-2</v>
      </c>
      <c r="AN119" s="100">
        <v>4.6766700000000001E-2</v>
      </c>
      <c r="AO119" s="100">
        <v>4.3483099999999997E-2</v>
      </c>
      <c r="AP119" s="100">
        <v>67.235293999999996</v>
      </c>
      <c r="AQ119" s="100">
        <v>82</v>
      </c>
      <c r="AR119" s="100">
        <v>0.71010859999999998</v>
      </c>
      <c r="AS119" s="100">
        <v>1.15569E-2</v>
      </c>
      <c r="AT119" s="99">
        <v>233</v>
      </c>
      <c r="AU119" s="99">
        <v>1.0936400000000001E-2</v>
      </c>
      <c r="AV119" s="99">
        <v>2.7464700000000002E-2</v>
      </c>
      <c r="AW119" s="100">
        <v>2.3983278000000001</v>
      </c>
      <c r="AY119" s="123">
        <v>2012</v>
      </c>
    </row>
    <row r="120" spans="2:51">
      <c r="B120" s="123">
        <v>2013</v>
      </c>
      <c r="C120" s="99">
        <v>36</v>
      </c>
      <c r="D120" s="100">
        <v>0.31269819999999998</v>
      </c>
      <c r="E120" s="100">
        <v>0.30168679999999998</v>
      </c>
      <c r="F120" s="100" t="s">
        <v>208</v>
      </c>
      <c r="G120" s="100">
        <v>0.32926899999999998</v>
      </c>
      <c r="H120" s="100">
        <v>0.23940049999999999</v>
      </c>
      <c r="I120" s="100">
        <v>0.2152538</v>
      </c>
      <c r="J120" s="100">
        <v>58.833333000000003</v>
      </c>
      <c r="K120" s="100">
        <v>56.5</v>
      </c>
      <c r="L120" s="100">
        <v>2.7210884000000002</v>
      </c>
      <c r="M120" s="100">
        <v>4.7504699999999997E-2</v>
      </c>
      <c r="N120" s="99">
        <v>625</v>
      </c>
      <c r="O120" s="99">
        <v>5.7408500000000001E-2</v>
      </c>
      <c r="P120" s="99">
        <v>0.1167345</v>
      </c>
      <c r="R120" s="123">
        <v>2013</v>
      </c>
      <c r="S120" s="99">
        <v>18</v>
      </c>
      <c r="T120" s="100">
        <v>0.15472959999999999</v>
      </c>
      <c r="U120" s="100">
        <v>0.12465030000000001</v>
      </c>
      <c r="V120" s="100" t="s">
        <v>208</v>
      </c>
      <c r="W120" s="100">
        <v>0.14542279999999999</v>
      </c>
      <c r="X120" s="100">
        <v>8.7190900000000002E-2</v>
      </c>
      <c r="Y120" s="100">
        <v>7.6397699999999999E-2</v>
      </c>
      <c r="Z120" s="100">
        <v>71.777777999999998</v>
      </c>
      <c r="AA120" s="100">
        <v>75</v>
      </c>
      <c r="AB120" s="100">
        <v>1.3245032999999999</v>
      </c>
      <c r="AC120" s="100">
        <v>2.5036200000000002E-2</v>
      </c>
      <c r="AD120" s="99">
        <v>150</v>
      </c>
      <c r="AE120" s="99">
        <v>1.3905300000000001E-2</v>
      </c>
      <c r="AF120" s="99">
        <v>4.6066200000000002E-2</v>
      </c>
      <c r="AH120" s="123">
        <v>2013</v>
      </c>
      <c r="AI120" s="99">
        <v>54</v>
      </c>
      <c r="AJ120" s="100">
        <v>0.2333026</v>
      </c>
      <c r="AK120" s="100">
        <v>0.21211969999999999</v>
      </c>
      <c r="AL120" s="100" t="s">
        <v>208</v>
      </c>
      <c r="AM120" s="100">
        <v>0.23621030000000001</v>
      </c>
      <c r="AN120" s="100">
        <v>0.16246079999999999</v>
      </c>
      <c r="AO120" s="100">
        <v>0.14502979999999999</v>
      </c>
      <c r="AP120" s="100">
        <v>63.148147999999999</v>
      </c>
      <c r="AQ120" s="100">
        <v>62.5</v>
      </c>
      <c r="AR120" s="100">
        <v>2.0134227999999998</v>
      </c>
      <c r="AS120" s="100">
        <v>3.6566000000000001E-2</v>
      </c>
      <c r="AT120" s="99">
        <v>775</v>
      </c>
      <c r="AU120" s="99">
        <v>3.5756900000000001E-2</v>
      </c>
      <c r="AV120" s="99">
        <v>9.0009400000000003E-2</v>
      </c>
      <c r="AW120" s="100">
        <v>2.4202664</v>
      </c>
      <c r="AY120" s="123">
        <v>2013</v>
      </c>
    </row>
    <row r="121" spans="2:51">
      <c r="B121" s="123">
        <v>2014</v>
      </c>
      <c r="C121" s="99">
        <v>39</v>
      </c>
      <c r="D121" s="100">
        <v>0.33392149999999998</v>
      </c>
      <c r="E121" s="100">
        <v>0.3211907</v>
      </c>
      <c r="F121" s="100" t="s">
        <v>208</v>
      </c>
      <c r="G121" s="100">
        <v>0.36157250000000002</v>
      </c>
      <c r="H121" s="100">
        <v>0.232154</v>
      </c>
      <c r="I121" s="100">
        <v>0.2012815</v>
      </c>
      <c r="J121" s="100">
        <v>65.461538000000004</v>
      </c>
      <c r="K121" s="100">
        <v>65</v>
      </c>
      <c r="L121" s="100">
        <v>2.7639971999999999</v>
      </c>
      <c r="M121" s="100">
        <v>4.9782399999999997E-2</v>
      </c>
      <c r="N121" s="99">
        <v>476</v>
      </c>
      <c r="O121" s="99">
        <v>4.31454E-2</v>
      </c>
      <c r="P121" s="99">
        <v>8.6983900000000003E-2</v>
      </c>
      <c r="R121" s="123">
        <v>2014</v>
      </c>
      <c r="S121" s="99">
        <v>13</v>
      </c>
      <c r="T121" s="100">
        <v>0.10993890000000001</v>
      </c>
      <c r="U121" s="100">
        <v>9.9307300000000001E-2</v>
      </c>
      <c r="V121" s="100" t="s">
        <v>208</v>
      </c>
      <c r="W121" s="100">
        <v>0.1040343</v>
      </c>
      <c r="X121" s="100">
        <v>8.25013E-2</v>
      </c>
      <c r="Y121" s="100">
        <v>8.2099800000000001E-2</v>
      </c>
      <c r="Z121" s="100">
        <v>56.923076999999999</v>
      </c>
      <c r="AA121" s="100">
        <v>53</v>
      </c>
      <c r="AB121" s="100">
        <v>0.98410299999999995</v>
      </c>
      <c r="AC121" s="100">
        <v>1.72783E-2</v>
      </c>
      <c r="AD121" s="99">
        <v>293</v>
      </c>
      <c r="AE121" s="99">
        <v>2.67306E-2</v>
      </c>
      <c r="AF121" s="99">
        <v>8.7932800000000005E-2</v>
      </c>
      <c r="AH121" s="123">
        <v>2014</v>
      </c>
      <c r="AI121" s="99">
        <v>52</v>
      </c>
      <c r="AJ121" s="100">
        <v>0.22123760000000001</v>
      </c>
      <c r="AK121" s="100">
        <v>0.20286109999999999</v>
      </c>
      <c r="AL121" s="100" t="s">
        <v>208</v>
      </c>
      <c r="AM121" s="100">
        <v>0.22370580000000001</v>
      </c>
      <c r="AN121" s="100">
        <v>0.15307780000000001</v>
      </c>
      <c r="AO121" s="100">
        <v>0.1384572</v>
      </c>
      <c r="AP121" s="100">
        <v>63.326923000000001</v>
      </c>
      <c r="AQ121" s="100">
        <v>61.5</v>
      </c>
      <c r="AR121" s="100">
        <v>1.9033675000000001</v>
      </c>
      <c r="AS121" s="100">
        <v>3.3858600000000003E-2</v>
      </c>
      <c r="AT121" s="99">
        <v>769</v>
      </c>
      <c r="AU121" s="99">
        <v>3.4964599999999998E-2</v>
      </c>
      <c r="AV121" s="99">
        <v>8.7343000000000004E-2</v>
      </c>
      <c r="AW121" s="100">
        <v>3.2343096</v>
      </c>
      <c r="AY121" s="123">
        <v>2014</v>
      </c>
    </row>
    <row r="122" spans="2:51">
      <c r="B122" s="123">
        <v>2015</v>
      </c>
      <c r="C122" s="99">
        <v>36</v>
      </c>
      <c r="D122" s="100">
        <v>0.30403279999999999</v>
      </c>
      <c r="E122" s="100">
        <v>0.28682560000000001</v>
      </c>
      <c r="F122" s="100" t="s">
        <v>208</v>
      </c>
      <c r="G122" s="100">
        <v>0.31551940000000001</v>
      </c>
      <c r="H122" s="100">
        <v>0.22825770000000001</v>
      </c>
      <c r="I122" s="100">
        <v>0.21096519999999999</v>
      </c>
      <c r="J122" s="100">
        <v>59.027777999999998</v>
      </c>
      <c r="K122" s="100">
        <v>59</v>
      </c>
      <c r="L122" s="100">
        <v>2.4793387999999998</v>
      </c>
      <c r="M122" s="100">
        <v>4.4264100000000001E-2</v>
      </c>
      <c r="N122" s="99">
        <v>626</v>
      </c>
      <c r="O122" s="99">
        <v>5.6029000000000002E-2</v>
      </c>
      <c r="P122" s="99">
        <v>0.1107443</v>
      </c>
      <c r="R122" s="123">
        <v>2015</v>
      </c>
      <c r="S122" s="99">
        <v>20</v>
      </c>
      <c r="T122" s="100">
        <v>0.1665285</v>
      </c>
      <c r="U122" s="100">
        <v>0.13298389999999999</v>
      </c>
      <c r="V122" s="100" t="s">
        <v>208</v>
      </c>
      <c r="W122" s="100">
        <v>0.15311469999999999</v>
      </c>
      <c r="X122" s="100">
        <v>9.3628900000000001E-2</v>
      </c>
      <c r="Y122" s="100">
        <v>8.4321499999999994E-2</v>
      </c>
      <c r="Z122" s="100">
        <v>70.900000000000006</v>
      </c>
      <c r="AA122" s="100">
        <v>70.5</v>
      </c>
      <c r="AB122" s="100">
        <v>1.4378145</v>
      </c>
      <c r="AC122" s="100">
        <v>2.5732700000000001E-2</v>
      </c>
      <c r="AD122" s="99">
        <v>163</v>
      </c>
      <c r="AE122" s="99">
        <v>1.46461E-2</v>
      </c>
      <c r="AF122" s="99">
        <v>4.8655400000000001E-2</v>
      </c>
      <c r="AH122" s="123">
        <v>2015</v>
      </c>
      <c r="AI122" s="99">
        <v>56</v>
      </c>
      <c r="AJ122" s="100">
        <v>0.2347931</v>
      </c>
      <c r="AK122" s="100">
        <v>0.20918690000000001</v>
      </c>
      <c r="AL122" s="100" t="s">
        <v>208</v>
      </c>
      <c r="AM122" s="100">
        <v>0.23364370000000001</v>
      </c>
      <c r="AN122" s="100">
        <v>0.16027449999999999</v>
      </c>
      <c r="AO122" s="100">
        <v>0.14717569999999999</v>
      </c>
      <c r="AP122" s="100">
        <v>63.267856999999999</v>
      </c>
      <c r="AQ122" s="100">
        <v>62.5</v>
      </c>
      <c r="AR122" s="100">
        <v>1.9697503000000001</v>
      </c>
      <c r="AS122" s="100">
        <v>3.52086E-2</v>
      </c>
      <c r="AT122" s="99">
        <v>789</v>
      </c>
      <c r="AU122" s="99">
        <v>3.5377899999999997E-2</v>
      </c>
      <c r="AV122" s="99">
        <v>8.7639900000000007E-2</v>
      </c>
      <c r="AW122" s="100">
        <v>2.156844</v>
      </c>
      <c r="AY122" s="123">
        <v>2015</v>
      </c>
    </row>
    <row r="123" spans="2:51">
      <c r="B123" s="123">
        <v>2016</v>
      </c>
      <c r="C123" s="99">
        <v>31</v>
      </c>
      <c r="D123" s="100">
        <v>0.25807859999999999</v>
      </c>
      <c r="E123" s="100">
        <v>0.2382774</v>
      </c>
      <c r="F123" s="100" t="s">
        <v>208</v>
      </c>
      <c r="G123" s="100">
        <v>0.27377659999999998</v>
      </c>
      <c r="H123" s="100">
        <v>0.1753547</v>
      </c>
      <c r="I123" s="100">
        <v>0.1530503</v>
      </c>
      <c r="J123" s="100">
        <v>65.419354999999996</v>
      </c>
      <c r="K123" s="100">
        <v>64</v>
      </c>
      <c r="L123" s="100">
        <v>2.1497920000000001</v>
      </c>
      <c r="M123" s="100">
        <v>3.7866299999999999E-2</v>
      </c>
      <c r="N123" s="99">
        <v>368</v>
      </c>
      <c r="O123" s="99">
        <v>3.2503600000000001E-2</v>
      </c>
      <c r="P123" s="99">
        <v>6.6603599999999999E-2</v>
      </c>
      <c r="R123" s="123">
        <v>2016</v>
      </c>
      <c r="S123" s="99">
        <v>18</v>
      </c>
      <c r="T123" s="100">
        <v>0.1475535</v>
      </c>
      <c r="U123" s="100">
        <v>0.12949260000000001</v>
      </c>
      <c r="V123" s="100" t="s">
        <v>208</v>
      </c>
      <c r="W123" s="100">
        <v>0.14116190000000001</v>
      </c>
      <c r="X123" s="100">
        <v>9.7302E-2</v>
      </c>
      <c r="Y123" s="100">
        <v>9.0102000000000002E-2</v>
      </c>
      <c r="Z123" s="100">
        <v>64.055555999999996</v>
      </c>
      <c r="AA123" s="100">
        <v>70.5</v>
      </c>
      <c r="AB123" s="100">
        <v>1.3081395</v>
      </c>
      <c r="AC123" s="100">
        <v>2.3487299999999999E-2</v>
      </c>
      <c r="AD123" s="99">
        <v>251</v>
      </c>
      <c r="AE123" s="99">
        <v>2.22125E-2</v>
      </c>
      <c r="AF123" s="99">
        <v>7.5914800000000004E-2</v>
      </c>
      <c r="AH123" s="123">
        <v>2016</v>
      </c>
      <c r="AI123" s="99">
        <v>49</v>
      </c>
      <c r="AJ123" s="100">
        <v>0.20238890000000001</v>
      </c>
      <c r="AK123" s="100">
        <v>0.18014630000000001</v>
      </c>
      <c r="AL123" s="100" t="s">
        <v>208</v>
      </c>
      <c r="AM123" s="100">
        <v>0.20275950000000001</v>
      </c>
      <c r="AN123" s="100">
        <v>0.13405990000000001</v>
      </c>
      <c r="AO123" s="100">
        <v>0.1197979</v>
      </c>
      <c r="AP123" s="100">
        <v>64.918367000000003</v>
      </c>
      <c r="AQ123" s="100">
        <v>67</v>
      </c>
      <c r="AR123" s="100">
        <v>1.7388219</v>
      </c>
      <c r="AS123" s="100">
        <v>3.0914000000000001E-2</v>
      </c>
      <c r="AT123" s="99">
        <v>619</v>
      </c>
      <c r="AU123" s="99">
        <v>2.7362999999999998E-2</v>
      </c>
      <c r="AV123" s="99">
        <v>7.0089499999999999E-2</v>
      </c>
      <c r="AW123" s="100">
        <v>1.8400848999999999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t="s">
        <v>24</v>
      </c>
      <c r="D86" s="99" t="s">
        <v>24</v>
      </c>
      <c r="E86" s="99" t="s">
        <v>24</v>
      </c>
      <c r="F86" s="99" t="s">
        <v>24</v>
      </c>
      <c r="G86" s="99" t="s">
        <v>24</v>
      </c>
      <c r="H86" s="99" t="s">
        <v>24</v>
      </c>
      <c r="I86" s="99" t="s">
        <v>24</v>
      </c>
      <c r="J86" s="99" t="s">
        <v>24</v>
      </c>
      <c r="K86" s="99" t="s">
        <v>24</v>
      </c>
      <c r="L86" s="99" t="s">
        <v>24</v>
      </c>
      <c r="M86" s="99" t="s">
        <v>24</v>
      </c>
      <c r="N86" s="99" t="s">
        <v>24</v>
      </c>
      <c r="O86" s="99" t="s">
        <v>24</v>
      </c>
      <c r="P86" s="99" t="s">
        <v>24</v>
      </c>
      <c r="Q86" s="99" t="s">
        <v>24</v>
      </c>
      <c r="R86" s="99" t="s">
        <v>24</v>
      </c>
      <c r="S86" s="99" t="s">
        <v>24</v>
      </c>
      <c r="T86" s="99" t="s">
        <v>24</v>
      </c>
      <c r="U86" s="99" t="s">
        <v>24</v>
      </c>
      <c r="V86" s="99" t="s">
        <v>24</v>
      </c>
      <c r="W86" s="127"/>
      <c r="X86" s="122">
        <v>1979</v>
      </c>
      <c r="Y86" s="99" t="s">
        <v>24</v>
      </c>
      <c r="Z86" s="99" t="s">
        <v>24</v>
      </c>
      <c r="AA86" s="99" t="s">
        <v>24</v>
      </c>
      <c r="AB86" s="99" t="s">
        <v>24</v>
      </c>
      <c r="AC86" s="99" t="s">
        <v>24</v>
      </c>
      <c r="AD86" s="99" t="s">
        <v>24</v>
      </c>
      <c r="AE86" s="99" t="s">
        <v>24</v>
      </c>
      <c r="AF86" s="99" t="s">
        <v>24</v>
      </c>
      <c r="AG86" s="99" t="s">
        <v>24</v>
      </c>
      <c r="AH86" s="99" t="s">
        <v>24</v>
      </c>
      <c r="AI86" s="99" t="s">
        <v>24</v>
      </c>
      <c r="AJ86" s="99" t="s">
        <v>24</v>
      </c>
      <c r="AK86" s="99" t="s">
        <v>24</v>
      </c>
      <c r="AL86" s="99" t="s">
        <v>24</v>
      </c>
      <c r="AM86" s="99" t="s">
        <v>24</v>
      </c>
      <c r="AN86" s="99" t="s">
        <v>24</v>
      </c>
      <c r="AO86" s="99" t="s">
        <v>24</v>
      </c>
      <c r="AP86" s="99" t="s">
        <v>24</v>
      </c>
      <c r="AQ86" s="99" t="s">
        <v>24</v>
      </c>
      <c r="AR86" s="99" t="s">
        <v>24</v>
      </c>
      <c r="AS86" s="127"/>
      <c r="AT86" s="122">
        <v>1979</v>
      </c>
      <c r="AU86" s="99" t="s">
        <v>24</v>
      </c>
      <c r="AV86" s="99" t="s">
        <v>24</v>
      </c>
      <c r="AW86" s="99" t="s">
        <v>24</v>
      </c>
      <c r="AX86" s="99" t="s">
        <v>24</v>
      </c>
      <c r="AY86" s="99" t="s">
        <v>24</v>
      </c>
      <c r="AZ86" s="99" t="s">
        <v>24</v>
      </c>
      <c r="BA86" s="99" t="s">
        <v>24</v>
      </c>
      <c r="BB86" s="99" t="s">
        <v>24</v>
      </c>
      <c r="BC86" s="99" t="s">
        <v>24</v>
      </c>
      <c r="BD86" s="99" t="s">
        <v>24</v>
      </c>
      <c r="BE86" s="99" t="s">
        <v>24</v>
      </c>
      <c r="BF86" s="99" t="s">
        <v>24</v>
      </c>
      <c r="BG86" s="99" t="s">
        <v>24</v>
      </c>
      <c r="BH86" s="99" t="s">
        <v>24</v>
      </c>
      <c r="BI86" s="99" t="s">
        <v>24</v>
      </c>
      <c r="BJ86" s="99" t="s">
        <v>24</v>
      </c>
      <c r="BK86" s="99" t="s">
        <v>24</v>
      </c>
      <c r="BL86" s="99" t="s">
        <v>24</v>
      </c>
      <c r="BM86" s="99" t="s">
        <v>24</v>
      </c>
      <c r="BN86" s="99" t="s">
        <v>24</v>
      </c>
      <c r="BP86" s="122">
        <v>1979</v>
      </c>
    </row>
    <row r="87" spans="2:68">
      <c r="B87" s="122">
        <v>1980</v>
      </c>
      <c r="C87" s="99" t="s">
        <v>24</v>
      </c>
      <c r="D87" s="99" t="s">
        <v>24</v>
      </c>
      <c r="E87" s="99" t="s">
        <v>24</v>
      </c>
      <c r="F87" s="99" t="s">
        <v>24</v>
      </c>
      <c r="G87" s="99" t="s">
        <v>24</v>
      </c>
      <c r="H87" s="99" t="s">
        <v>24</v>
      </c>
      <c r="I87" s="99" t="s">
        <v>24</v>
      </c>
      <c r="J87" s="99" t="s">
        <v>24</v>
      </c>
      <c r="K87" s="99" t="s">
        <v>24</v>
      </c>
      <c r="L87" s="99" t="s">
        <v>24</v>
      </c>
      <c r="M87" s="99" t="s">
        <v>24</v>
      </c>
      <c r="N87" s="99" t="s">
        <v>24</v>
      </c>
      <c r="O87" s="99" t="s">
        <v>24</v>
      </c>
      <c r="P87" s="99" t="s">
        <v>24</v>
      </c>
      <c r="Q87" s="99" t="s">
        <v>24</v>
      </c>
      <c r="R87" s="99" t="s">
        <v>24</v>
      </c>
      <c r="S87" s="99" t="s">
        <v>24</v>
      </c>
      <c r="T87" s="99" t="s">
        <v>24</v>
      </c>
      <c r="U87" s="99" t="s">
        <v>24</v>
      </c>
      <c r="V87" s="99" t="s">
        <v>24</v>
      </c>
      <c r="W87" s="127"/>
      <c r="X87" s="122">
        <v>1980</v>
      </c>
      <c r="Y87" s="99" t="s">
        <v>24</v>
      </c>
      <c r="Z87" s="99" t="s">
        <v>24</v>
      </c>
      <c r="AA87" s="99" t="s">
        <v>24</v>
      </c>
      <c r="AB87" s="99" t="s">
        <v>24</v>
      </c>
      <c r="AC87" s="99" t="s">
        <v>24</v>
      </c>
      <c r="AD87" s="99" t="s">
        <v>24</v>
      </c>
      <c r="AE87" s="99" t="s">
        <v>24</v>
      </c>
      <c r="AF87" s="99" t="s">
        <v>24</v>
      </c>
      <c r="AG87" s="99" t="s">
        <v>24</v>
      </c>
      <c r="AH87" s="99" t="s">
        <v>24</v>
      </c>
      <c r="AI87" s="99" t="s">
        <v>24</v>
      </c>
      <c r="AJ87" s="99" t="s">
        <v>24</v>
      </c>
      <c r="AK87" s="99" t="s">
        <v>24</v>
      </c>
      <c r="AL87" s="99" t="s">
        <v>24</v>
      </c>
      <c r="AM87" s="99" t="s">
        <v>24</v>
      </c>
      <c r="AN87" s="99" t="s">
        <v>24</v>
      </c>
      <c r="AO87" s="99" t="s">
        <v>24</v>
      </c>
      <c r="AP87" s="99" t="s">
        <v>24</v>
      </c>
      <c r="AQ87" s="99" t="s">
        <v>24</v>
      </c>
      <c r="AR87" s="99" t="s">
        <v>24</v>
      </c>
      <c r="AS87" s="127"/>
      <c r="AT87" s="122">
        <v>1980</v>
      </c>
      <c r="AU87" s="99" t="s">
        <v>24</v>
      </c>
      <c r="AV87" s="99" t="s">
        <v>24</v>
      </c>
      <c r="AW87" s="99" t="s">
        <v>24</v>
      </c>
      <c r="AX87" s="99" t="s">
        <v>24</v>
      </c>
      <c r="AY87" s="99" t="s">
        <v>24</v>
      </c>
      <c r="AZ87" s="99" t="s">
        <v>24</v>
      </c>
      <c r="BA87" s="99" t="s">
        <v>24</v>
      </c>
      <c r="BB87" s="99" t="s">
        <v>24</v>
      </c>
      <c r="BC87" s="99" t="s">
        <v>24</v>
      </c>
      <c r="BD87" s="99" t="s">
        <v>24</v>
      </c>
      <c r="BE87" s="99" t="s">
        <v>24</v>
      </c>
      <c r="BF87" s="99" t="s">
        <v>24</v>
      </c>
      <c r="BG87" s="99" t="s">
        <v>24</v>
      </c>
      <c r="BH87" s="99" t="s">
        <v>24</v>
      </c>
      <c r="BI87" s="99" t="s">
        <v>24</v>
      </c>
      <c r="BJ87" s="99" t="s">
        <v>24</v>
      </c>
      <c r="BK87" s="99" t="s">
        <v>24</v>
      </c>
      <c r="BL87" s="99" t="s">
        <v>24</v>
      </c>
      <c r="BM87" s="99" t="s">
        <v>24</v>
      </c>
      <c r="BN87" s="99" t="s">
        <v>24</v>
      </c>
      <c r="BP87" s="122">
        <v>1980</v>
      </c>
    </row>
    <row r="88" spans="2:68">
      <c r="B88" s="122">
        <v>1981</v>
      </c>
      <c r="C88" s="99" t="s">
        <v>24</v>
      </c>
      <c r="D88" s="99" t="s">
        <v>24</v>
      </c>
      <c r="E88" s="99" t="s">
        <v>24</v>
      </c>
      <c r="F88" s="99" t="s">
        <v>24</v>
      </c>
      <c r="G88" s="99" t="s">
        <v>24</v>
      </c>
      <c r="H88" s="99" t="s">
        <v>24</v>
      </c>
      <c r="I88" s="99" t="s">
        <v>24</v>
      </c>
      <c r="J88" s="99" t="s">
        <v>24</v>
      </c>
      <c r="K88" s="99" t="s">
        <v>24</v>
      </c>
      <c r="L88" s="99" t="s">
        <v>24</v>
      </c>
      <c r="M88" s="99" t="s">
        <v>24</v>
      </c>
      <c r="N88" s="99" t="s">
        <v>24</v>
      </c>
      <c r="O88" s="99" t="s">
        <v>24</v>
      </c>
      <c r="P88" s="99" t="s">
        <v>24</v>
      </c>
      <c r="Q88" s="99" t="s">
        <v>24</v>
      </c>
      <c r="R88" s="99" t="s">
        <v>24</v>
      </c>
      <c r="S88" s="99" t="s">
        <v>24</v>
      </c>
      <c r="T88" s="99" t="s">
        <v>24</v>
      </c>
      <c r="U88" s="99" t="s">
        <v>24</v>
      </c>
      <c r="V88" s="99" t="s">
        <v>24</v>
      </c>
      <c r="W88" s="127"/>
      <c r="X88" s="122">
        <v>1981</v>
      </c>
      <c r="Y88" s="99" t="s">
        <v>24</v>
      </c>
      <c r="Z88" s="99" t="s">
        <v>24</v>
      </c>
      <c r="AA88" s="99" t="s">
        <v>24</v>
      </c>
      <c r="AB88" s="99" t="s">
        <v>24</v>
      </c>
      <c r="AC88" s="99" t="s">
        <v>24</v>
      </c>
      <c r="AD88" s="99" t="s">
        <v>24</v>
      </c>
      <c r="AE88" s="99" t="s">
        <v>24</v>
      </c>
      <c r="AF88" s="99" t="s">
        <v>24</v>
      </c>
      <c r="AG88" s="99" t="s">
        <v>24</v>
      </c>
      <c r="AH88" s="99" t="s">
        <v>24</v>
      </c>
      <c r="AI88" s="99" t="s">
        <v>24</v>
      </c>
      <c r="AJ88" s="99" t="s">
        <v>24</v>
      </c>
      <c r="AK88" s="99" t="s">
        <v>24</v>
      </c>
      <c r="AL88" s="99" t="s">
        <v>24</v>
      </c>
      <c r="AM88" s="99" t="s">
        <v>24</v>
      </c>
      <c r="AN88" s="99" t="s">
        <v>24</v>
      </c>
      <c r="AO88" s="99" t="s">
        <v>24</v>
      </c>
      <c r="AP88" s="99" t="s">
        <v>24</v>
      </c>
      <c r="AQ88" s="99" t="s">
        <v>24</v>
      </c>
      <c r="AR88" s="99" t="s">
        <v>24</v>
      </c>
      <c r="AS88" s="127"/>
      <c r="AT88" s="122">
        <v>1981</v>
      </c>
      <c r="AU88" s="99" t="s">
        <v>24</v>
      </c>
      <c r="AV88" s="99" t="s">
        <v>24</v>
      </c>
      <c r="AW88" s="99" t="s">
        <v>24</v>
      </c>
      <c r="AX88" s="99" t="s">
        <v>24</v>
      </c>
      <c r="AY88" s="99" t="s">
        <v>24</v>
      </c>
      <c r="AZ88" s="99" t="s">
        <v>24</v>
      </c>
      <c r="BA88" s="99" t="s">
        <v>24</v>
      </c>
      <c r="BB88" s="99" t="s">
        <v>24</v>
      </c>
      <c r="BC88" s="99" t="s">
        <v>24</v>
      </c>
      <c r="BD88" s="99" t="s">
        <v>24</v>
      </c>
      <c r="BE88" s="99" t="s">
        <v>24</v>
      </c>
      <c r="BF88" s="99" t="s">
        <v>24</v>
      </c>
      <c r="BG88" s="99" t="s">
        <v>24</v>
      </c>
      <c r="BH88" s="99" t="s">
        <v>24</v>
      </c>
      <c r="BI88" s="99" t="s">
        <v>24</v>
      </c>
      <c r="BJ88" s="99" t="s">
        <v>24</v>
      </c>
      <c r="BK88" s="99" t="s">
        <v>24</v>
      </c>
      <c r="BL88" s="99" t="s">
        <v>24</v>
      </c>
      <c r="BM88" s="99" t="s">
        <v>24</v>
      </c>
      <c r="BN88" s="99" t="s">
        <v>24</v>
      </c>
      <c r="BP88" s="122">
        <v>1981</v>
      </c>
    </row>
    <row r="89" spans="2:68">
      <c r="B89" s="122">
        <v>1982</v>
      </c>
      <c r="C89" s="99" t="s">
        <v>24</v>
      </c>
      <c r="D89" s="99" t="s">
        <v>24</v>
      </c>
      <c r="E89" s="99" t="s">
        <v>24</v>
      </c>
      <c r="F89" s="99" t="s">
        <v>24</v>
      </c>
      <c r="G89" s="99" t="s">
        <v>24</v>
      </c>
      <c r="H89" s="99" t="s">
        <v>24</v>
      </c>
      <c r="I89" s="99" t="s">
        <v>24</v>
      </c>
      <c r="J89" s="99" t="s">
        <v>24</v>
      </c>
      <c r="K89" s="99" t="s">
        <v>24</v>
      </c>
      <c r="L89" s="99" t="s">
        <v>24</v>
      </c>
      <c r="M89" s="99" t="s">
        <v>24</v>
      </c>
      <c r="N89" s="99" t="s">
        <v>24</v>
      </c>
      <c r="O89" s="99" t="s">
        <v>24</v>
      </c>
      <c r="P89" s="99" t="s">
        <v>24</v>
      </c>
      <c r="Q89" s="99" t="s">
        <v>24</v>
      </c>
      <c r="R89" s="99" t="s">
        <v>24</v>
      </c>
      <c r="S89" s="99" t="s">
        <v>24</v>
      </c>
      <c r="T89" s="99" t="s">
        <v>24</v>
      </c>
      <c r="U89" s="99" t="s">
        <v>24</v>
      </c>
      <c r="V89" s="99" t="s">
        <v>24</v>
      </c>
      <c r="W89" s="127"/>
      <c r="X89" s="122">
        <v>1982</v>
      </c>
      <c r="Y89" s="99" t="s">
        <v>24</v>
      </c>
      <c r="Z89" s="99" t="s">
        <v>24</v>
      </c>
      <c r="AA89" s="99" t="s">
        <v>24</v>
      </c>
      <c r="AB89" s="99" t="s">
        <v>24</v>
      </c>
      <c r="AC89" s="99" t="s">
        <v>24</v>
      </c>
      <c r="AD89" s="99" t="s">
        <v>24</v>
      </c>
      <c r="AE89" s="99" t="s">
        <v>24</v>
      </c>
      <c r="AF89" s="99" t="s">
        <v>24</v>
      </c>
      <c r="AG89" s="99" t="s">
        <v>24</v>
      </c>
      <c r="AH89" s="99" t="s">
        <v>24</v>
      </c>
      <c r="AI89" s="99" t="s">
        <v>24</v>
      </c>
      <c r="AJ89" s="99" t="s">
        <v>24</v>
      </c>
      <c r="AK89" s="99" t="s">
        <v>24</v>
      </c>
      <c r="AL89" s="99" t="s">
        <v>24</v>
      </c>
      <c r="AM89" s="99" t="s">
        <v>24</v>
      </c>
      <c r="AN89" s="99" t="s">
        <v>24</v>
      </c>
      <c r="AO89" s="99" t="s">
        <v>24</v>
      </c>
      <c r="AP89" s="99" t="s">
        <v>24</v>
      </c>
      <c r="AQ89" s="99" t="s">
        <v>24</v>
      </c>
      <c r="AR89" s="99" t="s">
        <v>24</v>
      </c>
      <c r="AS89" s="127"/>
      <c r="AT89" s="122">
        <v>1982</v>
      </c>
      <c r="AU89" s="99" t="s">
        <v>24</v>
      </c>
      <c r="AV89" s="99" t="s">
        <v>24</v>
      </c>
      <c r="AW89" s="99" t="s">
        <v>24</v>
      </c>
      <c r="AX89" s="99" t="s">
        <v>24</v>
      </c>
      <c r="AY89" s="99" t="s">
        <v>24</v>
      </c>
      <c r="AZ89" s="99" t="s">
        <v>24</v>
      </c>
      <c r="BA89" s="99" t="s">
        <v>24</v>
      </c>
      <c r="BB89" s="99" t="s">
        <v>24</v>
      </c>
      <c r="BC89" s="99" t="s">
        <v>24</v>
      </c>
      <c r="BD89" s="99" t="s">
        <v>24</v>
      </c>
      <c r="BE89" s="99" t="s">
        <v>24</v>
      </c>
      <c r="BF89" s="99" t="s">
        <v>24</v>
      </c>
      <c r="BG89" s="99" t="s">
        <v>24</v>
      </c>
      <c r="BH89" s="99" t="s">
        <v>24</v>
      </c>
      <c r="BI89" s="99" t="s">
        <v>24</v>
      </c>
      <c r="BJ89" s="99" t="s">
        <v>24</v>
      </c>
      <c r="BK89" s="99" t="s">
        <v>24</v>
      </c>
      <c r="BL89" s="99" t="s">
        <v>24</v>
      </c>
      <c r="BM89" s="99" t="s">
        <v>24</v>
      </c>
      <c r="BN89" s="99" t="s">
        <v>24</v>
      </c>
      <c r="BP89" s="122">
        <v>1982</v>
      </c>
    </row>
    <row r="90" spans="2:68">
      <c r="B90" s="122">
        <v>1983</v>
      </c>
      <c r="C90" s="99" t="s">
        <v>24</v>
      </c>
      <c r="D90" s="99" t="s">
        <v>24</v>
      </c>
      <c r="E90" s="99" t="s">
        <v>24</v>
      </c>
      <c r="F90" s="99" t="s">
        <v>24</v>
      </c>
      <c r="G90" s="99" t="s">
        <v>24</v>
      </c>
      <c r="H90" s="99" t="s">
        <v>24</v>
      </c>
      <c r="I90" s="99" t="s">
        <v>24</v>
      </c>
      <c r="J90" s="99" t="s">
        <v>24</v>
      </c>
      <c r="K90" s="99" t="s">
        <v>24</v>
      </c>
      <c r="L90" s="99" t="s">
        <v>24</v>
      </c>
      <c r="M90" s="99" t="s">
        <v>24</v>
      </c>
      <c r="N90" s="99" t="s">
        <v>24</v>
      </c>
      <c r="O90" s="99" t="s">
        <v>24</v>
      </c>
      <c r="P90" s="99" t="s">
        <v>24</v>
      </c>
      <c r="Q90" s="99" t="s">
        <v>24</v>
      </c>
      <c r="R90" s="99" t="s">
        <v>24</v>
      </c>
      <c r="S90" s="99" t="s">
        <v>24</v>
      </c>
      <c r="T90" s="99" t="s">
        <v>24</v>
      </c>
      <c r="U90" s="99" t="s">
        <v>24</v>
      </c>
      <c r="V90" s="99" t="s">
        <v>24</v>
      </c>
      <c r="W90" s="127"/>
      <c r="X90" s="122">
        <v>1983</v>
      </c>
      <c r="Y90" s="99" t="s">
        <v>24</v>
      </c>
      <c r="Z90" s="99" t="s">
        <v>24</v>
      </c>
      <c r="AA90" s="99" t="s">
        <v>24</v>
      </c>
      <c r="AB90" s="99" t="s">
        <v>24</v>
      </c>
      <c r="AC90" s="99" t="s">
        <v>24</v>
      </c>
      <c r="AD90" s="99" t="s">
        <v>24</v>
      </c>
      <c r="AE90" s="99" t="s">
        <v>24</v>
      </c>
      <c r="AF90" s="99" t="s">
        <v>24</v>
      </c>
      <c r="AG90" s="99" t="s">
        <v>24</v>
      </c>
      <c r="AH90" s="99" t="s">
        <v>24</v>
      </c>
      <c r="AI90" s="99" t="s">
        <v>24</v>
      </c>
      <c r="AJ90" s="99" t="s">
        <v>24</v>
      </c>
      <c r="AK90" s="99" t="s">
        <v>24</v>
      </c>
      <c r="AL90" s="99" t="s">
        <v>24</v>
      </c>
      <c r="AM90" s="99" t="s">
        <v>24</v>
      </c>
      <c r="AN90" s="99" t="s">
        <v>24</v>
      </c>
      <c r="AO90" s="99" t="s">
        <v>24</v>
      </c>
      <c r="AP90" s="99" t="s">
        <v>24</v>
      </c>
      <c r="AQ90" s="99" t="s">
        <v>24</v>
      </c>
      <c r="AR90" s="99" t="s">
        <v>24</v>
      </c>
      <c r="AS90" s="127"/>
      <c r="AT90" s="122">
        <v>1983</v>
      </c>
      <c r="AU90" s="99" t="s">
        <v>24</v>
      </c>
      <c r="AV90" s="99" t="s">
        <v>24</v>
      </c>
      <c r="AW90" s="99" t="s">
        <v>24</v>
      </c>
      <c r="AX90" s="99" t="s">
        <v>24</v>
      </c>
      <c r="AY90" s="99" t="s">
        <v>24</v>
      </c>
      <c r="AZ90" s="99" t="s">
        <v>24</v>
      </c>
      <c r="BA90" s="99" t="s">
        <v>24</v>
      </c>
      <c r="BB90" s="99" t="s">
        <v>24</v>
      </c>
      <c r="BC90" s="99" t="s">
        <v>24</v>
      </c>
      <c r="BD90" s="99" t="s">
        <v>24</v>
      </c>
      <c r="BE90" s="99" t="s">
        <v>24</v>
      </c>
      <c r="BF90" s="99" t="s">
        <v>24</v>
      </c>
      <c r="BG90" s="99" t="s">
        <v>24</v>
      </c>
      <c r="BH90" s="99" t="s">
        <v>24</v>
      </c>
      <c r="BI90" s="99" t="s">
        <v>24</v>
      </c>
      <c r="BJ90" s="99" t="s">
        <v>24</v>
      </c>
      <c r="BK90" s="99" t="s">
        <v>24</v>
      </c>
      <c r="BL90" s="99" t="s">
        <v>24</v>
      </c>
      <c r="BM90" s="99" t="s">
        <v>24</v>
      </c>
      <c r="BN90" s="99" t="s">
        <v>24</v>
      </c>
      <c r="BP90" s="122">
        <v>1983</v>
      </c>
    </row>
    <row r="91" spans="2:68">
      <c r="B91" s="122">
        <v>1984</v>
      </c>
      <c r="C91" s="99" t="s">
        <v>24</v>
      </c>
      <c r="D91" s="99" t="s">
        <v>24</v>
      </c>
      <c r="E91" s="99" t="s">
        <v>24</v>
      </c>
      <c r="F91" s="99" t="s">
        <v>24</v>
      </c>
      <c r="G91" s="99" t="s">
        <v>24</v>
      </c>
      <c r="H91" s="99" t="s">
        <v>24</v>
      </c>
      <c r="I91" s="99" t="s">
        <v>24</v>
      </c>
      <c r="J91" s="99" t="s">
        <v>24</v>
      </c>
      <c r="K91" s="99" t="s">
        <v>24</v>
      </c>
      <c r="L91" s="99" t="s">
        <v>24</v>
      </c>
      <c r="M91" s="99" t="s">
        <v>24</v>
      </c>
      <c r="N91" s="99" t="s">
        <v>24</v>
      </c>
      <c r="O91" s="99" t="s">
        <v>24</v>
      </c>
      <c r="P91" s="99" t="s">
        <v>24</v>
      </c>
      <c r="Q91" s="99" t="s">
        <v>24</v>
      </c>
      <c r="R91" s="99" t="s">
        <v>24</v>
      </c>
      <c r="S91" s="99" t="s">
        <v>24</v>
      </c>
      <c r="T91" s="99" t="s">
        <v>24</v>
      </c>
      <c r="U91" s="99" t="s">
        <v>24</v>
      </c>
      <c r="V91" s="99" t="s">
        <v>24</v>
      </c>
      <c r="W91" s="127"/>
      <c r="X91" s="122">
        <v>1984</v>
      </c>
      <c r="Y91" s="99" t="s">
        <v>24</v>
      </c>
      <c r="Z91" s="99" t="s">
        <v>24</v>
      </c>
      <c r="AA91" s="99" t="s">
        <v>24</v>
      </c>
      <c r="AB91" s="99" t="s">
        <v>24</v>
      </c>
      <c r="AC91" s="99" t="s">
        <v>24</v>
      </c>
      <c r="AD91" s="99" t="s">
        <v>24</v>
      </c>
      <c r="AE91" s="99" t="s">
        <v>24</v>
      </c>
      <c r="AF91" s="99" t="s">
        <v>24</v>
      </c>
      <c r="AG91" s="99" t="s">
        <v>24</v>
      </c>
      <c r="AH91" s="99" t="s">
        <v>24</v>
      </c>
      <c r="AI91" s="99" t="s">
        <v>24</v>
      </c>
      <c r="AJ91" s="99" t="s">
        <v>24</v>
      </c>
      <c r="AK91" s="99" t="s">
        <v>24</v>
      </c>
      <c r="AL91" s="99" t="s">
        <v>24</v>
      </c>
      <c r="AM91" s="99" t="s">
        <v>24</v>
      </c>
      <c r="AN91" s="99" t="s">
        <v>24</v>
      </c>
      <c r="AO91" s="99" t="s">
        <v>24</v>
      </c>
      <c r="AP91" s="99" t="s">
        <v>24</v>
      </c>
      <c r="AQ91" s="99" t="s">
        <v>24</v>
      </c>
      <c r="AR91" s="99" t="s">
        <v>24</v>
      </c>
      <c r="AS91" s="127"/>
      <c r="AT91" s="122">
        <v>1984</v>
      </c>
      <c r="AU91" s="99" t="s">
        <v>24</v>
      </c>
      <c r="AV91" s="99" t="s">
        <v>24</v>
      </c>
      <c r="AW91" s="99" t="s">
        <v>24</v>
      </c>
      <c r="AX91" s="99" t="s">
        <v>24</v>
      </c>
      <c r="AY91" s="99" t="s">
        <v>24</v>
      </c>
      <c r="AZ91" s="99" t="s">
        <v>24</v>
      </c>
      <c r="BA91" s="99" t="s">
        <v>24</v>
      </c>
      <c r="BB91" s="99" t="s">
        <v>24</v>
      </c>
      <c r="BC91" s="99" t="s">
        <v>24</v>
      </c>
      <c r="BD91" s="99" t="s">
        <v>24</v>
      </c>
      <c r="BE91" s="99" t="s">
        <v>24</v>
      </c>
      <c r="BF91" s="99" t="s">
        <v>24</v>
      </c>
      <c r="BG91" s="99" t="s">
        <v>24</v>
      </c>
      <c r="BH91" s="99" t="s">
        <v>24</v>
      </c>
      <c r="BI91" s="99" t="s">
        <v>24</v>
      </c>
      <c r="BJ91" s="99" t="s">
        <v>24</v>
      </c>
      <c r="BK91" s="99" t="s">
        <v>24</v>
      </c>
      <c r="BL91" s="99" t="s">
        <v>24</v>
      </c>
      <c r="BM91" s="99" t="s">
        <v>24</v>
      </c>
      <c r="BN91" s="99" t="s">
        <v>24</v>
      </c>
      <c r="BP91" s="122">
        <v>1984</v>
      </c>
    </row>
    <row r="92" spans="2:68">
      <c r="B92" s="122">
        <v>1985</v>
      </c>
      <c r="C92" s="99" t="s">
        <v>24</v>
      </c>
      <c r="D92" s="99" t="s">
        <v>24</v>
      </c>
      <c r="E92" s="99" t="s">
        <v>24</v>
      </c>
      <c r="F92" s="99" t="s">
        <v>24</v>
      </c>
      <c r="G92" s="99" t="s">
        <v>24</v>
      </c>
      <c r="H92" s="99" t="s">
        <v>24</v>
      </c>
      <c r="I92" s="99" t="s">
        <v>24</v>
      </c>
      <c r="J92" s="99" t="s">
        <v>24</v>
      </c>
      <c r="K92" s="99" t="s">
        <v>24</v>
      </c>
      <c r="L92" s="99" t="s">
        <v>24</v>
      </c>
      <c r="M92" s="99" t="s">
        <v>24</v>
      </c>
      <c r="N92" s="99" t="s">
        <v>24</v>
      </c>
      <c r="O92" s="99" t="s">
        <v>24</v>
      </c>
      <c r="P92" s="99" t="s">
        <v>24</v>
      </c>
      <c r="Q92" s="99" t="s">
        <v>24</v>
      </c>
      <c r="R92" s="99" t="s">
        <v>24</v>
      </c>
      <c r="S92" s="99" t="s">
        <v>24</v>
      </c>
      <c r="T92" s="99" t="s">
        <v>24</v>
      </c>
      <c r="U92" s="99" t="s">
        <v>24</v>
      </c>
      <c r="V92" s="99" t="s">
        <v>24</v>
      </c>
      <c r="W92" s="127"/>
      <c r="X92" s="122">
        <v>1985</v>
      </c>
      <c r="Y92" s="99" t="s">
        <v>24</v>
      </c>
      <c r="Z92" s="99" t="s">
        <v>24</v>
      </c>
      <c r="AA92" s="99" t="s">
        <v>24</v>
      </c>
      <c r="AB92" s="99" t="s">
        <v>24</v>
      </c>
      <c r="AC92" s="99" t="s">
        <v>24</v>
      </c>
      <c r="AD92" s="99" t="s">
        <v>24</v>
      </c>
      <c r="AE92" s="99" t="s">
        <v>24</v>
      </c>
      <c r="AF92" s="99" t="s">
        <v>24</v>
      </c>
      <c r="AG92" s="99" t="s">
        <v>24</v>
      </c>
      <c r="AH92" s="99" t="s">
        <v>24</v>
      </c>
      <c r="AI92" s="99" t="s">
        <v>24</v>
      </c>
      <c r="AJ92" s="99" t="s">
        <v>24</v>
      </c>
      <c r="AK92" s="99" t="s">
        <v>24</v>
      </c>
      <c r="AL92" s="99" t="s">
        <v>24</v>
      </c>
      <c r="AM92" s="99" t="s">
        <v>24</v>
      </c>
      <c r="AN92" s="99" t="s">
        <v>24</v>
      </c>
      <c r="AO92" s="99" t="s">
        <v>24</v>
      </c>
      <c r="AP92" s="99" t="s">
        <v>24</v>
      </c>
      <c r="AQ92" s="99" t="s">
        <v>24</v>
      </c>
      <c r="AR92" s="99" t="s">
        <v>24</v>
      </c>
      <c r="AS92" s="127"/>
      <c r="AT92" s="122">
        <v>1985</v>
      </c>
      <c r="AU92" s="99" t="s">
        <v>24</v>
      </c>
      <c r="AV92" s="99" t="s">
        <v>24</v>
      </c>
      <c r="AW92" s="99" t="s">
        <v>24</v>
      </c>
      <c r="AX92" s="99" t="s">
        <v>24</v>
      </c>
      <c r="AY92" s="99" t="s">
        <v>24</v>
      </c>
      <c r="AZ92" s="99" t="s">
        <v>24</v>
      </c>
      <c r="BA92" s="99" t="s">
        <v>24</v>
      </c>
      <c r="BB92" s="99" t="s">
        <v>24</v>
      </c>
      <c r="BC92" s="99" t="s">
        <v>24</v>
      </c>
      <c r="BD92" s="99" t="s">
        <v>24</v>
      </c>
      <c r="BE92" s="99" t="s">
        <v>24</v>
      </c>
      <c r="BF92" s="99" t="s">
        <v>24</v>
      </c>
      <c r="BG92" s="99" t="s">
        <v>24</v>
      </c>
      <c r="BH92" s="99" t="s">
        <v>24</v>
      </c>
      <c r="BI92" s="99" t="s">
        <v>24</v>
      </c>
      <c r="BJ92" s="99" t="s">
        <v>24</v>
      </c>
      <c r="BK92" s="99" t="s">
        <v>24</v>
      </c>
      <c r="BL92" s="99" t="s">
        <v>24</v>
      </c>
      <c r="BM92" s="99" t="s">
        <v>24</v>
      </c>
      <c r="BN92" s="99" t="s">
        <v>24</v>
      </c>
      <c r="BP92" s="122">
        <v>1985</v>
      </c>
    </row>
    <row r="93" spans="2:68">
      <c r="B93" s="122">
        <v>1986</v>
      </c>
      <c r="C93" s="99" t="s">
        <v>24</v>
      </c>
      <c r="D93" s="99" t="s">
        <v>24</v>
      </c>
      <c r="E93" s="99" t="s">
        <v>24</v>
      </c>
      <c r="F93" s="99" t="s">
        <v>24</v>
      </c>
      <c r="G93" s="99" t="s">
        <v>24</v>
      </c>
      <c r="H93" s="99" t="s">
        <v>24</v>
      </c>
      <c r="I93" s="99" t="s">
        <v>24</v>
      </c>
      <c r="J93" s="99" t="s">
        <v>24</v>
      </c>
      <c r="K93" s="99" t="s">
        <v>24</v>
      </c>
      <c r="L93" s="99" t="s">
        <v>24</v>
      </c>
      <c r="M93" s="99" t="s">
        <v>24</v>
      </c>
      <c r="N93" s="99" t="s">
        <v>24</v>
      </c>
      <c r="O93" s="99" t="s">
        <v>24</v>
      </c>
      <c r="P93" s="99" t="s">
        <v>24</v>
      </c>
      <c r="Q93" s="99" t="s">
        <v>24</v>
      </c>
      <c r="R93" s="99" t="s">
        <v>24</v>
      </c>
      <c r="S93" s="99" t="s">
        <v>24</v>
      </c>
      <c r="T93" s="99" t="s">
        <v>24</v>
      </c>
      <c r="U93" s="99" t="s">
        <v>24</v>
      </c>
      <c r="V93" s="99" t="s">
        <v>24</v>
      </c>
      <c r="W93" s="127"/>
      <c r="X93" s="122">
        <v>1986</v>
      </c>
      <c r="Y93" s="99" t="s">
        <v>24</v>
      </c>
      <c r="Z93" s="99" t="s">
        <v>24</v>
      </c>
      <c r="AA93" s="99" t="s">
        <v>24</v>
      </c>
      <c r="AB93" s="99" t="s">
        <v>24</v>
      </c>
      <c r="AC93" s="99" t="s">
        <v>24</v>
      </c>
      <c r="AD93" s="99" t="s">
        <v>24</v>
      </c>
      <c r="AE93" s="99" t="s">
        <v>24</v>
      </c>
      <c r="AF93" s="99" t="s">
        <v>24</v>
      </c>
      <c r="AG93" s="99" t="s">
        <v>24</v>
      </c>
      <c r="AH93" s="99" t="s">
        <v>24</v>
      </c>
      <c r="AI93" s="99" t="s">
        <v>24</v>
      </c>
      <c r="AJ93" s="99" t="s">
        <v>24</v>
      </c>
      <c r="AK93" s="99" t="s">
        <v>24</v>
      </c>
      <c r="AL93" s="99" t="s">
        <v>24</v>
      </c>
      <c r="AM93" s="99" t="s">
        <v>24</v>
      </c>
      <c r="AN93" s="99" t="s">
        <v>24</v>
      </c>
      <c r="AO93" s="99" t="s">
        <v>24</v>
      </c>
      <c r="AP93" s="99" t="s">
        <v>24</v>
      </c>
      <c r="AQ93" s="99" t="s">
        <v>24</v>
      </c>
      <c r="AR93" s="99" t="s">
        <v>24</v>
      </c>
      <c r="AS93" s="127"/>
      <c r="AT93" s="122">
        <v>1986</v>
      </c>
      <c r="AU93" s="99" t="s">
        <v>24</v>
      </c>
      <c r="AV93" s="99" t="s">
        <v>24</v>
      </c>
      <c r="AW93" s="99" t="s">
        <v>24</v>
      </c>
      <c r="AX93" s="99" t="s">
        <v>24</v>
      </c>
      <c r="AY93" s="99" t="s">
        <v>24</v>
      </c>
      <c r="AZ93" s="99" t="s">
        <v>24</v>
      </c>
      <c r="BA93" s="99" t="s">
        <v>24</v>
      </c>
      <c r="BB93" s="99" t="s">
        <v>24</v>
      </c>
      <c r="BC93" s="99" t="s">
        <v>24</v>
      </c>
      <c r="BD93" s="99" t="s">
        <v>24</v>
      </c>
      <c r="BE93" s="99" t="s">
        <v>24</v>
      </c>
      <c r="BF93" s="99" t="s">
        <v>24</v>
      </c>
      <c r="BG93" s="99" t="s">
        <v>24</v>
      </c>
      <c r="BH93" s="99" t="s">
        <v>24</v>
      </c>
      <c r="BI93" s="99" t="s">
        <v>24</v>
      </c>
      <c r="BJ93" s="99" t="s">
        <v>24</v>
      </c>
      <c r="BK93" s="99" t="s">
        <v>24</v>
      </c>
      <c r="BL93" s="99" t="s">
        <v>24</v>
      </c>
      <c r="BM93" s="99" t="s">
        <v>24</v>
      </c>
      <c r="BN93" s="99" t="s">
        <v>24</v>
      </c>
      <c r="BP93" s="122">
        <v>1986</v>
      </c>
    </row>
    <row r="94" spans="2:68">
      <c r="B94" s="122">
        <v>1987</v>
      </c>
      <c r="C94" s="99" t="s">
        <v>24</v>
      </c>
      <c r="D94" s="99" t="s">
        <v>24</v>
      </c>
      <c r="E94" s="99" t="s">
        <v>24</v>
      </c>
      <c r="F94" s="99" t="s">
        <v>24</v>
      </c>
      <c r="G94" s="99" t="s">
        <v>24</v>
      </c>
      <c r="H94" s="99" t="s">
        <v>24</v>
      </c>
      <c r="I94" s="99" t="s">
        <v>24</v>
      </c>
      <c r="J94" s="99" t="s">
        <v>24</v>
      </c>
      <c r="K94" s="99" t="s">
        <v>24</v>
      </c>
      <c r="L94" s="99" t="s">
        <v>24</v>
      </c>
      <c r="M94" s="99" t="s">
        <v>24</v>
      </c>
      <c r="N94" s="99" t="s">
        <v>24</v>
      </c>
      <c r="O94" s="99" t="s">
        <v>24</v>
      </c>
      <c r="P94" s="99" t="s">
        <v>24</v>
      </c>
      <c r="Q94" s="99" t="s">
        <v>24</v>
      </c>
      <c r="R94" s="99" t="s">
        <v>24</v>
      </c>
      <c r="S94" s="99" t="s">
        <v>24</v>
      </c>
      <c r="T94" s="99" t="s">
        <v>24</v>
      </c>
      <c r="U94" s="99" t="s">
        <v>24</v>
      </c>
      <c r="V94" s="99" t="s">
        <v>24</v>
      </c>
      <c r="W94" s="127"/>
      <c r="X94" s="122">
        <v>1987</v>
      </c>
      <c r="Y94" s="99" t="s">
        <v>24</v>
      </c>
      <c r="Z94" s="99" t="s">
        <v>24</v>
      </c>
      <c r="AA94" s="99" t="s">
        <v>24</v>
      </c>
      <c r="AB94" s="99" t="s">
        <v>24</v>
      </c>
      <c r="AC94" s="99" t="s">
        <v>24</v>
      </c>
      <c r="AD94" s="99" t="s">
        <v>24</v>
      </c>
      <c r="AE94" s="99" t="s">
        <v>24</v>
      </c>
      <c r="AF94" s="99" t="s">
        <v>24</v>
      </c>
      <c r="AG94" s="99" t="s">
        <v>24</v>
      </c>
      <c r="AH94" s="99" t="s">
        <v>24</v>
      </c>
      <c r="AI94" s="99" t="s">
        <v>24</v>
      </c>
      <c r="AJ94" s="99" t="s">
        <v>24</v>
      </c>
      <c r="AK94" s="99" t="s">
        <v>24</v>
      </c>
      <c r="AL94" s="99" t="s">
        <v>24</v>
      </c>
      <c r="AM94" s="99" t="s">
        <v>24</v>
      </c>
      <c r="AN94" s="99" t="s">
        <v>24</v>
      </c>
      <c r="AO94" s="99" t="s">
        <v>24</v>
      </c>
      <c r="AP94" s="99" t="s">
        <v>24</v>
      </c>
      <c r="AQ94" s="99" t="s">
        <v>24</v>
      </c>
      <c r="AR94" s="99" t="s">
        <v>24</v>
      </c>
      <c r="AS94" s="127"/>
      <c r="AT94" s="122">
        <v>1987</v>
      </c>
      <c r="AU94" s="99" t="s">
        <v>24</v>
      </c>
      <c r="AV94" s="99" t="s">
        <v>24</v>
      </c>
      <c r="AW94" s="99" t="s">
        <v>24</v>
      </c>
      <c r="AX94" s="99" t="s">
        <v>24</v>
      </c>
      <c r="AY94" s="99" t="s">
        <v>24</v>
      </c>
      <c r="AZ94" s="99" t="s">
        <v>24</v>
      </c>
      <c r="BA94" s="99" t="s">
        <v>24</v>
      </c>
      <c r="BB94" s="99" t="s">
        <v>24</v>
      </c>
      <c r="BC94" s="99" t="s">
        <v>24</v>
      </c>
      <c r="BD94" s="99" t="s">
        <v>24</v>
      </c>
      <c r="BE94" s="99" t="s">
        <v>24</v>
      </c>
      <c r="BF94" s="99" t="s">
        <v>24</v>
      </c>
      <c r="BG94" s="99" t="s">
        <v>24</v>
      </c>
      <c r="BH94" s="99" t="s">
        <v>24</v>
      </c>
      <c r="BI94" s="99" t="s">
        <v>24</v>
      </c>
      <c r="BJ94" s="99" t="s">
        <v>24</v>
      </c>
      <c r="BK94" s="99" t="s">
        <v>24</v>
      </c>
      <c r="BL94" s="99" t="s">
        <v>24</v>
      </c>
      <c r="BM94" s="99" t="s">
        <v>24</v>
      </c>
      <c r="BN94" s="99" t="s">
        <v>24</v>
      </c>
      <c r="BP94" s="122">
        <v>1987</v>
      </c>
    </row>
    <row r="95" spans="2:68">
      <c r="B95" s="122">
        <v>1988</v>
      </c>
      <c r="C95" s="99" t="s">
        <v>24</v>
      </c>
      <c r="D95" s="99" t="s">
        <v>24</v>
      </c>
      <c r="E95" s="99" t="s">
        <v>24</v>
      </c>
      <c r="F95" s="99" t="s">
        <v>24</v>
      </c>
      <c r="G95" s="99" t="s">
        <v>24</v>
      </c>
      <c r="H95" s="99" t="s">
        <v>24</v>
      </c>
      <c r="I95" s="99" t="s">
        <v>24</v>
      </c>
      <c r="J95" s="99" t="s">
        <v>24</v>
      </c>
      <c r="K95" s="99" t="s">
        <v>24</v>
      </c>
      <c r="L95" s="99" t="s">
        <v>24</v>
      </c>
      <c r="M95" s="99" t="s">
        <v>24</v>
      </c>
      <c r="N95" s="99" t="s">
        <v>24</v>
      </c>
      <c r="O95" s="99" t="s">
        <v>24</v>
      </c>
      <c r="P95" s="99" t="s">
        <v>24</v>
      </c>
      <c r="Q95" s="99" t="s">
        <v>24</v>
      </c>
      <c r="R95" s="99" t="s">
        <v>24</v>
      </c>
      <c r="S95" s="99" t="s">
        <v>24</v>
      </c>
      <c r="T95" s="99" t="s">
        <v>24</v>
      </c>
      <c r="U95" s="99" t="s">
        <v>24</v>
      </c>
      <c r="V95" s="99" t="s">
        <v>24</v>
      </c>
      <c r="W95" s="127"/>
      <c r="X95" s="122">
        <v>1988</v>
      </c>
      <c r="Y95" s="99" t="s">
        <v>24</v>
      </c>
      <c r="Z95" s="99" t="s">
        <v>24</v>
      </c>
      <c r="AA95" s="99" t="s">
        <v>24</v>
      </c>
      <c r="AB95" s="99" t="s">
        <v>24</v>
      </c>
      <c r="AC95" s="99" t="s">
        <v>24</v>
      </c>
      <c r="AD95" s="99" t="s">
        <v>24</v>
      </c>
      <c r="AE95" s="99" t="s">
        <v>24</v>
      </c>
      <c r="AF95" s="99" t="s">
        <v>24</v>
      </c>
      <c r="AG95" s="99" t="s">
        <v>24</v>
      </c>
      <c r="AH95" s="99" t="s">
        <v>24</v>
      </c>
      <c r="AI95" s="99" t="s">
        <v>24</v>
      </c>
      <c r="AJ95" s="99" t="s">
        <v>24</v>
      </c>
      <c r="AK95" s="99" t="s">
        <v>24</v>
      </c>
      <c r="AL95" s="99" t="s">
        <v>24</v>
      </c>
      <c r="AM95" s="99" t="s">
        <v>24</v>
      </c>
      <c r="AN95" s="99" t="s">
        <v>24</v>
      </c>
      <c r="AO95" s="99" t="s">
        <v>24</v>
      </c>
      <c r="AP95" s="99" t="s">
        <v>24</v>
      </c>
      <c r="AQ95" s="99" t="s">
        <v>24</v>
      </c>
      <c r="AR95" s="99" t="s">
        <v>24</v>
      </c>
      <c r="AS95" s="127"/>
      <c r="AT95" s="122">
        <v>1988</v>
      </c>
      <c r="AU95" s="99" t="s">
        <v>24</v>
      </c>
      <c r="AV95" s="99" t="s">
        <v>24</v>
      </c>
      <c r="AW95" s="99" t="s">
        <v>24</v>
      </c>
      <c r="AX95" s="99" t="s">
        <v>24</v>
      </c>
      <c r="AY95" s="99" t="s">
        <v>24</v>
      </c>
      <c r="AZ95" s="99" t="s">
        <v>24</v>
      </c>
      <c r="BA95" s="99" t="s">
        <v>24</v>
      </c>
      <c r="BB95" s="99" t="s">
        <v>24</v>
      </c>
      <c r="BC95" s="99" t="s">
        <v>24</v>
      </c>
      <c r="BD95" s="99" t="s">
        <v>24</v>
      </c>
      <c r="BE95" s="99" t="s">
        <v>24</v>
      </c>
      <c r="BF95" s="99" t="s">
        <v>24</v>
      </c>
      <c r="BG95" s="99" t="s">
        <v>24</v>
      </c>
      <c r="BH95" s="99" t="s">
        <v>24</v>
      </c>
      <c r="BI95" s="99" t="s">
        <v>24</v>
      </c>
      <c r="BJ95" s="99" t="s">
        <v>24</v>
      </c>
      <c r="BK95" s="99" t="s">
        <v>24</v>
      </c>
      <c r="BL95" s="99" t="s">
        <v>24</v>
      </c>
      <c r="BM95" s="99" t="s">
        <v>24</v>
      </c>
      <c r="BN95" s="99" t="s">
        <v>24</v>
      </c>
      <c r="BP95" s="122">
        <v>1988</v>
      </c>
    </row>
    <row r="96" spans="2:68">
      <c r="B96" s="122">
        <v>1989</v>
      </c>
      <c r="C96" s="99" t="s">
        <v>24</v>
      </c>
      <c r="D96" s="99" t="s">
        <v>24</v>
      </c>
      <c r="E96" s="99" t="s">
        <v>24</v>
      </c>
      <c r="F96" s="99" t="s">
        <v>24</v>
      </c>
      <c r="G96" s="99" t="s">
        <v>24</v>
      </c>
      <c r="H96" s="99" t="s">
        <v>24</v>
      </c>
      <c r="I96" s="99" t="s">
        <v>24</v>
      </c>
      <c r="J96" s="99" t="s">
        <v>24</v>
      </c>
      <c r="K96" s="99" t="s">
        <v>24</v>
      </c>
      <c r="L96" s="99" t="s">
        <v>24</v>
      </c>
      <c r="M96" s="99" t="s">
        <v>24</v>
      </c>
      <c r="N96" s="99" t="s">
        <v>24</v>
      </c>
      <c r="O96" s="99" t="s">
        <v>24</v>
      </c>
      <c r="P96" s="99" t="s">
        <v>24</v>
      </c>
      <c r="Q96" s="99" t="s">
        <v>24</v>
      </c>
      <c r="R96" s="99" t="s">
        <v>24</v>
      </c>
      <c r="S96" s="99" t="s">
        <v>24</v>
      </c>
      <c r="T96" s="99" t="s">
        <v>24</v>
      </c>
      <c r="U96" s="99" t="s">
        <v>24</v>
      </c>
      <c r="V96" s="99" t="s">
        <v>24</v>
      </c>
      <c r="W96" s="127"/>
      <c r="X96" s="122">
        <v>1989</v>
      </c>
      <c r="Y96" s="99" t="s">
        <v>24</v>
      </c>
      <c r="Z96" s="99" t="s">
        <v>24</v>
      </c>
      <c r="AA96" s="99" t="s">
        <v>24</v>
      </c>
      <c r="AB96" s="99" t="s">
        <v>24</v>
      </c>
      <c r="AC96" s="99" t="s">
        <v>24</v>
      </c>
      <c r="AD96" s="99" t="s">
        <v>24</v>
      </c>
      <c r="AE96" s="99" t="s">
        <v>24</v>
      </c>
      <c r="AF96" s="99" t="s">
        <v>24</v>
      </c>
      <c r="AG96" s="99" t="s">
        <v>24</v>
      </c>
      <c r="AH96" s="99" t="s">
        <v>24</v>
      </c>
      <c r="AI96" s="99" t="s">
        <v>24</v>
      </c>
      <c r="AJ96" s="99" t="s">
        <v>24</v>
      </c>
      <c r="AK96" s="99" t="s">
        <v>24</v>
      </c>
      <c r="AL96" s="99" t="s">
        <v>24</v>
      </c>
      <c r="AM96" s="99" t="s">
        <v>24</v>
      </c>
      <c r="AN96" s="99" t="s">
        <v>24</v>
      </c>
      <c r="AO96" s="99" t="s">
        <v>24</v>
      </c>
      <c r="AP96" s="99" t="s">
        <v>24</v>
      </c>
      <c r="AQ96" s="99" t="s">
        <v>24</v>
      </c>
      <c r="AR96" s="99" t="s">
        <v>24</v>
      </c>
      <c r="AS96" s="127"/>
      <c r="AT96" s="122">
        <v>1989</v>
      </c>
      <c r="AU96" s="99" t="s">
        <v>24</v>
      </c>
      <c r="AV96" s="99" t="s">
        <v>24</v>
      </c>
      <c r="AW96" s="99" t="s">
        <v>24</v>
      </c>
      <c r="AX96" s="99" t="s">
        <v>24</v>
      </c>
      <c r="AY96" s="99" t="s">
        <v>24</v>
      </c>
      <c r="AZ96" s="99" t="s">
        <v>24</v>
      </c>
      <c r="BA96" s="99" t="s">
        <v>24</v>
      </c>
      <c r="BB96" s="99" t="s">
        <v>24</v>
      </c>
      <c r="BC96" s="99" t="s">
        <v>24</v>
      </c>
      <c r="BD96" s="99" t="s">
        <v>24</v>
      </c>
      <c r="BE96" s="99" t="s">
        <v>24</v>
      </c>
      <c r="BF96" s="99" t="s">
        <v>24</v>
      </c>
      <c r="BG96" s="99" t="s">
        <v>24</v>
      </c>
      <c r="BH96" s="99" t="s">
        <v>24</v>
      </c>
      <c r="BI96" s="99" t="s">
        <v>24</v>
      </c>
      <c r="BJ96" s="99" t="s">
        <v>24</v>
      </c>
      <c r="BK96" s="99" t="s">
        <v>24</v>
      </c>
      <c r="BL96" s="99" t="s">
        <v>24</v>
      </c>
      <c r="BM96" s="99" t="s">
        <v>24</v>
      </c>
      <c r="BN96" s="99" t="s">
        <v>24</v>
      </c>
      <c r="BP96" s="122">
        <v>1989</v>
      </c>
    </row>
    <row r="97" spans="2:68">
      <c r="B97" s="122">
        <v>1990</v>
      </c>
      <c r="C97" s="99" t="s">
        <v>24</v>
      </c>
      <c r="D97" s="99" t="s">
        <v>24</v>
      </c>
      <c r="E97" s="99" t="s">
        <v>24</v>
      </c>
      <c r="F97" s="99" t="s">
        <v>24</v>
      </c>
      <c r="G97" s="99" t="s">
        <v>24</v>
      </c>
      <c r="H97" s="99" t="s">
        <v>24</v>
      </c>
      <c r="I97" s="99" t="s">
        <v>24</v>
      </c>
      <c r="J97" s="99" t="s">
        <v>24</v>
      </c>
      <c r="K97" s="99" t="s">
        <v>24</v>
      </c>
      <c r="L97" s="99" t="s">
        <v>24</v>
      </c>
      <c r="M97" s="99" t="s">
        <v>24</v>
      </c>
      <c r="N97" s="99" t="s">
        <v>24</v>
      </c>
      <c r="O97" s="99" t="s">
        <v>24</v>
      </c>
      <c r="P97" s="99" t="s">
        <v>24</v>
      </c>
      <c r="Q97" s="99" t="s">
        <v>24</v>
      </c>
      <c r="R97" s="99" t="s">
        <v>24</v>
      </c>
      <c r="S97" s="99" t="s">
        <v>24</v>
      </c>
      <c r="T97" s="99" t="s">
        <v>24</v>
      </c>
      <c r="U97" s="99" t="s">
        <v>24</v>
      </c>
      <c r="V97" s="99" t="s">
        <v>24</v>
      </c>
      <c r="W97" s="127"/>
      <c r="X97" s="122">
        <v>1990</v>
      </c>
      <c r="Y97" s="99" t="s">
        <v>24</v>
      </c>
      <c r="Z97" s="99" t="s">
        <v>24</v>
      </c>
      <c r="AA97" s="99" t="s">
        <v>24</v>
      </c>
      <c r="AB97" s="99" t="s">
        <v>24</v>
      </c>
      <c r="AC97" s="99" t="s">
        <v>24</v>
      </c>
      <c r="AD97" s="99" t="s">
        <v>24</v>
      </c>
      <c r="AE97" s="99" t="s">
        <v>24</v>
      </c>
      <c r="AF97" s="99" t="s">
        <v>24</v>
      </c>
      <c r="AG97" s="99" t="s">
        <v>24</v>
      </c>
      <c r="AH97" s="99" t="s">
        <v>24</v>
      </c>
      <c r="AI97" s="99" t="s">
        <v>24</v>
      </c>
      <c r="AJ97" s="99" t="s">
        <v>24</v>
      </c>
      <c r="AK97" s="99" t="s">
        <v>24</v>
      </c>
      <c r="AL97" s="99" t="s">
        <v>24</v>
      </c>
      <c r="AM97" s="99" t="s">
        <v>24</v>
      </c>
      <c r="AN97" s="99" t="s">
        <v>24</v>
      </c>
      <c r="AO97" s="99" t="s">
        <v>24</v>
      </c>
      <c r="AP97" s="99" t="s">
        <v>24</v>
      </c>
      <c r="AQ97" s="99" t="s">
        <v>24</v>
      </c>
      <c r="AR97" s="99" t="s">
        <v>24</v>
      </c>
      <c r="AS97" s="127"/>
      <c r="AT97" s="122">
        <v>1990</v>
      </c>
      <c r="AU97" s="99" t="s">
        <v>24</v>
      </c>
      <c r="AV97" s="99" t="s">
        <v>24</v>
      </c>
      <c r="AW97" s="99" t="s">
        <v>24</v>
      </c>
      <c r="AX97" s="99" t="s">
        <v>24</v>
      </c>
      <c r="AY97" s="99" t="s">
        <v>24</v>
      </c>
      <c r="AZ97" s="99" t="s">
        <v>24</v>
      </c>
      <c r="BA97" s="99" t="s">
        <v>24</v>
      </c>
      <c r="BB97" s="99" t="s">
        <v>24</v>
      </c>
      <c r="BC97" s="99" t="s">
        <v>24</v>
      </c>
      <c r="BD97" s="99" t="s">
        <v>24</v>
      </c>
      <c r="BE97" s="99" t="s">
        <v>24</v>
      </c>
      <c r="BF97" s="99" t="s">
        <v>24</v>
      </c>
      <c r="BG97" s="99" t="s">
        <v>24</v>
      </c>
      <c r="BH97" s="99" t="s">
        <v>24</v>
      </c>
      <c r="BI97" s="99" t="s">
        <v>24</v>
      </c>
      <c r="BJ97" s="99" t="s">
        <v>24</v>
      </c>
      <c r="BK97" s="99" t="s">
        <v>24</v>
      </c>
      <c r="BL97" s="99" t="s">
        <v>24</v>
      </c>
      <c r="BM97" s="99" t="s">
        <v>24</v>
      </c>
      <c r="BN97" s="99" t="s">
        <v>24</v>
      </c>
      <c r="BP97" s="122">
        <v>1990</v>
      </c>
    </row>
    <row r="98" spans="2:68">
      <c r="B98" s="122">
        <v>1991</v>
      </c>
      <c r="C98" s="99" t="s">
        <v>24</v>
      </c>
      <c r="D98" s="99" t="s">
        <v>24</v>
      </c>
      <c r="E98" s="99" t="s">
        <v>24</v>
      </c>
      <c r="F98" s="99" t="s">
        <v>24</v>
      </c>
      <c r="G98" s="99" t="s">
        <v>24</v>
      </c>
      <c r="H98" s="99" t="s">
        <v>24</v>
      </c>
      <c r="I98" s="99" t="s">
        <v>24</v>
      </c>
      <c r="J98" s="99" t="s">
        <v>24</v>
      </c>
      <c r="K98" s="99" t="s">
        <v>24</v>
      </c>
      <c r="L98" s="99" t="s">
        <v>24</v>
      </c>
      <c r="M98" s="99" t="s">
        <v>24</v>
      </c>
      <c r="N98" s="99" t="s">
        <v>24</v>
      </c>
      <c r="O98" s="99" t="s">
        <v>24</v>
      </c>
      <c r="P98" s="99" t="s">
        <v>24</v>
      </c>
      <c r="Q98" s="99" t="s">
        <v>24</v>
      </c>
      <c r="R98" s="99" t="s">
        <v>24</v>
      </c>
      <c r="S98" s="99" t="s">
        <v>24</v>
      </c>
      <c r="T98" s="99" t="s">
        <v>24</v>
      </c>
      <c r="U98" s="99" t="s">
        <v>24</v>
      </c>
      <c r="V98" s="99" t="s">
        <v>24</v>
      </c>
      <c r="W98" s="127"/>
      <c r="X98" s="122">
        <v>1991</v>
      </c>
      <c r="Y98" s="99" t="s">
        <v>24</v>
      </c>
      <c r="Z98" s="99" t="s">
        <v>24</v>
      </c>
      <c r="AA98" s="99" t="s">
        <v>24</v>
      </c>
      <c r="AB98" s="99" t="s">
        <v>24</v>
      </c>
      <c r="AC98" s="99" t="s">
        <v>24</v>
      </c>
      <c r="AD98" s="99" t="s">
        <v>24</v>
      </c>
      <c r="AE98" s="99" t="s">
        <v>24</v>
      </c>
      <c r="AF98" s="99" t="s">
        <v>24</v>
      </c>
      <c r="AG98" s="99" t="s">
        <v>24</v>
      </c>
      <c r="AH98" s="99" t="s">
        <v>24</v>
      </c>
      <c r="AI98" s="99" t="s">
        <v>24</v>
      </c>
      <c r="AJ98" s="99" t="s">
        <v>24</v>
      </c>
      <c r="AK98" s="99" t="s">
        <v>24</v>
      </c>
      <c r="AL98" s="99" t="s">
        <v>24</v>
      </c>
      <c r="AM98" s="99" t="s">
        <v>24</v>
      </c>
      <c r="AN98" s="99" t="s">
        <v>24</v>
      </c>
      <c r="AO98" s="99" t="s">
        <v>24</v>
      </c>
      <c r="AP98" s="99" t="s">
        <v>24</v>
      </c>
      <c r="AQ98" s="99" t="s">
        <v>24</v>
      </c>
      <c r="AR98" s="99" t="s">
        <v>24</v>
      </c>
      <c r="AS98" s="127"/>
      <c r="AT98" s="122">
        <v>1991</v>
      </c>
      <c r="AU98" s="99" t="s">
        <v>24</v>
      </c>
      <c r="AV98" s="99" t="s">
        <v>24</v>
      </c>
      <c r="AW98" s="99" t="s">
        <v>24</v>
      </c>
      <c r="AX98" s="99" t="s">
        <v>24</v>
      </c>
      <c r="AY98" s="99" t="s">
        <v>24</v>
      </c>
      <c r="AZ98" s="99" t="s">
        <v>24</v>
      </c>
      <c r="BA98" s="99" t="s">
        <v>24</v>
      </c>
      <c r="BB98" s="99" t="s">
        <v>24</v>
      </c>
      <c r="BC98" s="99" t="s">
        <v>24</v>
      </c>
      <c r="BD98" s="99" t="s">
        <v>24</v>
      </c>
      <c r="BE98" s="99" t="s">
        <v>24</v>
      </c>
      <c r="BF98" s="99" t="s">
        <v>24</v>
      </c>
      <c r="BG98" s="99" t="s">
        <v>24</v>
      </c>
      <c r="BH98" s="99" t="s">
        <v>24</v>
      </c>
      <c r="BI98" s="99" t="s">
        <v>24</v>
      </c>
      <c r="BJ98" s="99" t="s">
        <v>24</v>
      </c>
      <c r="BK98" s="99" t="s">
        <v>24</v>
      </c>
      <c r="BL98" s="99" t="s">
        <v>24</v>
      </c>
      <c r="BM98" s="99" t="s">
        <v>24</v>
      </c>
      <c r="BN98" s="99" t="s">
        <v>24</v>
      </c>
      <c r="BP98" s="122">
        <v>1991</v>
      </c>
    </row>
    <row r="99" spans="2:68">
      <c r="B99" s="122">
        <v>1992</v>
      </c>
      <c r="C99" s="99" t="s">
        <v>24</v>
      </c>
      <c r="D99" s="99" t="s">
        <v>24</v>
      </c>
      <c r="E99" s="99" t="s">
        <v>24</v>
      </c>
      <c r="F99" s="99" t="s">
        <v>24</v>
      </c>
      <c r="G99" s="99" t="s">
        <v>24</v>
      </c>
      <c r="H99" s="99" t="s">
        <v>24</v>
      </c>
      <c r="I99" s="99" t="s">
        <v>24</v>
      </c>
      <c r="J99" s="99" t="s">
        <v>24</v>
      </c>
      <c r="K99" s="99" t="s">
        <v>24</v>
      </c>
      <c r="L99" s="99" t="s">
        <v>24</v>
      </c>
      <c r="M99" s="99" t="s">
        <v>24</v>
      </c>
      <c r="N99" s="99" t="s">
        <v>24</v>
      </c>
      <c r="O99" s="99" t="s">
        <v>24</v>
      </c>
      <c r="P99" s="99" t="s">
        <v>24</v>
      </c>
      <c r="Q99" s="99" t="s">
        <v>24</v>
      </c>
      <c r="R99" s="99" t="s">
        <v>24</v>
      </c>
      <c r="S99" s="99" t="s">
        <v>24</v>
      </c>
      <c r="T99" s="99" t="s">
        <v>24</v>
      </c>
      <c r="U99" s="99" t="s">
        <v>24</v>
      </c>
      <c r="V99" s="99" t="s">
        <v>24</v>
      </c>
      <c r="W99" s="127"/>
      <c r="X99" s="122">
        <v>1992</v>
      </c>
      <c r="Y99" s="99" t="s">
        <v>24</v>
      </c>
      <c r="Z99" s="99" t="s">
        <v>24</v>
      </c>
      <c r="AA99" s="99" t="s">
        <v>24</v>
      </c>
      <c r="AB99" s="99" t="s">
        <v>24</v>
      </c>
      <c r="AC99" s="99" t="s">
        <v>24</v>
      </c>
      <c r="AD99" s="99" t="s">
        <v>24</v>
      </c>
      <c r="AE99" s="99" t="s">
        <v>24</v>
      </c>
      <c r="AF99" s="99" t="s">
        <v>24</v>
      </c>
      <c r="AG99" s="99" t="s">
        <v>24</v>
      </c>
      <c r="AH99" s="99" t="s">
        <v>24</v>
      </c>
      <c r="AI99" s="99" t="s">
        <v>24</v>
      </c>
      <c r="AJ99" s="99" t="s">
        <v>24</v>
      </c>
      <c r="AK99" s="99" t="s">
        <v>24</v>
      </c>
      <c r="AL99" s="99" t="s">
        <v>24</v>
      </c>
      <c r="AM99" s="99" t="s">
        <v>24</v>
      </c>
      <c r="AN99" s="99" t="s">
        <v>24</v>
      </c>
      <c r="AO99" s="99" t="s">
        <v>24</v>
      </c>
      <c r="AP99" s="99" t="s">
        <v>24</v>
      </c>
      <c r="AQ99" s="99" t="s">
        <v>24</v>
      </c>
      <c r="AR99" s="99" t="s">
        <v>24</v>
      </c>
      <c r="AS99" s="127"/>
      <c r="AT99" s="122">
        <v>1992</v>
      </c>
      <c r="AU99" s="99" t="s">
        <v>24</v>
      </c>
      <c r="AV99" s="99" t="s">
        <v>24</v>
      </c>
      <c r="AW99" s="99" t="s">
        <v>24</v>
      </c>
      <c r="AX99" s="99" t="s">
        <v>24</v>
      </c>
      <c r="AY99" s="99" t="s">
        <v>24</v>
      </c>
      <c r="AZ99" s="99" t="s">
        <v>24</v>
      </c>
      <c r="BA99" s="99" t="s">
        <v>24</v>
      </c>
      <c r="BB99" s="99" t="s">
        <v>24</v>
      </c>
      <c r="BC99" s="99" t="s">
        <v>24</v>
      </c>
      <c r="BD99" s="99" t="s">
        <v>24</v>
      </c>
      <c r="BE99" s="99" t="s">
        <v>24</v>
      </c>
      <c r="BF99" s="99" t="s">
        <v>24</v>
      </c>
      <c r="BG99" s="99" t="s">
        <v>24</v>
      </c>
      <c r="BH99" s="99" t="s">
        <v>24</v>
      </c>
      <c r="BI99" s="99" t="s">
        <v>24</v>
      </c>
      <c r="BJ99" s="99" t="s">
        <v>24</v>
      </c>
      <c r="BK99" s="99" t="s">
        <v>24</v>
      </c>
      <c r="BL99" s="99" t="s">
        <v>24</v>
      </c>
      <c r="BM99" s="99" t="s">
        <v>24</v>
      </c>
      <c r="BN99" s="99" t="s">
        <v>24</v>
      </c>
      <c r="BP99" s="122">
        <v>1992</v>
      </c>
    </row>
    <row r="100" spans="2:68">
      <c r="B100" s="122">
        <v>1993</v>
      </c>
      <c r="C100" s="99" t="s">
        <v>24</v>
      </c>
      <c r="D100" s="99" t="s">
        <v>24</v>
      </c>
      <c r="E100" s="99" t="s">
        <v>24</v>
      </c>
      <c r="F100" s="99" t="s">
        <v>24</v>
      </c>
      <c r="G100" s="99" t="s">
        <v>24</v>
      </c>
      <c r="H100" s="99" t="s">
        <v>24</v>
      </c>
      <c r="I100" s="99" t="s">
        <v>24</v>
      </c>
      <c r="J100" s="99" t="s">
        <v>24</v>
      </c>
      <c r="K100" s="99" t="s">
        <v>24</v>
      </c>
      <c r="L100" s="99" t="s">
        <v>24</v>
      </c>
      <c r="M100" s="99" t="s">
        <v>24</v>
      </c>
      <c r="N100" s="99" t="s">
        <v>24</v>
      </c>
      <c r="O100" s="99" t="s">
        <v>24</v>
      </c>
      <c r="P100" s="99" t="s">
        <v>24</v>
      </c>
      <c r="Q100" s="99" t="s">
        <v>24</v>
      </c>
      <c r="R100" s="99" t="s">
        <v>24</v>
      </c>
      <c r="S100" s="99" t="s">
        <v>24</v>
      </c>
      <c r="T100" s="99" t="s">
        <v>24</v>
      </c>
      <c r="U100" s="99" t="s">
        <v>24</v>
      </c>
      <c r="V100" s="99" t="s">
        <v>24</v>
      </c>
      <c r="W100" s="127"/>
      <c r="X100" s="122">
        <v>1993</v>
      </c>
      <c r="Y100" s="99" t="s">
        <v>24</v>
      </c>
      <c r="Z100" s="99" t="s">
        <v>24</v>
      </c>
      <c r="AA100" s="99" t="s">
        <v>24</v>
      </c>
      <c r="AB100" s="99" t="s">
        <v>24</v>
      </c>
      <c r="AC100" s="99" t="s">
        <v>24</v>
      </c>
      <c r="AD100" s="99" t="s">
        <v>24</v>
      </c>
      <c r="AE100" s="99" t="s">
        <v>24</v>
      </c>
      <c r="AF100" s="99" t="s">
        <v>24</v>
      </c>
      <c r="AG100" s="99" t="s">
        <v>24</v>
      </c>
      <c r="AH100" s="99" t="s">
        <v>24</v>
      </c>
      <c r="AI100" s="99" t="s">
        <v>24</v>
      </c>
      <c r="AJ100" s="99" t="s">
        <v>24</v>
      </c>
      <c r="AK100" s="99" t="s">
        <v>24</v>
      </c>
      <c r="AL100" s="99" t="s">
        <v>24</v>
      </c>
      <c r="AM100" s="99" t="s">
        <v>24</v>
      </c>
      <c r="AN100" s="99" t="s">
        <v>24</v>
      </c>
      <c r="AO100" s="99" t="s">
        <v>24</v>
      </c>
      <c r="AP100" s="99" t="s">
        <v>24</v>
      </c>
      <c r="AQ100" s="99" t="s">
        <v>24</v>
      </c>
      <c r="AR100" s="99" t="s">
        <v>24</v>
      </c>
      <c r="AS100" s="127"/>
      <c r="AT100" s="122">
        <v>1993</v>
      </c>
      <c r="AU100" s="99" t="s">
        <v>24</v>
      </c>
      <c r="AV100" s="99" t="s">
        <v>24</v>
      </c>
      <c r="AW100" s="99" t="s">
        <v>24</v>
      </c>
      <c r="AX100" s="99" t="s">
        <v>24</v>
      </c>
      <c r="AY100" s="99" t="s">
        <v>24</v>
      </c>
      <c r="AZ100" s="99" t="s">
        <v>24</v>
      </c>
      <c r="BA100" s="99" t="s">
        <v>24</v>
      </c>
      <c r="BB100" s="99" t="s">
        <v>24</v>
      </c>
      <c r="BC100" s="99" t="s">
        <v>24</v>
      </c>
      <c r="BD100" s="99" t="s">
        <v>24</v>
      </c>
      <c r="BE100" s="99" t="s">
        <v>24</v>
      </c>
      <c r="BF100" s="99" t="s">
        <v>24</v>
      </c>
      <c r="BG100" s="99" t="s">
        <v>24</v>
      </c>
      <c r="BH100" s="99" t="s">
        <v>24</v>
      </c>
      <c r="BI100" s="99" t="s">
        <v>24</v>
      </c>
      <c r="BJ100" s="99" t="s">
        <v>24</v>
      </c>
      <c r="BK100" s="99" t="s">
        <v>24</v>
      </c>
      <c r="BL100" s="99" t="s">
        <v>24</v>
      </c>
      <c r="BM100" s="99" t="s">
        <v>24</v>
      </c>
      <c r="BN100" s="99" t="s">
        <v>24</v>
      </c>
      <c r="BP100" s="122">
        <v>1993</v>
      </c>
    </row>
    <row r="101" spans="2:68">
      <c r="B101" s="122">
        <v>1994</v>
      </c>
      <c r="C101" s="99" t="s">
        <v>24</v>
      </c>
      <c r="D101" s="99" t="s">
        <v>24</v>
      </c>
      <c r="E101" s="99" t="s">
        <v>24</v>
      </c>
      <c r="F101" s="99" t="s">
        <v>24</v>
      </c>
      <c r="G101" s="99" t="s">
        <v>24</v>
      </c>
      <c r="H101" s="99" t="s">
        <v>24</v>
      </c>
      <c r="I101" s="99" t="s">
        <v>24</v>
      </c>
      <c r="J101" s="99" t="s">
        <v>24</v>
      </c>
      <c r="K101" s="99" t="s">
        <v>24</v>
      </c>
      <c r="L101" s="99" t="s">
        <v>24</v>
      </c>
      <c r="M101" s="99" t="s">
        <v>24</v>
      </c>
      <c r="N101" s="99" t="s">
        <v>24</v>
      </c>
      <c r="O101" s="99" t="s">
        <v>24</v>
      </c>
      <c r="P101" s="99" t="s">
        <v>24</v>
      </c>
      <c r="Q101" s="99" t="s">
        <v>24</v>
      </c>
      <c r="R101" s="99" t="s">
        <v>24</v>
      </c>
      <c r="S101" s="99" t="s">
        <v>24</v>
      </c>
      <c r="T101" s="99" t="s">
        <v>24</v>
      </c>
      <c r="U101" s="99" t="s">
        <v>24</v>
      </c>
      <c r="V101" s="99" t="s">
        <v>24</v>
      </c>
      <c r="W101" s="127"/>
      <c r="X101" s="122">
        <v>1994</v>
      </c>
      <c r="Y101" s="99" t="s">
        <v>24</v>
      </c>
      <c r="Z101" s="99" t="s">
        <v>24</v>
      </c>
      <c r="AA101" s="99" t="s">
        <v>24</v>
      </c>
      <c r="AB101" s="99" t="s">
        <v>24</v>
      </c>
      <c r="AC101" s="99" t="s">
        <v>24</v>
      </c>
      <c r="AD101" s="99" t="s">
        <v>24</v>
      </c>
      <c r="AE101" s="99" t="s">
        <v>24</v>
      </c>
      <c r="AF101" s="99" t="s">
        <v>24</v>
      </c>
      <c r="AG101" s="99" t="s">
        <v>24</v>
      </c>
      <c r="AH101" s="99" t="s">
        <v>24</v>
      </c>
      <c r="AI101" s="99" t="s">
        <v>24</v>
      </c>
      <c r="AJ101" s="99" t="s">
        <v>24</v>
      </c>
      <c r="AK101" s="99" t="s">
        <v>24</v>
      </c>
      <c r="AL101" s="99" t="s">
        <v>24</v>
      </c>
      <c r="AM101" s="99" t="s">
        <v>24</v>
      </c>
      <c r="AN101" s="99" t="s">
        <v>24</v>
      </c>
      <c r="AO101" s="99" t="s">
        <v>24</v>
      </c>
      <c r="AP101" s="99" t="s">
        <v>24</v>
      </c>
      <c r="AQ101" s="99" t="s">
        <v>24</v>
      </c>
      <c r="AR101" s="99" t="s">
        <v>24</v>
      </c>
      <c r="AS101" s="127"/>
      <c r="AT101" s="122">
        <v>1994</v>
      </c>
      <c r="AU101" s="99" t="s">
        <v>24</v>
      </c>
      <c r="AV101" s="99" t="s">
        <v>24</v>
      </c>
      <c r="AW101" s="99" t="s">
        <v>24</v>
      </c>
      <c r="AX101" s="99" t="s">
        <v>24</v>
      </c>
      <c r="AY101" s="99" t="s">
        <v>24</v>
      </c>
      <c r="AZ101" s="99" t="s">
        <v>24</v>
      </c>
      <c r="BA101" s="99" t="s">
        <v>24</v>
      </c>
      <c r="BB101" s="99" t="s">
        <v>24</v>
      </c>
      <c r="BC101" s="99" t="s">
        <v>24</v>
      </c>
      <c r="BD101" s="99" t="s">
        <v>24</v>
      </c>
      <c r="BE101" s="99" t="s">
        <v>24</v>
      </c>
      <c r="BF101" s="99" t="s">
        <v>24</v>
      </c>
      <c r="BG101" s="99" t="s">
        <v>24</v>
      </c>
      <c r="BH101" s="99" t="s">
        <v>24</v>
      </c>
      <c r="BI101" s="99" t="s">
        <v>24</v>
      </c>
      <c r="BJ101" s="99" t="s">
        <v>24</v>
      </c>
      <c r="BK101" s="99" t="s">
        <v>24</v>
      </c>
      <c r="BL101" s="99" t="s">
        <v>24</v>
      </c>
      <c r="BM101" s="99" t="s">
        <v>24</v>
      </c>
      <c r="BN101" s="99" t="s">
        <v>24</v>
      </c>
      <c r="BP101" s="122">
        <v>1994</v>
      </c>
    </row>
    <row r="102" spans="2:68">
      <c r="B102" s="122">
        <v>1995</v>
      </c>
      <c r="C102" s="99" t="s">
        <v>24</v>
      </c>
      <c r="D102" s="99" t="s">
        <v>24</v>
      </c>
      <c r="E102" s="99" t="s">
        <v>24</v>
      </c>
      <c r="F102" s="99" t="s">
        <v>24</v>
      </c>
      <c r="G102" s="99" t="s">
        <v>24</v>
      </c>
      <c r="H102" s="99" t="s">
        <v>24</v>
      </c>
      <c r="I102" s="99" t="s">
        <v>24</v>
      </c>
      <c r="J102" s="99" t="s">
        <v>24</v>
      </c>
      <c r="K102" s="99" t="s">
        <v>24</v>
      </c>
      <c r="L102" s="99" t="s">
        <v>24</v>
      </c>
      <c r="M102" s="99" t="s">
        <v>24</v>
      </c>
      <c r="N102" s="99" t="s">
        <v>24</v>
      </c>
      <c r="O102" s="99" t="s">
        <v>24</v>
      </c>
      <c r="P102" s="99" t="s">
        <v>24</v>
      </c>
      <c r="Q102" s="99" t="s">
        <v>24</v>
      </c>
      <c r="R102" s="99" t="s">
        <v>24</v>
      </c>
      <c r="S102" s="99" t="s">
        <v>24</v>
      </c>
      <c r="T102" s="99" t="s">
        <v>24</v>
      </c>
      <c r="U102" s="99" t="s">
        <v>24</v>
      </c>
      <c r="V102" s="99" t="s">
        <v>24</v>
      </c>
      <c r="W102" s="127"/>
      <c r="X102" s="122">
        <v>1995</v>
      </c>
      <c r="Y102" s="99" t="s">
        <v>24</v>
      </c>
      <c r="Z102" s="99" t="s">
        <v>24</v>
      </c>
      <c r="AA102" s="99" t="s">
        <v>24</v>
      </c>
      <c r="AB102" s="99" t="s">
        <v>24</v>
      </c>
      <c r="AC102" s="99" t="s">
        <v>24</v>
      </c>
      <c r="AD102" s="99" t="s">
        <v>24</v>
      </c>
      <c r="AE102" s="99" t="s">
        <v>24</v>
      </c>
      <c r="AF102" s="99" t="s">
        <v>24</v>
      </c>
      <c r="AG102" s="99" t="s">
        <v>24</v>
      </c>
      <c r="AH102" s="99" t="s">
        <v>24</v>
      </c>
      <c r="AI102" s="99" t="s">
        <v>24</v>
      </c>
      <c r="AJ102" s="99" t="s">
        <v>24</v>
      </c>
      <c r="AK102" s="99" t="s">
        <v>24</v>
      </c>
      <c r="AL102" s="99" t="s">
        <v>24</v>
      </c>
      <c r="AM102" s="99" t="s">
        <v>24</v>
      </c>
      <c r="AN102" s="99" t="s">
        <v>24</v>
      </c>
      <c r="AO102" s="99" t="s">
        <v>24</v>
      </c>
      <c r="AP102" s="99" t="s">
        <v>24</v>
      </c>
      <c r="AQ102" s="99" t="s">
        <v>24</v>
      </c>
      <c r="AR102" s="99" t="s">
        <v>24</v>
      </c>
      <c r="AS102" s="127"/>
      <c r="AT102" s="122">
        <v>1995</v>
      </c>
      <c r="AU102" s="99" t="s">
        <v>24</v>
      </c>
      <c r="AV102" s="99" t="s">
        <v>24</v>
      </c>
      <c r="AW102" s="99" t="s">
        <v>24</v>
      </c>
      <c r="AX102" s="99" t="s">
        <v>24</v>
      </c>
      <c r="AY102" s="99" t="s">
        <v>24</v>
      </c>
      <c r="AZ102" s="99" t="s">
        <v>24</v>
      </c>
      <c r="BA102" s="99" t="s">
        <v>24</v>
      </c>
      <c r="BB102" s="99" t="s">
        <v>24</v>
      </c>
      <c r="BC102" s="99" t="s">
        <v>24</v>
      </c>
      <c r="BD102" s="99" t="s">
        <v>24</v>
      </c>
      <c r="BE102" s="99" t="s">
        <v>24</v>
      </c>
      <c r="BF102" s="99" t="s">
        <v>24</v>
      </c>
      <c r="BG102" s="99" t="s">
        <v>24</v>
      </c>
      <c r="BH102" s="99" t="s">
        <v>24</v>
      </c>
      <c r="BI102" s="99" t="s">
        <v>24</v>
      </c>
      <c r="BJ102" s="99" t="s">
        <v>24</v>
      </c>
      <c r="BK102" s="99" t="s">
        <v>24</v>
      </c>
      <c r="BL102" s="99" t="s">
        <v>24</v>
      </c>
      <c r="BM102" s="99" t="s">
        <v>24</v>
      </c>
      <c r="BN102" s="99" t="s">
        <v>24</v>
      </c>
      <c r="BP102" s="122">
        <v>1995</v>
      </c>
    </row>
    <row r="103" spans="2:68">
      <c r="B103" s="122">
        <v>1996</v>
      </c>
      <c r="C103" s="99" t="s">
        <v>24</v>
      </c>
      <c r="D103" s="99" t="s">
        <v>24</v>
      </c>
      <c r="E103" s="99" t="s">
        <v>24</v>
      </c>
      <c r="F103" s="99" t="s">
        <v>24</v>
      </c>
      <c r="G103" s="99" t="s">
        <v>24</v>
      </c>
      <c r="H103" s="99" t="s">
        <v>24</v>
      </c>
      <c r="I103" s="99" t="s">
        <v>24</v>
      </c>
      <c r="J103" s="99" t="s">
        <v>24</v>
      </c>
      <c r="K103" s="99" t="s">
        <v>24</v>
      </c>
      <c r="L103" s="99" t="s">
        <v>24</v>
      </c>
      <c r="M103" s="99" t="s">
        <v>24</v>
      </c>
      <c r="N103" s="99" t="s">
        <v>24</v>
      </c>
      <c r="O103" s="99" t="s">
        <v>24</v>
      </c>
      <c r="P103" s="99" t="s">
        <v>24</v>
      </c>
      <c r="Q103" s="99" t="s">
        <v>24</v>
      </c>
      <c r="R103" s="99" t="s">
        <v>24</v>
      </c>
      <c r="S103" s="99" t="s">
        <v>24</v>
      </c>
      <c r="T103" s="99" t="s">
        <v>24</v>
      </c>
      <c r="U103" s="99" t="s">
        <v>24</v>
      </c>
      <c r="V103" s="99" t="s">
        <v>24</v>
      </c>
      <c r="W103" s="127"/>
      <c r="X103" s="122">
        <v>1996</v>
      </c>
      <c r="Y103" s="99" t="s">
        <v>24</v>
      </c>
      <c r="Z103" s="99" t="s">
        <v>24</v>
      </c>
      <c r="AA103" s="99" t="s">
        <v>24</v>
      </c>
      <c r="AB103" s="99" t="s">
        <v>24</v>
      </c>
      <c r="AC103" s="99" t="s">
        <v>24</v>
      </c>
      <c r="AD103" s="99" t="s">
        <v>24</v>
      </c>
      <c r="AE103" s="99" t="s">
        <v>24</v>
      </c>
      <c r="AF103" s="99" t="s">
        <v>24</v>
      </c>
      <c r="AG103" s="99" t="s">
        <v>24</v>
      </c>
      <c r="AH103" s="99" t="s">
        <v>24</v>
      </c>
      <c r="AI103" s="99" t="s">
        <v>24</v>
      </c>
      <c r="AJ103" s="99" t="s">
        <v>24</v>
      </c>
      <c r="AK103" s="99" t="s">
        <v>24</v>
      </c>
      <c r="AL103" s="99" t="s">
        <v>24</v>
      </c>
      <c r="AM103" s="99" t="s">
        <v>24</v>
      </c>
      <c r="AN103" s="99" t="s">
        <v>24</v>
      </c>
      <c r="AO103" s="99" t="s">
        <v>24</v>
      </c>
      <c r="AP103" s="99" t="s">
        <v>24</v>
      </c>
      <c r="AQ103" s="99" t="s">
        <v>24</v>
      </c>
      <c r="AR103" s="99" t="s">
        <v>24</v>
      </c>
      <c r="AS103" s="127"/>
      <c r="AT103" s="122">
        <v>1996</v>
      </c>
      <c r="AU103" s="99" t="s">
        <v>24</v>
      </c>
      <c r="AV103" s="99" t="s">
        <v>24</v>
      </c>
      <c r="AW103" s="99" t="s">
        <v>24</v>
      </c>
      <c r="AX103" s="99" t="s">
        <v>24</v>
      </c>
      <c r="AY103" s="99" t="s">
        <v>24</v>
      </c>
      <c r="AZ103" s="99" t="s">
        <v>24</v>
      </c>
      <c r="BA103" s="99" t="s">
        <v>24</v>
      </c>
      <c r="BB103" s="99" t="s">
        <v>24</v>
      </c>
      <c r="BC103" s="99" t="s">
        <v>24</v>
      </c>
      <c r="BD103" s="99" t="s">
        <v>24</v>
      </c>
      <c r="BE103" s="99" t="s">
        <v>24</v>
      </c>
      <c r="BF103" s="99" t="s">
        <v>24</v>
      </c>
      <c r="BG103" s="99" t="s">
        <v>24</v>
      </c>
      <c r="BH103" s="99" t="s">
        <v>24</v>
      </c>
      <c r="BI103" s="99" t="s">
        <v>24</v>
      </c>
      <c r="BJ103" s="99" t="s">
        <v>24</v>
      </c>
      <c r="BK103" s="99" t="s">
        <v>24</v>
      </c>
      <c r="BL103" s="99" t="s">
        <v>24</v>
      </c>
      <c r="BM103" s="99" t="s">
        <v>24</v>
      </c>
      <c r="BN103" s="99" t="s">
        <v>24</v>
      </c>
      <c r="BP103" s="122">
        <v>1996</v>
      </c>
    </row>
    <row r="104" spans="2:68">
      <c r="B104" s="123">
        <v>1997</v>
      </c>
      <c r="C104" s="99">
        <v>5</v>
      </c>
      <c r="D104" s="99">
        <v>1</v>
      </c>
      <c r="E104" s="99">
        <v>0</v>
      </c>
      <c r="F104" s="99">
        <v>0</v>
      </c>
      <c r="G104" s="99">
        <v>1</v>
      </c>
      <c r="H104" s="99">
        <v>2</v>
      </c>
      <c r="I104" s="99">
        <v>3</v>
      </c>
      <c r="J104" s="99">
        <v>1</v>
      </c>
      <c r="K104" s="99">
        <v>6</v>
      </c>
      <c r="L104" s="99">
        <v>2</v>
      </c>
      <c r="M104" s="99">
        <v>2</v>
      </c>
      <c r="N104" s="99">
        <v>3</v>
      </c>
      <c r="O104" s="99">
        <v>3</v>
      </c>
      <c r="P104" s="99">
        <v>4</v>
      </c>
      <c r="Q104" s="99">
        <v>2</v>
      </c>
      <c r="R104" s="99">
        <v>2</v>
      </c>
      <c r="S104" s="99">
        <v>2</v>
      </c>
      <c r="T104" s="99">
        <v>1</v>
      </c>
      <c r="U104" s="99">
        <v>0</v>
      </c>
      <c r="V104" s="99">
        <v>40</v>
      </c>
      <c r="W104" s="127"/>
      <c r="X104" s="123">
        <v>1997</v>
      </c>
      <c r="Y104" s="99">
        <v>3</v>
      </c>
      <c r="Z104" s="99">
        <v>0</v>
      </c>
      <c r="AA104" s="99">
        <v>0</v>
      </c>
      <c r="AB104" s="99">
        <v>1</v>
      </c>
      <c r="AC104" s="99">
        <v>0</v>
      </c>
      <c r="AD104" s="99">
        <v>1</v>
      </c>
      <c r="AE104" s="99">
        <v>0</v>
      </c>
      <c r="AF104" s="99">
        <v>0</v>
      </c>
      <c r="AG104" s="99">
        <v>0</v>
      </c>
      <c r="AH104" s="99">
        <v>0</v>
      </c>
      <c r="AI104" s="99">
        <v>3</v>
      </c>
      <c r="AJ104" s="99">
        <v>1</v>
      </c>
      <c r="AK104" s="99">
        <v>1</v>
      </c>
      <c r="AL104" s="99">
        <v>0</v>
      </c>
      <c r="AM104" s="99">
        <v>1</v>
      </c>
      <c r="AN104" s="99">
        <v>0</v>
      </c>
      <c r="AO104" s="99">
        <v>2</v>
      </c>
      <c r="AP104" s="99">
        <v>1</v>
      </c>
      <c r="AQ104" s="99">
        <v>0</v>
      </c>
      <c r="AR104" s="99">
        <v>14</v>
      </c>
      <c r="AS104" s="127"/>
      <c r="AT104" s="123">
        <v>1997</v>
      </c>
      <c r="AU104" s="99">
        <v>8</v>
      </c>
      <c r="AV104" s="99">
        <v>1</v>
      </c>
      <c r="AW104" s="99">
        <v>0</v>
      </c>
      <c r="AX104" s="99">
        <v>1</v>
      </c>
      <c r="AY104" s="99">
        <v>1</v>
      </c>
      <c r="AZ104" s="99">
        <v>3</v>
      </c>
      <c r="BA104" s="99">
        <v>3</v>
      </c>
      <c r="BB104" s="99">
        <v>1</v>
      </c>
      <c r="BC104" s="99">
        <v>6</v>
      </c>
      <c r="BD104" s="99">
        <v>2</v>
      </c>
      <c r="BE104" s="99">
        <v>5</v>
      </c>
      <c r="BF104" s="99">
        <v>4</v>
      </c>
      <c r="BG104" s="99">
        <v>4</v>
      </c>
      <c r="BH104" s="99">
        <v>4</v>
      </c>
      <c r="BI104" s="99">
        <v>3</v>
      </c>
      <c r="BJ104" s="99">
        <v>2</v>
      </c>
      <c r="BK104" s="99">
        <v>4</v>
      </c>
      <c r="BL104" s="99">
        <v>2</v>
      </c>
      <c r="BM104" s="99">
        <v>0</v>
      </c>
      <c r="BN104" s="99">
        <v>54</v>
      </c>
      <c r="BP104" s="123">
        <v>1997</v>
      </c>
    </row>
    <row r="105" spans="2:68">
      <c r="B105" s="123">
        <v>1998</v>
      </c>
      <c r="C105" s="99">
        <v>0</v>
      </c>
      <c r="D105" s="99">
        <v>0</v>
      </c>
      <c r="E105" s="99">
        <v>0</v>
      </c>
      <c r="F105" s="99">
        <v>0</v>
      </c>
      <c r="G105" s="99">
        <v>1</v>
      </c>
      <c r="H105" s="99">
        <v>0</v>
      </c>
      <c r="I105" s="99">
        <v>2</v>
      </c>
      <c r="J105" s="99">
        <v>2</v>
      </c>
      <c r="K105" s="99">
        <v>1</v>
      </c>
      <c r="L105" s="99">
        <v>1</v>
      </c>
      <c r="M105" s="99">
        <v>2</v>
      </c>
      <c r="N105" s="99">
        <v>3</v>
      </c>
      <c r="O105" s="99">
        <v>3</v>
      </c>
      <c r="P105" s="99">
        <v>2</v>
      </c>
      <c r="Q105" s="99">
        <v>1</v>
      </c>
      <c r="R105" s="99">
        <v>3</v>
      </c>
      <c r="S105" s="99">
        <v>1</v>
      </c>
      <c r="T105" s="99">
        <v>1</v>
      </c>
      <c r="U105" s="99">
        <v>0</v>
      </c>
      <c r="V105" s="99">
        <v>23</v>
      </c>
      <c r="W105" s="127"/>
      <c r="X105" s="123">
        <v>1998</v>
      </c>
      <c r="Y105" s="99">
        <v>2</v>
      </c>
      <c r="Z105" s="99">
        <v>0</v>
      </c>
      <c r="AA105" s="99">
        <v>0</v>
      </c>
      <c r="AB105" s="99">
        <v>0</v>
      </c>
      <c r="AC105" s="99">
        <v>0</v>
      </c>
      <c r="AD105" s="99">
        <v>1</v>
      </c>
      <c r="AE105" s="99">
        <v>0</v>
      </c>
      <c r="AF105" s="99">
        <v>0</v>
      </c>
      <c r="AG105" s="99">
        <v>1</v>
      </c>
      <c r="AH105" s="99">
        <v>1</v>
      </c>
      <c r="AI105" s="99">
        <v>1</v>
      </c>
      <c r="AJ105" s="99">
        <v>1</v>
      </c>
      <c r="AK105" s="99">
        <v>0</v>
      </c>
      <c r="AL105" s="99">
        <v>1</v>
      </c>
      <c r="AM105" s="99">
        <v>2</v>
      </c>
      <c r="AN105" s="99">
        <v>2</v>
      </c>
      <c r="AO105" s="99">
        <v>0</v>
      </c>
      <c r="AP105" s="99">
        <v>1</v>
      </c>
      <c r="AQ105" s="99">
        <v>0</v>
      </c>
      <c r="AR105" s="99">
        <v>13</v>
      </c>
      <c r="AS105" s="127"/>
      <c r="AT105" s="123">
        <v>1998</v>
      </c>
      <c r="AU105" s="99">
        <v>2</v>
      </c>
      <c r="AV105" s="99">
        <v>0</v>
      </c>
      <c r="AW105" s="99">
        <v>0</v>
      </c>
      <c r="AX105" s="99">
        <v>0</v>
      </c>
      <c r="AY105" s="99">
        <v>1</v>
      </c>
      <c r="AZ105" s="99">
        <v>1</v>
      </c>
      <c r="BA105" s="99">
        <v>2</v>
      </c>
      <c r="BB105" s="99">
        <v>2</v>
      </c>
      <c r="BC105" s="99">
        <v>2</v>
      </c>
      <c r="BD105" s="99">
        <v>2</v>
      </c>
      <c r="BE105" s="99">
        <v>3</v>
      </c>
      <c r="BF105" s="99">
        <v>4</v>
      </c>
      <c r="BG105" s="99">
        <v>3</v>
      </c>
      <c r="BH105" s="99">
        <v>3</v>
      </c>
      <c r="BI105" s="99">
        <v>3</v>
      </c>
      <c r="BJ105" s="99">
        <v>5</v>
      </c>
      <c r="BK105" s="99">
        <v>1</v>
      </c>
      <c r="BL105" s="99">
        <v>2</v>
      </c>
      <c r="BM105" s="99">
        <v>0</v>
      </c>
      <c r="BN105" s="99">
        <v>36</v>
      </c>
      <c r="BP105" s="123">
        <v>1998</v>
      </c>
    </row>
    <row r="106" spans="2:68">
      <c r="B106" s="123">
        <v>1999</v>
      </c>
      <c r="C106" s="99">
        <v>0</v>
      </c>
      <c r="D106" s="99">
        <v>0</v>
      </c>
      <c r="E106" s="99">
        <v>0</v>
      </c>
      <c r="F106" s="99">
        <v>0</v>
      </c>
      <c r="G106" s="99">
        <v>1</v>
      </c>
      <c r="H106" s="99">
        <v>0</v>
      </c>
      <c r="I106" s="99">
        <v>1</v>
      </c>
      <c r="J106" s="99">
        <v>1</v>
      </c>
      <c r="K106" s="99">
        <v>2</v>
      </c>
      <c r="L106" s="99">
        <v>2</v>
      </c>
      <c r="M106" s="99">
        <v>3</v>
      </c>
      <c r="N106" s="99">
        <v>4</v>
      </c>
      <c r="O106" s="99">
        <v>1</v>
      </c>
      <c r="P106" s="99">
        <v>2</v>
      </c>
      <c r="Q106" s="99">
        <v>0</v>
      </c>
      <c r="R106" s="99">
        <v>1</v>
      </c>
      <c r="S106" s="99">
        <v>0</v>
      </c>
      <c r="T106" s="99">
        <v>1</v>
      </c>
      <c r="U106" s="99">
        <v>0</v>
      </c>
      <c r="V106" s="99">
        <v>19</v>
      </c>
      <c r="W106" s="127"/>
      <c r="X106" s="123">
        <v>1999</v>
      </c>
      <c r="Y106" s="99">
        <v>0</v>
      </c>
      <c r="Z106" s="99">
        <v>0</v>
      </c>
      <c r="AA106" s="99">
        <v>0</v>
      </c>
      <c r="AB106" s="99">
        <v>0</v>
      </c>
      <c r="AC106" s="99">
        <v>1</v>
      </c>
      <c r="AD106" s="99">
        <v>0</v>
      </c>
      <c r="AE106" s="99">
        <v>3</v>
      </c>
      <c r="AF106" s="99">
        <v>1</v>
      </c>
      <c r="AG106" s="99">
        <v>1</v>
      </c>
      <c r="AH106" s="99">
        <v>1</v>
      </c>
      <c r="AI106" s="99">
        <v>0</v>
      </c>
      <c r="AJ106" s="99">
        <v>0</v>
      </c>
      <c r="AK106" s="99">
        <v>1</v>
      </c>
      <c r="AL106" s="99">
        <v>2</v>
      </c>
      <c r="AM106" s="99">
        <v>2</v>
      </c>
      <c r="AN106" s="99">
        <v>2</v>
      </c>
      <c r="AO106" s="99">
        <v>4</v>
      </c>
      <c r="AP106" s="99">
        <v>1</v>
      </c>
      <c r="AQ106" s="99">
        <v>0</v>
      </c>
      <c r="AR106" s="99">
        <v>19</v>
      </c>
      <c r="AS106" s="127"/>
      <c r="AT106" s="123">
        <v>1999</v>
      </c>
      <c r="AU106" s="99">
        <v>0</v>
      </c>
      <c r="AV106" s="99">
        <v>0</v>
      </c>
      <c r="AW106" s="99">
        <v>0</v>
      </c>
      <c r="AX106" s="99">
        <v>0</v>
      </c>
      <c r="AY106" s="99">
        <v>2</v>
      </c>
      <c r="AZ106" s="99">
        <v>0</v>
      </c>
      <c r="BA106" s="99">
        <v>4</v>
      </c>
      <c r="BB106" s="99">
        <v>2</v>
      </c>
      <c r="BC106" s="99">
        <v>3</v>
      </c>
      <c r="BD106" s="99">
        <v>3</v>
      </c>
      <c r="BE106" s="99">
        <v>3</v>
      </c>
      <c r="BF106" s="99">
        <v>4</v>
      </c>
      <c r="BG106" s="99">
        <v>2</v>
      </c>
      <c r="BH106" s="99">
        <v>4</v>
      </c>
      <c r="BI106" s="99">
        <v>2</v>
      </c>
      <c r="BJ106" s="99">
        <v>3</v>
      </c>
      <c r="BK106" s="99">
        <v>4</v>
      </c>
      <c r="BL106" s="99">
        <v>2</v>
      </c>
      <c r="BM106" s="99">
        <v>0</v>
      </c>
      <c r="BN106" s="99">
        <v>38</v>
      </c>
      <c r="BP106" s="123">
        <v>1999</v>
      </c>
    </row>
    <row r="107" spans="2:68" s="91" customFormat="1">
      <c r="B107" s="124">
        <v>2000</v>
      </c>
      <c r="C107" s="99">
        <v>2</v>
      </c>
      <c r="D107" s="99">
        <v>0</v>
      </c>
      <c r="E107" s="99">
        <v>0</v>
      </c>
      <c r="F107" s="99">
        <v>0</v>
      </c>
      <c r="G107" s="99">
        <v>0</v>
      </c>
      <c r="H107" s="99">
        <v>0</v>
      </c>
      <c r="I107" s="99">
        <v>0</v>
      </c>
      <c r="J107" s="99">
        <v>0</v>
      </c>
      <c r="K107" s="99">
        <v>0</v>
      </c>
      <c r="L107" s="99">
        <v>0</v>
      </c>
      <c r="M107" s="99">
        <v>0</v>
      </c>
      <c r="N107" s="99">
        <v>1</v>
      </c>
      <c r="O107" s="99">
        <v>1</v>
      </c>
      <c r="P107" s="99">
        <v>0</v>
      </c>
      <c r="Q107" s="99">
        <v>1</v>
      </c>
      <c r="R107" s="99">
        <v>2</v>
      </c>
      <c r="S107" s="99">
        <v>0</v>
      </c>
      <c r="T107" s="99">
        <v>0</v>
      </c>
      <c r="U107" s="99">
        <v>0</v>
      </c>
      <c r="V107" s="99">
        <v>7</v>
      </c>
      <c r="W107" s="125"/>
      <c r="X107" s="124">
        <v>2000</v>
      </c>
      <c r="Y107" s="99">
        <v>1</v>
      </c>
      <c r="Z107" s="99">
        <v>0</v>
      </c>
      <c r="AA107" s="99">
        <v>0</v>
      </c>
      <c r="AB107" s="99">
        <v>0</v>
      </c>
      <c r="AC107" s="99">
        <v>0</v>
      </c>
      <c r="AD107" s="99">
        <v>0</v>
      </c>
      <c r="AE107" s="99">
        <v>0</v>
      </c>
      <c r="AF107" s="99">
        <v>0</v>
      </c>
      <c r="AG107" s="99">
        <v>0</v>
      </c>
      <c r="AH107" s="99">
        <v>0</v>
      </c>
      <c r="AI107" s="99">
        <v>0</v>
      </c>
      <c r="AJ107" s="99">
        <v>1</v>
      </c>
      <c r="AK107" s="99">
        <v>1</v>
      </c>
      <c r="AL107" s="99">
        <v>2</v>
      </c>
      <c r="AM107" s="99">
        <v>2</v>
      </c>
      <c r="AN107" s="99">
        <v>0</v>
      </c>
      <c r="AO107" s="99">
        <v>2</v>
      </c>
      <c r="AP107" s="99">
        <v>6</v>
      </c>
      <c r="AQ107" s="99">
        <v>0</v>
      </c>
      <c r="AR107" s="99">
        <v>15</v>
      </c>
      <c r="AS107" s="125"/>
      <c r="AT107" s="124">
        <v>2000</v>
      </c>
      <c r="AU107" s="99">
        <v>3</v>
      </c>
      <c r="AV107" s="99">
        <v>0</v>
      </c>
      <c r="AW107" s="99">
        <v>0</v>
      </c>
      <c r="AX107" s="99">
        <v>0</v>
      </c>
      <c r="AY107" s="99">
        <v>0</v>
      </c>
      <c r="AZ107" s="99">
        <v>0</v>
      </c>
      <c r="BA107" s="99">
        <v>0</v>
      </c>
      <c r="BB107" s="99">
        <v>0</v>
      </c>
      <c r="BC107" s="99">
        <v>0</v>
      </c>
      <c r="BD107" s="99">
        <v>0</v>
      </c>
      <c r="BE107" s="99">
        <v>0</v>
      </c>
      <c r="BF107" s="99">
        <v>2</v>
      </c>
      <c r="BG107" s="99">
        <v>2</v>
      </c>
      <c r="BH107" s="99">
        <v>2</v>
      </c>
      <c r="BI107" s="99">
        <v>3</v>
      </c>
      <c r="BJ107" s="99">
        <v>2</v>
      </c>
      <c r="BK107" s="99">
        <v>2</v>
      </c>
      <c r="BL107" s="99">
        <v>6</v>
      </c>
      <c r="BM107" s="99">
        <v>0</v>
      </c>
      <c r="BN107" s="99">
        <v>22</v>
      </c>
      <c r="BP107" s="124">
        <v>2000</v>
      </c>
    </row>
    <row r="108" spans="2:68">
      <c r="B108" s="123">
        <v>2001</v>
      </c>
      <c r="C108" s="99">
        <v>2</v>
      </c>
      <c r="D108" s="99">
        <v>1</v>
      </c>
      <c r="E108" s="99">
        <v>1</v>
      </c>
      <c r="F108" s="99">
        <v>2</v>
      </c>
      <c r="G108" s="99">
        <v>0</v>
      </c>
      <c r="H108" s="99">
        <v>1</v>
      </c>
      <c r="I108" s="99">
        <v>2</v>
      </c>
      <c r="J108" s="99">
        <v>0</v>
      </c>
      <c r="K108" s="99">
        <v>4</v>
      </c>
      <c r="L108" s="99">
        <v>0</v>
      </c>
      <c r="M108" s="99">
        <v>0</v>
      </c>
      <c r="N108" s="99">
        <v>2</v>
      </c>
      <c r="O108" s="99">
        <v>1</v>
      </c>
      <c r="P108" s="99">
        <v>1</v>
      </c>
      <c r="Q108" s="99">
        <v>1</v>
      </c>
      <c r="R108" s="99">
        <v>2</v>
      </c>
      <c r="S108" s="99">
        <v>0</v>
      </c>
      <c r="T108" s="99">
        <v>2</v>
      </c>
      <c r="U108" s="99">
        <v>0</v>
      </c>
      <c r="V108" s="99">
        <v>22</v>
      </c>
      <c r="W108" s="127"/>
      <c r="X108" s="123">
        <v>2001</v>
      </c>
      <c r="Y108" s="99">
        <v>1</v>
      </c>
      <c r="Z108" s="99">
        <v>0</v>
      </c>
      <c r="AA108" s="99">
        <v>0</v>
      </c>
      <c r="AB108" s="99">
        <v>0</v>
      </c>
      <c r="AC108" s="99">
        <v>0</v>
      </c>
      <c r="AD108" s="99">
        <v>0</v>
      </c>
      <c r="AE108" s="99">
        <v>0</v>
      </c>
      <c r="AF108" s="99">
        <v>0</v>
      </c>
      <c r="AG108" s="99">
        <v>0</v>
      </c>
      <c r="AH108" s="99">
        <v>0</v>
      </c>
      <c r="AI108" s="99">
        <v>0</v>
      </c>
      <c r="AJ108" s="99">
        <v>0</v>
      </c>
      <c r="AK108" s="99">
        <v>0</v>
      </c>
      <c r="AL108" s="99">
        <v>0</v>
      </c>
      <c r="AM108" s="99">
        <v>0</v>
      </c>
      <c r="AN108" s="99">
        <v>0</v>
      </c>
      <c r="AO108" s="99">
        <v>1</v>
      </c>
      <c r="AP108" s="99">
        <v>3</v>
      </c>
      <c r="AQ108" s="99">
        <v>0</v>
      </c>
      <c r="AR108" s="99">
        <v>5</v>
      </c>
      <c r="AS108" s="127"/>
      <c r="AT108" s="123">
        <v>2001</v>
      </c>
      <c r="AU108" s="99">
        <v>3</v>
      </c>
      <c r="AV108" s="99">
        <v>1</v>
      </c>
      <c r="AW108" s="99">
        <v>1</v>
      </c>
      <c r="AX108" s="99">
        <v>2</v>
      </c>
      <c r="AY108" s="99">
        <v>0</v>
      </c>
      <c r="AZ108" s="99">
        <v>1</v>
      </c>
      <c r="BA108" s="99">
        <v>2</v>
      </c>
      <c r="BB108" s="99">
        <v>0</v>
      </c>
      <c r="BC108" s="99">
        <v>4</v>
      </c>
      <c r="BD108" s="99">
        <v>0</v>
      </c>
      <c r="BE108" s="99">
        <v>0</v>
      </c>
      <c r="BF108" s="99">
        <v>2</v>
      </c>
      <c r="BG108" s="99">
        <v>1</v>
      </c>
      <c r="BH108" s="99">
        <v>1</v>
      </c>
      <c r="BI108" s="99">
        <v>1</v>
      </c>
      <c r="BJ108" s="99">
        <v>2</v>
      </c>
      <c r="BK108" s="99">
        <v>1</v>
      </c>
      <c r="BL108" s="99">
        <v>5</v>
      </c>
      <c r="BM108" s="99">
        <v>0</v>
      </c>
      <c r="BN108" s="99">
        <v>27</v>
      </c>
      <c r="BP108" s="123">
        <v>2001</v>
      </c>
    </row>
    <row r="109" spans="2:68">
      <c r="B109" s="124">
        <v>2002</v>
      </c>
      <c r="C109" s="99">
        <v>3</v>
      </c>
      <c r="D109" s="99">
        <v>0</v>
      </c>
      <c r="E109" s="99">
        <v>0</v>
      </c>
      <c r="F109" s="99">
        <v>0</v>
      </c>
      <c r="G109" s="99">
        <v>1</v>
      </c>
      <c r="H109" s="99">
        <v>1</v>
      </c>
      <c r="I109" s="99">
        <v>0</v>
      </c>
      <c r="J109" s="99">
        <v>1</v>
      </c>
      <c r="K109" s="99">
        <v>1</v>
      </c>
      <c r="L109" s="99">
        <v>4</v>
      </c>
      <c r="M109" s="99">
        <v>2</v>
      </c>
      <c r="N109" s="99">
        <v>1</v>
      </c>
      <c r="O109" s="99">
        <v>2</v>
      </c>
      <c r="P109" s="99">
        <v>0</v>
      </c>
      <c r="Q109" s="99">
        <v>1</v>
      </c>
      <c r="R109" s="99">
        <v>1</v>
      </c>
      <c r="S109" s="99">
        <v>1</v>
      </c>
      <c r="T109" s="99">
        <v>3</v>
      </c>
      <c r="U109" s="99">
        <v>0</v>
      </c>
      <c r="V109" s="99">
        <v>22</v>
      </c>
      <c r="W109" s="127"/>
      <c r="X109" s="124">
        <v>2002</v>
      </c>
      <c r="Y109" s="99">
        <v>3</v>
      </c>
      <c r="Z109" s="99">
        <v>0</v>
      </c>
      <c r="AA109" s="99">
        <v>0</v>
      </c>
      <c r="AB109" s="99">
        <v>0</v>
      </c>
      <c r="AC109" s="99">
        <v>0</v>
      </c>
      <c r="AD109" s="99">
        <v>1</v>
      </c>
      <c r="AE109" s="99">
        <v>0</v>
      </c>
      <c r="AF109" s="99">
        <v>1</v>
      </c>
      <c r="AG109" s="99">
        <v>0</v>
      </c>
      <c r="AH109" s="99">
        <v>0</v>
      </c>
      <c r="AI109" s="99">
        <v>0</v>
      </c>
      <c r="AJ109" s="99">
        <v>1</v>
      </c>
      <c r="AK109" s="99">
        <v>2</v>
      </c>
      <c r="AL109" s="99">
        <v>1</v>
      </c>
      <c r="AM109" s="99">
        <v>0</v>
      </c>
      <c r="AN109" s="99">
        <v>0</v>
      </c>
      <c r="AO109" s="99">
        <v>0</v>
      </c>
      <c r="AP109" s="99">
        <v>2</v>
      </c>
      <c r="AQ109" s="99">
        <v>0</v>
      </c>
      <c r="AR109" s="99">
        <v>11</v>
      </c>
      <c r="AS109" s="127"/>
      <c r="AT109" s="124">
        <v>2002</v>
      </c>
      <c r="AU109" s="99">
        <v>6</v>
      </c>
      <c r="AV109" s="99">
        <v>0</v>
      </c>
      <c r="AW109" s="99">
        <v>0</v>
      </c>
      <c r="AX109" s="99">
        <v>0</v>
      </c>
      <c r="AY109" s="99">
        <v>1</v>
      </c>
      <c r="AZ109" s="99">
        <v>2</v>
      </c>
      <c r="BA109" s="99">
        <v>0</v>
      </c>
      <c r="BB109" s="99">
        <v>2</v>
      </c>
      <c r="BC109" s="99">
        <v>1</v>
      </c>
      <c r="BD109" s="99">
        <v>4</v>
      </c>
      <c r="BE109" s="99">
        <v>2</v>
      </c>
      <c r="BF109" s="99">
        <v>2</v>
      </c>
      <c r="BG109" s="99">
        <v>4</v>
      </c>
      <c r="BH109" s="99">
        <v>1</v>
      </c>
      <c r="BI109" s="99">
        <v>1</v>
      </c>
      <c r="BJ109" s="99">
        <v>1</v>
      </c>
      <c r="BK109" s="99">
        <v>1</v>
      </c>
      <c r="BL109" s="99">
        <v>5</v>
      </c>
      <c r="BM109" s="99">
        <v>0</v>
      </c>
      <c r="BN109" s="99">
        <v>33</v>
      </c>
      <c r="BP109" s="124">
        <v>2002</v>
      </c>
    </row>
    <row r="110" spans="2:68">
      <c r="B110" s="123">
        <v>2003</v>
      </c>
      <c r="C110" s="99">
        <v>0</v>
      </c>
      <c r="D110" s="99">
        <v>0</v>
      </c>
      <c r="E110" s="99">
        <v>0</v>
      </c>
      <c r="F110" s="99">
        <v>0</v>
      </c>
      <c r="G110" s="99">
        <v>0</v>
      </c>
      <c r="H110" s="99">
        <v>0</v>
      </c>
      <c r="I110" s="99">
        <v>0</v>
      </c>
      <c r="J110" s="99">
        <v>1</v>
      </c>
      <c r="K110" s="99">
        <v>3</v>
      </c>
      <c r="L110" s="99">
        <v>2</v>
      </c>
      <c r="M110" s="99">
        <v>1</v>
      </c>
      <c r="N110" s="99">
        <v>2</v>
      </c>
      <c r="O110" s="99">
        <v>4</v>
      </c>
      <c r="P110" s="99">
        <v>4</v>
      </c>
      <c r="Q110" s="99">
        <v>0</v>
      </c>
      <c r="R110" s="99">
        <v>0</v>
      </c>
      <c r="S110" s="99">
        <v>1</v>
      </c>
      <c r="T110" s="99">
        <v>1</v>
      </c>
      <c r="U110" s="99">
        <v>0</v>
      </c>
      <c r="V110" s="99">
        <v>19</v>
      </c>
      <c r="W110" s="127"/>
      <c r="X110" s="123">
        <v>2003</v>
      </c>
      <c r="Y110" s="99">
        <v>1</v>
      </c>
      <c r="Z110" s="99">
        <v>0</v>
      </c>
      <c r="AA110" s="99">
        <v>0</v>
      </c>
      <c r="AB110" s="99">
        <v>0</v>
      </c>
      <c r="AC110" s="99">
        <v>0</v>
      </c>
      <c r="AD110" s="99">
        <v>0</v>
      </c>
      <c r="AE110" s="99">
        <v>1</v>
      </c>
      <c r="AF110" s="99">
        <v>0</v>
      </c>
      <c r="AG110" s="99">
        <v>0</v>
      </c>
      <c r="AH110" s="99">
        <v>0</v>
      </c>
      <c r="AI110" s="99">
        <v>0</v>
      </c>
      <c r="AJ110" s="99">
        <v>0</v>
      </c>
      <c r="AK110" s="99">
        <v>0</v>
      </c>
      <c r="AL110" s="99">
        <v>1</v>
      </c>
      <c r="AM110" s="99">
        <v>1</v>
      </c>
      <c r="AN110" s="99">
        <v>4</v>
      </c>
      <c r="AO110" s="99">
        <v>0</v>
      </c>
      <c r="AP110" s="99">
        <v>1</v>
      </c>
      <c r="AQ110" s="99">
        <v>0</v>
      </c>
      <c r="AR110" s="99">
        <v>9</v>
      </c>
      <c r="AS110" s="127"/>
      <c r="AT110" s="123">
        <v>2003</v>
      </c>
      <c r="AU110" s="99">
        <v>1</v>
      </c>
      <c r="AV110" s="99">
        <v>0</v>
      </c>
      <c r="AW110" s="99">
        <v>0</v>
      </c>
      <c r="AX110" s="99">
        <v>0</v>
      </c>
      <c r="AY110" s="99">
        <v>0</v>
      </c>
      <c r="AZ110" s="99">
        <v>0</v>
      </c>
      <c r="BA110" s="99">
        <v>1</v>
      </c>
      <c r="BB110" s="99">
        <v>1</v>
      </c>
      <c r="BC110" s="99">
        <v>3</v>
      </c>
      <c r="BD110" s="99">
        <v>2</v>
      </c>
      <c r="BE110" s="99">
        <v>1</v>
      </c>
      <c r="BF110" s="99">
        <v>2</v>
      </c>
      <c r="BG110" s="99">
        <v>4</v>
      </c>
      <c r="BH110" s="99">
        <v>5</v>
      </c>
      <c r="BI110" s="99">
        <v>1</v>
      </c>
      <c r="BJ110" s="99">
        <v>4</v>
      </c>
      <c r="BK110" s="99">
        <v>1</v>
      </c>
      <c r="BL110" s="99">
        <v>2</v>
      </c>
      <c r="BM110" s="99">
        <v>0</v>
      </c>
      <c r="BN110" s="99">
        <v>28</v>
      </c>
      <c r="BP110" s="123">
        <v>2003</v>
      </c>
    </row>
    <row r="111" spans="2:68">
      <c r="B111" s="124">
        <v>2004</v>
      </c>
      <c r="C111" s="99">
        <v>1</v>
      </c>
      <c r="D111" s="99">
        <v>0</v>
      </c>
      <c r="E111" s="99">
        <v>0</v>
      </c>
      <c r="F111" s="99">
        <v>0</v>
      </c>
      <c r="G111" s="99">
        <v>0</v>
      </c>
      <c r="H111" s="99">
        <v>1</v>
      </c>
      <c r="I111" s="99">
        <v>1</v>
      </c>
      <c r="J111" s="99">
        <v>0</v>
      </c>
      <c r="K111" s="99">
        <v>1</v>
      </c>
      <c r="L111" s="99">
        <v>2</v>
      </c>
      <c r="M111" s="99">
        <v>0</v>
      </c>
      <c r="N111" s="99">
        <v>1</v>
      </c>
      <c r="O111" s="99">
        <v>1</v>
      </c>
      <c r="P111" s="99">
        <v>0</v>
      </c>
      <c r="Q111" s="99">
        <v>0</v>
      </c>
      <c r="R111" s="99">
        <v>3</v>
      </c>
      <c r="S111" s="99">
        <v>0</v>
      </c>
      <c r="T111" s="99">
        <v>0</v>
      </c>
      <c r="U111" s="99">
        <v>0</v>
      </c>
      <c r="V111" s="99">
        <v>11</v>
      </c>
      <c r="W111" s="127"/>
      <c r="X111" s="124">
        <v>2004</v>
      </c>
      <c r="Y111" s="99">
        <v>2</v>
      </c>
      <c r="Z111" s="99">
        <v>0</v>
      </c>
      <c r="AA111" s="99">
        <v>0</v>
      </c>
      <c r="AB111" s="99">
        <v>0</v>
      </c>
      <c r="AC111" s="99">
        <v>0</v>
      </c>
      <c r="AD111" s="99">
        <v>0</v>
      </c>
      <c r="AE111" s="99">
        <v>0</v>
      </c>
      <c r="AF111" s="99">
        <v>0</v>
      </c>
      <c r="AG111" s="99">
        <v>1</v>
      </c>
      <c r="AH111" s="99">
        <v>0</v>
      </c>
      <c r="AI111" s="99">
        <v>0</v>
      </c>
      <c r="AJ111" s="99">
        <v>0</v>
      </c>
      <c r="AK111" s="99">
        <v>0</v>
      </c>
      <c r="AL111" s="99">
        <v>2</v>
      </c>
      <c r="AM111" s="99">
        <v>1</v>
      </c>
      <c r="AN111" s="99">
        <v>1</v>
      </c>
      <c r="AO111" s="99">
        <v>1</v>
      </c>
      <c r="AP111" s="99">
        <v>4</v>
      </c>
      <c r="AQ111" s="99">
        <v>0</v>
      </c>
      <c r="AR111" s="99">
        <v>12</v>
      </c>
      <c r="AS111" s="127"/>
      <c r="AT111" s="124">
        <v>2004</v>
      </c>
      <c r="AU111" s="99">
        <v>3</v>
      </c>
      <c r="AV111" s="99">
        <v>0</v>
      </c>
      <c r="AW111" s="99">
        <v>0</v>
      </c>
      <c r="AX111" s="99">
        <v>0</v>
      </c>
      <c r="AY111" s="99">
        <v>0</v>
      </c>
      <c r="AZ111" s="99">
        <v>1</v>
      </c>
      <c r="BA111" s="99">
        <v>1</v>
      </c>
      <c r="BB111" s="99">
        <v>0</v>
      </c>
      <c r="BC111" s="99">
        <v>2</v>
      </c>
      <c r="BD111" s="99">
        <v>2</v>
      </c>
      <c r="BE111" s="99">
        <v>0</v>
      </c>
      <c r="BF111" s="99">
        <v>1</v>
      </c>
      <c r="BG111" s="99">
        <v>1</v>
      </c>
      <c r="BH111" s="99">
        <v>2</v>
      </c>
      <c r="BI111" s="99">
        <v>1</v>
      </c>
      <c r="BJ111" s="99">
        <v>4</v>
      </c>
      <c r="BK111" s="99">
        <v>1</v>
      </c>
      <c r="BL111" s="99">
        <v>4</v>
      </c>
      <c r="BM111" s="99">
        <v>0</v>
      </c>
      <c r="BN111" s="99">
        <v>23</v>
      </c>
      <c r="BP111" s="124">
        <v>2004</v>
      </c>
    </row>
    <row r="112" spans="2:68">
      <c r="B112" s="123">
        <v>2005</v>
      </c>
      <c r="C112" s="99">
        <v>1</v>
      </c>
      <c r="D112" s="99">
        <v>0</v>
      </c>
      <c r="E112" s="99">
        <v>0</v>
      </c>
      <c r="F112" s="99">
        <v>0</v>
      </c>
      <c r="G112" s="99">
        <v>0</v>
      </c>
      <c r="H112" s="99">
        <v>0</v>
      </c>
      <c r="I112" s="99">
        <v>0</v>
      </c>
      <c r="J112" s="99">
        <v>2</v>
      </c>
      <c r="K112" s="99">
        <v>1</v>
      </c>
      <c r="L112" s="99">
        <v>4</v>
      </c>
      <c r="M112" s="99">
        <v>3</v>
      </c>
      <c r="N112" s="99">
        <v>1</v>
      </c>
      <c r="O112" s="99">
        <v>2</v>
      </c>
      <c r="P112" s="99">
        <v>1</v>
      </c>
      <c r="Q112" s="99">
        <v>2</v>
      </c>
      <c r="R112" s="99">
        <v>3</v>
      </c>
      <c r="S112" s="99">
        <v>0</v>
      </c>
      <c r="T112" s="99">
        <v>1</v>
      </c>
      <c r="U112" s="99">
        <v>0</v>
      </c>
      <c r="V112" s="99">
        <v>21</v>
      </c>
      <c r="W112" s="127"/>
      <c r="X112" s="123">
        <v>2005</v>
      </c>
      <c r="Y112" s="99">
        <v>0</v>
      </c>
      <c r="Z112" s="99">
        <v>0</v>
      </c>
      <c r="AA112" s="99">
        <v>0</v>
      </c>
      <c r="AB112" s="99">
        <v>0</v>
      </c>
      <c r="AC112" s="99">
        <v>0</v>
      </c>
      <c r="AD112" s="99">
        <v>0</v>
      </c>
      <c r="AE112" s="99">
        <v>0</v>
      </c>
      <c r="AF112" s="99">
        <v>1</v>
      </c>
      <c r="AG112" s="99">
        <v>2</v>
      </c>
      <c r="AH112" s="99">
        <v>0</v>
      </c>
      <c r="AI112" s="99">
        <v>0</v>
      </c>
      <c r="AJ112" s="99">
        <v>0</v>
      </c>
      <c r="AK112" s="99">
        <v>2</v>
      </c>
      <c r="AL112" s="99">
        <v>0</v>
      </c>
      <c r="AM112" s="99">
        <v>0</v>
      </c>
      <c r="AN112" s="99">
        <v>2</v>
      </c>
      <c r="AO112" s="99">
        <v>0</v>
      </c>
      <c r="AP112" s="99">
        <v>1</v>
      </c>
      <c r="AQ112" s="99">
        <v>0</v>
      </c>
      <c r="AR112" s="99">
        <v>8</v>
      </c>
      <c r="AS112" s="127"/>
      <c r="AT112" s="123">
        <v>2005</v>
      </c>
      <c r="AU112" s="99">
        <v>1</v>
      </c>
      <c r="AV112" s="99">
        <v>0</v>
      </c>
      <c r="AW112" s="99">
        <v>0</v>
      </c>
      <c r="AX112" s="99">
        <v>0</v>
      </c>
      <c r="AY112" s="99">
        <v>0</v>
      </c>
      <c r="AZ112" s="99">
        <v>0</v>
      </c>
      <c r="BA112" s="99">
        <v>0</v>
      </c>
      <c r="BB112" s="99">
        <v>3</v>
      </c>
      <c r="BC112" s="99">
        <v>3</v>
      </c>
      <c r="BD112" s="99">
        <v>4</v>
      </c>
      <c r="BE112" s="99">
        <v>3</v>
      </c>
      <c r="BF112" s="99">
        <v>1</v>
      </c>
      <c r="BG112" s="99">
        <v>4</v>
      </c>
      <c r="BH112" s="99">
        <v>1</v>
      </c>
      <c r="BI112" s="99">
        <v>2</v>
      </c>
      <c r="BJ112" s="99">
        <v>5</v>
      </c>
      <c r="BK112" s="99">
        <v>0</v>
      </c>
      <c r="BL112" s="99">
        <v>2</v>
      </c>
      <c r="BM112" s="99">
        <v>0</v>
      </c>
      <c r="BN112" s="99">
        <v>29</v>
      </c>
      <c r="BP112" s="123">
        <v>2005</v>
      </c>
    </row>
    <row r="113" spans="2:68">
      <c r="B113" s="123">
        <v>2006</v>
      </c>
      <c r="C113" s="99">
        <v>1</v>
      </c>
      <c r="D113" s="99">
        <v>0</v>
      </c>
      <c r="E113" s="99">
        <v>0</v>
      </c>
      <c r="F113" s="99">
        <v>0</v>
      </c>
      <c r="G113" s="99">
        <v>0</v>
      </c>
      <c r="H113" s="99">
        <v>0</v>
      </c>
      <c r="I113" s="99">
        <v>1</v>
      </c>
      <c r="J113" s="99">
        <v>3</v>
      </c>
      <c r="K113" s="99">
        <v>2</v>
      </c>
      <c r="L113" s="99">
        <v>0</v>
      </c>
      <c r="M113" s="99">
        <v>0</v>
      </c>
      <c r="N113" s="99">
        <v>4</v>
      </c>
      <c r="O113" s="99">
        <v>4</v>
      </c>
      <c r="P113" s="99">
        <v>2</v>
      </c>
      <c r="Q113" s="99">
        <v>4</v>
      </c>
      <c r="R113" s="99">
        <v>3</v>
      </c>
      <c r="S113" s="99">
        <v>3</v>
      </c>
      <c r="T113" s="99">
        <v>1</v>
      </c>
      <c r="U113" s="99">
        <v>0</v>
      </c>
      <c r="V113" s="99">
        <v>28</v>
      </c>
      <c r="X113" s="123">
        <v>2006</v>
      </c>
      <c r="Y113" s="99">
        <v>0</v>
      </c>
      <c r="Z113" s="99">
        <v>0</v>
      </c>
      <c r="AA113" s="99">
        <v>0</v>
      </c>
      <c r="AB113" s="99">
        <v>0</v>
      </c>
      <c r="AC113" s="99">
        <v>0</v>
      </c>
      <c r="AD113" s="99">
        <v>0</v>
      </c>
      <c r="AE113" s="99">
        <v>1</v>
      </c>
      <c r="AF113" s="99">
        <v>0</v>
      </c>
      <c r="AG113" s="99">
        <v>1</v>
      </c>
      <c r="AH113" s="99">
        <v>2</v>
      </c>
      <c r="AI113" s="99">
        <v>0</v>
      </c>
      <c r="AJ113" s="99">
        <v>2</v>
      </c>
      <c r="AK113" s="99">
        <v>0</v>
      </c>
      <c r="AL113" s="99">
        <v>2</v>
      </c>
      <c r="AM113" s="99">
        <v>0</v>
      </c>
      <c r="AN113" s="99">
        <v>0</v>
      </c>
      <c r="AO113" s="99">
        <v>2</v>
      </c>
      <c r="AP113" s="99">
        <v>3</v>
      </c>
      <c r="AQ113" s="99">
        <v>0</v>
      </c>
      <c r="AR113" s="99">
        <v>13</v>
      </c>
      <c r="AT113" s="123">
        <v>2006</v>
      </c>
      <c r="AU113" s="99">
        <v>1</v>
      </c>
      <c r="AV113" s="99">
        <v>0</v>
      </c>
      <c r="AW113" s="99">
        <v>0</v>
      </c>
      <c r="AX113" s="99">
        <v>0</v>
      </c>
      <c r="AY113" s="99">
        <v>0</v>
      </c>
      <c r="AZ113" s="99">
        <v>0</v>
      </c>
      <c r="BA113" s="99">
        <v>2</v>
      </c>
      <c r="BB113" s="99">
        <v>3</v>
      </c>
      <c r="BC113" s="99">
        <v>3</v>
      </c>
      <c r="BD113" s="99">
        <v>2</v>
      </c>
      <c r="BE113" s="99">
        <v>0</v>
      </c>
      <c r="BF113" s="99">
        <v>6</v>
      </c>
      <c r="BG113" s="99">
        <v>4</v>
      </c>
      <c r="BH113" s="99">
        <v>4</v>
      </c>
      <c r="BI113" s="99">
        <v>4</v>
      </c>
      <c r="BJ113" s="99">
        <v>3</v>
      </c>
      <c r="BK113" s="99">
        <v>5</v>
      </c>
      <c r="BL113" s="99">
        <v>4</v>
      </c>
      <c r="BM113" s="99">
        <v>0</v>
      </c>
      <c r="BN113" s="99">
        <v>41</v>
      </c>
      <c r="BP113" s="123">
        <v>2006</v>
      </c>
    </row>
    <row r="114" spans="2:68">
      <c r="B114" s="123">
        <v>2007</v>
      </c>
      <c r="C114" s="99">
        <v>0</v>
      </c>
      <c r="D114" s="99">
        <v>0</v>
      </c>
      <c r="E114" s="99">
        <v>0</v>
      </c>
      <c r="F114" s="99">
        <v>0</v>
      </c>
      <c r="G114" s="99">
        <v>0</v>
      </c>
      <c r="H114" s="99">
        <v>0</v>
      </c>
      <c r="I114" s="99">
        <v>1</v>
      </c>
      <c r="J114" s="99">
        <v>0</v>
      </c>
      <c r="K114" s="99">
        <v>0</v>
      </c>
      <c r="L114" s="99">
        <v>3</v>
      </c>
      <c r="M114" s="99">
        <v>1</v>
      </c>
      <c r="N114" s="99">
        <v>1</v>
      </c>
      <c r="O114" s="99">
        <v>1</v>
      </c>
      <c r="P114" s="99">
        <v>1</v>
      </c>
      <c r="Q114" s="99">
        <v>1</v>
      </c>
      <c r="R114" s="99">
        <v>3</v>
      </c>
      <c r="S114" s="99">
        <v>6</v>
      </c>
      <c r="T114" s="99">
        <v>1</v>
      </c>
      <c r="U114" s="99">
        <v>0</v>
      </c>
      <c r="V114" s="99">
        <v>19</v>
      </c>
      <c r="X114" s="123">
        <v>2007</v>
      </c>
      <c r="Y114" s="99">
        <v>1</v>
      </c>
      <c r="Z114" s="99">
        <v>0</v>
      </c>
      <c r="AA114" s="99">
        <v>0</v>
      </c>
      <c r="AB114" s="99">
        <v>0</v>
      </c>
      <c r="AC114" s="99">
        <v>2</v>
      </c>
      <c r="AD114" s="99">
        <v>0</v>
      </c>
      <c r="AE114" s="99">
        <v>0</v>
      </c>
      <c r="AF114" s="99">
        <v>0</v>
      </c>
      <c r="AG114" s="99">
        <v>2</v>
      </c>
      <c r="AH114" s="99">
        <v>0</v>
      </c>
      <c r="AI114" s="99">
        <v>1</v>
      </c>
      <c r="AJ114" s="99">
        <v>1</v>
      </c>
      <c r="AK114" s="99">
        <v>0</v>
      </c>
      <c r="AL114" s="99">
        <v>0</v>
      </c>
      <c r="AM114" s="99">
        <v>1</v>
      </c>
      <c r="AN114" s="99">
        <v>2</v>
      </c>
      <c r="AO114" s="99">
        <v>1</v>
      </c>
      <c r="AP114" s="99">
        <v>0</v>
      </c>
      <c r="AQ114" s="99">
        <v>0</v>
      </c>
      <c r="AR114" s="99">
        <v>11</v>
      </c>
      <c r="AT114" s="123">
        <v>2007</v>
      </c>
      <c r="AU114" s="99">
        <v>1</v>
      </c>
      <c r="AV114" s="99">
        <v>0</v>
      </c>
      <c r="AW114" s="99">
        <v>0</v>
      </c>
      <c r="AX114" s="99">
        <v>0</v>
      </c>
      <c r="AY114" s="99">
        <v>2</v>
      </c>
      <c r="AZ114" s="99">
        <v>0</v>
      </c>
      <c r="BA114" s="99">
        <v>1</v>
      </c>
      <c r="BB114" s="99">
        <v>0</v>
      </c>
      <c r="BC114" s="99">
        <v>2</v>
      </c>
      <c r="BD114" s="99">
        <v>3</v>
      </c>
      <c r="BE114" s="99">
        <v>2</v>
      </c>
      <c r="BF114" s="99">
        <v>2</v>
      </c>
      <c r="BG114" s="99">
        <v>1</v>
      </c>
      <c r="BH114" s="99">
        <v>1</v>
      </c>
      <c r="BI114" s="99">
        <v>2</v>
      </c>
      <c r="BJ114" s="99">
        <v>5</v>
      </c>
      <c r="BK114" s="99">
        <v>7</v>
      </c>
      <c r="BL114" s="99">
        <v>1</v>
      </c>
      <c r="BM114" s="99">
        <v>0</v>
      </c>
      <c r="BN114" s="99">
        <v>30</v>
      </c>
      <c r="BP114" s="123">
        <v>2007</v>
      </c>
    </row>
    <row r="115" spans="2:68">
      <c r="B115" s="123">
        <v>2008</v>
      </c>
      <c r="C115" s="99">
        <v>0</v>
      </c>
      <c r="D115" s="99">
        <v>1</v>
      </c>
      <c r="E115" s="99">
        <v>0</v>
      </c>
      <c r="F115" s="99">
        <v>0</v>
      </c>
      <c r="G115" s="99">
        <v>1</v>
      </c>
      <c r="H115" s="99">
        <v>1</v>
      </c>
      <c r="I115" s="99">
        <v>0</v>
      </c>
      <c r="J115" s="99">
        <v>1</v>
      </c>
      <c r="K115" s="99">
        <v>0</v>
      </c>
      <c r="L115" s="99">
        <v>1</v>
      </c>
      <c r="M115" s="99">
        <v>1</v>
      </c>
      <c r="N115" s="99">
        <v>1</v>
      </c>
      <c r="O115" s="99">
        <v>1</v>
      </c>
      <c r="P115" s="99">
        <v>2</v>
      </c>
      <c r="Q115" s="99">
        <v>0</v>
      </c>
      <c r="R115" s="99">
        <v>1</v>
      </c>
      <c r="S115" s="99">
        <v>1</v>
      </c>
      <c r="T115" s="99">
        <v>0</v>
      </c>
      <c r="U115" s="99">
        <v>0</v>
      </c>
      <c r="V115" s="99">
        <v>12</v>
      </c>
      <c r="X115" s="123">
        <v>2008</v>
      </c>
      <c r="Y115" s="99">
        <v>1</v>
      </c>
      <c r="Z115" s="99">
        <v>0</v>
      </c>
      <c r="AA115" s="99">
        <v>0</v>
      </c>
      <c r="AB115" s="99">
        <v>0</v>
      </c>
      <c r="AC115" s="99">
        <v>0</v>
      </c>
      <c r="AD115" s="99">
        <v>0</v>
      </c>
      <c r="AE115" s="99">
        <v>0</v>
      </c>
      <c r="AF115" s="99">
        <v>1</v>
      </c>
      <c r="AG115" s="99">
        <v>0</v>
      </c>
      <c r="AH115" s="99">
        <v>0</v>
      </c>
      <c r="AI115" s="99">
        <v>0</v>
      </c>
      <c r="AJ115" s="99">
        <v>0</v>
      </c>
      <c r="AK115" s="99">
        <v>1</v>
      </c>
      <c r="AL115" s="99">
        <v>2</v>
      </c>
      <c r="AM115" s="99">
        <v>1</v>
      </c>
      <c r="AN115" s="99">
        <v>1</v>
      </c>
      <c r="AO115" s="99">
        <v>2</v>
      </c>
      <c r="AP115" s="99">
        <v>2</v>
      </c>
      <c r="AQ115" s="99">
        <v>0</v>
      </c>
      <c r="AR115" s="99">
        <v>11</v>
      </c>
      <c r="AT115" s="123">
        <v>2008</v>
      </c>
      <c r="AU115" s="99">
        <v>1</v>
      </c>
      <c r="AV115" s="99">
        <v>1</v>
      </c>
      <c r="AW115" s="99">
        <v>0</v>
      </c>
      <c r="AX115" s="99">
        <v>0</v>
      </c>
      <c r="AY115" s="99">
        <v>1</v>
      </c>
      <c r="AZ115" s="99">
        <v>1</v>
      </c>
      <c r="BA115" s="99">
        <v>0</v>
      </c>
      <c r="BB115" s="99">
        <v>2</v>
      </c>
      <c r="BC115" s="99">
        <v>0</v>
      </c>
      <c r="BD115" s="99">
        <v>1</v>
      </c>
      <c r="BE115" s="99">
        <v>1</v>
      </c>
      <c r="BF115" s="99">
        <v>1</v>
      </c>
      <c r="BG115" s="99">
        <v>2</v>
      </c>
      <c r="BH115" s="99">
        <v>4</v>
      </c>
      <c r="BI115" s="99">
        <v>1</v>
      </c>
      <c r="BJ115" s="99">
        <v>2</v>
      </c>
      <c r="BK115" s="99">
        <v>3</v>
      </c>
      <c r="BL115" s="99">
        <v>2</v>
      </c>
      <c r="BM115" s="99">
        <v>0</v>
      </c>
      <c r="BN115" s="99">
        <v>23</v>
      </c>
      <c r="BP115" s="123">
        <v>2008</v>
      </c>
    </row>
    <row r="116" spans="2:68">
      <c r="B116" s="123">
        <v>2009</v>
      </c>
      <c r="C116" s="99">
        <v>0</v>
      </c>
      <c r="D116" s="99">
        <v>0</v>
      </c>
      <c r="E116" s="99">
        <v>0</v>
      </c>
      <c r="F116" s="99">
        <v>0</v>
      </c>
      <c r="G116" s="99">
        <v>0</v>
      </c>
      <c r="H116" s="99">
        <v>0</v>
      </c>
      <c r="I116" s="99">
        <v>1</v>
      </c>
      <c r="J116" s="99">
        <v>1</v>
      </c>
      <c r="K116" s="99">
        <v>2</v>
      </c>
      <c r="L116" s="99">
        <v>0</v>
      </c>
      <c r="M116" s="99">
        <v>1</v>
      </c>
      <c r="N116" s="99">
        <v>0</v>
      </c>
      <c r="O116" s="99">
        <v>4</v>
      </c>
      <c r="P116" s="99">
        <v>1</v>
      </c>
      <c r="Q116" s="99">
        <v>2</v>
      </c>
      <c r="R116" s="99">
        <v>0</v>
      </c>
      <c r="S116" s="99">
        <v>3</v>
      </c>
      <c r="T116" s="99">
        <v>0</v>
      </c>
      <c r="U116" s="99">
        <v>0</v>
      </c>
      <c r="V116" s="99">
        <v>15</v>
      </c>
      <c r="X116" s="123">
        <v>2009</v>
      </c>
      <c r="Y116" s="99">
        <v>0</v>
      </c>
      <c r="Z116" s="99">
        <v>0</v>
      </c>
      <c r="AA116" s="99">
        <v>0</v>
      </c>
      <c r="AB116" s="99">
        <v>0</v>
      </c>
      <c r="AC116" s="99">
        <v>0</v>
      </c>
      <c r="AD116" s="99">
        <v>0</v>
      </c>
      <c r="AE116" s="99">
        <v>0</v>
      </c>
      <c r="AF116" s="99">
        <v>0</v>
      </c>
      <c r="AG116" s="99">
        <v>0</v>
      </c>
      <c r="AH116" s="99">
        <v>0</v>
      </c>
      <c r="AI116" s="99">
        <v>0</v>
      </c>
      <c r="AJ116" s="99">
        <v>1</v>
      </c>
      <c r="AK116" s="99">
        <v>0</v>
      </c>
      <c r="AL116" s="99">
        <v>1</v>
      </c>
      <c r="AM116" s="99">
        <v>0</v>
      </c>
      <c r="AN116" s="99">
        <v>0</v>
      </c>
      <c r="AO116" s="99">
        <v>3</v>
      </c>
      <c r="AP116" s="99">
        <v>3</v>
      </c>
      <c r="AQ116" s="99">
        <v>0</v>
      </c>
      <c r="AR116" s="99">
        <v>8</v>
      </c>
      <c r="AT116" s="123">
        <v>2009</v>
      </c>
      <c r="AU116" s="99">
        <v>0</v>
      </c>
      <c r="AV116" s="99">
        <v>0</v>
      </c>
      <c r="AW116" s="99">
        <v>0</v>
      </c>
      <c r="AX116" s="99">
        <v>0</v>
      </c>
      <c r="AY116" s="99">
        <v>0</v>
      </c>
      <c r="AZ116" s="99">
        <v>0</v>
      </c>
      <c r="BA116" s="99">
        <v>1</v>
      </c>
      <c r="BB116" s="99">
        <v>1</v>
      </c>
      <c r="BC116" s="99">
        <v>2</v>
      </c>
      <c r="BD116" s="99">
        <v>0</v>
      </c>
      <c r="BE116" s="99">
        <v>1</v>
      </c>
      <c r="BF116" s="99">
        <v>1</v>
      </c>
      <c r="BG116" s="99">
        <v>4</v>
      </c>
      <c r="BH116" s="99">
        <v>2</v>
      </c>
      <c r="BI116" s="99">
        <v>2</v>
      </c>
      <c r="BJ116" s="99">
        <v>0</v>
      </c>
      <c r="BK116" s="99">
        <v>6</v>
      </c>
      <c r="BL116" s="99">
        <v>3</v>
      </c>
      <c r="BM116" s="99">
        <v>0</v>
      </c>
      <c r="BN116" s="99">
        <v>23</v>
      </c>
      <c r="BP116" s="123">
        <v>2009</v>
      </c>
    </row>
    <row r="117" spans="2:68">
      <c r="B117" s="123">
        <v>2010</v>
      </c>
      <c r="C117" s="99">
        <v>2</v>
      </c>
      <c r="D117" s="99">
        <v>0</v>
      </c>
      <c r="E117" s="99">
        <v>0</v>
      </c>
      <c r="F117" s="99">
        <v>0</v>
      </c>
      <c r="G117" s="99">
        <v>0</v>
      </c>
      <c r="H117" s="99">
        <v>0</v>
      </c>
      <c r="I117" s="99">
        <v>0</v>
      </c>
      <c r="J117" s="99">
        <v>0</v>
      </c>
      <c r="K117" s="99">
        <v>0</v>
      </c>
      <c r="L117" s="99">
        <v>0</v>
      </c>
      <c r="M117" s="99">
        <v>1</v>
      </c>
      <c r="N117" s="99">
        <v>1</v>
      </c>
      <c r="O117" s="99">
        <v>0</v>
      </c>
      <c r="P117" s="99">
        <v>0</v>
      </c>
      <c r="Q117" s="99">
        <v>1</v>
      </c>
      <c r="R117" s="99">
        <v>1</v>
      </c>
      <c r="S117" s="99">
        <v>2</v>
      </c>
      <c r="T117" s="99">
        <v>0</v>
      </c>
      <c r="U117" s="99">
        <v>0</v>
      </c>
      <c r="V117" s="99">
        <v>8</v>
      </c>
      <c r="X117" s="123">
        <v>2010</v>
      </c>
      <c r="Y117" s="99">
        <v>0</v>
      </c>
      <c r="Z117" s="99">
        <v>0</v>
      </c>
      <c r="AA117" s="99">
        <v>0</v>
      </c>
      <c r="AB117" s="99">
        <v>0</v>
      </c>
      <c r="AC117" s="99">
        <v>0</v>
      </c>
      <c r="AD117" s="99">
        <v>0</v>
      </c>
      <c r="AE117" s="99">
        <v>0</v>
      </c>
      <c r="AF117" s="99">
        <v>1</v>
      </c>
      <c r="AG117" s="99">
        <v>0</v>
      </c>
      <c r="AH117" s="99">
        <v>0</v>
      </c>
      <c r="AI117" s="99">
        <v>0</v>
      </c>
      <c r="AJ117" s="99">
        <v>0</v>
      </c>
      <c r="AK117" s="99">
        <v>0</v>
      </c>
      <c r="AL117" s="99">
        <v>0</v>
      </c>
      <c r="AM117" s="99">
        <v>1</v>
      </c>
      <c r="AN117" s="99">
        <v>2</v>
      </c>
      <c r="AO117" s="99">
        <v>1</v>
      </c>
      <c r="AP117" s="99">
        <v>4</v>
      </c>
      <c r="AQ117" s="99">
        <v>0</v>
      </c>
      <c r="AR117" s="99">
        <v>9</v>
      </c>
      <c r="AT117" s="123">
        <v>2010</v>
      </c>
      <c r="AU117" s="99">
        <v>2</v>
      </c>
      <c r="AV117" s="99">
        <v>0</v>
      </c>
      <c r="AW117" s="99">
        <v>0</v>
      </c>
      <c r="AX117" s="99">
        <v>0</v>
      </c>
      <c r="AY117" s="99">
        <v>0</v>
      </c>
      <c r="AZ117" s="99">
        <v>0</v>
      </c>
      <c r="BA117" s="99">
        <v>0</v>
      </c>
      <c r="BB117" s="99">
        <v>1</v>
      </c>
      <c r="BC117" s="99">
        <v>0</v>
      </c>
      <c r="BD117" s="99">
        <v>0</v>
      </c>
      <c r="BE117" s="99">
        <v>1</v>
      </c>
      <c r="BF117" s="99">
        <v>1</v>
      </c>
      <c r="BG117" s="99">
        <v>0</v>
      </c>
      <c r="BH117" s="99">
        <v>0</v>
      </c>
      <c r="BI117" s="99">
        <v>2</v>
      </c>
      <c r="BJ117" s="99">
        <v>3</v>
      </c>
      <c r="BK117" s="99">
        <v>3</v>
      </c>
      <c r="BL117" s="99">
        <v>4</v>
      </c>
      <c r="BM117" s="99">
        <v>0</v>
      </c>
      <c r="BN117" s="99">
        <v>17</v>
      </c>
      <c r="BP117" s="123">
        <v>2010</v>
      </c>
    </row>
    <row r="118" spans="2:68">
      <c r="B118" s="123">
        <v>2011</v>
      </c>
      <c r="C118" s="99">
        <v>2</v>
      </c>
      <c r="D118" s="99">
        <v>0</v>
      </c>
      <c r="E118" s="99">
        <v>0</v>
      </c>
      <c r="F118" s="99">
        <v>0</v>
      </c>
      <c r="G118" s="99">
        <v>0</v>
      </c>
      <c r="H118" s="99">
        <v>0</v>
      </c>
      <c r="I118" s="99">
        <v>0</v>
      </c>
      <c r="J118" s="99">
        <v>0</v>
      </c>
      <c r="K118" s="99">
        <v>1</v>
      </c>
      <c r="L118" s="99">
        <v>1</v>
      </c>
      <c r="M118" s="99">
        <v>0</v>
      </c>
      <c r="N118" s="99">
        <v>2</v>
      </c>
      <c r="O118" s="99">
        <v>0</v>
      </c>
      <c r="P118" s="99">
        <v>0</v>
      </c>
      <c r="Q118" s="99">
        <v>1</v>
      </c>
      <c r="R118" s="99">
        <v>1</v>
      </c>
      <c r="S118" s="99">
        <v>6</v>
      </c>
      <c r="T118" s="99">
        <v>2</v>
      </c>
      <c r="U118" s="99">
        <v>0</v>
      </c>
      <c r="V118" s="99">
        <v>16</v>
      </c>
      <c r="X118" s="123">
        <v>2011</v>
      </c>
      <c r="Y118" s="99">
        <v>1</v>
      </c>
      <c r="Z118" s="99">
        <v>0</v>
      </c>
      <c r="AA118" s="99">
        <v>0</v>
      </c>
      <c r="AB118" s="99">
        <v>0</v>
      </c>
      <c r="AC118" s="99">
        <v>1</v>
      </c>
      <c r="AD118" s="99">
        <v>0</v>
      </c>
      <c r="AE118" s="99">
        <v>0</v>
      </c>
      <c r="AF118" s="99">
        <v>1</v>
      </c>
      <c r="AG118" s="99">
        <v>0</v>
      </c>
      <c r="AH118" s="99">
        <v>0</v>
      </c>
      <c r="AI118" s="99">
        <v>0</v>
      </c>
      <c r="AJ118" s="99">
        <v>0</v>
      </c>
      <c r="AK118" s="99">
        <v>1</v>
      </c>
      <c r="AL118" s="99">
        <v>0</v>
      </c>
      <c r="AM118" s="99">
        <v>0</v>
      </c>
      <c r="AN118" s="99">
        <v>0</v>
      </c>
      <c r="AO118" s="99">
        <v>2</v>
      </c>
      <c r="AP118" s="99">
        <v>1</v>
      </c>
      <c r="AQ118" s="99">
        <v>0</v>
      </c>
      <c r="AR118" s="99">
        <v>7</v>
      </c>
      <c r="AT118" s="123">
        <v>2011</v>
      </c>
      <c r="AU118" s="99">
        <v>3</v>
      </c>
      <c r="AV118" s="99">
        <v>0</v>
      </c>
      <c r="AW118" s="99">
        <v>0</v>
      </c>
      <c r="AX118" s="99">
        <v>0</v>
      </c>
      <c r="AY118" s="99">
        <v>1</v>
      </c>
      <c r="AZ118" s="99">
        <v>0</v>
      </c>
      <c r="BA118" s="99">
        <v>0</v>
      </c>
      <c r="BB118" s="99">
        <v>1</v>
      </c>
      <c r="BC118" s="99">
        <v>1</v>
      </c>
      <c r="BD118" s="99">
        <v>1</v>
      </c>
      <c r="BE118" s="99">
        <v>0</v>
      </c>
      <c r="BF118" s="99">
        <v>2</v>
      </c>
      <c r="BG118" s="99">
        <v>1</v>
      </c>
      <c r="BH118" s="99">
        <v>0</v>
      </c>
      <c r="BI118" s="99">
        <v>1</v>
      </c>
      <c r="BJ118" s="99">
        <v>1</v>
      </c>
      <c r="BK118" s="99">
        <v>8</v>
      </c>
      <c r="BL118" s="99">
        <v>3</v>
      </c>
      <c r="BM118" s="99">
        <v>0</v>
      </c>
      <c r="BN118" s="99">
        <v>23</v>
      </c>
      <c r="BP118" s="123">
        <v>2011</v>
      </c>
    </row>
    <row r="119" spans="2:68">
      <c r="B119" s="123">
        <v>2012</v>
      </c>
      <c r="C119" s="99">
        <v>2</v>
      </c>
      <c r="D119" s="99">
        <v>0</v>
      </c>
      <c r="E119" s="99">
        <v>0</v>
      </c>
      <c r="F119" s="99">
        <v>0</v>
      </c>
      <c r="G119" s="99">
        <v>0</v>
      </c>
      <c r="H119" s="99">
        <v>0</v>
      </c>
      <c r="I119" s="99">
        <v>0</v>
      </c>
      <c r="J119" s="99">
        <v>0</v>
      </c>
      <c r="K119" s="99">
        <v>0</v>
      </c>
      <c r="L119" s="99">
        <v>1</v>
      </c>
      <c r="M119" s="99">
        <v>0</v>
      </c>
      <c r="N119" s="99">
        <v>0</v>
      </c>
      <c r="O119" s="99">
        <v>0</v>
      </c>
      <c r="P119" s="99">
        <v>0</v>
      </c>
      <c r="Q119" s="99">
        <v>1</v>
      </c>
      <c r="R119" s="99">
        <v>1</v>
      </c>
      <c r="S119" s="99">
        <v>3</v>
      </c>
      <c r="T119" s="99">
        <v>3</v>
      </c>
      <c r="U119" s="99">
        <v>0</v>
      </c>
      <c r="V119" s="99">
        <v>11</v>
      </c>
      <c r="X119" s="123">
        <v>2012</v>
      </c>
      <c r="Y119" s="99">
        <v>0</v>
      </c>
      <c r="Z119" s="99">
        <v>0</v>
      </c>
      <c r="AA119" s="99">
        <v>0</v>
      </c>
      <c r="AB119" s="99">
        <v>0</v>
      </c>
      <c r="AC119" s="99">
        <v>0</v>
      </c>
      <c r="AD119" s="99">
        <v>0</v>
      </c>
      <c r="AE119" s="99">
        <v>0</v>
      </c>
      <c r="AF119" s="99">
        <v>0</v>
      </c>
      <c r="AG119" s="99">
        <v>1</v>
      </c>
      <c r="AH119" s="99">
        <v>0</v>
      </c>
      <c r="AI119" s="99">
        <v>0</v>
      </c>
      <c r="AJ119" s="99">
        <v>0</v>
      </c>
      <c r="AK119" s="99">
        <v>1</v>
      </c>
      <c r="AL119" s="99">
        <v>0</v>
      </c>
      <c r="AM119" s="99">
        <v>0</v>
      </c>
      <c r="AN119" s="99">
        <v>1</v>
      </c>
      <c r="AO119" s="99">
        <v>1</v>
      </c>
      <c r="AP119" s="99">
        <v>2</v>
      </c>
      <c r="AQ119" s="99">
        <v>0</v>
      </c>
      <c r="AR119" s="99">
        <v>6</v>
      </c>
      <c r="AT119" s="123">
        <v>2012</v>
      </c>
      <c r="AU119" s="99">
        <v>2</v>
      </c>
      <c r="AV119" s="99">
        <v>0</v>
      </c>
      <c r="AW119" s="99">
        <v>0</v>
      </c>
      <c r="AX119" s="99">
        <v>0</v>
      </c>
      <c r="AY119" s="99">
        <v>0</v>
      </c>
      <c r="AZ119" s="99">
        <v>0</v>
      </c>
      <c r="BA119" s="99">
        <v>0</v>
      </c>
      <c r="BB119" s="99">
        <v>0</v>
      </c>
      <c r="BC119" s="99">
        <v>1</v>
      </c>
      <c r="BD119" s="99">
        <v>1</v>
      </c>
      <c r="BE119" s="99">
        <v>0</v>
      </c>
      <c r="BF119" s="99">
        <v>0</v>
      </c>
      <c r="BG119" s="99">
        <v>1</v>
      </c>
      <c r="BH119" s="99">
        <v>0</v>
      </c>
      <c r="BI119" s="99">
        <v>1</v>
      </c>
      <c r="BJ119" s="99">
        <v>2</v>
      </c>
      <c r="BK119" s="99">
        <v>4</v>
      </c>
      <c r="BL119" s="99">
        <v>5</v>
      </c>
      <c r="BM119" s="99">
        <v>0</v>
      </c>
      <c r="BN119" s="99">
        <v>17</v>
      </c>
      <c r="BP119" s="123">
        <v>2012</v>
      </c>
    </row>
    <row r="120" spans="2:68">
      <c r="B120" s="123">
        <v>2013</v>
      </c>
      <c r="C120" s="99">
        <v>0</v>
      </c>
      <c r="D120" s="99">
        <v>0</v>
      </c>
      <c r="E120" s="99">
        <v>0</v>
      </c>
      <c r="F120" s="99">
        <v>0</v>
      </c>
      <c r="G120" s="99">
        <v>0</v>
      </c>
      <c r="H120" s="99">
        <v>0</v>
      </c>
      <c r="I120" s="99">
        <v>1</v>
      </c>
      <c r="J120" s="99">
        <v>2</v>
      </c>
      <c r="K120" s="99">
        <v>4</v>
      </c>
      <c r="L120" s="99">
        <v>4</v>
      </c>
      <c r="M120" s="99">
        <v>3</v>
      </c>
      <c r="N120" s="99">
        <v>8</v>
      </c>
      <c r="O120" s="99">
        <v>2</v>
      </c>
      <c r="P120" s="99">
        <v>4</v>
      </c>
      <c r="Q120" s="99">
        <v>2</v>
      </c>
      <c r="R120" s="99">
        <v>2</v>
      </c>
      <c r="S120" s="99">
        <v>1</v>
      </c>
      <c r="T120" s="99">
        <v>3</v>
      </c>
      <c r="U120" s="99">
        <v>0</v>
      </c>
      <c r="V120" s="99">
        <v>36</v>
      </c>
      <c r="X120" s="123">
        <v>2013</v>
      </c>
      <c r="Y120" s="99">
        <v>0</v>
      </c>
      <c r="Z120" s="99">
        <v>0</v>
      </c>
      <c r="AA120" s="99">
        <v>0</v>
      </c>
      <c r="AB120" s="99">
        <v>0</v>
      </c>
      <c r="AC120" s="99">
        <v>0</v>
      </c>
      <c r="AD120" s="99">
        <v>0</v>
      </c>
      <c r="AE120" s="99">
        <v>0</v>
      </c>
      <c r="AF120" s="99">
        <v>1</v>
      </c>
      <c r="AG120" s="99">
        <v>0</v>
      </c>
      <c r="AH120" s="99">
        <v>1</v>
      </c>
      <c r="AI120" s="99">
        <v>1</v>
      </c>
      <c r="AJ120" s="99">
        <v>1</v>
      </c>
      <c r="AK120" s="99">
        <v>3</v>
      </c>
      <c r="AL120" s="99">
        <v>1</v>
      </c>
      <c r="AM120" s="99">
        <v>1</v>
      </c>
      <c r="AN120" s="99">
        <v>2</v>
      </c>
      <c r="AO120" s="99">
        <v>2</v>
      </c>
      <c r="AP120" s="99">
        <v>5</v>
      </c>
      <c r="AQ120" s="99">
        <v>0</v>
      </c>
      <c r="AR120" s="99">
        <v>18</v>
      </c>
      <c r="AT120" s="123">
        <v>2013</v>
      </c>
      <c r="AU120" s="99">
        <v>0</v>
      </c>
      <c r="AV120" s="99">
        <v>0</v>
      </c>
      <c r="AW120" s="99">
        <v>0</v>
      </c>
      <c r="AX120" s="99">
        <v>0</v>
      </c>
      <c r="AY120" s="99">
        <v>0</v>
      </c>
      <c r="AZ120" s="99">
        <v>0</v>
      </c>
      <c r="BA120" s="99">
        <v>1</v>
      </c>
      <c r="BB120" s="99">
        <v>3</v>
      </c>
      <c r="BC120" s="99">
        <v>4</v>
      </c>
      <c r="BD120" s="99">
        <v>5</v>
      </c>
      <c r="BE120" s="99">
        <v>4</v>
      </c>
      <c r="BF120" s="99">
        <v>9</v>
      </c>
      <c r="BG120" s="99">
        <v>5</v>
      </c>
      <c r="BH120" s="99">
        <v>5</v>
      </c>
      <c r="BI120" s="99">
        <v>3</v>
      </c>
      <c r="BJ120" s="99">
        <v>4</v>
      </c>
      <c r="BK120" s="99">
        <v>3</v>
      </c>
      <c r="BL120" s="99">
        <v>8</v>
      </c>
      <c r="BM120" s="99">
        <v>0</v>
      </c>
      <c r="BN120" s="99">
        <v>54</v>
      </c>
      <c r="BP120" s="123">
        <v>2013</v>
      </c>
    </row>
    <row r="121" spans="2:68">
      <c r="B121" s="123">
        <v>2014</v>
      </c>
      <c r="C121" s="99">
        <v>0</v>
      </c>
      <c r="D121" s="99">
        <v>0</v>
      </c>
      <c r="E121" s="99">
        <v>0</v>
      </c>
      <c r="F121" s="99">
        <v>0</v>
      </c>
      <c r="G121" s="99">
        <v>0</v>
      </c>
      <c r="H121" s="99">
        <v>0</v>
      </c>
      <c r="I121" s="99">
        <v>0</v>
      </c>
      <c r="J121" s="99">
        <v>1</v>
      </c>
      <c r="K121" s="99">
        <v>3</v>
      </c>
      <c r="L121" s="99">
        <v>2</v>
      </c>
      <c r="M121" s="99">
        <v>5</v>
      </c>
      <c r="N121" s="99">
        <v>5</v>
      </c>
      <c r="O121" s="99">
        <v>3</v>
      </c>
      <c r="P121" s="99">
        <v>4</v>
      </c>
      <c r="Q121" s="99">
        <v>3</v>
      </c>
      <c r="R121" s="99">
        <v>4</v>
      </c>
      <c r="S121" s="99">
        <v>5</v>
      </c>
      <c r="T121" s="99">
        <v>4</v>
      </c>
      <c r="U121" s="99">
        <v>0</v>
      </c>
      <c r="V121" s="99">
        <v>39</v>
      </c>
      <c r="X121" s="123">
        <v>2014</v>
      </c>
      <c r="Y121" s="99">
        <v>1</v>
      </c>
      <c r="Z121" s="99">
        <v>1</v>
      </c>
      <c r="AA121" s="99">
        <v>0</v>
      </c>
      <c r="AB121" s="99">
        <v>0</v>
      </c>
      <c r="AC121" s="99">
        <v>0</v>
      </c>
      <c r="AD121" s="99">
        <v>0</v>
      </c>
      <c r="AE121" s="99">
        <v>0</v>
      </c>
      <c r="AF121" s="99">
        <v>0</v>
      </c>
      <c r="AG121" s="99">
        <v>1</v>
      </c>
      <c r="AH121" s="99">
        <v>1</v>
      </c>
      <c r="AI121" s="99">
        <v>3</v>
      </c>
      <c r="AJ121" s="99">
        <v>1</v>
      </c>
      <c r="AK121" s="99">
        <v>0</v>
      </c>
      <c r="AL121" s="99">
        <v>0</v>
      </c>
      <c r="AM121" s="99">
        <v>1</v>
      </c>
      <c r="AN121" s="99">
        <v>1</v>
      </c>
      <c r="AO121" s="99">
        <v>0</v>
      </c>
      <c r="AP121" s="99">
        <v>3</v>
      </c>
      <c r="AQ121" s="99">
        <v>0</v>
      </c>
      <c r="AR121" s="99">
        <v>13</v>
      </c>
      <c r="AT121" s="123">
        <v>2014</v>
      </c>
      <c r="AU121" s="99">
        <v>1</v>
      </c>
      <c r="AV121" s="99">
        <v>1</v>
      </c>
      <c r="AW121" s="99">
        <v>0</v>
      </c>
      <c r="AX121" s="99">
        <v>0</v>
      </c>
      <c r="AY121" s="99">
        <v>0</v>
      </c>
      <c r="AZ121" s="99">
        <v>0</v>
      </c>
      <c r="BA121" s="99">
        <v>0</v>
      </c>
      <c r="BB121" s="99">
        <v>1</v>
      </c>
      <c r="BC121" s="99">
        <v>4</v>
      </c>
      <c r="BD121" s="99">
        <v>3</v>
      </c>
      <c r="BE121" s="99">
        <v>8</v>
      </c>
      <c r="BF121" s="99">
        <v>6</v>
      </c>
      <c r="BG121" s="99">
        <v>3</v>
      </c>
      <c r="BH121" s="99">
        <v>4</v>
      </c>
      <c r="BI121" s="99">
        <v>4</v>
      </c>
      <c r="BJ121" s="99">
        <v>5</v>
      </c>
      <c r="BK121" s="99">
        <v>5</v>
      </c>
      <c r="BL121" s="99">
        <v>7</v>
      </c>
      <c r="BM121" s="99">
        <v>0</v>
      </c>
      <c r="BN121" s="99">
        <v>52</v>
      </c>
      <c r="BP121" s="123">
        <v>2014</v>
      </c>
    </row>
    <row r="122" spans="2:68">
      <c r="B122" s="123">
        <v>2015</v>
      </c>
      <c r="C122" s="99">
        <v>1</v>
      </c>
      <c r="D122" s="99">
        <v>0</v>
      </c>
      <c r="E122" s="99">
        <v>0</v>
      </c>
      <c r="F122" s="99">
        <v>0</v>
      </c>
      <c r="G122" s="99">
        <v>0</v>
      </c>
      <c r="H122" s="99">
        <v>0</v>
      </c>
      <c r="I122" s="99">
        <v>1</v>
      </c>
      <c r="J122" s="99">
        <v>1</v>
      </c>
      <c r="K122" s="99">
        <v>3</v>
      </c>
      <c r="L122" s="99">
        <v>2</v>
      </c>
      <c r="M122" s="99">
        <v>5</v>
      </c>
      <c r="N122" s="99">
        <v>5</v>
      </c>
      <c r="O122" s="99">
        <v>5</v>
      </c>
      <c r="P122" s="99">
        <v>4</v>
      </c>
      <c r="Q122" s="99">
        <v>2</v>
      </c>
      <c r="R122" s="99">
        <v>3</v>
      </c>
      <c r="S122" s="99">
        <v>2</v>
      </c>
      <c r="T122" s="99">
        <v>2</v>
      </c>
      <c r="U122" s="99">
        <v>0</v>
      </c>
      <c r="V122" s="99">
        <v>36</v>
      </c>
      <c r="X122" s="123">
        <v>2015</v>
      </c>
      <c r="Y122" s="99">
        <v>0</v>
      </c>
      <c r="Z122" s="99">
        <v>0</v>
      </c>
      <c r="AA122" s="99">
        <v>0</v>
      </c>
      <c r="AB122" s="99">
        <v>0</v>
      </c>
      <c r="AC122" s="99">
        <v>0</v>
      </c>
      <c r="AD122" s="99">
        <v>0</v>
      </c>
      <c r="AE122" s="99">
        <v>0</v>
      </c>
      <c r="AF122" s="99">
        <v>0</v>
      </c>
      <c r="AG122" s="99">
        <v>1</v>
      </c>
      <c r="AH122" s="99">
        <v>1</v>
      </c>
      <c r="AI122" s="99">
        <v>1</v>
      </c>
      <c r="AJ122" s="99">
        <v>1</v>
      </c>
      <c r="AK122" s="99">
        <v>2</v>
      </c>
      <c r="AL122" s="99">
        <v>3</v>
      </c>
      <c r="AM122" s="99">
        <v>3</v>
      </c>
      <c r="AN122" s="99">
        <v>2</v>
      </c>
      <c r="AO122" s="99">
        <v>1</v>
      </c>
      <c r="AP122" s="99">
        <v>5</v>
      </c>
      <c r="AQ122" s="99">
        <v>0</v>
      </c>
      <c r="AR122" s="99">
        <v>20</v>
      </c>
      <c r="AT122" s="123">
        <v>2015</v>
      </c>
      <c r="AU122" s="99">
        <v>1</v>
      </c>
      <c r="AV122" s="99">
        <v>0</v>
      </c>
      <c r="AW122" s="99">
        <v>0</v>
      </c>
      <c r="AX122" s="99">
        <v>0</v>
      </c>
      <c r="AY122" s="99">
        <v>0</v>
      </c>
      <c r="AZ122" s="99">
        <v>0</v>
      </c>
      <c r="BA122" s="99">
        <v>1</v>
      </c>
      <c r="BB122" s="99">
        <v>1</v>
      </c>
      <c r="BC122" s="99">
        <v>4</v>
      </c>
      <c r="BD122" s="99">
        <v>3</v>
      </c>
      <c r="BE122" s="99">
        <v>6</v>
      </c>
      <c r="BF122" s="99">
        <v>6</v>
      </c>
      <c r="BG122" s="99">
        <v>7</v>
      </c>
      <c r="BH122" s="99">
        <v>7</v>
      </c>
      <c r="BI122" s="99">
        <v>5</v>
      </c>
      <c r="BJ122" s="99">
        <v>5</v>
      </c>
      <c r="BK122" s="99">
        <v>3</v>
      </c>
      <c r="BL122" s="99">
        <v>7</v>
      </c>
      <c r="BM122" s="99">
        <v>0</v>
      </c>
      <c r="BN122" s="99">
        <v>56</v>
      </c>
      <c r="BP122" s="123">
        <v>2015</v>
      </c>
    </row>
    <row r="123" spans="2:68">
      <c r="B123" s="123">
        <v>2016</v>
      </c>
      <c r="C123" s="99">
        <v>0</v>
      </c>
      <c r="D123" s="99">
        <v>0</v>
      </c>
      <c r="E123" s="99">
        <v>0</v>
      </c>
      <c r="F123" s="99">
        <v>0</v>
      </c>
      <c r="G123" s="99">
        <v>0</v>
      </c>
      <c r="H123" s="99">
        <v>0</v>
      </c>
      <c r="I123" s="99">
        <v>1</v>
      </c>
      <c r="J123" s="99">
        <v>0</v>
      </c>
      <c r="K123" s="99">
        <v>0</v>
      </c>
      <c r="L123" s="99">
        <v>2</v>
      </c>
      <c r="M123" s="99">
        <v>4</v>
      </c>
      <c r="N123" s="99">
        <v>6</v>
      </c>
      <c r="O123" s="99">
        <v>3</v>
      </c>
      <c r="P123" s="99">
        <v>3</v>
      </c>
      <c r="Q123" s="99">
        <v>3</v>
      </c>
      <c r="R123" s="99">
        <v>1</v>
      </c>
      <c r="S123" s="99">
        <v>5</v>
      </c>
      <c r="T123" s="99">
        <v>3</v>
      </c>
      <c r="U123" s="99">
        <v>0</v>
      </c>
      <c r="V123" s="99">
        <v>31</v>
      </c>
      <c r="X123" s="123">
        <v>2016</v>
      </c>
      <c r="Y123" s="99">
        <v>1</v>
      </c>
      <c r="Z123" s="99">
        <v>0</v>
      </c>
      <c r="AA123" s="99">
        <v>0</v>
      </c>
      <c r="AB123" s="99">
        <v>0</v>
      </c>
      <c r="AC123" s="99">
        <v>0</v>
      </c>
      <c r="AD123" s="99">
        <v>0</v>
      </c>
      <c r="AE123" s="99">
        <v>0</v>
      </c>
      <c r="AF123" s="99">
        <v>0</v>
      </c>
      <c r="AG123" s="99">
        <v>3</v>
      </c>
      <c r="AH123" s="99">
        <v>1</v>
      </c>
      <c r="AI123" s="99">
        <v>0</v>
      </c>
      <c r="AJ123" s="99">
        <v>1</v>
      </c>
      <c r="AK123" s="99">
        <v>1</v>
      </c>
      <c r="AL123" s="99">
        <v>1</v>
      </c>
      <c r="AM123" s="99">
        <v>3</v>
      </c>
      <c r="AN123" s="99">
        <v>3</v>
      </c>
      <c r="AO123" s="99">
        <v>1</v>
      </c>
      <c r="AP123" s="99">
        <v>3</v>
      </c>
      <c r="AQ123" s="99">
        <v>0</v>
      </c>
      <c r="AR123" s="99">
        <v>18</v>
      </c>
      <c r="AT123" s="123">
        <v>2016</v>
      </c>
      <c r="AU123" s="99">
        <v>1</v>
      </c>
      <c r="AV123" s="99">
        <v>0</v>
      </c>
      <c r="AW123" s="99">
        <v>0</v>
      </c>
      <c r="AX123" s="99">
        <v>0</v>
      </c>
      <c r="AY123" s="99">
        <v>0</v>
      </c>
      <c r="AZ123" s="99">
        <v>0</v>
      </c>
      <c r="BA123" s="99">
        <v>1</v>
      </c>
      <c r="BB123" s="99">
        <v>0</v>
      </c>
      <c r="BC123" s="99">
        <v>3</v>
      </c>
      <c r="BD123" s="99">
        <v>3</v>
      </c>
      <c r="BE123" s="99">
        <v>4</v>
      </c>
      <c r="BF123" s="99">
        <v>7</v>
      </c>
      <c r="BG123" s="99">
        <v>4</v>
      </c>
      <c r="BH123" s="99">
        <v>4</v>
      </c>
      <c r="BI123" s="99">
        <v>6</v>
      </c>
      <c r="BJ123" s="99">
        <v>4</v>
      </c>
      <c r="BK123" s="99">
        <v>6</v>
      </c>
      <c r="BL123" s="99">
        <v>6</v>
      </c>
      <c r="BM123" s="99">
        <v>0</v>
      </c>
      <c r="BN123" s="99">
        <v>49</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Q86" s="100" t="s">
        <v>24</v>
      </c>
      <c r="R86" s="100" t="s">
        <v>24</v>
      </c>
      <c r="S86" s="100" t="s">
        <v>24</v>
      </c>
      <c r="T86" s="100" t="s">
        <v>24</v>
      </c>
      <c r="U86" s="100" t="s">
        <v>24</v>
      </c>
      <c r="V86" s="100" t="s">
        <v>24</v>
      </c>
      <c r="W86" s="127"/>
      <c r="X86" s="122">
        <v>1979</v>
      </c>
      <c r="Y86" s="100" t="s">
        <v>24</v>
      </c>
      <c r="Z86" s="100" t="s">
        <v>24</v>
      </c>
      <c r="AA86" s="100" t="s">
        <v>24</v>
      </c>
      <c r="AB86" s="100" t="s">
        <v>24</v>
      </c>
      <c r="AC86" s="100" t="s">
        <v>24</v>
      </c>
      <c r="AD86" s="100" t="s">
        <v>24</v>
      </c>
      <c r="AE86" s="100" t="s">
        <v>24</v>
      </c>
      <c r="AF86" s="100" t="s">
        <v>24</v>
      </c>
      <c r="AG86" s="100" t="s">
        <v>24</v>
      </c>
      <c r="AH86" s="100" t="s">
        <v>24</v>
      </c>
      <c r="AI86" s="100" t="s">
        <v>24</v>
      </c>
      <c r="AJ86" s="100" t="s">
        <v>24</v>
      </c>
      <c r="AK86" s="100" t="s">
        <v>24</v>
      </c>
      <c r="AL86" s="100" t="s">
        <v>24</v>
      </c>
      <c r="AM86" s="100" t="s">
        <v>24</v>
      </c>
      <c r="AN86" s="100" t="s">
        <v>24</v>
      </c>
      <c r="AO86" s="100" t="s">
        <v>24</v>
      </c>
      <c r="AP86" s="100" t="s">
        <v>24</v>
      </c>
      <c r="AQ86" s="100" t="s">
        <v>24</v>
      </c>
      <c r="AR86" s="100" t="s">
        <v>24</v>
      </c>
      <c r="AS86" s="127"/>
      <c r="AT86" s="122">
        <v>1979</v>
      </c>
      <c r="AU86" s="100" t="s">
        <v>24</v>
      </c>
      <c r="AV86" s="100" t="s">
        <v>24</v>
      </c>
      <c r="AW86" s="100" t="s">
        <v>24</v>
      </c>
      <c r="AX86" s="100" t="s">
        <v>24</v>
      </c>
      <c r="AY86" s="100" t="s">
        <v>24</v>
      </c>
      <c r="AZ86" s="100" t="s">
        <v>24</v>
      </c>
      <c r="BA86" s="100" t="s">
        <v>24</v>
      </c>
      <c r="BB86" s="100" t="s">
        <v>24</v>
      </c>
      <c r="BC86" s="100" t="s">
        <v>24</v>
      </c>
      <c r="BD86" s="100" t="s">
        <v>24</v>
      </c>
      <c r="BE86" s="100" t="s">
        <v>24</v>
      </c>
      <c r="BF86" s="100" t="s">
        <v>24</v>
      </c>
      <c r="BG86" s="100" t="s">
        <v>24</v>
      </c>
      <c r="BH86" s="100" t="s">
        <v>24</v>
      </c>
      <c r="BI86" s="100" t="s">
        <v>24</v>
      </c>
      <c r="BJ86" s="100" t="s">
        <v>24</v>
      </c>
      <c r="BK86" s="100" t="s">
        <v>24</v>
      </c>
      <c r="BL86" s="100" t="s">
        <v>24</v>
      </c>
      <c r="BM86" s="100" t="s">
        <v>24</v>
      </c>
      <c r="BN86" s="100" t="s">
        <v>24</v>
      </c>
      <c r="BO86" s="127"/>
      <c r="BP86" s="122">
        <v>1979</v>
      </c>
    </row>
    <row r="87" spans="1:68">
      <c r="A87" s="127"/>
      <c r="B87" s="122">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Q87" s="100" t="s">
        <v>24</v>
      </c>
      <c r="R87" s="100" t="s">
        <v>24</v>
      </c>
      <c r="S87" s="100" t="s">
        <v>24</v>
      </c>
      <c r="T87" s="100" t="s">
        <v>24</v>
      </c>
      <c r="U87" s="100" t="s">
        <v>24</v>
      </c>
      <c r="V87" s="100" t="s">
        <v>24</v>
      </c>
      <c r="W87" s="127"/>
      <c r="X87" s="122">
        <v>1980</v>
      </c>
      <c r="Y87" s="100" t="s">
        <v>24</v>
      </c>
      <c r="Z87" s="100" t="s">
        <v>24</v>
      </c>
      <c r="AA87" s="100" t="s">
        <v>24</v>
      </c>
      <c r="AB87" s="100" t="s">
        <v>24</v>
      </c>
      <c r="AC87" s="100" t="s">
        <v>24</v>
      </c>
      <c r="AD87" s="100" t="s">
        <v>24</v>
      </c>
      <c r="AE87" s="100" t="s">
        <v>24</v>
      </c>
      <c r="AF87" s="100" t="s">
        <v>24</v>
      </c>
      <c r="AG87" s="100" t="s">
        <v>24</v>
      </c>
      <c r="AH87" s="100" t="s">
        <v>24</v>
      </c>
      <c r="AI87" s="100" t="s">
        <v>24</v>
      </c>
      <c r="AJ87" s="100" t="s">
        <v>24</v>
      </c>
      <c r="AK87" s="100" t="s">
        <v>24</v>
      </c>
      <c r="AL87" s="100" t="s">
        <v>24</v>
      </c>
      <c r="AM87" s="100" t="s">
        <v>24</v>
      </c>
      <c r="AN87" s="100" t="s">
        <v>24</v>
      </c>
      <c r="AO87" s="100" t="s">
        <v>24</v>
      </c>
      <c r="AP87" s="100" t="s">
        <v>24</v>
      </c>
      <c r="AQ87" s="100" t="s">
        <v>24</v>
      </c>
      <c r="AR87" s="100" t="s">
        <v>24</v>
      </c>
      <c r="AS87" s="127"/>
      <c r="AT87" s="122">
        <v>1980</v>
      </c>
      <c r="AU87" s="100" t="s">
        <v>24</v>
      </c>
      <c r="AV87" s="100" t="s">
        <v>24</v>
      </c>
      <c r="AW87" s="100" t="s">
        <v>24</v>
      </c>
      <c r="AX87" s="100" t="s">
        <v>24</v>
      </c>
      <c r="AY87" s="100" t="s">
        <v>24</v>
      </c>
      <c r="AZ87" s="100" t="s">
        <v>24</v>
      </c>
      <c r="BA87" s="100" t="s">
        <v>24</v>
      </c>
      <c r="BB87" s="100" t="s">
        <v>24</v>
      </c>
      <c r="BC87" s="100" t="s">
        <v>24</v>
      </c>
      <c r="BD87" s="100" t="s">
        <v>24</v>
      </c>
      <c r="BE87" s="100" t="s">
        <v>24</v>
      </c>
      <c r="BF87" s="100" t="s">
        <v>24</v>
      </c>
      <c r="BG87" s="100" t="s">
        <v>24</v>
      </c>
      <c r="BH87" s="100" t="s">
        <v>24</v>
      </c>
      <c r="BI87" s="100" t="s">
        <v>24</v>
      </c>
      <c r="BJ87" s="100" t="s">
        <v>24</v>
      </c>
      <c r="BK87" s="100" t="s">
        <v>24</v>
      </c>
      <c r="BL87" s="100" t="s">
        <v>24</v>
      </c>
      <c r="BM87" s="100" t="s">
        <v>24</v>
      </c>
      <c r="BN87" s="100" t="s">
        <v>24</v>
      </c>
      <c r="BO87" s="127"/>
      <c r="BP87" s="122">
        <v>1980</v>
      </c>
    </row>
    <row r="88" spans="1:68">
      <c r="A88" s="127"/>
      <c r="B88" s="122">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Q88" s="100" t="s">
        <v>24</v>
      </c>
      <c r="R88" s="100" t="s">
        <v>24</v>
      </c>
      <c r="S88" s="100" t="s">
        <v>24</v>
      </c>
      <c r="T88" s="100" t="s">
        <v>24</v>
      </c>
      <c r="U88" s="100" t="s">
        <v>24</v>
      </c>
      <c r="V88" s="100" t="s">
        <v>24</v>
      </c>
      <c r="W88" s="127"/>
      <c r="X88" s="122">
        <v>1981</v>
      </c>
      <c r="Y88" s="100" t="s">
        <v>24</v>
      </c>
      <c r="Z88" s="100" t="s">
        <v>24</v>
      </c>
      <c r="AA88" s="100" t="s">
        <v>24</v>
      </c>
      <c r="AB88" s="100" t="s">
        <v>24</v>
      </c>
      <c r="AC88" s="100" t="s">
        <v>24</v>
      </c>
      <c r="AD88" s="100" t="s">
        <v>24</v>
      </c>
      <c r="AE88" s="100" t="s">
        <v>24</v>
      </c>
      <c r="AF88" s="100" t="s">
        <v>24</v>
      </c>
      <c r="AG88" s="100" t="s">
        <v>24</v>
      </c>
      <c r="AH88" s="100" t="s">
        <v>24</v>
      </c>
      <c r="AI88" s="100" t="s">
        <v>24</v>
      </c>
      <c r="AJ88" s="100" t="s">
        <v>24</v>
      </c>
      <c r="AK88" s="100" t="s">
        <v>24</v>
      </c>
      <c r="AL88" s="100" t="s">
        <v>24</v>
      </c>
      <c r="AM88" s="100" t="s">
        <v>24</v>
      </c>
      <c r="AN88" s="100" t="s">
        <v>24</v>
      </c>
      <c r="AO88" s="100" t="s">
        <v>24</v>
      </c>
      <c r="AP88" s="100" t="s">
        <v>24</v>
      </c>
      <c r="AQ88" s="100" t="s">
        <v>24</v>
      </c>
      <c r="AR88" s="100" t="s">
        <v>24</v>
      </c>
      <c r="AS88" s="127"/>
      <c r="AT88" s="122">
        <v>1981</v>
      </c>
      <c r="AU88" s="100" t="s">
        <v>24</v>
      </c>
      <c r="AV88" s="100" t="s">
        <v>24</v>
      </c>
      <c r="AW88" s="100" t="s">
        <v>24</v>
      </c>
      <c r="AX88" s="100" t="s">
        <v>24</v>
      </c>
      <c r="AY88" s="100" t="s">
        <v>24</v>
      </c>
      <c r="AZ88" s="100" t="s">
        <v>24</v>
      </c>
      <c r="BA88" s="100" t="s">
        <v>24</v>
      </c>
      <c r="BB88" s="100" t="s">
        <v>24</v>
      </c>
      <c r="BC88" s="100" t="s">
        <v>24</v>
      </c>
      <c r="BD88" s="100" t="s">
        <v>24</v>
      </c>
      <c r="BE88" s="100" t="s">
        <v>24</v>
      </c>
      <c r="BF88" s="100" t="s">
        <v>24</v>
      </c>
      <c r="BG88" s="100" t="s">
        <v>24</v>
      </c>
      <c r="BH88" s="100" t="s">
        <v>24</v>
      </c>
      <c r="BI88" s="100" t="s">
        <v>24</v>
      </c>
      <c r="BJ88" s="100" t="s">
        <v>24</v>
      </c>
      <c r="BK88" s="100" t="s">
        <v>24</v>
      </c>
      <c r="BL88" s="100" t="s">
        <v>24</v>
      </c>
      <c r="BM88" s="100" t="s">
        <v>24</v>
      </c>
      <c r="BN88" s="100" t="s">
        <v>24</v>
      </c>
      <c r="BO88" s="127"/>
      <c r="BP88" s="122">
        <v>1981</v>
      </c>
    </row>
    <row r="89" spans="1:68">
      <c r="A89" s="127"/>
      <c r="B89" s="122">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Q89" s="100" t="s">
        <v>24</v>
      </c>
      <c r="R89" s="100" t="s">
        <v>24</v>
      </c>
      <c r="S89" s="100" t="s">
        <v>24</v>
      </c>
      <c r="T89" s="100" t="s">
        <v>24</v>
      </c>
      <c r="U89" s="100" t="s">
        <v>24</v>
      </c>
      <c r="V89" s="100" t="s">
        <v>24</v>
      </c>
      <c r="W89" s="127"/>
      <c r="X89" s="122">
        <v>1982</v>
      </c>
      <c r="Y89" s="100" t="s">
        <v>24</v>
      </c>
      <c r="Z89" s="100" t="s">
        <v>24</v>
      </c>
      <c r="AA89" s="100" t="s">
        <v>24</v>
      </c>
      <c r="AB89" s="100" t="s">
        <v>24</v>
      </c>
      <c r="AC89" s="100" t="s">
        <v>24</v>
      </c>
      <c r="AD89" s="100" t="s">
        <v>24</v>
      </c>
      <c r="AE89" s="100" t="s">
        <v>24</v>
      </c>
      <c r="AF89" s="100" t="s">
        <v>24</v>
      </c>
      <c r="AG89" s="100" t="s">
        <v>24</v>
      </c>
      <c r="AH89" s="100" t="s">
        <v>24</v>
      </c>
      <c r="AI89" s="100" t="s">
        <v>24</v>
      </c>
      <c r="AJ89" s="100" t="s">
        <v>24</v>
      </c>
      <c r="AK89" s="100" t="s">
        <v>24</v>
      </c>
      <c r="AL89" s="100" t="s">
        <v>24</v>
      </c>
      <c r="AM89" s="100" t="s">
        <v>24</v>
      </c>
      <c r="AN89" s="100" t="s">
        <v>24</v>
      </c>
      <c r="AO89" s="100" t="s">
        <v>24</v>
      </c>
      <c r="AP89" s="100" t="s">
        <v>24</v>
      </c>
      <c r="AQ89" s="100" t="s">
        <v>24</v>
      </c>
      <c r="AR89" s="100" t="s">
        <v>24</v>
      </c>
      <c r="AS89" s="127"/>
      <c r="AT89" s="122">
        <v>1982</v>
      </c>
      <c r="AU89" s="100" t="s">
        <v>24</v>
      </c>
      <c r="AV89" s="100" t="s">
        <v>24</v>
      </c>
      <c r="AW89" s="100" t="s">
        <v>24</v>
      </c>
      <c r="AX89" s="100" t="s">
        <v>24</v>
      </c>
      <c r="AY89" s="100" t="s">
        <v>24</v>
      </c>
      <c r="AZ89" s="100" t="s">
        <v>24</v>
      </c>
      <c r="BA89" s="100" t="s">
        <v>24</v>
      </c>
      <c r="BB89" s="100" t="s">
        <v>24</v>
      </c>
      <c r="BC89" s="100" t="s">
        <v>24</v>
      </c>
      <c r="BD89" s="100" t="s">
        <v>24</v>
      </c>
      <c r="BE89" s="100" t="s">
        <v>24</v>
      </c>
      <c r="BF89" s="100" t="s">
        <v>24</v>
      </c>
      <c r="BG89" s="100" t="s">
        <v>24</v>
      </c>
      <c r="BH89" s="100" t="s">
        <v>24</v>
      </c>
      <c r="BI89" s="100" t="s">
        <v>24</v>
      </c>
      <c r="BJ89" s="100" t="s">
        <v>24</v>
      </c>
      <c r="BK89" s="100" t="s">
        <v>24</v>
      </c>
      <c r="BL89" s="100" t="s">
        <v>24</v>
      </c>
      <c r="BM89" s="100" t="s">
        <v>24</v>
      </c>
      <c r="BN89" s="100" t="s">
        <v>24</v>
      </c>
      <c r="BO89" s="127"/>
      <c r="BP89" s="122">
        <v>1982</v>
      </c>
    </row>
    <row r="90" spans="1:68">
      <c r="A90" s="127"/>
      <c r="B90" s="122">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Q90" s="100" t="s">
        <v>24</v>
      </c>
      <c r="R90" s="100" t="s">
        <v>24</v>
      </c>
      <c r="S90" s="100" t="s">
        <v>24</v>
      </c>
      <c r="T90" s="100" t="s">
        <v>24</v>
      </c>
      <c r="U90" s="100" t="s">
        <v>24</v>
      </c>
      <c r="V90" s="100" t="s">
        <v>24</v>
      </c>
      <c r="W90" s="127"/>
      <c r="X90" s="122">
        <v>1983</v>
      </c>
      <c r="Y90" s="100" t="s">
        <v>24</v>
      </c>
      <c r="Z90" s="100" t="s">
        <v>24</v>
      </c>
      <c r="AA90" s="100" t="s">
        <v>24</v>
      </c>
      <c r="AB90" s="100" t="s">
        <v>24</v>
      </c>
      <c r="AC90" s="100" t="s">
        <v>24</v>
      </c>
      <c r="AD90" s="100" t="s">
        <v>24</v>
      </c>
      <c r="AE90" s="100" t="s">
        <v>24</v>
      </c>
      <c r="AF90" s="100" t="s">
        <v>24</v>
      </c>
      <c r="AG90" s="100" t="s">
        <v>24</v>
      </c>
      <c r="AH90" s="100" t="s">
        <v>24</v>
      </c>
      <c r="AI90" s="100" t="s">
        <v>24</v>
      </c>
      <c r="AJ90" s="100" t="s">
        <v>24</v>
      </c>
      <c r="AK90" s="100" t="s">
        <v>24</v>
      </c>
      <c r="AL90" s="100" t="s">
        <v>24</v>
      </c>
      <c r="AM90" s="100" t="s">
        <v>24</v>
      </c>
      <c r="AN90" s="100" t="s">
        <v>24</v>
      </c>
      <c r="AO90" s="100" t="s">
        <v>24</v>
      </c>
      <c r="AP90" s="100" t="s">
        <v>24</v>
      </c>
      <c r="AQ90" s="100" t="s">
        <v>24</v>
      </c>
      <c r="AR90" s="100" t="s">
        <v>24</v>
      </c>
      <c r="AS90" s="127"/>
      <c r="AT90" s="122">
        <v>1983</v>
      </c>
      <c r="AU90" s="100" t="s">
        <v>24</v>
      </c>
      <c r="AV90" s="100" t="s">
        <v>24</v>
      </c>
      <c r="AW90" s="100" t="s">
        <v>24</v>
      </c>
      <c r="AX90" s="100" t="s">
        <v>24</v>
      </c>
      <c r="AY90" s="100" t="s">
        <v>24</v>
      </c>
      <c r="AZ90" s="100" t="s">
        <v>24</v>
      </c>
      <c r="BA90" s="100" t="s">
        <v>24</v>
      </c>
      <c r="BB90" s="100" t="s">
        <v>24</v>
      </c>
      <c r="BC90" s="100" t="s">
        <v>24</v>
      </c>
      <c r="BD90" s="100" t="s">
        <v>24</v>
      </c>
      <c r="BE90" s="100" t="s">
        <v>24</v>
      </c>
      <c r="BF90" s="100" t="s">
        <v>24</v>
      </c>
      <c r="BG90" s="100" t="s">
        <v>24</v>
      </c>
      <c r="BH90" s="100" t="s">
        <v>24</v>
      </c>
      <c r="BI90" s="100" t="s">
        <v>24</v>
      </c>
      <c r="BJ90" s="100" t="s">
        <v>24</v>
      </c>
      <c r="BK90" s="100" t="s">
        <v>24</v>
      </c>
      <c r="BL90" s="100" t="s">
        <v>24</v>
      </c>
      <c r="BM90" s="100" t="s">
        <v>24</v>
      </c>
      <c r="BN90" s="100" t="s">
        <v>24</v>
      </c>
      <c r="BO90" s="127"/>
      <c r="BP90" s="122">
        <v>1983</v>
      </c>
    </row>
    <row r="91" spans="1:68">
      <c r="A91" s="127"/>
      <c r="B91" s="122">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Q91" s="100" t="s">
        <v>24</v>
      </c>
      <c r="R91" s="100" t="s">
        <v>24</v>
      </c>
      <c r="S91" s="100" t="s">
        <v>24</v>
      </c>
      <c r="T91" s="100" t="s">
        <v>24</v>
      </c>
      <c r="U91" s="100" t="s">
        <v>24</v>
      </c>
      <c r="V91" s="100" t="s">
        <v>24</v>
      </c>
      <c r="W91" s="127"/>
      <c r="X91" s="122">
        <v>1984</v>
      </c>
      <c r="Y91" s="100" t="s">
        <v>24</v>
      </c>
      <c r="Z91" s="100" t="s">
        <v>24</v>
      </c>
      <c r="AA91" s="100" t="s">
        <v>24</v>
      </c>
      <c r="AB91" s="100" t="s">
        <v>24</v>
      </c>
      <c r="AC91" s="100" t="s">
        <v>24</v>
      </c>
      <c r="AD91" s="100" t="s">
        <v>24</v>
      </c>
      <c r="AE91" s="100" t="s">
        <v>24</v>
      </c>
      <c r="AF91" s="100" t="s">
        <v>24</v>
      </c>
      <c r="AG91" s="100" t="s">
        <v>24</v>
      </c>
      <c r="AH91" s="100" t="s">
        <v>24</v>
      </c>
      <c r="AI91" s="100" t="s">
        <v>24</v>
      </c>
      <c r="AJ91" s="100" t="s">
        <v>24</v>
      </c>
      <c r="AK91" s="100" t="s">
        <v>24</v>
      </c>
      <c r="AL91" s="100" t="s">
        <v>24</v>
      </c>
      <c r="AM91" s="100" t="s">
        <v>24</v>
      </c>
      <c r="AN91" s="100" t="s">
        <v>24</v>
      </c>
      <c r="AO91" s="100" t="s">
        <v>24</v>
      </c>
      <c r="AP91" s="100" t="s">
        <v>24</v>
      </c>
      <c r="AQ91" s="100" t="s">
        <v>24</v>
      </c>
      <c r="AR91" s="100" t="s">
        <v>24</v>
      </c>
      <c r="AS91" s="127"/>
      <c r="AT91" s="122">
        <v>1984</v>
      </c>
      <c r="AU91" s="100" t="s">
        <v>24</v>
      </c>
      <c r="AV91" s="100" t="s">
        <v>24</v>
      </c>
      <c r="AW91" s="100" t="s">
        <v>24</v>
      </c>
      <c r="AX91" s="100" t="s">
        <v>24</v>
      </c>
      <c r="AY91" s="100" t="s">
        <v>24</v>
      </c>
      <c r="AZ91" s="100" t="s">
        <v>24</v>
      </c>
      <c r="BA91" s="100" t="s">
        <v>24</v>
      </c>
      <c r="BB91" s="100" t="s">
        <v>24</v>
      </c>
      <c r="BC91" s="100" t="s">
        <v>24</v>
      </c>
      <c r="BD91" s="100" t="s">
        <v>24</v>
      </c>
      <c r="BE91" s="100" t="s">
        <v>24</v>
      </c>
      <c r="BF91" s="100" t="s">
        <v>24</v>
      </c>
      <c r="BG91" s="100" t="s">
        <v>24</v>
      </c>
      <c r="BH91" s="100" t="s">
        <v>24</v>
      </c>
      <c r="BI91" s="100" t="s">
        <v>24</v>
      </c>
      <c r="BJ91" s="100" t="s">
        <v>24</v>
      </c>
      <c r="BK91" s="100" t="s">
        <v>24</v>
      </c>
      <c r="BL91" s="100" t="s">
        <v>24</v>
      </c>
      <c r="BM91" s="100" t="s">
        <v>24</v>
      </c>
      <c r="BN91" s="100" t="s">
        <v>24</v>
      </c>
      <c r="BO91" s="127"/>
      <c r="BP91" s="122">
        <v>1984</v>
      </c>
    </row>
    <row r="92" spans="1:68">
      <c r="A92" s="127"/>
      <c r="B92" s="122">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Q92" s="100" t="s">
        <v>24</v>
      </c>
      <c r="R92" s="100" t="s">
        <v>24</v>
      </c>
      <c r="S92" s="100" t="s">
        <v>24</v>
      </c>
      <c r="T92" s="100" t="s">
        <v>24</v>
      </c>
      <c r="U92" s="100" t="s">
        <v>24</v>
      </c>
      <c r="V92" s="100" t="s">
        <v>24</v>
      </c>
      <c r="W92" s="127"/>
      <c r="X92" s="122">
        <v>1985</v>
      </c>
      <c r="Y92" s="100" t="s">
        <v>24</v>
      </c>
      <c r="Z92" s="100" t="s">
        <v>24</v>
      </c>
      <c r="AA92" s="100" t="s">
        <v>24</v>
      </c>
      <c r="AB92" s="100" t="s">
        <v>24</v>
      </c>
      <c r="AC92" s="100" t="s">
        <v>24</v>
      </c>
      <c r="AD92" s="100" t="s">
        <v>24</v>
      </c>
      <c r="AE92" s="100" t="s">
        <v>24</v>
      </c>
      <c r="AF92" s="100" t="s">
        <v>24</v>
      </c>
      <c r="AG92" s="100" t="s">
        <v>24</v>
      </c>
      <c r="AH92" s="100" t="s">
        <v>24</v>
      </c>
      <c r="AI92" s="100" t="s">
        <v>24</v>
      </c>
      <c r="AJ92" s="100" t="s">
        <v>24</v>
      </c>
      <c r="AK92" s="100" t="s">
        <v>24</v>
      </c>
      <c r="AL92" s="100" t="s">
        <v>24</v>
      </c>
      <c r="AM92" s="100" t="s">
        <v>24</v>
      </c>
      <c r="AN92" s="100" t="s">
        <v>24</v>
      </c>
      <c r="AO92" s="100" t="s">
        <v>24</v>
      </c>
      <c r="AP92" s="100" t="s">
        <v>24</v>
      </c>
      <c r="AQ92" s="100" t="s">
        <v>24</v>
      </c>
      <c r="AR92" s="100" t="s">
        <v>24</v>
      </c>
      <c r="AS92" s="127"/>
      <c r="AT92" s="122">
        <v>1985</v>
      </c>
      <c r="AU92" s="100" t="s">
        <v>24</v>
      </c>
      <c r="AV92" s="100" t="s">
        <v>24</v>
      </c>
      <c r="AW92" s="100" t="s">
        <v>24</v>
      </c>
      <c r="AX92" s="100" t="s">
        <v>24</v>
      </c>
      <c r="AY92" s="100" t="s">
        <v>24</v>
      </c>
      <c r="AZ92" s="100" t="s">
        <v>24</v>
      </c>
      <c r="BA92" s="100" t="s">
        <v>24</v>
      </c>
      <c r="BB92" s="100" t="s">
        <v>24</v>
      </c>
      <c r="BC92" s="100" t="s">
        <v>24</v>
      </c>
      <c r="BD92" s="100" t="s">
        <v>24</v>
      </c>
      <c r="BE92" s="100" t="s">
        <v>24</v>
      </c>
      <c r="BF92" s="100" t="s">
        <v>24</v>
      </c>
      <c r="BG92" s="100" t="s">
        <v>24</v>
      </c>
      <c r="BH92" s="100" t="s">
        <v>24</v>
      </c>
      <c r="BI92" s="100" t="s">
        <v>24</v>
      </c>
      <c r="BJ92" s="100" t="s">
        <v>24</v>
      </c>
      <c r="BK92" s="100" t="s">
        <v>24</v>
      </c>
      <c r="BL92" s="100" t="s">
        <v>24</v>
      </c>
      <c r="BM92" s="100" t="s">
        <v>24</v>
      </c>
      <c r="BN92" s="100" t="s">
        <v>24</v>
      </c>
      <c r="BO92" s="127"/>
      <c r="BP92" s="122">
        <v>1985</v>
      </c>
    </row>
    <row r="93" spans="1:68">
      <c r="A93" s="127"/>
      <c r="B93" s="122">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Q93" s="100" t="s">
        <v>24</v>
      </c>
      <c r="R93" s="100" t="s">
        <v>24</v>
      </c>
      <c r="S93" s="100" t="s">
        <v>24</v>
      </c>
      <c r="T93" s="100" t="s">
        <v>24</v>
      </c>
      <c r="U93" s="100" t="s">
        <v>24</v>
      </c>
      <c r="V93" s="100" t="s">
        <v>24</v>
      </c>
      <c r="W93" s="127"/>
      <c r="X93" s="122">
        <v>1986</v>
      </c>
      <c r="Y93" s="100" t="s">
        <v>24</v>
      </c>
      <c r="Z93" s="100" t="s">
        <v>24</v>
      </c>
      <c r="AA93" s="100" t="s">
        <v>24</v>
      </c>
      <c r="AB93" s="100" t="s">
        <v>24</v>
      </c>
      <c r="AC93" s="100" t="s">
        <v>24</v>
      </c>
      <c r="AD93" s="100" t="s">
        <v>24</v>
      </c>
      <c r="AE93" s="100" t="s">
        <v>24</v>
      </c>
      <c r="AF93" s="100" t="s">
        <v>24</v>
      </c>
      <c r="AG93" s="100" t="s">
        <v>24</v>
      </c>
      <c r="AH93" s="100" t="s">
        <v>24</v>
      </c>
      <c r="AI93" s="100" t="s">
        <v>24</v>
      </c>
      <c r="AJ93" s="100" t="s">
        <v>24</v>
      </c>
      <c r="AK93" s="100" t="s">
        <v>24</v>
      </c>
      <c r="AL93" s="100" t="s">
        <v>24</v>
      </c>
      <c r="AM93" s="100" t="s">
        <v>24</v>
      </c>
      <c r="AN93" s="100" t="s">
        <v>24</v>
      </c>
      <c r="AO93" s="100" t="s">
        <v>24</v>
      </c>
      <c r="AP93" s="100" t="s">
        <v>24</v>
      </c>
      <c r="AQ93" s="100" t="s">
        <v>24</v>
      </c>
      <c r="AR93" s="100" t="s">
        <v>24</v>
      </c>
      <c r="AS93" s="127"/>
      <c r="AT93" s="122">
        <v>1986</v>
      </c>
      <c r="AU93" s="100" t="s">
        <v>24</v>
      </c>
      <c r="AV93" s="100" t="s">
        <v>24</v>
      </c>
      <c r="AW93" s="100" t="s">
        <v>24</v>
      </c>
      <c r="AX93" s="100" t="s">
        <v>24</v>
      </c>
      <c r="AY93" s="100" t="s">
        <v>24</v>
      </c>
      <c r="AZ93" s="100" t="s">
        <v>24</v>
      </c>
      <c r="BA93" s="100" t="s">
        <v>24</v>
      </c>
      <c r="BB93" s="100" t="s">
        <v>24</v>
      </c>
      <c r="BC93" s="100" t="s">
        <v>24</v>
      </c>
      <c r="BD93" s="100" t="s">
        <v>24</v>
      </c>
      <c r="BE93" s="100" t="s">
        <v>24</v>
      </c>
      <c r="BF93" s="100" t="s">
        <v>24</v>
      </c>
      <c r="BG93" s="100" t="s">
        <v>24</v>
      </c>
      <c r="BH93" s="100" t="s">
        <v>24</v>
      </c>
      <c r="BI93" s="100" t="s">
        <v>24</v>
      </c>
      <c r="BJ93" s="100" t="s">
        <v>24</v>
      </c>
      <c r="BK93" s="100" t="s">
        <v>24</v>
      </c>
      <c r="BL93" s="100" t="s">
        <v>24</v>
      </c>
      <c r="BM93" s="100" t="s">
        <v>24</v>
      </c>
      <c r="BN93" s="100" t="s">
        <v>24</v>
      </c>
      <c r="BO93" s="127"/>
      <c r="BP93" s="122">
        <v>1986</v>
      </c>
    </row>
    <row r="94" spans="1:68">
      <c r="A94" s="127"/>
      <c r="B94" s="122">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Q94" s="100" t="s">
        <v>24</v>
      </c>
      <c r="R94" s="100" t="s">
        <v>24</v>
      </c>
      <c r="S94" s="100" t="s">
        <v>24</v>
      </c>
      <c r="T94" s="100" t="s">
        <v>24</v>
      </c>
      <c r="U94" s="100" t="s">
        <v>24</v>
      </c>
      <c r="V94" s="100" t="s">
        <v>24</v>
      </c>
      <c r="W94" s="127"/>
      <c r="X94" s="122">
        <v>1987</v>
      </c>
      <c r="Y94" s="100" t="s">
        <v>24</v>
      </c>
      <c r="Z94" s="100" t="s">
        <v>24</v>
      </c>
      <c r="AA94" s="100" t="s">
        <v>24</v>
      </c>
      <c r="AB94" s="100" t="s">
        <v>24</v>
      </c>
      <c r="AC94" s="100" t="s">
        <v>24</v>
      </c>
      <c r="AD94" s="100" t="s">
        <v>24</v>
      </c>
      <c r="AE94" s="100" t="s">
        <v>24</v>
      </c>
      <c r="AF94" s="100" t="s">
        <v>24</v>
      </c>
      <c r="AG94" s="100" t="s">
        <v>24</v>
      </c>
      <c r="AH94" s="100" t="s">
        <v>24</v>
      </c>
      <c r="AI94" s="100" t="s">
        <v>24</v>
      </c>
      <c r="AJ94" s="100" t="s">
        <v>24</v>
      </c>
      <c r="AK94" s="100" t="s">
        <v>24</v>
      </c>
      <c r="AL94" s="100" t="s">
        <v>24</v>
      </c>
      <c r="AM94" s="100" t="s">
        <v>24</v>
      </c>
      <c r="AN94" s="100" t="s">
        <v>24</v>
      </c>
      <c r="AO94" s="100" t="s">
        <v>24</v>
      </c>
      <c r="AP94" s="100" t="s">
        <v>24</v>
      </c>
      <c r="AQ94" s="100" t="s">
        <v>24</v>
      </c>
      <c r="AR94" s="100" t="s">
        <v>24</v>
      </c>
      <c r="AS94" s="127"/>
      <c r="AT94" s="122">
        <v>1987</v>
      </c>
      <c r="AU94" s="100" t="s">
        <v>24</v>
      </c>
      <c r="AV94" s="100" t="s">
        <v>24</v>
      </c>
      <c r="AW94" s="100" t="s">
        <v>24</v>
      </c>
      <c r="AX94" s="100" t="s">
        <v>24</v>
      </c>
      <c r="AY94" s="100" t="s">
        <v>24</v>
      </c>
      <c r="AZ94" s="100" t="s">
        <v>24</v>
      </c>
      <c r="BA94" s="100" t="s">
        <v>24</v>
      </c>
      <c r="BB94" s="100" t="s">
        <v>24</v>
      </c>
      <c r="BC94" s="100" t="s">
        <v>24</v>
      </c>
      <c r="BD94" s="100" t="s">
        <v>24</v>
      </c>
      <c r="BE94" s="100" t="s">
        <v>24</v>
      </c>
      <c r="BF94" s="100" t="s">
        <v>24</v>
      </c>
      <c r="BG94" s="100" t="s">
        <v>24</v>
      </c>
      <c r="BH94" s="100" t="s">
        <v>24</v>
      </c>
      <c r="BI94" s="100" t="s">
        <v>24</v>
      </c>
      <c r="BJ94" s="100" t="s">
        <v>24</v>
      </c>
      <c r="BK94" s="100" t="s">
        <v>24</v>
      </c>
      <c r="BL94" s="100" t="s">
        <v>24</v>
      </c>
      <c r="BM94" s="100" t="s">
        <v>24</v>
      </c>
      <c r="BN94" s="100" t="s">
        <v>24</v>
      </c>
      <c r="BO94" s="127"/>
      <c r="BP94" s="122">
        <v>1987</v>
      </c>
    </row>
    <row r="95" spans="1:68">
      <c r="A95" s="127"/>
      <c r="B95" s="122">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Q95" s="100" t="s">
        <v>24</v>
      </c>
      <c r="R95" s="100" t="s">
        <v>24</v>
      </c>
      <c r="S95" s="100" t="s">
        <v>24</v>
      </c>
      <c r="T95" s="100" t="s">
        <v>24</v>
      </c>
      <c r="U95" s="100" t="s">
        <v>24</v>
      </c>
      <c r="V95" s="100" t="s">
        <v>24</v>
      </c>
      <c r="W95" s="127"/>
      <c r="X95" s="122">
        <v>1988</v>
      </c>
      <c r="Y95" s="100" t="s">
        <v>24</v>
      </c>
      <c r="Z95" s="100" t="s">
        <v>24</v>
      </c>
      <c r="AA95" s="100" t="s">
        <v>24</v>
      </c>
      <c r="AB95" s="100" t="s">
        <v>24</v>
      </c>
      <c r="AC95" s="100" t="s">
        <v>24</v>
      </c>
      <c r="AD95" s="100" t="s">
        <v>24</v>
      </c>
      <c r="AE95" s="100" t="s">
        <v>24</v>
      </c>
      <c r="AF95" s="100" t="s">
        <v>24</v>
      </c>
      <c r="AG95" s="100" t="s">
        <v>24</v>
      </c>
      <c r="AH95" s="100" t="s">
        <v>24</v>
      </c>
      <c r="AI95" s="100" t="s">
        <v>24</v>
      </c>
      <c r="AJ95" s="100" t="s">
        <v>24</v>
      </c>
      <c r="AK95" s="100" t="s">
        <v>24</v>
      </c>
      <c r="AL95" s="100" t="s">
        <v>24</v>
      </c>
      <c r="AM95" s="100" t="s">
        <v>24</v>
      </c>
      <c r="AN95" s="100" t="s">
        <v>24</v>
      </c>
      <c r="AO95" s="100" t="s">
        <v>24</v>
      </c>
      <c r="AP95" s="100" t="s">
        <v>24</v>
      </c>
      <c r="AQ95" s="100" t="s">
        <v>24</v>
      </c>
      <c r="AR95" s="100" t="s">
        <v>24</v>
      </c>
      <c r="AS95" s="127"/>
      <c r="AT95" s="122">
        <v>1988</v>
      </c>
      <c r="AU95" s="100" t="s">
        <v>24</v>
      </c>
      <c r="AV95" s="100" t="s">
        <v>24</v>
      </c>
      <c r="AW95" s="100" t="s">
        <v>24</v>
      </c>
      <c r="AX95" s="100" t="s">
        <v>24</v>
      </c>
      <c r="AY95" s="100" t="s">
        <v>24</v>
      </c>
      <c r="AZ95" s="100" t="s">
        <v>24</v>
      </c>
      <c r="BA95" s="100" t="s">
        <v>24</v>
      </c>
      <c r="BB95" s="100" t="s">
        <v>24</v>
      </c>
      <c r="BC95" s="100" t="s">
        <v>24</v>
      </c>
      <c r="BD95" s="100" t="s">
        <v>24</v>
      </c>
      <c r="BE95" s="100" t="s">
        <v>24</v>
      </c>
      <c r="BF95" s="100" t="s">
        <v>24</v>
      </c>
      <c r="BG95" s="100" t="s">
        <v>24</v>
      </c>
      <c r="BH95" s="100" t="s">
        <v>24</v>
      </c>
      <c r="BI95" s="100" t="s">
        <v>24</v>
      </c>
      <c r="BJ95" s="100" t="s">
        <v>24</v>
      </c>
      <c r="BK95" s="100" t="s">
        <v>24</v>
      </c>
      <c r="BL95" s="100" t="s">
        <v>24</v>
      </c>
      <c r="BM95" s="100" t="s">
        <v>24</v>
      </c>
      <c r="BN95" s="100" t="s">
        <v>24</v>
      </c>
      <c r="BO95" s="127"/>
      <c r="BP95" s="122">
        <v>1988</v>
      </c>
    </row>
    <row r="96" spans="1:68">
      <c r="A96" s="127"/>
      <c r="B96" s="122">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Q96" s="100" t="s">
        <v>24</v>
      </c>
      <c r="R96" s="100" t="s">
        <v>24</v>
      </c>
      <c r="S96" s="100" t="s">
        <v>24</v>
      </c>
      <c r="T96" s="100" t="s">
        <v>24</v>
      </c>
      <c r="U96" s="100" t="s">
        <v>24</v>
      </c>
      <c r="V96" s="100" t="s">
        <v>24</v>
      </c>
      <c r="W96" s="127"/>
      <c r="X96" s="122">
        <v>1989</v>
      </c>
      <c r="Y96" s="100" t="s">
        <v>24</v>
      </c>
      <c r="Z96" s="100" t="s">
        <v>24</v>
      </c>
      <c r="AA96" s="100" t="s">
        <v>24</v>
      </c>
      <c r="AB96" s="100" t="s">
        <v>24</v>
      </c>
      <c r="AC96" s="100" t="s">
        <v>24</v>
      </c>
      <c r="AD96" s="100" t="s">
        <v>24</v>
      </c>
      <c r="AE96" s="100" t="s">
        <v>24</v>
      </c>
      <c r="AF96" s="100" t="s">
        <v>24</v>
      </c>
      <c r="AG96" s="100" t="s">
        <v>24</v>
      </c>
      <c r="AH96" s="100" t="s">
        <v>24</v>
      </c>
      <c r="AI96" s="100" t="s">
        <v>24</v>
      </c>
      <c r="AJ96" s="100" t="s">
        <v>24</v>
      </c>
      <c r="AK96" s="100" t="s">
        <v>24</v>
      </c>
      <c r="AL96" s="100" t="s">
        <v>24</v>
      </c>
      <c r="AM96" s="100" t="s">
        <v>24</v>
      </c>
      <c r="AN96" s="100" t="s">
        <v>24</v>
      </c>
      <c r="AO96" s="100" t="s">
        <v>24</v>
      </c>
      <c r="AP96" s="100" t="s">
        <v>24</v>
      </c>
      <c r="AQ96" s="100" t="s">
        <v>24</v>
      </c>
      <c r="AR96" s="100" t="s">
        <v>24</v>
      </c>
      <c r="AS96" s="127"/>
      <c r="AT96" s="122">
        <v>1989</v>
      </c>
      <c r="AU96" s="100" t="s">
        <v>24</v>
      </c>
      <c r="AV96" s="100" t="s">
        <v>24</v>
      </c>
      <c r="AW96" s="100" t="s">
        <v>24</v>
      </c>
      <c r="AX96" s="100" t="s">
        <v>24</v>
      </c>
      <c r="AY96" s="100" t="s">
        <v>24</v>
      </c>
      <c r="AZ96" s="100" t="s">
        <v>24</v>
      </c>
      <c r="BA96" s="100" t="s">
        <v>24</v>
      </c>
      <c r="BB96" s="100" t="s">
        <v>24</v>
      </c>
      <c r="BC96" s="100" t="s">
        <v>24</v>
      </c>
      <c r="BD96" s="100" t="s">
        <v>24</v>
      </c>
      <c r="BE96" s="100" t="s">
        <v>24</v>
      </c>
      <c r="BF96" s="100" t="s">
        <v>24</v>
      </c>
      <c r="BG96" s="100" t="s">
        <v>24</v>
      </c>
      <c r="BH96" s="100" t="s">
        <v>24</v>
      </c>
      <c r="BI96" s="100" t="s">
        <v>24</v>
      </c>
      <c r="BJ96" s="100" t="s">
        <v>24</v>
      </c>
      <c r="BK96" s="100" t="s">
        <v>24</v>
      </c>
      <c r="BL96" s="100" t="s">
        <v>24</v>
      </c>
      <c r="BM96" s="100" t="s">
        <v>24</v>
      </c>
      <c r="BN96" s="100" t="s">
        <v>24</v>
      </c>
      <c r="BO96" s="127"/>
      <c r="BP96" s="122">
        <v>1989</v>
      </c>
    </row>
    <row r="97" spans="1:68">
      <c r="A97" s="127"/>
      <c r="B97" s="122">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Q97" s="100" t="s">
        <v>24</v>
      </c>
      <c r="R97" s="100" t="s">
        <v>24</v>
      </c>
      <c r="S97" s="100" t="s">
        <v>24</v>
      </c>
      <c r="T97" s="100" t="s">
        <v>24</v>
      </c>
      <c r="U97" s="100" t="s">
        <v>24</v>
      </c>
      <c r="V97" s="100" t="s">
        <v>24</v>
      </c>
      <c r="W97" s="127"/>
      <c r="X97" s="122">
        <v>1990</v>
      </c>
      <c r="Y97" s="100" t="s">
        <v>24</v>
      </c>
      <c r="Z97" s="100" t="s">
        <v>24</v>
      </c>
      <c r="AA97" s="100" t="s">
        <v>24</v>
      </c>
      <c r="AB97" s="100" t="s">
        <v>24</v>
      </c>
      <c r="AC97" s="100" t="s">
        <v>24</v>
      </c>
      <c r="AD97" s="100" t="s">
        <v>24</v>
      </c>
      <c r="AE97" s="100" t="s">
        <v>24</v>
      </c>
      <c r="AF97" s="100" t="s">
        <v>24</v>
      </c>
      <c r="AG97" s="100" t="s">
        <v>24</v>
      </c>
      <c r="AH97" s="100" t="s">
        <v>24</v>
      </c>
      <c r="AI97" s="100" t="s">
        <v>24</v>
      </c>
      <c r="AJ97" s="100" t="s">
        <v>24</v>
      </c>
      <c r="AK97" s="100" t="s">
        <v>24</v>
      </c>
      <c r="AL97" s="100" t="s">
        <v>24</v>
      </c>
      <c r="AM97" s="100" t="s">
        <v>24</v>
      </c>
      <c r="AN97" s="100" t="s">
        <v>24</v>
      </c>
      <c r="AO97" s="100" t="s">
        <v>24</v>
      </c>
      <c r="AP97" s="100" t="s">
        <v>24</v>
      </c>
      <c r="AQ97" s="100" t="s">
        <v>24</v>
      </c>
      <c r="AR97" s="100" t="s">
        <v>24</v>
      </c>
      <c r="AS97" s="127"/>
      <c r="AT97" s="122">
        <v>1990</v>
      </c>
      <c r="AU97" s="100" t="s">
        <v>24</v>
      </c>
      <c r="AV97" s="100" t="s">
        <v>24</v>
      </c>
      <c r="AW97" s="100" t="s">
        <v>24</v>
      </c>
      <c r="AX97" s="100" t="s">
        <v>24</v>
      </c>
      <c r="AY97" s="100" t="s">
        <v>24</v>
      </c>
      <c r="AZ97" s="100" t="s">
        <v>24</v>
      </c>
      <c r="BA97" s="100" t="s">
        <v>24</v>
      </c>
      <c r="BB97" s="100" t="s">
        <v>24</v>
      </c>
      <c r="BC97" s="100" t="s">
        <v>24</v>
      </c>
      <c r="BD97" s="100" t="s">
        <v>24</v>
      </c>
      <c r="BE97" s="100" t="s">
        <v>24</v>
      </c>
      <c r="BF97" s="100" t="s">
        <v>24</v>
      </c>
      <c r="BG97" s="100" t="s">
        <v>24</v>
      </c>
      <c r="BH97" s="100" t="s">
        <v>24</v>
      </c>
      <c r="BI97" s="100" t="s">
        <v>24</v>
      </c>
      <c r="BJ97" s="100" t="s">
        <v>24</v>
      </c>
      <c r="BK97" s="100" t="s">
        <v>24</v>
      </c>
      <c r="BL97" s="100" t="s">
        <v>24</v>
      </c>
      <c r="BM97" s="100" t="s">
        <v>24</v>
      </c>
      <c r="BN97" s="100" t="s">
        <v>24</v>
      </c>
      <c r="BO97" s="127"/>
      <c r="BP97" s="122">
        <v>1990</v>
      </c>
    </row>
    <row r="98" spans="1:68">
      <c r="A98" s="127"/>
      <c r="B98" s="122">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Q98" s="100" t="s">
        <v>24</v>
      </c>
      <c r="R98" s="100" t="s">
        <v>24</v>
      </c>
      <c r="S98" s="100" t="s">
        <v>24</v>
      </c>
      <c r="T98" s="100" t="s">
        <v>24</v>
      </c>
      <c r="U98" s="100" t="s">
        <v>24</v>
      </c>
      <c r="V98" s="100" t="s">
        <v>24</v>
      </c>
      <c r="W98" s="127"/>
      <c r="X98" s="122">
        <v>1991</v>
      </c>
      <c r="Y98" s="100" t="s">
        <v>24</v>
      </c>
      <c r="Z98" s="100" t="s">
        <v>24</v>
      </c>
      <c r="AA98" s="100" t="s">
        <v>24</v>
      </c>
      <c r="AB98" s="100" t="s">
        <v>24</v>
      </c>
      <c r="AC98" s="100" t="s">
        <v>24</v>
      </c>
      <c r="AD98" s="100" t="s">
        <v>24</v>
      </c>
      <c r="AE98" s="100" t="s">
        <v>24</v>
      </c>
      <c r="AF98" s="100" t="s">
        <v>24</v>
      </c>
      <c r="AG98" s="100" t="s">
        <v>24</v>
      </c>
      <c r="AH98" s="100" t="s">
        <v>24</v>
      </c>
      <c r="AI98" s="100" t="s">
        <v>24</v>
      </c>
      <c r="AJ98" s="100" t="s">
        <v>24</v>
      </c>
      <c r="AK98" s="100" t="s">
        <v>24</v>
      </c>
      <c r="AL98" s="100" t="s">
        <v>24</v>
      </c>
      <c r="AM98" s="100" t="s">
        <v>24</v>
      </c>
      <c r="AN98" s="100" t="s">
        <v>24</v>
      </c>
      <c r="AO98" s="100" t="s">
        <v>24</v>
      </c>
      <c r="AP98" s="100" t="s">
        <v>24</v>
      </c>
      <c r="AQ98" s="100" t="s">
        <v>24</v>
      </c>
      <c r="AR98" s="100" t="s">
        <v>24</v>
      </c>
      <c r="AS98" s="127"/>
      <c r="AT98" s="122">
        <v>1991</v>
      </c>
      <c r="AU98" s="100" t="s">
        <v>24</v>
      </c>
      <c r="AV98" s="100" t="s">
        <v>24</v>
      </c>
      <c r="AW98" s="100" t="s">
        <v>24</v>
      </c>
      <c r="AX98" s="100" t="s">
        <v>24</v>
      </c>
      <c r="AY98" s="100" t="s">
        <v>24</v>
      </c>
      <c r="AZ98" s="100" t="s">
        <v>24</v>
      </c>
      <c r="BA98" s="100" t="s">
        <v>24</v>
      </c>
      <c r="BB98" s="100" t="s">
        <v>24</v>
      </c>
      <c r="BC98" s="100" t="s">
        <v>24</v>
      </c>
      <c r="BD98" s="100" t="s">
        <v>24</v>
      </c>
      <c r="BE98" s="100" t="s">
        <v>24</v>
      </c>
      <c r="BF98" s="100" t="s">
        <v>24</v>
      </c>
      <c r="BG98" s="100" t="s">
        <v>24</v>
      </c>
      <c r="BH98" s="100" t="s">
        <v>24</v>
      </c>
      <c r="BI98" s="100" t="s">
        <v>24</v>
      </c>
      <c r="BJ98" s="100" t="s">
        <v>24</v>
      </c>
      <c r="BK98" s="100" t="s">
        <v>24</v>
      </c>
      <c r="BL98" s="100" t="s">
        <v>24</v>
      </c>
      <c r="BM98" s="100" t="s">
        <v>24</v>
      </c>
      <c r="BN98" s="100" t="s">
        <v>24</v>
      </c>
      <c r="BO98" s="127"/>
      <c r="BP98" s="122">
        <v>1991</v>
      </c>
    </row>
    <row r="99" spans="1:68">
      <c r="A99" s="127"/>
      <c r="B99" s="122">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Q99" s="100" t="s">
        <v>24</v>
      </c>
      <c r="R99" s="100" t="s">
        <v>24</v>
      </c>
      <c r="S99" s="100" t="s">
        <v>24</v>
      </c>
      <c r="T99" s="100" t="s">
        <v>24</v>
      </c>
      <c r="U99" s="100" t="s">
        <v>24</v>
      </c>
      <c r="V99" s="100" t="s">
        <v>24</v>
      </c>
      <c r="W99" s="127"/>
      <c r="X99" s="122">
        <v>1992</v>
      </c>
      <c r="Y99" s="100" t="s">
        <v>24</v>
      </c>
      <c r="Z99" s="100" t="s">
        <v>24</v>
      </c>
      <c r="AA99" s="100" t="s">
        <v>24</v>
      </c>
      <c r="AB99" s="100" t="s">
        <v>24</v>
      </c>
      <c r="AC99" s="100" t="s">
        <v>24</v>
      </c>
      <c r="AD99" s="100" t="s">
        <v>24</v>
      </c>
      <c r="AE99" s="100" t="s">
        <v>24</v>
      </c>
      <c r="AF99" s="100" t="s">
        <v>24</v>
      </c>
      <c r="AG99" s="100" t="s">
        <v>24</v>
      </c>
      <c r="AH99" s="100" t="s">
        <v>24</v>
      </c>
      <c r="AI99" s="100" t="s">
        <v>24</v>
      </c>
      <c r="AJ99" s="100" t="s">
        <v>24</v>
      </c>
      <c r="AK99" s="100" t="s">
        <v>24</v>
      </c>
      <c r="AL99" s="100" t="s">
        <v>24</v>
      </c>
      <c r="AM99" s="100" t="s">
        <v>24</v>
      </c>
      <c r="AN99" s="100" t="s">
        <v>24</v>
      </c>
      <c r="AO99" s="100" t="s">
        <v>24</v>
      </c>
      <c r="AP99" s="100" t="s">
        <v>24</v>
      </c>
      <c r="AQ99" s="100" t="s">
        <v>24</v>
      </c>
      <c r="AR99" s="100" t="s">
        <v>24</v>
      </c>
      <c r="AS99" s="127"/>
      <c r="AT99" s="122">
        <v>1992</v>
      </c>
      <c r="AU99" s="100" t="s">
        <v>24</v>
      </c>
      <c r="AV99" s="100" t="s">
        <v>24</v>
      </c>
      <c r="AW99" s="100" t="s">
        <v>24</v>
      </c>
      <c r="AX99" s="100" t="s">
        <v>24</v>
      </c>
      <c r="AY99" s="100" t="s">
        <v>24</v>
      </c>
      <c r="AZ99" s="100" t="s">
        <v>24</v>
      </c>
      <c r="BA99" s="100" t="s">
        <v>24</v>
      </c>
      <c r="BB99" s="100" t="s">
        <v>24</v>
      </c>
      <c r="BC99" s="100" t="s">
        <v>24</v>
      </c>
      <c r="BD99" s="100" t="s">
        <v>24</v>
      </c>
      <c r="BE99" s="100" t="s">
        <v>24</v>
      </c>
      <c r="BF99" s="100" t="s">
        <v>24</v>
      </c>
      <c r="BG99" s="100" t="s">
        <v>24</v>
      </c>
      <c r="BH99" s="100" t="s">
        <v>24</v>
      </c>
      <c r="BI99" s="100" t="s">
        <v>24</v>
      </c>
      <c r="BJ99" s="100" t="s">
        <v>24</v>
      </c>
      <c r="BK99" s="100" t="s">
        <v>24</v>
      </c>
      <c r="BL99" s="100" t="s">
        <v>24</v>
      </c>
      <c r="BM99" s="100" t="s">
        <v>24</v>
      </c>
      <c r="BN99" s="100" t="s">
        <v>24</v>
      </c>
      <c r="BO99" s="127"/>
      <c r="BP99" s="122">
        <v>1992</v>
      </c>
    </row>
    <row r="100" spans="1:68">
      <c r="A100" s="127"/>
      <c r="B100" s="122">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Q100" s="100" t="s">
        <v>24</v>
      </c>
      <c r="R100" s="100" t="s">
        <v>24</v>
      </c>
      <c r="S100" s="100" t="s">
        <v>24</v>
      </c>
      <c r="T100" s="100" t="s">
        <v>24</v>
      </c>
      <c r="U100" s="100" t="s">
        <v>24</v>
      </c>
      <c r="V100" s="100" t="s">
        <v>24</v>
      </c>
      <c r="W100" s="127"/>
      <c r="X100" s="122">
        <v>1993</v>
      </c>
      <c r="Y100" s="100" t="s">
        <v>24</v>
      </c>
      <c r="Z100" s="100" t="s">
        <v>24</v>
      </c>
      <c r="AA100" s="100" t="s">
        <v>24</v>
      </c>
      <c r="AB100" s="100" t="s">
        <v>24</v>
      </c>
      <c r="AC100" s="100" t="s">
        <v>24</v>
      </c>
      <c r="AD100" s="100" t="s">
        <v>24</v>
      </c>
      <c r="AE100" s="100" t="s">
        <v>24</v>
      </c>
      <c r="AF100" s="100" t="s">
        <v>24</v>
      </c>
      <c r="AG100" s="100" t="s">
        <v>24</v>
      </c>
      <c r="AH100" s="100" t="s">
        <v>24</v>
      </c>
      <c r="AI100" s="100" t="s">
        <v>24</v>
      </c>
      <c r="AJ100" s="100" t="s">
        <v>24</v>
      </c>
      <c r="AK100" s="100" t="s">
        <v>24</v>
      </c>
      <c r="AL100" s="100" t="s">
        <v>24</v>
      </c>
      <c r="AM100" s="100" t="s">
        <v>24</v>
      </c>
      <c r="AN100" s="100" t="s">
        <v>24</v>
      </c>
      <c r="AO100" s="100" t="s">
        <v>24</v>
      </c>
      <c r="AP100" s="100" t="s">
        <v>24</v>
      </c>
      <c r="AQ100" s="100" t="s">
        <v>24</v>
      </c>
      <c r="AR100" s="100" t="s">
        <v>24</v>
      </c>
      <c r="AS100" s="127"/>
      <c r="AT100" s="122">
        <v>1993</v>
      </c>
      <c r="AU100" s="100" t="s">
        <v>24</v>
      </c>
      <c r="AV100" s="100" t="s">
        <v>24</v>
      </c>
      <c r="AW100" s="100" t="s">
        <v>24</v>
      </c>
      <c r="AX100" s="100" t="s">
        <v>24</v>
      </c>
      <c r="AY100" s="100" t="s">
        <v>24</v>
      </c>
      <c r="AZ100" s="100" t="s">
        <v>24</v>
      </c>
      <c r="BA100" s="100" t="s">
        <v>24</v>
      </c>
      <c r="BB100" s="100" t="s">
        <v>24</v>
      </c>
      <c r="BC100" s="100" t="s">
        <v>24</v>
      </c>
      <c r="BD100" s="100" t="s">
        <v>24</v>
      </c>
      <c r="BE100" s="100" t="s">
        <v>24</v>
      </c>
      <c r="BF100" s="100" t="s">
        <v>24</v>
      </c>
      <c r="BG100" s="100" t="s">
        <v>24</v>
      </c>
      <c r="BH100" s="100" t="s">
        <v>24</v>
      </c>
      <c r="BI100" s="100" t="s">
        <v>24</v>
      </c>
      <c r="BJ100" s="100" t="s">
        <v>24</v>
      </c>
      <c r="BK100" s="100" t="s">
        <v>24</v>
      </c>
      <c r="BL100" s="100" t="s">
        <v>24</v>
      </c>
      <c r="BM100" s="100" t="s">
        <v>24</v>
      </c>
      <c r="BN100" s="100" t="s">
        <v>24</v>
      </c>
      <c r="BO100" s="127"/>
      <c r="BP100" s="122">
        <v>1993</v>
      </c>
    </row>
    <row r="101" spans="1:68">
      <c r="A101" s="127"/>
      <c r="B101" s="122">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Q101" s="100" t="s">
        <v>24</v>
      </c>
      <c r="R101" s="100" t="s">
        <v>24</v>
      </c>
      <c r="S101" s="100" t="s">
        <v>24</v>
      </c>
      <c r="T101" s="100" t="s">
        <v>24</v>
      </c>
      <c r="U101" s="100" t="s">
        <v>24</v>
      </c>
      <c r="V101" s="100" t="s">
        <v>24</v>
      </c>
      <c r="W101" s="127"/>
      <c r="X101" s="122">
        <v>1994</v>
      </c>
      <c r="Y101" s="100" t="s">
        <v>24</v>
      </c>
      <c r="Z101" s="100" t="s">
        <v>24</v>
      </c>
      <c r="AA101" s="100" t="s">
        <v>24</v>
      </c>
      <c r="AB101" s="100" t="s">
        <v>24</v>
      </c>
      <c r="AC101" s="100" t="s">
        <v>24</v>
      </c>
      <c r="AD101" s="100" t="s">
        <v>24</v>
      </c>
      <c r="AE101" s="100" t="s">
        <v>24</v>
      </c>
      <c r="AF101" s="100" t="s">
        <v>24</v>
      </c>
      <c r="AG101" s="100" t="s">
        <v>24</v>
      </c>
      <c r="AH101" s="100" t="s">
        <v>24</v>
      </c>
      <c r="AI101" s="100" t="s">
        <v>24</v>
      </c>
      <c r="AJ101" s="100" t="s">
        <v>24</v>
      </c>
      <c r="AK101" s="100" t="s">
        <v>24</v>
      </c>
      <c r="AL101" s="100" t="s">
        <v>24</v>
      </c>
      <c r="AM101" s="100" t="s">
        <v>24</v>
      </c>
      <c r="AN101" s="100" t="s">
        <v>24</v>
      </c>
      <c r="AO101" s="100" t="s">
        <v>24</v>
      </c>
      <c r="AP101" s="100" t="s">
        <v>24</v>
      </c>
      <c r="AQ101" s="100" t="s">
        <v>24</v>
      </c>
      <c r="AR101" s="100" t="s">
        <v>24</v>
      </c>
      <c r="AS101" s="127"/>
      <c r="AT101" s="122">
        <v>1994</v>
      </c>
      <c r="AU101" s="100" t="s">
        <v>24</v>
      </c>
      <c r="AV101" s="100" t="s">
        <v>24</v>
      </c>
      <c r="AW101" s="100" t="s">
        <v>24</v>
      </c>
      <c r="AX101" s="100" t="s">
        <v>24</v>
      </c>
      <c r="AY101" s="100" t="s">
        <v>24</v>
      </c>
      <c r="AZ101" s="100" t="s">
        <v>24</v>
      </c>
      <c r="BA101" s="100" t="s">
        <v>24</v>
      </c>
      <c r="BB101" s="100" t="s">
        <v>24</v>
      </c>
      <c r="BC101" s="100" t="s">
        <v>24</v>
      </c>
      <c r="BD101" s="100" t="s">
        <v>24</v>
      </c>
      <c r="BE101" s="100" t="s">
        <v>24</v>
      </c>
      <c r="BF101" s="100" t="s">
        <v>24</v>
      </c>
      <c r="BG101" s="100" t="s">
        <v>24</v>
      </c>
      <c r="BH101" s="100" t="s">
        <v>24</v>
      </c>
      <c r="BI101" s="100" t="s">
        <v>24</v>
      </c>
      <c r="BJ101" s="100" t="s">
        <v>24</v>
      </c>
      <c r="BK101" s="100" t="s">
        <v>24</v>
      </c>
      <c r="BL101" s="100" t="s">
        <v>24</v>
      </c>
      <c r="BM101" s="100" t="s">
        <v>24</v>
      </c>
      <c r="BN101" s="100" t="s">
        <v>24</v>
      </c>
      <c r="BO101" s="127"/>
      <c r="BP101" s="122">
        <v>1994</v>
      </c>
    </row>
    <row r="102" spans="1:68">
      <c r="A102" s="127"/>
      <c r="B102" s="122">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Q102" s="100" t="s">
        <v>24</v>
      </c>
      <c r="R102" s="100" t="s">
        <v>24</v>
      </c>
      <c r="S102" s="100" t="s">
        <v>24</v>
      </c>
      <c r="T102" s="100" t="s">
        <v>24</v>
      </c>
      <c r="U102" s="100" t="s">
        <v>24</v>
      </c>
      <c r="V102" s="100" t="s">
        <v>24</v>
      </c>
      <c r="W102" s="127"/>
      <c r="X102" s="122">
        <v>1995</v>
      </c>
      <c r="Y102" s="100" t="s">
        <v>24</v>
      </c>
      <c r="Z102" s="100" t="s">
        <v>24</v>
      </c>
      <c r="AA102" s="100" t="s">
        <v>24</v>
      </c>
      <c r="AB102" s="100" t="s">
        <v>24</v>
      </c>
      <c r="AC102" s="100" t="s">
        <v>24</v>
      </c>
      <c r="AD102" s="100" t="s">
        <v>24</v>
      </c>
      <c r="AE102" s="100" t="s">
        <v>24</v>
      </c>
      <c r="AF102" s="100" t="s">
        <v>24</v>
      </c>
      <c r="AG102" s="100" t="s">
        <v>24</v>
      </c>
      <c r="AH102" s="100" t="s">
        <v>24</v>
      </c>
      <c r="AI102" s="100" t="s">
        <v>24</v>
      </c>
      <c r="AJ102" s="100" t="s">
        <v>24</v>
      </c>
      <c r="AK102" s="100" t="s">
        <v>24</v>
      </c>
      <c r="AL102" s="100" t="s">
        <v>24</v>
      </c>
      <c r="AM102" s="100" t="s">
        <v>24</v>
      </c>
      <c r="AN102" s="100" t="s">
        <v>24</v>
      </c>
      <c r="AO102" s="100" t="s">
        <v>24</v>
      </c>
      <c r="AP102" s="100" t="s">
        <v>24</v>
      </c>
      <c r="AQ102" s="100" t="s">
        <v>24</v>
      </c>
      <c r="AR102" s="100" t="s">
        <v>24</v>
      </c>
      <c r="AS102" s="127"/>
      <c r="AT102" s="122">
        <v>1995</v>
      </c>
      <c r="AU102" s="100" t="s">
        <v>24</v>
      </c>
      <c r="AV102" s="100" t="s">
        <v>24</v>
      </c>
      <c r="AW102" s="100" t="s">
        <v>24</v>
      </c>
      <c r="AX102" s="100" t="s">
        <v>24</v>
      </c>
      <c r="AY102" s="100" t="s">
        <v>24</v>
      </c>
      <c r="AZ102" s="100" t="s">
        <v>24</v>
      </c>
      <c r="BA102" s="100" t="s">
        <v>24</v>
      </c>
      <c r="BB102" s="100" t="s">
        <v>24</v>
      </c>
      <c r="BC102" s="100" t="s">
        <v>24</v>
      </c>
      <c r="BD102" s="100" t="s">
        <v>24</v>
      </c>
      <c r="BE102" s="100" t="s">
        <v>24</v>
      </c>
      <c r="BF102" s="100" t="s">
        <v>24</v>
      </c>
      <c r="BG102" s="100" t="s">
        <v>24</v>
      </c>
      <c r="BH102" s="100" t="s">
        <v>24</v>
      </c>
      <c r="BI102" s="100" t="s">
        <v>24</v>
      </c>
      <c r="BJ102" s="100" t="s">
        <v>24</v>
      </c>
      <c r="BK102" s="100" t="s">
        <v>24</v>
      </c>
      <c r="BL102" s="100" t="s">
        <v>24</v>
      </c>
      <c r="BM102" s="100" t="s">
        <v>24</v>
      </c>
      <c r="BN102" s="100" t="s">
        <v>24</v>
      </c>
      <c r="BO102" s="127"/>
      <c r="BP102" s="122">
        <v>1995</v>
      </c>
    </row>
    <row r="103" spans="1:68">
      <c r="A103" s="127"/>
      <c r="B103" s="122">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Q103" s="100" t="s">
        <v>24</v>
      </c>
      <c r="R103" s="100" t="s">
        <v>24</v>
      </c>
      <c r="S103" s="100" t="s">
        <v>24</v>
      </c>
      <c r="T103" s="100" t="s">
        <v>24</v>
      </c>
      <c r="U103" s="100" t="s">
        <v>24</v>
      </c>
      <c r="V103" s="100" t="s">
        <v>24</v>
      </c>
      <c r="W103" s="127"/>
      <c r="X103" s="122">
        <v>1996</v>
      </c>
      <c r="Y103" s="100" t="s">
        <v>24</v>
      </c>
      <c r="Z103" s="100" t="s">
        <v>24</v>
      </c>
      <c r="AA103" s="100" t="s">
        <v>24</v>
      </c>
      <c r="AB103" s="100" t="s">
        <v>24</v>
      </c>
      <c r="AC103" s="100" t="s">
        <v>24</v>
      </c>
      <c r="AD103" s="100" t="s">
        <v>24</v>
      </c>
      <c r="AE103" s="100" t="s">
        <v>24</v>
      </c>
      <c r="AF103" s="100" t="s">
        <v>24</v>
      </c>
      <c r="AG103" s="100" t="s">
        <v>24</v>
      </c>
      <c r="AH103" s="100" t="s">
        <v>24</v>
      </c>
      <c r="AI103" s="100" t="s">
        <v>24</v>
      </c>
      <c r="AJ103" s="100" t="s">
        <v>24</v>
      </c>
      <c r="AK103" s="100" t="s">
        <v>24</v>
      </c>
      <c r="AL103" s="100" t="s">
        <v>24</v>
      </c>
      <c r="AM103" s="100" t="s">
        <v>24</v>
      </c>
      <c r="AN103" s="100" t="s">
        <v>24</v>
      </c>
      <c r="AO103" s="100" t="s">
        <v>24</v>
      </c>
      <c r="AP103" s="100" t="s">
        <v>24</v>
      </c>
      <c r="AQ103" s="100" t="s">
        <v>24</v>
      </c>
      <c r="AR103" s="100" t="s">
        <v>24</v>
      </c>
      <c r="AS103" s="127"/>
      <c r="AT103" s="122">
        <v>1996</v>
      </c>
      <c r="AU103" s="100" t="s">
        <v>24</v>
      </c>
      <c r="AV103" s="100" t="s">
        <v>24</v>
      </c>
      <c r="AW103" s="100" t="s">
        <v>24</v>
      </c>
      <c r="AX103" s="100" t="s">
        <v>24</v>
      </c>
      <c r="AY103" s="100" t="s">
        <v>24</v>
      </c>
      <c r="AZ103" s="100" t="s">
        <v>24</v>
      </c>
      <c r="BA103" s="100" t="s">
        <v>24</v>
      </c>
      <c r="BB103" s="100" t="s">
        <v>24</v>
      </c>
      <c r="BC103" s="100" t="s">
        <v>24</v>
      </c>
      <c r="BD103" s="100" t="s">
        <v>24</v>
      </c>
      <c r="BE103" s="100" t="s">
        <v>24</v>
      </c>
      <c r="BF103" s="100" t="s">
        <v>24</v>
      </c>
      <c r="BG103" s="100" t="s">
        <v>24</v>
      </c>
      <c r="BH103" s="100" t="s">
        <v>24</v>
      </c>
      <c r="BI103" s="100" t="s">
        <v>24</v>
      </c>
      <c r="BJ103" s="100" t="s">
        <v>24</v>
      </c>
      <c r="BK103" s="100" t="s">
        <v>24</v>
      </c>
      <c r="BL103" s="100" t="s">
        <v>24</v>
      </c>
      <c r="BM103" s="100" t="s">
        <v>24</v>
      </c>
      <c r="BN103" s="100" t="s">
        <v>24</v>
      </c>
      <c r="BO103" s="127"/>
      <c r="BP103" s="122">
        <v>1996</v>
      </c>
    </row>
    <row r="104" spans="1:68">
      <c r="A104" s="127"/>
      <c r="B104" s="123">
        <v>1997</v>
      </c>
      <c r="C104" s="100">
        <v>0.75427069999999996</v>
      </c>
      <c r="D104" s="100">
        <v>0.14869599999999999</v>
      </c>
      <c r="E104" s="100">
        <v>0</v>
      </c>
      <c r="F104" s="100">
        <v>0</v>
      </c>
      <c r="G104" s="100">
        <v>0.1461924</v>
      </c>
      <c r="H104" s="100">
        <v>0.27713080000000001</v>
      </c>
      <c r="I104" s="100">
        <v>0.4241296</v>
      </c>
      <c r="J104" s="100">
        <v>0.13618430000000001</v>
      </c>
      <c r="K104" s="100">
        <v>0.87794899999999998</v>
      </c>
      <c r="L104" s="100">
        <v>0.30893660000000001</v>
      </c>
      <c r="M104" s="100">
        <v>0.36029149999999999</v>
      </c>
      <c r="N104" s="100">
        <v>0.69391919999999996</v>
      </c>
      <c r="O104" s="100">
        <v>0.83404690000000004</v>
      </c>
      <c r="P104" s="100">
        <v>1.1914726</v>
      </c>
      <c r="Q104" s="100">
        <v>0.71303539999999999</v>
      </c>
      <c r="R104" s="100">
        <v>1.0580274999999999</v>
      </c>
      <c r="S104" s="100">
        <v>1.8490268999999999</v>
      </c>
      <c r="T104" s="100">
        <v>1.5724259</v>
      </c>
      <c r="U104" s="100">
        <v>0.43686360000000002</v>
      </c>
      <c r="V104" s="100">
        <v>0.4631767</v>
      </c>
      <c r="W104" s="127"/>
      <c r="X104" s="123">
        <v>1997</v>
      </c>
      <c r="Y104" s="100">
        <v>0.47736040000000002</v>
      </c>
      <c r="Z104" s="100">
        <v>0</v>
      </c>
      <c r="AA104" s="100">
        <v>0</v>
      </c>
      <c r="AB104" s="100">
        <v>0.16144269999999999</v>
      </c>
      <c r="AC104" s="100">
        <v>0</v>
      </c>
      <c r="AD104" s="100">
        <v>0.13861509999999999</v>
      </c>
      <c r="AE104" s="100">
        <v>0</v>
      </c>
      <c r="AF104" s="100">
        <v>0</v>
      </c>
      <c r="AG104" s="100">
        <v>0</v>
      </c>
      <c r="AH104" s="100">
        <v>0</v>
      </c>
      <c r="AI104" s="100">
        <v>0.5612838</v>
      </c>
      <c r="AJ104" s="100">
        <v>0.23868059999999999</v>
      </c>
      <c r="AK104" s="100">
        <v>0.27644999999999997</v>
      </c>
      <c r="AL104" s="100">
        <v>0</v>
      </c>
      <c r="AM104" s="100">
        <v>0.30589369999999999</v>
      </c>
      <c r="AN104" s="100">
        <v>0</v>
      </c>
      <c r="AO104" s="100">
        <v>1.1177743</v>
      </c>
      <c r="AP104" s="100">
        <v>0.67278000000000004</v>
      </c>
      <c r="AQ104" s="100">
        <v>0.15107599999999999</v>
      </c>
      <c r="AR104" s="100">
        <v>0.15280070000000001</v>
      </c>
      <c r="AS104" s="127"/>
      <c r="AT104" s="123">
        <v>1997</v>
      </c>
      <c r="AU104" s="100">
        <v>0.61950769999999999</v>
      </c>
      <c r="AV104" s="100">
        <v>7.6217099999999996E-2</v>
      </c>
      <c r="AW104" s="100">
        <v>0</v>
      </c>
      <c r="AX104" s="100">
        <v>7.8740699999999997E-2</v>
      </c>
      <c r="AY104" s="100">
        <v>7.4108099999999996E-2</v>
      </c>
      <c r="AZ104" s="100">
        <v>0.2078854</v>
      </c>
      <c r="BA104" s="100">
        <v>0.21128069999999999</v>
      </c>
      <c r="BB104" s="100">
        <v>6.7853800000000006E-2</v>
      </c>
      <c r="BC104" s="100">
        <v>0.4372993</v>
      </c>
      <c r="BD104" s="100">
        <v>0.15538640000000001</v>
      </c>
      <c r="BE104" s="100">
        <v>0.45888610000000002</v>
      </c>
      <c r="BF104" s="100">
        <v>0.46987129999999999</v>
      </c>
      <c r="BG104" s="100">
        <v>0.55446130000000005</v>
      </c>
      <c r="BH104" s="100">
        <v>0.58297569999999999</v>
      </c>
      <c r="BI104" s="100">
        <v>0.49390679999999998</v>
      </c>
      <c r="BJ104" s="100">
        <v>0.45029330000000001</v>
      </c>
      <c r="BK104" s="100">
        <v>1.3932815999999999</v>
      </c>
      <c r="BL104" s="100">
        <v>0.94236050000000005</v>
      </c>
      <c r="BM104" s="100">
        <v>0.29311130000000002</v>
      </c>
      <c r="BN104" s="100">
        <v>0.30111650000000001</v>
      </c>
      <c r="BO104" s="127"/>
      <c r="BP104" s="123">
        <v>1997</v>
      </c>
    </row>
    <row r="105" spans="1:68">
      <c r="A105" s="127"/>
      <c r="B105" s="123">
        <v>1998</v>
      </c>
      <c r="C105" s="100">
        <v>0</v>
      </c>
      <c r="D105" s="100">
        <v>0</v>
      </c>
      <c r="E105" s="100">
        <v>0</v>
      </c>
      <c r="F105" s="100">
        <v>0</v>
      </c>
      <c r="G105" s="100">
        <v>0.1499743</v>
      </c>
      <c r="H105" s="100">
        <v>0</v>
      </c>
      <c r="I105" s="100">
        <v>0.2861591</v>
      </c>
      <c r="J105" s="100">
        <v>0.26932689999999998</v>
      </c>
      <c r="K105" s="100">
        <v>0.1446665</v>
      </c>
      <c r="L105" s="100">
        <v>0.1534326</v>
      </c>
      <c r="M105" s="100">
        <v>0.33961849999999999</v>
      </c>
      <c r="N105" s="100">
        <v>0.67183380000000004</v>
      </c>
      <c r="O105" s="100">
        <v>0.81101029999999996</v>
      </c>
      <c r="P105" s="100">
        <v>0.59955990000000003</v>
      </c>
      <c r="Q105" s="100">
        <v>0.34878330000000002</v>
      </c>
      <c r="R105" s="100">
        <v>1.5029382</v>
      </c>
      <c r="S105" s="100">
        <v>0.90776230000000002</v>
      </c>
      <c r="T105" s="100">
        <v>1.4738610999999999</v>
      </c>
      <c r="U105" s="100">
        <v>0.2488331</v>
      </c>
      <c r="V105" s="100">
        <v>0.27447709999999997</v>
      </c>
      <c r="W105" s="127"/>
      <c r="X105" s="123">
        <v>1998</v>
      </c>
      <c r="Y105" s="100">
        <v>0.31987719999999997</v>
      </c>
      <c r="Z105" s="100">
        <v>0</v>
      </c>
      <c r="AA105" s="100">
        <v>0</v>
      </c>
      <c r="AB105" s="100">
        <v>0</v>
      </c>
      <c r="AC105" s="100">
        <v>0</v>
      </c>
      <c r="AD105" s="100">
        <v>0.1372043</v>
      </c>
      <c r="AE105" s="100">
        <v>0</v>
      </c>
      <c r="AF105" s="100">
        <v>0</v>
      </c>
      <c r="AG105" s="100">
        <v>0.14308399999999999</v>
      </c>
      <c r="AH105" s="100">
        <v>0.1537577</v>
      </c>
      <c r="AI105" s="100">
        <v>0.17558090000000001</v>
      </c>
      <c r="AJ105" s="100">
        <v>0.2320024</v>
      </c>
      <c r="AK105" s="100">
        <v>0</v>
      </c>
      <c r="AL105" s="100">
        <v>0.28811300000000001</v>
      </c>
      <c r="AM105" s="100">
        <v>0.607491</v>
      </c>
      <c r="AN105" s="100">
        <v>0.74819219999999997</v>
      </c>
      <c r="AO105" s="100">
        <v>0</v>
      </c>
      <c r="AP105" s="100">
        <v>0.64134219999999997</v>
      </c>
      <c r="AQ105" s="100">
        <v>0.138823</v>
      </c>
      <c r="AR105" s="100">
        <v>0.13544249999999999</v>
      </c>
      <c r="AS105" s="127"/>
      <c r="AT105" s="123">
        <v>1998</v>
      </c>
      <c r="AU105" s="100">
        <v>0.15563160000000001</v>
      </c>
      <c r="AV105" s="100">
        <v>0</v>
      </c>
      <c r="AW105" s="100">
        <v>0</v>
      </c>
      <c r="AX105" s="100">
        <v>0</v>
      </c>
      <c r="AY105" s="100">
        <v>7.6066300000000003E-2</v>
      </c>
      <c r="AZ105" s="100">
        <v>6.8700300000000006E-2</v>
      </c>
      <c r="BA105" s="100">
        <v>0.14237610000000001</v>
      </c>
      <c r="BB105" s="100">
        <v>0.13410620000000001</v>
      </c>
      <c r="BC105" s="100">
        <v>0.1438709</v>
      </c>
      <c r="BD105" s="100">
        <v>0.15359500000000001</v>
      </c>
      <c r="BE105" s="100">
        <v>0.25897029999999999</v>
      </c>
      <c r="BF105" s="100">
        <v>0.4558046</v>
      </c>
      <c r="BG105" s="100">
        <v>0.40525640000000002</v>
      </c>
      <c r="BH105" s="100">
        <v>0.44074609999999997</v>
      </c>
      <c r="BI105" s="100">
        <v>0.48706519999999998</v>
      </c>
      <c r="BJ105" s="100">
        <v>1.0708473000000001</v>
      </c>
      <c r="BK105" s="100">
        <v>0.34339009999999998</v>
      </c>
      <c r="BL105" s="100">
        <v>0.89376690000000003</v>
      </c>
      <c r="BM105" s="100">
        <v>0.19346949999999999</v>
      </c>
      <c r="BN105" s="100">
        <v>0.1995459</v>
      </c>
      <c r="BO105" s="127"/>
      <c r="BP105" s="123">
        <v>1998</v>
      </c>
    </row>
    <row r="106" spans="1:68">
      <c r="A106" s="127"/>
      <c r="B106" s="123">
        <v>1999</v>
      </c>
      <c r="C106" s="100">
        <v>0</v>
      </c>
      <c r="D106" s="100">
        <v>0</v>
      </c>
      <c r="E106" s="100">
        <v>0</v>
      </c>
      <c r="F106" s="100">
        <v>0</v>
      </c>
      <c r="G106" s="100">
        <v>0.1527569</v>
      </c>
      <c r="H106" s="100">
        <v>0</v>
      </c>
      <c r="I106" s="100">
        <v>0.14334659999999999</v>
      </c>
      <c r="J106" s="100">
        <v>0.13387879999999999</v>
      </c>
      <c r="K106" s="100">
        <v>0.284835</v>
      </c>
      <c r="L106" s="100">
        <v>0.30366710000000002</v>
      </c>
      <c r="M106" s="100">
        <v>0.49123879999999998</v>
      </c>
      <c r="N106" s="100">
        <v>0.85782970000000003</v>
      </c>
      <c r="O106" s="100">
        <v>0.2613491</v>
      </c>
      <c r="P106" s="100">
        <v>0.60275820000000002</v>
      </c>
      <c r="Q106" s="100">
        <v>0</v>
      </c>
      <c r="R106" s="100">
        <v>0.47409089999999998</v>
      </c>
      <c r="S106" s="100">
        <v>0</v>
      </c>
      <c r="T106" s="100">
        <v>1.3817307999999999</v>
      </c>
      <c r="U106" s="100">
        <v>0.20342379999999999</v>
      </c>
      <c r="V106" s="100">
        <v>0.21563460000000001</v>
      </c>
      <c r="W106" s="127"/>
      <c r="X106" s="123">
        <v>1999</v>
      </c>
      <c r="Y106" s="100">
        <v>0</v>
      </c>
      <c r="Z106" s="100">
        <v>0</v>
      </c>
      <c r="AA106" s="100">
        <v>0</v>
      </c>
      <c r="AB106" s="100">
        <v>0</v>
      </c>
      <c r="AC106" s="100">
        <v>0.15722949999999999</v>
      </c>
      <c r="AD106" s="100">
        <v>0</v>
      </c>
      <c r="AE106" s="100">
        <v>0.42429689999999998</v>
      </c>
      <c r="AF106" s="100">
        <v>0.1326302</v>
      </c>
      <c r="AG106" s="100">
        <v>0.1407216</v>
      </c>
      <c r="AH106" s="100">
        <v>0.15112149999999999</v>
      </c>
      <c r="AI106" s="100">
        <v>0</v>
      </c>
      <c r="AJ106" s="100">
        <v>0</v>
      </c>
      <c r="AK106" s="100">
        <v>0.26183010000000001</v>
      </c>
      <c r="AL106" s="100">
        <v>0.58132099999999998</v>
      </c>
      <c r="AM106" s="100">
        <v>0.60359320000000005</v>
      </c>
      <c r="AN106" s="100">
        <v>0.7163349</v>
      </c>
      <c r="AO106" s="100">
        <v>2.1978263</v>
      </c>
      <c r="AP106" s="100">
        <v>0.60545519999999997</v>
      </c>
      <c r="AQ106" s="100">
        <v>0.20058790000000001</v>
      </c>
      <c r="AR106" s="100">
        <v>0.19027069999999999</v>
      </c>
      <c r="AS106" s="127"/>
      <c r="AT106" s="123">
        <v>1999</v>
      </c>
      <c r="AU106" s="100">
        <v>0</v>
      </c>
      <c r="AV106" s="100">
        <v>0</v>
      </c>
      <c r="AW106" s="100">
        <v>0</v>
      </c>
      <c r="AX106" s="100">
        <v>0</v>
      </c>
      <c r="AY106" s="100">
        <v>0.15496090000000001</v>
      </c>
      <c r="AZ106" s="100">
        <v>0</v>
      </c>
      <c r="BA106" s="100">
        <v>0.28476600000000002</v>
      </c>
      <c r="BB106" s="100">
        <v>0.1332516</v>
      </c>
      <c r="BC106" s="100">
        <v>0.2123467</v>
      </c>
      <c r="BD106" s="100">
        <v>0.2272151</v>
      </c>
      <c r="BE106" s="100">
        <v>0.24893170000000001</v>
      </c>
      <c r="BF106" s="100">
        <v>0.43655830000000001</v>
      </c>
      <c r="BG106" s="100">
        <v>0.26158940000000003</v>
      </c>
      <c r="BH106" s="100">
        <v>0.59184559999999997</v>
      </c>
      <c r="BI106" s="100">
        <v>0.32042910000000002</v>
      </c>
      <c r="BJ106" s="100">
        <v>0.61208379999999996</v>
      </c>
      <c r="BK106" s="100">
        <v>1.3608034</v>
      </c>
      <c r="BL106" s="100">
        <v>0.84197049999999996</v>
      </c>
      <c r="BM106" s="100">
        <v>0.20199590000000001</v>
      </c>
      <c r="BN106" s="100">
        <v>0.20703340000000001</v>
      </c>
      <c r="BO106" s="127"/>
      <c r="BP106" s="123">
        <v>1999</v>
      </c>
    </row>
    <row r="107" spans="1:68" s="91" customFormat="1">
      <c r="A107" s="125"/>
      <c r="B107" s="124">
        <v>2000</v>
      </c>
      <c r="C107" s="100">
        <v>0.30617509999999998</v>
      </c>
      <c r="D107" s="100">
        <v>0</v>
      </c>
      <c r="E107" s="100">
        <v>0</v>
      </c>
      <c r="F107" s="100">
        <v>0</v>
      </c>
      <c r="G107" s="100">
        <v>0</v>
      </c>
      <c r="H107" s="100">
        <v>0</v>
      </c>
      <c r="I107" s="100">
        <v>0</v>
      </c>
      <c r="J107" s="100">
        <v>0</v>
      </c>
      <c r="K107" s="100">
        <v>0</v>
      </c>
      <c r="L107" s="100">
        <v>0</v>
      </c>
      <c r="M107" s="100">
        <v>0</v>
      </c>
      <c r="N107" s="100">
        <v>0.2053072</v>
      </c>
      <c r="O107" s="100">
        <v>0.251108</v>
      </c>
      <c r="P107" s="100">
        <v>0</v>
      </c>
      <c r="Q107" s="100">
        <v>0.33592559999999999</v>
      </c>
      <c r="R107" s="100">
        <v>0.91662809999999995</v>
      </c>
      <c r="S107" s="100">
        <v>0</v>
      </c>
      <c r="T107" s="100">
        <v>0</v>
      </c>
      <c r="U107" s="100">
        <v>7.4125300000000005E-2</v>
      </c>
      <c r="V107" s="100">
        <v>7.7094800000000005E-2</v>
      </c>
      <c r="W107" s="125"/>
      <c r="X107" s="124">
        <v>2000</v>
      </c>
      <c r="Y107" s="100">
        <v>0.16115850000000001</v>
      </c>
      <c r="Z107" s="100">
        <v>0</v>
      </c>
      <c r="AA107" s="100">
        <v>0</v>
      </c>
      <c r="AB107" s="100">
        <v>0</v>
      </c>
      <c r="AC107" s="100">
        <v>0</v>
      </c>
      <c r="AD107" s="100">
        <v>0</v>
      </c>
      <c r="AE107" s="100">
        <v>0</v>
      </c>
      <c r="AF107" s="100">
        <v>0</v>
      </c>
      <c r="AG107" s="100">
        <v>0</v>
      </c>
      <c r="AH107" s="100">
        <v>0</v>
      </c>
      <c r="AI107" s="100">
        <v>0</v>
      </c>
      <c r="AJ107" s="100">
        <v>0.2125543</v>
      </c>
      <c r="AK107" s="100">
        <v>0.25360240000000001</v>
      </c>
      <c r="AL107" s="100">
        <v>0.58328250000000004</v>
      </c>
      <c r="AM107" s="100">
        <v>0.6032691</v>
      </c>
      <c r="AN107" s="100">
        <v>0</v>
      </c>
      <c r="AO107" s="100">
        <v>1.0593052000000001</v>
      </c>
      <c r="AP107" s="100">
        <v>3.446612</v>
      </c>
      <c r="AQ107" s="100">
        <v>0.15648899999999999</v>
      </c>
      <c r="AR107" s="100">
        <v>0.13787260000000001</v>
      </c>
      <c r="AS107" s="125"/>
      <c r="AT107" s="124">
        <v>2000</v>
      </c>
      <c r="AU107" s="100">
        <v>0.23552909999999999</v>
      </c>
      <c r="AV107" s="100">
        <v>0</v>
      </c>
      <c r="AW107" s="100">
        <v>0</v>
      </c>
      <c r="AX107" s="100">
        <v>0</v>
      </c>
      <c r="AY107" s="100">
        <v>0</v>
      </c>
      <c r="AZ107" s="100">
        <v>0</v>
      </c>
      <c r="BA107" s="100">
        <v>0</v>
      </c>
      <c r="BB107" s="100">
        <v>0</v>
      </c>
      <c r="BC107" s="100">
        <v>0</v>
      </c>
      <c r="BD107" s="100">
        <v>0</v>
      </c>
      <c r="BE107" s="100">
        <v>0</v>
      </c>
      <c r="BF107" s="100">
        <v>0.2088679</v>
      </c>
      <c r="BG107" s="100">
        <v>0.25234909999999999</v>
      </c>
      <c r="BH107" s="100">
        <v>0.29726780000000003</v>
      </c>
      <c r="BI107" s="100">
        <v>0.47678680000000001</v>
      </c>
      <c r="BJ107" s="100">
        <v>0.39673249999999999</v>
      </c>
      <c r="BK107" s="100">
        <v>0.65143609999999996</v>
      </c>
      <c r="BL107" s="100">
        <v>2.3892769</v>
      </c>
      <c r="BM107" s="100">
        <v>0.1156142</v>
      </c>
      <c r="BN107" s="100">
        <v>0.11755930000000001</v>
      </c>
      <c r="BO107" s="125"/>
      <c r="BP107" s="124">
        <v>2000</v>
      </c>
    </row>
    <row r="108" spans="1:68">
      <c r="A108" s="127"/>
      <c r="B108" s="123">
        <v>2001</v>
      </c>
      <c r="C108" s="100">
        <v>0.30625390000000002</v>
      </c>
      <c r="D108" s="100">
        <v>0.1451172</v>
      </c>
      <c r="E108" s="100">
        <v>0.14526520000000001</v>
      </c>
      <c r="F108" s="100">
        <v>0.29233179999999998</v>
      </c>
      <c r="G108" s="100">
        <v>0</v>
      </c>
      <c r="H108" s="100">
        <v>0.1440304</v>
      </c>
      <c r="I108" s="100">
        <v>0.27683540000000001</v>
      </c>
      <c r="J108" s="100">
        <v>0</v>
      </c>
      <c r="K108" s="100">
        <v>0.54800380000000004</v>
      </c>
      <c r="L108" s="100">
        <v>0</v>
      </c>
      <c r="M108" s="100">
        <v>0</v>
      </c>
      <c r="N108" s="100">
        <v>0.39260339999999999</v>
      </c>
      <c r="O108" s="100">
        <v>0.24320069999999999</v>
      </c>
      <c r="P108" s="100">
        <v>0.30001109999999998</v>
      </c>
      <c r="Q108" s="100">
        <v>0.33167390000000002</v>
      </c>
      <c r="R108" s="100">
        <v>0.88565720000000003</v>
      </c>
      <c r="S108" s="100">
        <v>0</v>
      </c>
      <c r="T108" s="100">
        <v>2.4579989000000002</v>
      </c>
      <c r="U108" s="100">
        <v>0.2300816</v>
      </c>
      <c r="V108" s="100">
        <v>0.2433698</v>
      </c>
      <c r="W108" s="127"/>
      <c r="X108" s="123">
        <v>2001</v>
      </c>
      <c r="Y108" s="100">
        <v>0.16112609999999999</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0.49891239999999998</v>
      </c>
      <c r="AP108" s="100">
        <v>1.6476727</v>
      </c>
      <c r="AQ108" s="100">
        <v>5.1478099999999999E-2</v>
      </c>
      <c r="AR108" s="100">
        <v>4.1636899999999998E-2</v>
      </c>
      <c r="AS108" s="127"/>
      <c r="AT108" s="123">
        <v>2001</v>
      </c>
      <c r="AU108" s="100">
        <v>0.235537</v>
      </c>
      <c r="AV108" s="100">
        <v>7.44866E-2</v>
      </c>
      <c r="AW108" s="100">
        <v>7.4403399999999995E-2</v>
      </c>
      <c r="AX108" s="100">
        <v>0.14925530000000001</v>
      </c>
      <c r="AY108" s="100">
        <v>0</v>
      </c>
      <c r="AZ108" s="100">
        <v>7.1745900000000001E-2</v>
      </c>
      <c r="BA108" s="100">
        <v>0.13721179999999999</v>
      </c>
      <c r="BB108" s="100">
        <v>0</v>
      </c>
      <c r="BC108" s="100">
        <v>0.2720783</v>
      </c>
      <c r="BD108" s="100">
        <v>0</v>
      </c>
      <c r="BE108" s="100">
        <v>0</v>
      </c>
      <c r="BF108" s="100">
        <v>0.199605</v>
      </c>
      <c r="BG108" s="100">
        <v>0.1224788</v>
      </c>
      <c r="BH108" s="100">
        <v>0.1475148</v>
      </c>
      <c r="BI108" s="100">
        <v>0.15771299999999999</v>
      </c>
      <c r="BJ108" s="100">
        <v>0.38771109999999998</v>
      </c>
      <c r="BK108" s="100">
        <v>0.3050464</v>
      </c>
      <c r="BL108" s="100">
        <v>1.8979509999999999</v>
      </c>
      <c r="BM108" s="100">
        <v>0.14008000000000001</v>
      </c>
      <c r="BN108" s="100">
        <v>0.1400497</v>
      </c>
      <c r="BO108" s="127"/>
      <c r="BP108" s="123">
        <v>2001</v>
      </c>
    </row>
    <row r="109" spans="1:68">
      <c r="A109" s="127"/>
      <c r="B109" s="124">
        <v>2002</v>
      </c>
      <c r="C109" s="100">
        <v>0.46113900000000002</v>
      </c>
      <c r="D109" s="100">
        <v>0</v>
      </c>
      <c r="E109" s="100">
        <v>0</v>
      </c>
      <c r="F109" s="100">
        <v>0</v>
      </c>
      <c r="G109" s="100">
        <v>0.1495235</v>
      </c>
      <c r="H109" s="100">
        <v>0.1466084</v>
      </c>
      <c r="I109" s="100">
        <v>0</v>
      </c>
      <c r="J109" s="100">
        <v>0.13729740000000001</v>
      </c>
      <c r="K109" s="100">
        <v>0.1342091</v>
      </c>
      <c r="L109" s="100">
        <v>0.58730340000000003</v>
      </c>
      <c r="M109" s="100">
        <v>0.31027759999999999</v>
      </c>
      <c r="N109" s="100">
        <v>0.18318909999999999</v>
      </c>
      <c r="O109" s="100">
        <v>0.47274840000000001</v>
      </c>
      <c r="P109" s="100">
        <v>0</v>
      </c>
      <c r="Q109" s="100">
        <v>0.33176080000000002</v>
      </c>
      <c r="R109" s="100">
        <v>0.43233149999999998</v>
      </c>
      <c r="S109" s="100">
        <v>0.73674589999999995</v>
      </c>
      <c r="T109" s="100">
        <v>3.5450936</v>
      </c>
      <c r="U109" s="100">
        <v>0.22737879999999999</v>
      </c>
      <c r="V109" s="100">
        <v>0.24676310000000001</v>
      </c>
      <c r="W109" s="127"/>
      <c r="X109" s="124">
        <v>2002</v>
      </c>
      <c r="Y109" s="100">
        <v>0.48506090000000002</v>
      </c>
      <c r="Z109" s="100">
        <v>0</v>
      </c>
      <c r="AA109" s="100">
        <v>0</v>
      </c>
      <c r="AB109" s="100">
        <v>0</v>
      </c>
      <c r="AC109" s="100">
        <v>0</v>
      </c>
      <c r="AD109" s="100">
        <v>0.14668890000000001</v>
      </c>
      <c r="AE109" s="100">
        <v>0</v>
      </c>
      <c r="AF109" s="100">
        <v>0.13554759999999999</v>
      </c>
      <c r="AG109" s="100">
        <v>0</v>
      </c>
      <c r="AH109" s="100">
        <v>0</v>
      </c>
      <c r="AI109" s="100">
        <v>0</v>
      </c>
      <c r="AJ109" s="100">
        <v>0.18796289999999999</v>
      </c>
      <c r="AK109" s="100">
        <v>0.4805082</v>
      </c>
      <c r="AL109" s="100">
        <v>0.28404570000000001</v>
      </c>
      <c r="AM109" s="100">
        <v>0</v>
      </c>
      <c r="AN109" s="100">
        <v>0</v>
      </c>
      <c r="AO109" s="100">
        <v>0</v>
      </c>
      <c r="AP109" s="100">
        <v>1.0642373999999999</v>
      </c>
      <c r="AQ109" s="100">
        <v>0.11201940000000001</v>
      </c>
      <c r="AR109" s="100">
        <v>0.1077323</v>
      </c>
      <c r="AS109" s="127"/>
      <c r="AT109" s="124">
        <v>2002</v>
      </c>
      <c r="AU109" s="100">
        <v>0.47279759999999998</v>
      </c>
      <c r="AV109" s="100">
        <v>0</v>
      </c>
      <c r="AW109" s="100">
        <v>0</v>
      </c>
      <c r="AX109" s="100">
        <v>0</v>
      </c>
      <c r="AY109" s="100">
        <v>7.6006199999999996E-2</v>
      </c>
      <c r="AZ109" s="100">
        <v>0.14664859999999999</v>
      </c>
      <c r="BA109" s="100">
        <v>0</v>
      </c>
      <c r="BB109" s="100">
        <v>0.13641690000000001</v>
      </c>
      <c r="BC109" s="100">
        <v>6.6641599999999995E-2</v>
      </c>
      <c r="BD109" s="100">
        <v>0.29182079999999999</v>
      </c>
      <c r="BE109" s="100">
        <v>0.15524379999999999</v>
      </c>
      <c r="BF109" s="100">
        <v>0.1855453</v>
      </c>
      <c r="BG109" s="100">
        <v>0.47659669999999998</v>
      </c>
      <c r="BH109" s="100">
        <v>0.14420479999999999</v>
      </c>
      <c r="BI109" s="100">
        <v>0.15844169999999999</v>
      </c>
      <c r="BJ109" s="100">
        <v>0.19107489999999999</v>
      </c>
      <c r="BK109" s="100">
        <v>0.28972320000000001</v>
      </c>
      <c r="BL109" s="100">
        <v>1.8345123000000001</v>
      </c>
      <c r="BM109" s="100">
        <v>0.16927229999999999</v>
      </c>
      <c r="BN109" s="100">
        <v>0.1685517</v>
      </c>
      <c r="BO109" s="127"/>
      <c r="BP109" s="124">
        <v>2002</v>
      </c>
    </row>
    <row r="110" spans="1:68">
      <c r="A110" s="127"/>
      <c r="B110" s="123">
        <v>2003</v>
      </c>
      <c r="C110" s="100">
        <v>0</v>
      </c>
      <c r="D110" s="100">
        <v>0</v>
      </c>
      <c r="E110" s="100">
        <v>0</v>
      </c>
      <c r="F110" s="100">
        <v>0</v>
      </c>
      <c r="G110" s="100">
        <v>0</v>
      </c>
      <c r="H110" s="100">
        <v>0</v>
      </c>
      <c r="I110" s="100">
        <v>0</v>
      </c>
      <c r="J110" s="100">
        <v>0.13871990000000001</v>
      </c>
      <c r="K110" s="100">
        <v>0.3972174</v>
      </c>
      <c r="L110" s="100">
        <v>0.28870069999999998</v>
      </c>
      <c r="M110" s="100">
        <v>0.15449959999999999</v>
      </c>
      <c r="N110" s="100">
        <v>0.34595969999999998</v>
      </c>
      <c r="O110" s="100">
        <v>0.92194580000000004</v>
      </c>
      <c r="P110" s="100">
        <v>1.1405923</v>
      </c>
      <c r="Q110" s="100">
        <v>0</v>
      </c>
      <c r="R110" s="100">
        <v>0</v>
      </c>
      <c r="S110" s="100">
        <v>0.69464700000000001</v>
      </c>
      <c r="T110" s="100">
        <v>1.1474864</v>
      </c>
      <c r="U110" s="100">
        <v>0.1941232</v>
      </c>
      <c r="V110" s="100">
        <v>0.19608980000000001</v>
      </c>
      <c r="W110" s="127"/>
      <c r="X110" s="123">
        <v>2003</v>
      </c>
      <c r="Y110" s="100">
        <v>0.1616763</v>
      </c>
      <c r="Z110" s="100">
        <v>0</v>
      </c>
      <c r="AA110" s="100">
        <v>0</v>
      </c>
      <c r="AB110" s="100">
        <v>0</v>
      </c>
      <c r="AC110" s="100">
        <v>0</v>
      </c>
      <c r="AD110" s="100">
        <v>0</v>
      </c>
      <c r="AE110" s="100">
        <v>0.13136700000000001</v>
      </c>
      <c r="AF110" s="100">
        <v>0</v>
      </c>
      <c r="AG110" s="100">
        <v>0</v>
      </c>
      <c r="AH110" s="100">
        <v>0</v>
      </c>
      <c r="AI110" s="100">
        <v>0</v>
      </c>
      <c r="AJ110" s="100">
        <v>0</v>
      </c>
      <c r="AK110" s="100">
        <v>0</v>
      </c>
      <c r="AL110" s="100">
        <v>0.27704590000000001</v>
      </c>
      <c r="AM110" s="100">
        <v>0.30677199999999999</v>
      </c>
      <c r="AN110" s="100">
        <v>1.3569764</v>
      </c>
      <c r="AO110" s="100">
        <v>0</v>
      </c>
      <c r="AP110" s="100">
        <v>0.51997749999999998</v>
      </c>
      <c r="AQ110" s="100">
        <v>9.06058E-2</v>
      </c>
      <c r="AR110" s="100">
        <v>8.3838999999999997E-2</v>
      </c>
      <c r="AS110" s="127"/>
      <c r="AT110" s="123">
        <v>2003</v>
      </c>
      <c r="AU110" s="100">
        <v>7.8793799999999997E-2</v>
      </c>
      <c r="AV110" s="100">
        <v>0</v>
      </c>
      <c r="AW110" s="100">
        <v>0</v>
      </c>
      <c r="AX110" s="100">
        <v>0</v>
      </c>
      <c r="AY110" s="100">
        <v>0</v>
      </c>
      <c r="AZ110" s="100">
        <v>0</v>
      </c>
      <c r="BA110" s="100">
        <v>6.6271200000000002E-2</v>
      </c>
      <c r="BB110" s="100">
        <v>6.8879399999999993E-2</v>
      </c>
      <c r="BC110" s="100">
        <v>0.19724179999999999</v>
      </c>
      <c r="BD110" s="100">
        <v>0.1432997</v>
      </c>
      <c r="BE110" s="100">
        <v>7.7078499999999994E-2</v>
      </c>
      <c r="BF110" s="100">
        <v>0.17479739999999999</v>
      </c>
      <c r="BG110" s="100">
        <v>0.46453450000000002</v>
      </c>
      <c r="BH110" s="100">
        <v>0.70259649999999996</v>
      </c>
      <c r="BI110" s="100">
        <v>0.15995419999999999</v>
      </c>
      <c r="BJ110" s="100">
        <v>0.75135859999999999</v>
      </c>
      <c r="BK110" s="100">
        <v>0.2757328</v>
      </c>
      <c r="BL110" s="100">
        <v>0.71565820000000002</v>
      </c>
      <c r="BM110" s="100">
        <v>0.14198250000000001</v>
      </c>
      <c r="BN110" s="100">
        <v>0.1390093</v>
      </c>
      <c r="BO110" s="127"/>
      <c r="BP110" s="123">
        <v>2003</v>
      </c>
    </row>
    <row r="111" spans="1:68">
      <c r="A111" s="127"/>
      <c r="B111" s="124">
        <v>2004</v>
      </c>
      <c r="C111" s="100">
        <v>0.1534915</v>
      </c>
      <c r="D111" s="100">
        <v>0</v>
      </c>
      <c r="E111" s="100">
        <v>0</v>
      </c>
      <c r="F111" s="100">
        <v>0</v>
      </c>
      <c r="G111" s="100">
        <v>0</v>
      </c>
      <c r="H111" s="100">
        <v>0.1481286</v>
      </c>
      <c r="I111" s="100">
        <v>0.13355020000000001</v>
      </c>
      <c r="J111" s="100">
        <v>0</v>
      </c>
      <c r="K111" s="100">
        <v>0.13167029999999999</v>
      </c>
      <c r="L111" s="100">
        <v>0.28289140000000002</v>
      </c>
      <c r="M111" s="100">
        <v>0</v>
      </c>
      <c r="N111" s="100">
        <v>0.16727810000000001</v>
      </c>
      <c r="O111" s="100">
        <v>0.2219805</v>
      </c>
      <c r="P111" s="100">
        <v>0</v>
      </c>
      <c r="Q111" s="100">
        <v>0</v>
      </c>
      <c r="R111" s="100">
        <v>1.2344815</v>
      </c>
      <c r="S111" s="100">
        <v>0</v>
      </c>
      <c r="T111" s="100">
        <v>0</v>
      </c>
      <c r="U111" s="100">
        <v>0.11115659999999999</v>
      </c>
      <c r="V111" s="100">
        <v>0.111913</v>
      </c>
      <c r="W111" s="127"/>
      <c r="X111" s="124">
        <v>2004</v>
      </c>
      <c r="Y111" s="100">
        <v>0.323272</v>
      </c>
      <c r="Z111" s="100">
        <v>0</v>
      </c>
      <c r="AA111" s="100">
        <v>0</v>
      </c>
      <c r="AB111" s="100">
        <v>0</v>
      </c>
      <c r="AC111" s="100">
        <v>0</v>
      </c>
      <c r="AD111" s="100">
        <v>0</v>
      </c>
      <c r="AE111" s="100">
        <v>0</v>
      </c>
      <c r="AF111" s="100">
        <v>0</v>
      </c>
      <c r="AG111" s="100">
        <v>0.1297422</v>
      </c>
      <c r="AH111" s="100">
        <v>0</v>
      </c>
      <c r="AI111" s="100">
        <v>0</v>
      </c>
      <c r="AJ111" s="100">
        <v>0</v>
      </c>
      <c r="AK111" s="100">
        <v>0</v>
      </c>
      <c r="AL111" s="100">
        <v>0.53828560000000003</v>
      </c>
      <c r="AM111" s="100">
        <v>0.30960710000000002</v>
      </c>
      <c r="AN111" s="100">
        <v>0.33726699999999998</v>
      </c>
      <c r="AO111" s="100">
        <v>0.43957780000000002</v>
      </c>
      <c r="AP111" s="100">
        <v>2.0357788000000001</v>
      </c>
      <c r="AQ111" s="100">
        <v>0.1195604</v>
      </c>
      <c r="AR111" s="100">
        <v>0.1046559</v>
      </c>
      <c r="AS111" s="127"/>
      <c r="AT111" s="124">
        <v>2004</v>
      </c>
      <c r="AU111" s="100">
        <v>0.2361877</v>
      </c>
      <c r="AV111" s="100">
        <v>0</v>
      </c>
      <c r="AW111" s="100">
        <v>0</v>
      </c>
      <c r="AX111" s="100">
        <v>0</v>
      </c>
      <c r="AY111" s="100">
        <v>0</v>
      </c>
      <c r="AZ111" s="100">
        <v>7.4420399999999998E-2</v>
      </c>
      <c r="BA111" s="100">
        <v>6.6264699999999996E-2</v>
      </c>
      <c r="BB111" s="100">
        <v>0</v>
      </c>
      <c r="BC111" s="100">
        <v>0.13069910000000001</v>
      </c>
      <c r="BD111" s="100">
        <v>0.14041819999999999</v>
      </c>
      <c r="BE111" s="100">
        <v>0</v>
      </c>
      <c r="BF111" s="100">
        <v>8.4250699999999998E-2</v>
      </c>
      <c r="BG111" s="100">
        <v>0.1116919</v>
      </c>
      <c r="BH111" s="100">
        <v>0.27297270000000001</v>
      </c>
      <c r="BI111" s="100">
        <v>0.16110060000000001</v>
      </c>
      <c r="BJ111" s="100">
        <v>0.74140249999999996</v>
      </c>
      <c r="BK111" s="100">
        <v>0.26339560000000001</v>
      </c>
      <c r="BL111" s="100">
        <v>1.3972431999999999</v>
      </c>
      <c r="BM111" s="100">
        <v>0.1153882</v>
      </c>
      <c r="BN111" s="100">
        <v>0.1131921</v>
      </c>
      <c r="BO111" s="127"/>
      <c r="BP111" s="124">
        <v>2004</v>
      </c>
    </row>
    <row r="112" spans="1:68">
      <c r="A112" s="127"/>
      <c r="B112" s="123">
        <v>2005</v>
      </c>
      <c r="C112" s="100">
        <v>0.15242900000000001</v>
      </c>
      <c r="D112" s="100">
        <v>0</v>
      </c>
      <c r="E112" s="100">
        <v>0</v>
      </c>
      <c r="F112" s="100">
        <v>0</v>
      </c>
      <c r="G112" s="100">
        <v>0</v>
      </c>
      <c r="H112" s="100">
        <v>0</v>
      </c>
      <c r="I112" s="100">
        <v>0</v>
      </c>
      <c r="J112" s="100">
        <v>0.27401389999999998</v>
      </c>
      <c r="K112" s="100">
        <v>0.131883</v>
      </c>
      <c r="L112" s="100">
        <v>0.55595240000000001</v>
      </c>
      <c r="M112" s="100">
        <v>0.45528489999999999</v>
      </c>
      <c r="N112" s="100">
        <v>0.16244310000000001</v>
      </c>
      <c r="O112" s="100">
        <v>0.42597780000000002</v>
      </c>
      <c r="P112" s="100">
        <v>0.26813890000000001</v>
      </c>
      <c r="Q112" s="100">
        <v>0.67331229999999997</v>
      </c>
      <c r="R112" s="100">
        <v>1.2135332999999999</v>
      </c>
      <c r="S112" s="100">
        <v>0</v>
      </c>
      <c r="T112" s="100">
        <v>1.0361513</v>
      </c>
      <c r="U112" s="100">
        <v>0.20958850000000001</v>
      </c>
      <c r="V112" s="100">
        <v>0.21526200000000001</v>
      </c>
      <c r="W112" s="127"/>
      <c r="X112" s="123">
        <v>2005</v>
      </c>
      <c r="Y112" s="100">
        <v>0</v>
      </c>
      <c r="Z112" s="100">
        <v>0</v>
      </c>
      <c r="AA112" s="100">
        <v>0</v>
      </c>
      <c r="AB112" s="100">
        <v>0</v>
      </c>
      <c r="AC112" s="100">
        <v>0</v>
      </c>
      <c r="AD112" s="100">
        <v>0</v>
      </c>
      <c r="AE112" s="100">
        <v>0</v>
      </c>
      <c r="AF112" s="100">
        <v>0.1354081</v>
      </c>
      <c r="AG112" s="100">
        <v>0.25994349999999999</v>
      </c>
      <c r="AH112" s="100">
        <v>0</v>
      </c>
      <c r="AI112" s="100">
        <v>0</v>
      </c>
      <c r="AJ112" s="100">
        <v>0</v>
      </c>
      <c r="AK112" s="100">
        <v>0.42938910000000002</v>
      </c>
      <c r="AL112" s="100">
        <v>0</v>
      </c>
      <c r="AM112" s="100">
        <v>0</v>
      </c>
      <c r="AN112" s="100">
        <v>0.67427020000000004</v>
      </c>
      <c r="AO112" s="100">
        <v>0</v>
      </c>
      <c r="AP112" s="100">
        <v>0.48619210000000002</v>
      </c>
      <c r="AQ112" s="100">
        <v>7.8761800000000007E-2</v>
      </c>
      <c r="AR112" s="100">
        <v>7.3078400000000002E-2</v>
      </c>
      <c r="AS112" s="127"/>
      <c r="AT112" s="123">
        <v>2005</v>
      </c>
      <c r="AU112" s="100">
        <v>7.8275499999999998E-2</v>
      </c>
      <c r="AV112" s="100">
        <v>0</v>
      </c>
      <c r="AW112" s="100">
        <v>0</v>
      </c>
      <c r="AX112" s="100">
        <v>0</v>
      </c>
      <c r="AY112" s="100">
        <v>0</v>
      </c>
      <c r="AZ112" s="100">
        <v>0</v>
      </c>
      <c r="BA112" s="100">
        <v>0</v>
      </c>
      <c r="BB112" s="100">
        <v>0.20430429999999999</v>
      </c>
      <c r="BC112" s="100">
        <v>0.19638059999999999</v>
      </c>
      <c r="BD112" s="100">
        <v>0.27565450000000002</v>
      </c>
      <c r="BE112" s="100">
        <v>0.22633719999999999</v>
      </c>
      <c r="BF112" s="100">
        <v>8.1536499999999998E-2</v>
      </c>
      <c r="BG112" s="100">
        <v>0.42767670000000002</v>
      </c>
      <c r="BH112" s="100">
        <v>0.13247400000000001</v>
      </c>
      <c r="BI112" s="100">
        <v>0.32304650000000001</v>
      </c>
      <c r="BJ112" s="100">
        <v>0.91940670000000002</v>
      </c>
      <c r="BK112" s="100">
        <v>0</v>
      </c>
      <c r="BL112" s="100">
        <v>0.66183309999999995</v>
      </c>
      <c r="BM112" s="100">
        <v>0.1437291</v>
      </c>
      <c r="BN112" s="100">
        <v>0.14156070000000001</v>
      </c>
      <c r="BO112" s="127"/>
      <c r="BP112" s="123">
        <v>2005</v>
      </c>
    </row>
    <row r="113" spans="2:68">
      <c r="B113" s="123">
        <v>2006</v>
      </c>
      <c r="C113" s="100">
        <v>0.1504991</v>
      </c>
      <c r="D113" s="100">
        <v>0</v>
      </c>
      <c r="E113" s="100">
        <v>0</v>
      </c>
      <c r="F113" s="100">
        <v>0</v>
      </c>
      <c r="G113" s="100">
        <v>0</v>
      </c>
      <c r="H113" s="100">
        <v>0</v>
      </c>
      <c r="I113" s="100">
        <v>0.13625499999999999</v>
      </c>
      <c r="J113" s="100">
        <v>0.40002559999999998</v>
      </c>
      <c r="K113" s="100">
        <v>0.26561659999999998</v>
      </c>
      <c r="L113" s="100">
        <v>0</v>
      </c>
      <c r="M113" s="100">
        <v>0</v>
      </c>
      <c r="N113" s="100">
        <v>0.63603719999999997</v>
      </c>
      <c r="O113" s="100">
        <v>0.8148183</v>
      </c>
      <c r="P113" s="100">
        <v>0.52351219999999998</v>
      </c>
      <c r="Q113" s="100">
        <v>1.3318106000000001</v>
      </c>
      <c r="R113" s="100">
        <v>1.200024</v>
      </c>
      <c r="S113" s="100">
        <v>1.8247287000000001</v>
      </c>
      <c r="T113" s="100">
        <v>0.96837289999999998</v>
      </c>
      <c r="U113" s="100">
        <v>0.27560620000000002</v>
      </c>
      <c r="V113" s="100">
        <v>0.27733340000000001</v>
      </c>
      <c r="X113" s="123">
        <v>2006</v>
      </c>
      <c r="Y113" s="100">
        <v>0</v>
      </c>
      <c r="Z113" s="100">
        <v>0</v>
      </c>
      <c r="AA113" s="100">
        <v>0</v>
      </c>
      <c r="AB113" s="100">
        <v>0</v>
      </c>
      <c r="AC113" s="100">
        <v>0</v>
      </c>
      <c r="AD113" s="100">
        <v>0</v>
      </c>
      <c r="AE113" s="100">
        <v>0.13509389999999999</v>
      </c>
      <c r="AF113" s="100">
        <v>0</v>
      </c>
      <c r="AG113" s="100">
        <v>0.1309794</v>
      </c>
      <c r="AH113" s="100">
        <v>0.26804620000000001</v>
      </c>
      <c r="AI113" s="100">
        <v>0</v>
      </c>
      <c r="AJ113" s="100">
        <v>0.31791550000000002</v>
      </c>
      <c r="AK113" s="100">
        <v>0</v>
      </c>
      <c r="AL113" s="100">
        <v>0.51139650000000003</v>
      </c>
      <c r="AM113" s="100">
        <v>0</v>
      </c>
      <c r="AN113" s="100">
        <v>0</v>
      </c>
      <c r="AO113" s="100">
        <v>0.84377500000000005</v>
      </c>
      <c r="AP113" s="100">
        <v>1.3925896</v>
      </c>
      <c r="AQ113" s="100">
        <v>0.12631729999999999</v>
      </c>
      <c r="AR113" s="100">
        <v>0.1068162</v>
      </c>
      <c r="AT113" s="123">
        <v>2006</v>
      </c>
      <c r="AU113" s="100">
        <v>7.72476E-2</v>
      </c>
      <c r="AV113" s="100">
        <v>0</v>
      </c>
      <c r="AW113" s="100">
        <v>0</v>
      </c>
      <c r="AX113" s="100">
        <v>0</v>
      </c>
      <c r="AY113" s="100">
        <v>0</v>
      </c>
      <c r="AZ113" s="100">
        <v>0</v>
      </c>
      <c r="BA113" s="100">
        <v>0.13567199999999999</v>
      </c>
      <c r="BB113" s="100">
        <v>0.1988298</v>
      </c>
      <c r="BC113" s="100">
        <v>0.19783120000000001</v>
      </c>
      <c r="BD113" s="100">
        <v>0.1353425</v>
      </c>
      <c r="BE113" s="100">
        <v>0</v>
      </c>
      <c r="BF113" s="100">
        <v>0.4769506</v>
      </c>
      <c r="BG113" s="100">
        <v>0.40864909999999999</v>
      </c>
      <c r="BH113" s="100">
        <v>0.51738340000000005</v>
      </c>
      <c r="BI113" s="100">
        <v>0.64089010000000002</v>
      </c>
      <c r="BJ113" s="100">
        <v>0.54876610000000003</v>
      </c>
      <c r="BK113" s="100">
        <v>1.2455223</v>
      </c>
      <c r="BL113" s="100">
        <v>1.2551303</v>
      </c>
      <c r="BM113" s="100">
        <v>0.2004795</v>
      </c>
      <c r="BN113" s="100">
        <v>0.18953890000000001</v>
      </c>
      <c r="BP113" s="123">
        <v>2006</v>
      </c>
    </row>
    <row r="114" spans="2:68">
      <c r="B114" s="123">
        <v>2007</v>
      </c>
      <c r="C114" s="100">
        <v>0</v>
      </c>
      <c r="D114" s="100">
        <v>0</v>
      </c>
      <c r="E114" s="100">
        <v>0</v>
      </c>
      <c r="F114" s="100">
        <v>0</v>
      </c>
      <c r="G114" s="100">
        <v>0</v>
      </c>
      <c r="H114" s="100">
        <v>0</v>
      </c>
      <c r="I114" s="100">
        <v>0.13769139999999999</v>
      </c>
      <c r="J114" s="100">
        <v>0</v>
      </c>
      <c r="K114" s="100">
        <v>0</v>
      </c>
      <c r="L114" s="100">
        <v>0.40123150000000002</v>
      </c>
      <c r="M114" s="100">
        <v>0.14664949999999999</v>
      </c>
      <c r="N114" s="100">
        <v>0.1598292</v>
      </c>
      <c r="O114" s="100">
        <v>0.18913170000000001</v>
      </c>
      <c r="P114" s="100">
        <v>0.25181429999999999</v>
      </c>
      <c r="Q114" s="100">
        <v>0.32434780000000002</v>
      </c>
      <c r="R114" s="100">
        <v>1.1936070000000001</v>
      </c>
      <c r="S114" s="100">
        <v>3.5249952000000002</v>
      </c>
      <c r="T114" s="100">
        <v>0.9015263</v>
      </c>
      <c r="U114" s="100">
        <v>0.18351039999999999</v>
      </c>
      <c r="V114" s="100">
        <v>0.1883193</v>
      </c>
      <c r="X114" s="123">
        <v>2007</v>
      </c>
      <c r="Y114" s="100">
        <v>0.15379219999999999</v>
      </c>
      <c r="Z114" s="100">
        <v>0</v>
      </c>
      <c r="AA114" s="100">
        <v>0</v>
      </c>
      <c r="AB114" s="100">
        <v>0</v>
      </c>
      <c r="AC114" s="100">
        <v>0.27566629999999998</v>
      </c>
      <c r="AD114" s="100">
        <v>0</v>
      </c>
      <c r="AE114" s="100">
        <v>0</v>
      </c>
      <c r="AF114" s="100">
        <v>0</v>
      </c>
      <c r="AG114" s="100">
        <v>0.26406200000000002</v>
      </c>
      <c r="AH114" s="100">
        <v>0</v>
      </c>
      <c r="AI114" s="100">
        <v>0.14468429999999999</v>
      </c>
      <c r="AJ114" s="100">
        <v>0.15910270000000001</v>
      </c>
      <c r="AK114" s="100">
        <v>0</v>
      </c>
      <c r="AL114" s="100">
        <v>0</v>
      </c>
      <c r="AM114" s="100">
        <v>0.3012629</v>
      </c>
      <c r="AN114" s="100">
        <v>0.67482989999999998</v>
      </c>
      <c r="AO114" s="100">
        <v>0.41551359999999998</v>
      </c>
      <c r="AP114" s="100">
        <v>0</v>
      </c>
      <c r="AQ114" s="100">
        <v>0.10502209999999999</v>
      </c>
      <c r="AR114" s="100">
        <v>0.1017607</v>
      </c>
      <c r="AT114" s="123">
        <v>2007</v>
      </c>
      <c r="AU114" s="100">
        <v>7.4823500000000001E-2</v>
      </c>
      <c r="AV114" s="100">
        <v>0</v>
      </c>
      <c r="AW114" s="100">
        <v>0</v>
      </c>
      <c r="AX114" s="100">
        <v>0</v>
      </c>
      <c r="AY114" s="100">
        <v>0.13484889999999999</v>
      </c>
      <c r="AZ114" s="100">
        <v>0</v>
      </c>
      <c r="BA114" s="100">
        <v>6.8630200000000002E-2</v>
      </c>
      <c r="BB114" s="100">
        <v>0</v>
      </c>
      <c r="BC114" s="100">
        <v>0.1329582</v>
      </c>
      <c r="BD114" s="100">
        <v>0.19869519999999999</v>
      </c>
      <c r="BE114" s="100">
        <v>0.14566029999999999</v>
      </c>
      <c r="BF114" s="100">
        <v>0.1594651</v>
      </c>
      <c r="BG114" s="100">
        <v>9.4771499999999995E-2</v>
      </c>
      <c r="BH114" s="100">
        <v>0.12490039999999999</v>
      </c>
      <c r="BI114" s="100">
        <v>0.31237939999999997</v>
      </c>
      <c r="BJ114" s="100">
        <v>0.91289189999999998</v>
      </c>
      <c r="BK114" s="100">
        <v>1.7036646</v>
      </c>
      <c r="BL114" s="100">
        <v>0.2966162</v>
      </c>
      <c r="BM114" s="100">
        <v>0.14403949999999999</v>
      </c>
      <c r="BN114" s="100">
        <v>0.13737269999999999</v>
      </c>
      <c r="BP114" s="123">
        <v>2007</v>
      </c>
    </row>
    <row r="115" spans="2:68">
      <c r="B115" s="123">
        <v>2008</v>
      </c>
      <c r="C115" s="100">
        <v>0</v>
      </c>
      <c r="D115" s="100">
        <v>0.14626919999999999</v>
      </c>
      <c r="E115" s="100">
        <v>0</v>
      </c>
      <c r="F115" s="100">
        <v>0</v>
      </c>
      <c r="G115" s="100">
        <v>0.12772420000000001</v>
      </c>
      <c r="H115" s="100">
        <v>0.13164010000000001</v>
      </c>
      <c r="I115" s="100">
        <v>0</v>
      </c>
      <c r="J115" s="100">
        <v>0.1267837</v>
      </c>
      <c r="K115" s="100">
        <v>0</v>
      </c>
      <c r="L115" s="100">
        <v>0.13123290000000001</v>
      </c>
      <c r="M115" s="100">
        <v>0.1442263</v>
      </c>
      <c r="N115" s="100">
        <v>0.15840480000000001</v>
      </c>
      <c r="O115" s="100">
        <v>0.1785947</v>
      </c>
      <c r="P115" s="100">
        <v>0.4867281</v>
      </c>
      <c r="Q115" s="100">
        <v>0</v>
      </c>
      <c r="R115" s="100">
        <v>0.39755269999999998</v>
      </c>
      <c r="S115" s="100">
        <v>0.56800430000000002</v>
      </c>
      <c r="T115" s="100">
        <v>0</v>
      </c>
      <c r="U115" s="100">
        <v>0.11350689999999999</v>
      </c>
      <c r="V115" s="100">
        <v>0.11008560000000001</v>
      </c>
      <c r="X115" s="123">
        <v>2008</v>
      </c>
      <c r="Y115" s="100">
        <v>0.14862349999999999</v>
      </c>
      <c r="Z115" s="100">
        <v>0</v>
      </c>
      <c r="AA115" s="100">
        <v>0</v>
      </c>
      <c r="AB115" s="100">
        <v>0</v>
      </c>
      <c r="AC115" s="100">
        <v>0</v>
      </c>
      <c r="AD115" s="100">
        <v>0</v>
      </c>
      <c r="AE115" s="100">
        <v>0</v>
      </c>
      <c r="AF115" s="100">
        <v>0.1248739</v>
      </c>
      <c r="AG115" s="100">
        <v>0</v>
      </c>
      <c r="AH115" s="100">
        <v>0</v>
      </c>
      <c r="AI115" s="100">
        <v>0</v>
      </c>
      <c r="AJ115" s="100">
        <v>0</v>
      </c>
      <c r="AK115" s="100">
        <v>0.17931169999999999</v>
      </c>
      <c r="AL115" s="100">
        <v>0.48047699999999999</v>
      </c>
      <c r="AM115" s="100">
        <v>0.29393259999999999</v>
      </c>
      <c r="AN115" s="100">
        <v>0.3385321</v>
      </c>
      <c r="AO115" s="100">
        <v>0.81770489999999996</v>
      </c>
      <c r="AP115" s="100">
        <v>0.85028950000000003</v>
      </c>
      <c r="AQ115" s="100">
        <v>0.1030237</v>
      </c>
      <c r="AR115" s="100">
        <v>8.8142200000000004E-2</v>
      </c>
      <c r="AT115" s="123">
        <v>2008</v>
      </c>
      <c r="AU115" s="100">
        <v>7.2301699999999997E-2</v>
      </c>
      <c r="AV115" s="100">
        <v>7.4924199999999996E-2</v>
      </c>
      <c r="AW115" s="100">
        <v>0</v>
      </c>
      <c r="AX115" s="100">
        <v>0</v>
      </c>
      <c r="AY115" s="100">
        <v>6.5515299999999999E-2</v>
      </c>
      <c r="AZ115" s="100">
        <v>6.6666299999999998E-2</v>
      </c>
      <c r="BA115" s="100">
        <v>0</v>
      </c>
      <c r="BB115" s="100">
        <v>0.1258215</v>
      </c>
      <c r="BC115" s="100">
        <v>0</v>
      </c>
      <c r="BD115" s="100">
        <v>6.5027000000000001E-2</v>
      </c>
      <c r="BE115" s="100">
        <v>7.1540199999999998E-2</v>
      </c>
      <c r="BF115" s="100">
        <v>7.8827400000000006E-2</v>
      </c>
      <c r="BG115" s="100">
        <v>0.17895249999999999</v>
      </c>
      <c r="BH115" s="100">
        <v>0.48358240000000002</v>
      </c>
      <c r="BI115" s="100">
        <v>0.1520041</v>
      </c>
      <c r="BJ115" s="100">
        <v>0.36567620000000001</v>
      </c>
      <c r="BK115" s="100">
        <v>0.71319549999999998</v>
      </c>
      <c r="BL115" s="100">
        <v>0.56728579999999995</v>
      </c>
      <c r="BM115" s="100">
        <v>0.1082394</v>
      </c>
      <c r="BN115" s="100">
        <v>0.1015677</v>
      </c>
      <c r="BP115" s="123">
        <v>2008</v>
      </c>
    </row>
    <row r="116" spans="2:68">
      <c r="B116" s="123">
        <v>2009</v>
      </c>
      <c r="C116" s="100">
        <v>0</v>
      </c>
      <c r="D116" s="100">
        <v>0</v>
      </c>
      <c r="E116" s="100">
        <v>0</v>
      </c>
      <c r="F116" s="100">
        <v>0</v>
      </c>
      <c r="G116" s="100">
        <v>0</v>
      </c>
      <c r="H116" s="100">
        <v>0</v>
      </c>
      <c r="I116" s="100">
        <v>0.1354446</v>
      </c>
      <c r="J116" s="100">
        <v>0.12558540000000001</v>
      </c>
      <c r="K116" s="100">
        <v>0.26650679999999999</v>
      </c>
      <c r="L116" s="100">
        <v>0</v>
      </c>
      <c r="M116" s="100">
        <v>0.14102049999999999</v>
      </c>
      <c r="N116" s="100">
        <v>0</v>
      </c>
      <c r="O116" s="100">
        <v>0.69025259999999999</v>
      </c>
      <c r="P116" s="100">
        <v>0.23235330000000001</v>
      </c>
      <c r="Q116" s="100">
        <v>0.6067188</v>
      </c>
      <c r="R116" s="100">
        <v>0</v>
      </c>
      <c r="S116" s="100">
        <v>1.65777</v>
      </c>
      <c r="T116" s="100">
        <v>0</v>
      </c>
      <c r="U116" s="100">
        <v>0.13887859999999999</v>
      </c>
      <c r="V116" s="100">
        <v>0.13517399999999999</v>
      </c>
      <c r="X116" s="123">
        <v>2009</v>
      </c>
      <c r="Y116" s="100">
        <v>0</v>
      </c>
      <c r="Z116" s="100">
        <v>0</v>
      </c>
      <c r="AA116" s="100">
        <v>0</v>
      </c>
      <c r="AB116" s="100">
        <v>0</v>
      </c>
      <c r="AC116" s="100">
        <v>0</v>
      </c>
      <c r="AD116" s="100">
        <v>0</v>
      </c>
      <c r="AE116" s="100">
        <v>0</v>
      </c>
      <c r="AF116" s="100">
        <v>0</v>
      </c>
      <c r="AG116" s="100">
        <v>0</v>
      </c>
      <c r="AH116" s="100">
        <v>0</v>
      </c>
      <c r="AI116" s="100">
        <v>0</v>
      </c>
      <c r="AJ116" s="100">
        <v>0.15433859999999999</v>
      </c>
      <c r="AK116" s="100">
        <v>0</v>
      </c>
      <c r="AL116" s="100">
        <v>0.22962959999999999</v>
      </c>
      <c r="AM116" s="100">
        <v>0</v>
      </c>
      <c r="AN116" s="100">
        <v>0</v>
      </c>
      <c r="AO116" s="100">
        <v>1.2114115000000001</v>
      </c>
      <c r="AP116" s="100">
        <v>1.2283906</v>
      </c>
      <c r="AQ116" s="100">
        <v>7.3456099999999996E-2</v>
      </c>
      <c r="AR116" s="100">
        <v>5.34718E-2</v>
      </c>
      <c r="AT116" s="123">
        <v>2009</v>
      </c>
      <c r="AU116" s="100">
        <v>0</v>
      </c>
      <c r="AV116" s="100">
        <v>0</v>
      </c>
      <c r="AW116" s="100">
        <v>0</v>
      </c>
      <c r="AX116" s="100">
        <v>0</v>
      </c>
      <c r="AY116" s="100">
        <v>0</v>
      </c>
      <c r="AZ116" s="100">
        <v>0</v>
      </c>
      <c r="BA116" s="100">
        <v>6.7733399999999999E-2</v>
      </c>
      <c r="BB116" s="100">
        <v>6.2333300000000001E-2</v>
      </c>
      <c r="BC116" s="100">
        <v>0.13226959999999999</v>
      </c>
      <c r="BD116" s="100">
        <v>0</v>
      </c>
      <c r="BE116" s="100">
        <v>6.9926100000000005E-2</v>
      </c>
      <c r="BF116" s="100">
        <v>7.76897E-2</v>
      </c>
      <c r="BG116" s="100">
        <v>0.3455664</v>
      </c>
      <c r="BH116" s="100">
        <v>0.23098340000000001</v>
      </c>
      <c r="BI116" s="100">
        <v>0.29398879999999999</v>
      </c>
      <c r="BJ116" s="100">
        <v>0</v>
      </c>
      <c r="BK116" s="100">
        <v>1.3998706999999999</v>
      </c>
      <c r="BL116" s="100">
        <v>0.81471039999999995</v>
      </c>
      <c r="BM116" s="100">
        <v>0.1060316</v>
      </c>
      <c r="BN116" s="100">
        <v>9.6060800000000002E-2</v>
      </c>
      <c r="BP116" s="123">
        <v>2009</v>
      </c>
    </row>
    <row r="117" spans="2:68">
      <c r="B117" s="123">
        <v>2010</v>
      </c>
      <c r="C117" s="100">
        <v>0.26798080000000002</v>
      </c>
      <c r="D117" s="100">
        <v>0</v>
      </c>
      <c r="E117" s="100">
        <v>0</v>
      </c>
      <c r="F117" s="100">
        <v>0</v>
      </c>
      <c r="G117" s="100">
        <v>0</v>
      </c>
      <c r="H117" s="100">
        <v>0</v>
      </c>
      <c r="I117" s="100">
        <v>0</v>
      </c>
      <c r="J117" s="100">
        <v>0</v>
      </c>
      <c r="K117" s="100">
        <v>0</v>
      </c>
      <c r="L117" s="100">
        <v>0</v>
      </c>
      <c r="M117" s="100">
        <v>0.1381685</v>
      </c>
      <c r="N117" s="100">
        <v>0.1541362</v>
      </c>
      <c r="O117" s="100">
        <v>0</v>
      </c>
      <c r="P117" s="100">
        <v>0</v>
      </c>
      <c r="Q117" s="100">
        <v>0.29067229999999999</v>
      </c>
      <c r="R117" s="100">
        <v>0.39406849999999999</v>
      </c>
      <c r="S117" s="100">
        <v>1.0733587</v>
      </c>
      <c r="T117" s="100">
        <v>0</v>
      </c>
      <c r="U117" s="100">
        <v>7.2940599999999994E-2</v>
      </c>
      <c r="V117" s="100">
        <v>7.3318499999999995E-2</v>
      </c>
      <c r="X117" s="123">
        <v>2010</v>
      </c>
      <c r="Y117" s="100">
        <v>0</v>
      </c>
      <c r="Z117" s="100">
        <v>0</v>
      </c>
      <c r="AA117" s="100">
        <v>0</v>
      </c>
      <c r="AB117" s="100">
        <v>0</v>
      </c>
      <c r="AC117" s="100">
        <v>0</v>
      </c>
      <c r="AD117" s="100">
        <v>0</v>
      </c>
      <c r="AE117" s="100">
        <v>0</v>
      </c>
      <c r="AF117" s="100">
        <v>0.1240327</v>
      </c>
      <c r="AG117" s="100">
        <v>0</v>
      </c>
      <c r="AH117" s="100">
        <v>0</v>
      </c>
      <c r="AI117" s="100">
        <v>0</v>
      </c>
      <c r="AJ117" s="100">
        <v>0</v>
      </c>
      <c r="AK117" s="100">
        <v>0</v>
      </c>
      <c r="AL117" s="100">
        <v>0</v>
      </c>
      <c r="AM117" s="100">
        <v>0.27711269999999999</v>
      </c>
      <c r="AN117" s="100">
        <v>0.67557299999999998</v>
      </c>
      <c r="AO117" s="100">
        <v>0.39895789999999998</v>
      </c>
      <c r="AP117" s="100">
        <v>1.5685659000000001</v>
      </c>
      <c r="AQ117" s="100">
        <v>8.1345500000000001E-2</v>
      </c>
      <c r="AR117" s="100">
        <v>6.4933199999999996E-2</v>
      </c>
      <c r="AT117" s="123">
        <v>2010</v>
      </c>
      <c r="AU117" s="100">
        <v>0.13755039999999999</v>
      </c>
      <c r="AV117" s="100">
        <v>0</v>
      </c>
      <c r="AW117" s="100">
        <v>0</v>
      </c>
      <c r="AX117" s="100">
        <v>0</v>
      </c>
      <c r="AY117" s="100">
        <v>0</v>
      </c>
      <c r="AZ117" s="100">
        <v>0</v>
      </c>
      <c r="BA117" s="100">
        <v>0</v>
      </c>
      <c r="BB117" s="100">
        <v>6.2478699999999998E-2</v>
      </c>
      <c r="BC117" s="100">
        <v>0</v>
      </c>
      <c r="BD117" s="100">
        <v>0</v>
      </c>
      <c r="BE117" s="100">
        <v>6.8465799999999993E-2</v>
      </c>
      <c r="BF117" s="100">
        <v>7.64291E-2</v>
      </c>
      <c r="BG117" s="100">
        <v>0</v>
      </c>
      <c r="BH117" s="100">
        <v>0</v>
      </c>
      <c r="BI117" s="100">
        <v>0.2837306</v>
      </c>
      <c r="BJ117" s="100">
        <v>0.54564500000000005</v>
      </c>
      <c r="BK117" s="100">
        <v>0.68652400000000002</v>
      </c>
      <c r="BL117" s="100">
        <v>1.0346772</v>
      </c>
      <c r="BM117" s="100">
        <v>7.7161400000000005E-2</v>
      </c>
      <c r="BN117" s="100">
        <v>7.2183300000000006E-2</v>
      </c>
      <c r="BP117" s="123">
        <v>2010</v>
      </c>
    </row>
    <row r="118" spans="2:68">
      <c r="B118" s="123">
        <v>2011</v>
      </c>
      <c r="C118" s="100">
        <v>0.26719140000000002</v>
      </c>
      <c r="D118" s="100">
        <v>0</v>
      </c>
      <c r="E118" s="100">
        <v>0</v>
      </c>
      <c r="F118" s="100">
        <v>0</v>
      </c>
      <c r="G118" s="100">
        <v>0</v>
      </c>
      <c r="H118" s="100">
        <v>0</v>
      </c>
      <c r="I118" s="100">
        <v>0</v>
      </c>
      <c r="J118" s="100">
        <v>0</v>
      </c>
      <c r="K118" s="100">
        <v>0.12710550000000001</v>
      </c>
      <c r="L118" s="100">
        <v>0.13086490000000001</v>
      </c>
      <c r="M118" s="100">
        <v>0</v>
      </c>
      <c r="N118" s="100">
        <v>0.3020833</v>
      </c>
      <c r="O118" s="100">
        <v>0</v>
      </c>
      <c r="P118" s="100">
        <v>0</v>
      </c>
      <c r="Q118" s="100">
        <v>0.27988000000000002</v>
      </c>
      <c r="R118" s="100">
        <v>0.3869804</v>
      </c>
      <c r="S118" s="100">
        <v>3.1484163000000001</v>
      </c>
      <c r="T118" s="100">
        <v>1.4381246999999999</v>
      </c>
      <c r="U118" s="100">
        <v>0.1439077</v>
      </c>
      <c r="V118" s="100">
        <v>0.14492260000000001</v>
      </c>
      <c r="X118" s="123">
        <v>2011</v>
      </c>
      <c r="Y118" s="100">
        <v>0.140927</v>
      </c>
      <c r="Z118" s="100">
        <v>0</v>
      </c>
      <c r="AA118" s="100">
        <v>0</v>
      </c>
      <c r="AB118" s="100">
        <v>0</v>
      </c>
      <c r="AC118" s="100">
        <v>0.1268725</v>
      </c>
      <c r="AD118" s="100">
        <v>0</v>
      </c>
      <c r="AE118" s="100">
        <v>0</v>
      </c>
      <c r="AF118" s="100">
        <v>0.12630949999999999</v>
      </c>
      <c r="AG118" s="100">
        <v>0</v>
      </c>
      <c r="AH118" s="100">
        <v>0</v>
      </c>
      <c r="AI118" s="100">
        <v>0</v>
      </c>
      <c r="AJ118" s="100">
        <v>0</v>
      </c>
      <c r="AK118" s="100">
        <v>0.16265399999999999</v>
      </c>
      <c r="AL118" s="100">
        <v>0</v>
      </c>
      <c r="AM118" s="100">
        <v>0</v>
      </c>
      <c r="AN118" s="100">
        <v>0</v>
      </c>
      <c r="AO118" s="100">
        <v>0.78907910000000003</v>
      </c>
      <c r="AP118" s="100">
        <v>0.37801899999999999</v>
      </c>
      <c r="AQ118" s="100">
        <v>6.2378599999999999E-2</v>
      </c>
      <c r="AR118" s="100">
        <v>5.2997000000000002E-2</v>
      </c>
      <c r="AT118" s="123">
        <v>2011</v>
      </c>
      <c r="AU118" s="100">
        <v>0.20574519999999999</v>
      </c>
      <c r="AV118" s="100">
        <v>0</v>
      </c>
      <c r="AW118" s="100">
        <v>0</v>
      </c>
      <c r="AX118" s="100">
        <v>0</v>
      </c>
      <c r="AY118" s="100">
        <v>6.2047699999999997E-2</v>
      </c>
      <c r="AZ118" s="100">
        <v>0</v>
      </c>
      <c r="BA118" s="100">
        <v>0</v>
      </c>
      <c r="BB118" s="100">
        <v>6.3535999999999995E-2</v>
      </c>
      <c r="BC118" s="100">
        <v>6.3002299999999997E-2</v>
      </c>
      <c r="BD118" s="100">
        <v>6.4857700000000004E-2</v>
      </c>
      <c r="BE118" s="100">
        <v>0</v>
      </c>
      <c r="BF118" s="100">
        <v>0.14970140000000001</v>
      </c>
      <c r="BG118" s="100">
        <v>8.1566100000000002E-2</v>
      </c>
      <c r="BH118" s="100">
        <v>0</v>
      </c>
      <c r="BI118" s="100">
        <v>0.13742470000000001</v>
      </c>
      <c r="BJ118" s="100">
        <v>0.17910200000000001</v>
      </c>
      <c r="BK118" s="100">
        <v>1.8016719999999999</v>
      </c>
      <c r="BL118" s="100">
        <v>0.74329730000000005</v>
      </c>
      <c r="BM118" s="100">
        <v>0.1029542</v>
      </c>
      <c r="BN118" s="100">
        <v>9.3306200000000006E-2</v>
      </c>
      <c r="BP118" s="123">
        <v>2011</v>
      </c>
    </row>
    <row r="119" spans="2:68">
      <c r="B119" s="123">
        <v>2012</v>
      </c>
      <c r="C119" s="100">
        <v>0.2606424</v>
      </c>
      <c r="D119" s="100">
        <v>0</v>
      </c>
      <c r="E119" s="100">
        <v>0</v>
      </c>
      <c r="F119" s="100">
        <v>0</v>
      </c>
      <c r="G119" s="100">
        <v>0</v>
      </c>
      <c r="H119" s="100">
        <v>0</v>
      </c>
      <c r="I119" s="100">
        <v>0</v>
      </c>
      <c r="J119" s="100">
        <v>0</v>
      </c>
      <c r="K119" s="100">
        <v>0</v>
      </c>
      <c r="L119" s="100">
        <v>0.13163369999999999</v>
      </c>
      <c r="M119" s="100">
        <v>0</v>
      </c>
      <c r="N119" s="100">
        <v>0</v>
      </c>
      <c r="O119" s="100">
        <v>0</v>
      </c>
      <c r="P119" s="100">
        <v>0</v>
      </c>
      <c r="Q119" s="100">
        <v>0.27021109999999998</v>
      </c>
      <c r="R119" s="100">
        <v>0.37487019999999999</v>
      </c>
      <c r="S119" s="100">
        <v>1.5567675000000001</v>
      </c>
      <c r="T119" s="100">
        <v>2.0426644999999999</v>
      </c>
      <c r="U119" s="100">
        <v>9.7204299999999993E-2</v>
      </c>
      <c r="V119" s="100">
        <v>9.9718500000000002E-2</v>
      </c>
      <c r="X119" s="123">
        <v>2012</v>
      </c>
      <c r="Y119" s="100">
        <v>0</v>
      </c>
      <c r="Z119" s="100">
        <v>0</v>
      </c>
      <c r="AA119" s="100">
        <v>0</v>
      </c>
      <c r="AB119" s="100">
        <v>0</v>
      </c>
      <c r="AC119" s="100">
        <v>0</v>
      </c>
      <c r="AD119" s="100">
        <v>0</v>
      </c>
      <c r="AE119" s="100">
        <v>0</v>
      </c>
      <c r="AF119" s="100">
        <v>0</v>
      </c>
      <c r="AG119" s="100">
        <v>0.12104520000000001</v>
      </c>
      <c r="AH119" s="100">
        <v>0</v>
      </c>
      <c r="AI119" s="100">
        <v>0</v>
      </c>
      <c r="AJ119" s="100">
        <v>0</v>
      </c>
      <c r="AK119" s="100">
        <v>0.16209190000000001</v>
      </c>
      <c r="AL119" s="100">
        <v>0</v>
      </c>
      <c r="AM119" s="100">
        <v>0</v>
      </c>
      <c r="AN119" s="100">
        <v>0.32779580000000003</v>
      </c>
      <c r="AO119" s="100">
        <v>0.39577780000000001</v>
      </c>
      <c r="AP119" s="100">
        <v>0.73142989999999997</v>
      </c>
      <c r="AQ119" s="100">
        <v>5.25114E-2</v>
      </c>
      <c r="AR119" s="100">
        <v>4.1578299999999999E-2</v>
      </c>
      <c r="AT119" s="123">
        <v>2012</v>
      </c>
      <c r="AU119" s="100">
        <v>0.13378309999999999</v>
      </c>
      <c r="AV119" s="100">
        <v>0</v>
      </c>
      <c r="AW119" s="100">
        <v>0</v>
      </c>
      <c r="AX119" s="100">
        <v>0</v>
      </c>
      <c r="AY119" s="100">
        <v>0</v>
      </c>
      <c r="AZ119" s="100">
        <v>0</v>
      </c>
      <c r="BA119" s="100">
        <v>0</v>
      </c>
      <c r="BB119" s="100">
        <v>0</v>
      </c>
      <c r="BC119" s="100">
        <v>6.11668E-2</v>
      </c>
      <c r="BD119" s="100">
        <v>6.5178600000000003E-2</v>
      </c>
      <c r="BE119" s="100">
        <v>0</v>
      </c>
      <c r="BF119" s="100">
        <v>0</v>
      </c>
      <c r="BG119" s="100">
        <v>8.1541299999999997E-2</v>
      </c>
      <c r="BH119" s="100">
        <v>0</v>
      </c>
      <c r="BI119" s="100">
        <v>0.13252320000000001</v>
      </c>
      <c r="BJ119" s="100">
        <v>0.34975610000000001</v>
      </c>
      <c r="BK119" s="100">
        <v>0.89812159999999996</v>
      </c>
      <c r="BL119" s="100">
        <v>1.1896150999999999</v>
      </c>
      <c r="BM119" s="100">
        <v>7.4749999999999997E-2</v>
      </c>
      <c r="BN119" s="100">
        <v>6.6749299999999998E-2</v>
      </c>
      <c r="BP119" s="123">
        <v>2012</v>
      </c>
    </row>
    <row r="120" spans="2:68">
      <c r="B120" s="123">
        <v>2013</v>
      </c>
      <c r="C120" s="100">
        <v>0</v>
      </c>
      <c r="D120" s="100">
        <v>0</v>
      </c>
      <c r="E120" s="100">
        <v>0</v>
      </c>
      <c r="F120" s="100">
        <v>0</v>
      </c>
      <c r="G120" s="100">
        <v>0</v>
      </c>
      <c r="H120" s="100">
        <v>0</v>
      </c>
      <c r="I120" s="100">
        <v>0.1204493</v>
      </c>
      <c r="J120" s="100">
        <v>0.25788349999999999</v>
      </c>
      <c r="K120" s="100">
        <v>0.4876027</v>
      </c>
      <c r="L120" s="100">
        <v>0.52773999999999999</v>
      </c>
      <c r="M120" s="100">
        <v>0.39204620000000001</v>
      </c>
      <c r="N120" s="100">
        <v>1.1678968999999999</v>
      </c>
      <c r="O120" s="100">
        <v>0.32490419999999998</v>
      </c>
      <c r="P120" s="100">
        <v>0.7453398</v>
      </c>
      <c r="Q120" s="100">
        <v>0.5241131</v>
      </c>
      <c r="R120" s="100">
        <v>0.72400549999999997</v>
      </c>
      <c r="S120" s="100">
        <v>0.51453559999999998</v>
      </c>
      <c r="T120" s="100">
        <v>1.9327531</v>
      </c>
      <c r="U120" s="100">
        <v>0.31269819999999998</v>
      </c>
      <c r="V120" s="100">
        <v>0.30168679999999998</v>
      </c>
      <c r="X120" s="123">
        <v>2013</v>
      </c>
      <c r="Y120" s="100">
        <v>0</v>
      </c>
      <c r="Z120" s="100">
        <v>0</v>
      </c>
      <c r="AA120" s="100">
        <v>0</v>
      </c>
      <c r="AB120" s="100">
        <v>0</v>
      </c>
      <c r="AC120" s="100">
        <v>0</v>
      </c>
      <c r="AD120" s="100">
        <v>0</v>
      </c>
      <c r="AE120" s="100">
        <v>0</v>
      </c>
      <c r="AF120" s="100">
        <v>0.12850909999999999</v>
      </c>
      <c r="AG120" s="100">
        <v>0</v>
      </c>
      <c r="AH120" s="100">
        <v>0.12905820000000001</v>
      </c>
      <c r="AI120" s="100">
        <v>0.1277586</v>
      </c>
      <c r="AJ120" s="100">
        <v>0.14181179999999999</v>
      </c>
      <c r="AK120" s="100">
        <v>0.47726390000000002</v>
      </c>
      <c r="AL120" s="100">
        <v>0.18420510000000001</v>
      </c>
      <c r="AM120" s="100">
        <v>0.2511988</v>
      </c>
      <c r="AN120" s="100">
        <v>0.64097630000000005</v>
      </c>
      <c r="AO120" s="100">
        <v>0.79428120000000002</v>
      </c>
      <c r="AP120" s="100">
        <v>1.7722703</v>
      </c>
      <c r="AQ120" s="100">
        <v>0.15472959999999999</v>
      </c>
      <c r="AR120" s="100">
        <v>0.12465030000000001</v>
      </c>
      <c r="AT120" s="123">
        <v>2013</v>
      </c>
      <c r="AU120" s="100">
        <v>0</v>
      </c>
      <c r="AV120" s="100">
        <v>0</v>
      </c>
      <c r="AW120" s="100">
        <v>0</v>
      </c>
      <c r="AX120" s="100">
        <v>0</v>
      </c>
      <c r="AY120" s="100">
        <v>0</v>
      </c>
      <c r="AZ120" s="100">
        <v>0</v>
      </c>
      <c r="BA120" s="100">
        <v>6.0478400000000002E-2</v>
      </c>
      <c r="BB120" s="100">
        <v>0.1930876</v>
      </c>
      <c r="BC120" s="100">
        <v>0.24089289999999999</v>
      </c>
      <c r="BD120" s="100">
        <v>0.32620189999999999</v>
      </c>
      <c r="BE120" s="100">
        <v>0.25840760000000002</v>
      </c>
      <c r="BF120" s="100">
        <v>0.64741119999999996</v>
      </c>
      <c r="BG120" s="100">
        <v>0.40188109999999999</v>
      </c>
      <c r="BH120" s="100">
        <v>0.46315980000000001</v>
      </c>
      <c r="BI120" s="100">
        <v>0.38476929999999998</v>
      </c>
      <c r="BJ120" s="100">
        <v>0.67996570000000001</v>
      </c>
      <c r="BK120" s="100">
        <v>0.67241960000000001</v>
      </c>
      <c r="BL120" s="100">
        <v>1.8292279</v>
      </c>
      <c r="BM120" s="100">
        <v>0.2333026</v>
      </c>
      <c r="BN120" s="100">
        <v>0.21211969999999999</v>
      </c>
      <c r="BP120" s="123">
        <v>2013</v>
      </c>
    </row>
    <row r="121" spans="2:68">
      <c r="B121" s="123">
        <v>2014</v>
      </c>
      <c r="C121" s="100">
        <v>0</v>
      </c>
      <c r="D121" s="100">
        <v>0</v>
      </c>
      <c r="E121" s="100">
        <v>0</v>
      </c>
      <c r="F121" s="100">
        <v>0</v>
      </c>
      <c r="G121" s="100">
        <v>0</v>
      </c>
      <c r="H121" s="100">
        <v>0</v>
      </c>
      <c r="I121" s="100">
        <v>0</v>
      </c>
      <c r="J121" s="100">
        <v>0.12874640000000001</v>
      </c>
      <c r="K121" s="100">
        <v>0.36469380000000001</v>
      </c>
      <c r="L121" s="100">
        <v>0.26324550000000002</v>
      </c>
      <c r="M121" s="100">
        <v>0.64819819999999995</v>
      </c>
      <c r="N121" s="100">
        <v>0.71606049999999999</v>
      </c>
      <c r="O121" s="100">
        <v>0.48209109999999999</v>
      </c>
      <c r="P121" s="100">
        <v>0.71990739999999998</v>
      </c>
      <c r="Q121" s="100">
        <v>0.7525908</v>
      </c>
      <c r="R121" s="100">
        <v>1.3947001000000001</v>
      </c>
      <c r="S121" s="100">
        <v>2.5416577999999999</v>
      </c>
      <c r="T121" s="100">
        <v>2.4480103999999998</v>
      </c>
      <c r="U121" s="100">
        <v>0.33392149999999998</v>
      </c>
      <c r="V121" s="100">
        <v>0.3211907</v>
      </c>
      <c r="X121" s="123">
        <v>2014</v>
      </c>
      <c r="Y121" s="100">
        <v>0.13311310000000001</v>
      </c>
      <c r="Z121" s="100">
        <v>0.13741320000000001</v>
      </c>
      <c r="AA121" s="100">
        <v>0</v>
      </c>
      <c r="AB121" s="100">
        <v>0</v>
      </c>
      <c r="AC121" s="100">
        <v>0</v>
      </c>
      <c r="AD121" s="100">
        <v>0</v>
      </c>
      <c r="AE121" s="100">
        <v>0</v>
      </c>
      <c r="AF121" s="100">
        <v>0</v>
      </c>
      <c r="AG121" s="100">
        <v>0.1187189</v>
      </c>
      <c r="AH121" s="100">
        <v>0.1278261</v>
      </c>
      <c r="AI121" s="100">
        <v>0.37919530000000001</v>
      </c>
      <c r="AJ121" s="100">
        <v>0.13875190000000001</v>
      </c>
      <c r="AK121" s="100">
        <v>0</v>
      </c>
      <c r="AL121" s="100">
        <v>0</v>
      </c>
      <c r="AM121" s="100">
        <v>0.24041290000000001</v>
      </c>
      <c r="AN121" s="100">
        <v>0.3105754</v>
      </c>
      <c r="AO121" s="100">
        <v>0</v>
      </c>
      <c r="AP121" s="100">
        <v>1.0336772000000001</v>
      </c>
      <c r="AQ121" s="100">
        <v>0.10993890000000001</v>
      </c>
      <c r="AR121" s="100">
        <v>9.9307300000000001E-2</v>
      </c>
      <c r="AT121" s="123">
        <v>2014</v>
      </c>
      <c r="AU121" s="100">
        <v>6.4787899999999995E-2</v>
      </c>
      <c r="AV121" s="100">
        <v>6.6816700000000007E-2</v>
      </c>
      <c r="AW121" s="100">
        <v>0</v>
      </c>
      <c r="AX121" s="100">
        <v>0</v>
      </c>
      <c r="AY121" s="100">
        <v>0</v>
      </c>
      <c r="AZ121" s="100">
        <v>0</v>
      </c>
      <c r="BA121" s="100">
        <v>0</v>
      </c>
      <c r="BB121" s="100">
        <v>6.4239900000000003E-2</v>
      </c>
      <c r="BC121" s="100">
        <v>0.24024980000000001</v>
      </c>
      <c r="BD121" s="100">
        <v>0.194545</v>
      </c>
      <c r="BE121" s="100">
        <v>0.51199410000000001</v>
      </c>
      <c r="BF121" s="100">
        <v>0.4228401</v>
      </c>
      <c r="BG121" s="100">
        <v>0.23722670000000001</v>
      </c>
      <c r="BH121" s="100">
        <v>0.3575681</v>
      </c>
      <c r="BI121" s="100">
        <v>0.4910542</v>
      </c>
      <c r="BJ121" s="100">
        <v>0.82131069999999995</v>
      </c>
      <c r="BK121" s="100">
        <v>1.1159319000000001</v>
      </c>
      <c r="BL121" s="100">
        <v>1.5431281999999999</v>
      </c>
      <c r="BM121" s="100">
        <v>0.22123760000000001</v>
      </c>
      <c r="BN121" s="100">
        <v>0.20286109999999999</v>
      </c>
      <c r="BP121" s="123">
        <v>2014</v>
      </c>
    </row>
    <row r="122" spans="2:68">
      <c r="B122" s="123">
        <v>2015</v>
      </c>
      <c r="C122" s="100">
        <v>0.1252557</v>
      </c>
      <c r="D122" s="100">
        <v>0</v>
      </c>
      <c r="E122" s="100">
        <v>0</v>
      </c>
      <c r="F122" s="100">
        <v>0</v>
      </c>
      <c r="G122" s="100">
        <v>0</v>
      </c>
      <c r="H122" s="100">
        <v>0</v>
      </c>
      <c r="I122" s="100">
        <v>0.1142605</v>
      </c>
      <c r="J122" s="100">
        <v>0.12729850000000001</v>
      </c>
      <c r="K122" s="100">
        <v>0.36626819999999999</v>
      </c>
      <c r="L122" s="100">
        <v>0.26017040000000002</v>
      </c>
      <c r="M122" s="100">
        <v>0.6494316</v>
      </c>
      <c r="N122" s="100">
        <v>0.70349110000000004</v>
      </c>
      <c r="O122" s="100">
        <v>0.79452860000000003</v>
      </c>
      <c r="P122" s="100">
        <v>0.69739989999999996</v>
      </c>
      <c r="Q122" s="100">
        <v>0.4803132</v>
      </c>
      <c r="R122" s="100">
        <v>1.0060328000000001</v>
      </c>
      <c r="S122" s="100">
        <v>1.0075973</v>
      </c>
      <c r="T122" s="100">
        <v>1.1671471</v>
      </c>
      <c r="U122" s="100">
        <v>0.30403279999999999</v>
      </c>
      <c r="V122" s="100">
        <v>0.28682560000000001</v>
      </c>
      <c r="X122" s="123">
        <v>2015</v>
      </c>
      <c r="Y122" s="100">
        <v>0</v>
      </c>
      <c r="Z122" s="100">
        <v>0</v>
      </c>
      <c r="AA122" s="100">
        <v>0</v>
      </c>
      <c r="AB122" s="100">
        <v>0</v>
      </c>
      <c r="AC122" s="100">
        <v>0</v>
      </c>
      <c r="AD122" s="100">
        <v>0</v>
      </c>
      <c r="AE122" s="100">
        <v>0</v>
      </c>
      <c r="AF122" s="100">
        <v>0</v>
      </c>
      <c r="AG122" s="100">
        <v>0.1194043</v>
      </c>
      <c r="AH122" s="100">
        <v>0.12560260000000001</v>
      </c>
      <c r="AI122" s="100">
        <v>0.12638930000000001</v>
      </c>
      <c r="AJ122" s="100">
        <v>0.1357419</v>
      </c>
      <c r="AK122" s="100">
        <v>0.3054251</v>
      </c>
      <c r="AL122" s="100">
        <v>0.51391249999999999</v>
      </c>
      <c r="AM122" s="100">
        <v>0.69083039999999996</v>
      </c>
      <c r="AN122" s="100">
        <v>0.60157430000000001</v>
      </c>
      <c r="AO122" s="100">
        <v>0.39821440000000002</v>
      </c>
      <c r="AP122" s="100">
        <v>1.6828217999999999</v>
      </c>
      <c r="AQ122" s="100">
        <v>0.1665285</v>
      </c>
      <c r="AR122" s="100">
        <v>0.13298389999999999</v>
      </c>
      <c r="AT122" s="123">
        <v>2015</v>
      </c>
      <c r="AU122" s="100">
        <v>6.4304500000000001E-2</v>
      </c>
      <c r="AV122" s="100">
        <v>0</v>
      </c>
      <c r="AW122" s="100">
        <v>0</v>
      </c>
      <c r="AX122" s="100">
        <v>0</v>
      </c>
      <c r="AY122" s="100">
        <v>0</v>
      </c>
      <c r="AZ122" s="100">
        <v>0</v>
      </c>
      <c r="BA122" s="100">
        <v>5.7004199999999998E-2</v>
      </c>
      <c r="BB122" s="100">
        <v>6.3488799999999998E-2</v>
      </c>
      <c r="BC122" s="100">
        <v>0.24146380000000001</v>
      </c>
      <c r="BD122" s="100">
        <v>0.19170690000000001</v>
      </c>
      <c r="BE122" s="100">
        <v>0.38434190000000001</v>
      </c>
      <c r="BF122" s="100">
        <v>0.41452699999999998</v>
      </c>
      <c r="BG122" s="100">
        <v>0.54511659999999995</v>
      </c>
      <c r="BH122" s="100">
        <v>0.60484780000000005</v>
      </c>
      <c r="BI122" s="100">
        <v>0.58778240000000004</v>
      </c>
      <c r="BJ122" s="100">
        <v>0.79281769999999996</v>
      </c>
      <c r="BK122" s="100">
        <v>0.66724050000000001</v>
      </c>
      <c r="BL122" s="100">
        <v>1.4942004</v>
      </c>
      <c r="BM122" s="100">
        <v>0.2347931</v>
      </c>
      <c r="BN122" s="100">
        <v>0.20918690000000001</v>
      </c>
      <c r="BP122" s="123">
        <v>2015</v>
      </c>
    </row>
    <row r="123" spans="2:68">
      <c r="B123" s="123">
        <v>2016</v>
      </c>
      <c r="C123" s="100">
        <v>0</v>
      </c>
      <c r="D123" s="100">
        <v>0</v>
      </c>
      <c r="E123" s="100">
        <v>0</v>
      </c>
      <c r="F123" s="100">
        <v>0</v>
      </c>
      <c r="G123" s="100">
        <v>0</v>
      </c>
      <c r="H123" s="100">
        <v>0</v>
      </c>
      <c r="I123" s="100">
        <v>0.111988</v>
      </c>
      <c r="J123" s="100">
        <v>0</v>
      </c>
      <c r="K123" s="100">
        <v>0</v>
      </c>
      <c r="L123" s="100">
        <v>0.25440790000000002</v>
      </c>
      <c r="M123" s="100">
        <v>0.52375419999999995</v>
      </c>
      <c r="N123" s="100">
        <v>0.82826820000000001</v>
      </c>
      <c r="O123" s="100">
        <v>0.47001680000000001</v>
      </c>
      <c r="P123" s="100">
        <v>0.50867459999999998</v>
      </c>
      <c r="Q123" s="100">
        <v>0.68657429999999997</v>
      </c>
      <c r="R123" s="100">
        <v>0.32442880000000002</v>
      </c>
      <c r="S123" s="100">
        <v>2.4685507000000002</v>
      </c>
      <c r="T123" s="100">
        <v>1.6737428999999999</v>
      </c>
      <c r="U123" s="100">
        <v>0.25807859999999999</v>
      </c>
      <c r="V123" s="100">
        <v>0.2382774</v>
      </c>
      <c r="X123" s="123">
        <v>2016</v>
      </c>
      <c r="Y123" s="100">
        <v>0.13054930000000001</v>
      </c>
      <c r="Z123" s="100">
        <v>0</v>
      </c>
      <c r="AA123" s="100">
        <v>0</v>
      </c>
      <c r="AB123" s="100">
        <v>0</v>
      </c>
      <c r="AC123" s="100">
        <v>0</v>
      </c>
      <c r="AD123" s="100">
        <v>0</v>
      </c>
      <c r="AE123" s="100">
        <v>0</v>
      </c>
      <c r="AF123" s="100">
        <v>0</v>
      </c>
      <c r="AG123" s="100">
        <v>0.3658264</v>
      </c>
      <c r="AH123" s="100">
        <v>0.121921</v>
      </c>
      <c r="AI123" s="100">
        <v>0</v>
      </c>
      <c r="AJ123" s="100">
        <v>0.1327739</v>
      </c>
      <c r="AK123" s="100">
        <v>0.14974009999999999</v>
      </c>
      <c r="AL123" s="100">
        <v>0.16543140000000001</v>
      </c>
      <c r="AM123" s="100">
        <v>0.66185859999999996</v>
      </c>
      <c r="AN123" s="100">
        <v>0.87489059999999996</v>
      </c>
      <c r="AO123" s="100">
        <v>0.39583740000000001</v>
      </c>
      <c r="AP123" s="100">
        <v>0.98849390000000004</v>
      </c>
      <c r="AQ123" s="100">
        <v>0.1475535</v>
      </c>
      <c r="AR123" s="100">
        <v>0.12949260000000001</v>
      </c>
      <c r="AT123" s="123">
        <v>2016</v>
      </c>
      <c r="AU123" s="100">
        <v>6.3528200000000007E-2</v>
      </c>
      <c r="AV123" s="100">
        <v>0</v>
      </c>
      <c r="AW123" s="100">
        <v>0</v>
      </c>
      <c r="AX123" s="100">
        <v>0</v>
      </c>
      <c r="AY123" s="100">
        <v>0</v>
      </c>
      <c r="AZ123" s="100">
        <v>0</v>
      </c>
      <c r="BA123" s="100">
        <v>5.5672699999999999E-2</v>
      </c>
      <c r="BB123" s="100">
        <v>0</v>
      </c>
      <c r="BC123" s="100">
        <v>0.18425140000000001</v>
      </c>
      <c r="BD123" s="100">
        <v>0.1867597</v>
      </c>
      <c r="BE123" s="100">
        <v>0.2579321</v>
      </c>
      <c r="BF123" s="100">
        <v>0.47375309999999998</v>
      </c>
      <c r="BG123" s="100">
        <v>0.30625550000000001</v>
      </c>
      <c r="BH123" s="100">
        <v>0.33493879999999998</v>
      </c>
      <c r="BI123" s="100">
        <v>0.67398990000000003</v>
      </c>
      <c r="BJ123" s="100">
        <v>0.61431290000000005</v>
      </c>
      <c r="BK123" s="100">
        <v>1.3181685000000001</v>
      </c>
      <c r="BL123" s="100">
        <v>1.2429283</v>
      </c>
      <c r="BM123" s="100">
        <v>0.20238890000000001</v>
      </c>
      <c r="BN123" s="100">
        <v>0.18014630000000001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Vaccine-preventable diseases (ICD-10 A33–A37, A80, B01, B05, B06, B15, B16, B17.0, B18.0, B18.1, B18.9, B19, B26), 1997–2016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[GRIM_output_2.xls]GRIM0115</v>
      </c>
      <c r="F5" s="137" t="s">
        <v>157</v>
      </c>
      <c r="G5" s="202">
        <f>$D$8</f>
        <v>2016</v>
      </c>
      <c r="J5" s="134"/>
    </row>
    <row r="6" spans="1:11" ht="28.9" customHeight="1">
      <c r="B6" s="276" t="s">
        <v>209</v>
      </c>
      <c r="C6" s="276" t="s">
        <v>210</v>
      </c>
      <c r="D6" s="276">
        <v>1997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Vaccine-preventable diseases.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24</v>
      </c>
      <c r="F19" s="150" t="s">
        <v>14</v>
      </c>
      <c r="G19" s="149">
        <v>9</v>
      </c>
    </row>
    <row r="20" spans="1:20" ht="3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Admin!$B$147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Admin!$B$147:$B$166</v>
      </c>
      <c r="F24" s="150" t="s">
        <v>19</v>
      </c>
      <c r="G24" s="149">
        <v>14</v>
      </c>
    </row>
    <row r="25" spans="1:20">
      <c r="B25" s="277" t="s">
        <v>213</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Vaccine-preventable diseases (ICD-10 A33–A37, A80, B01, B05, B06, B15, B16, B17.0, B18.0, B18.1, B18.9, B19, B26),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0.111988</v>
      </c>
      <c r="J32" s="155">
        <f ca="1">INDIRECT("Rates!J"&amp;$E$8)</f>
        <v>0</v>
      </c>
      <c r="K32" s="155">
        <f ca="1">INDIRECT("Rates!K"&amp;$E$8)</f>
        <v>0</v>
      </c>
      <c r="L32" s="155">
        <f ca="1">INDIRECT("Rates!L"&amp;$E$8)</f>
        <v>0.25440790000000002</v>
      </c>
      <c r="M32" s="155">
        <f ca="1">INDIRECT("Rates!M"&amp;$E$8)</f>
        <v>0.52375419999999995</v>
      </c>
      <c r="N32" s="155">
        <f ca="1">INDIRECT("Rates!N"&amp;$E$8)</f>
        <v>0.82826820000000001</v>
      </c>
      <c r="O32" s="155">
        <f ca="1">INDIRECT("Rates!O"&amp;$E$8)</f>
        <v>0.47001680000000001</v>
      </c>
      <c r="P32" s="155">
        <f ca="1">INDIRECT("Rates!P"&amp;$E$8)</f>
        <v>0.50867459999999998</v>
      </c>
      <c r="Q32" s="155">
        <f ca="1">INDIRECT("Rates!Q"&amp;$E$8)</f>
        <v>0.68657429999999997</v>
      </c>
      <c r="R32" s="155">
        <f ca="1">INDIRECT("Rates!R"&amp;$E$8)</f>
        <v>0.32442880000000002</v>
      </c>
      <c r="S32" s="155">
        <f ca="1">INDIRECT("Rates!S"&amp;$E$8)</f>
        <v>2.4685507000000002</v>
      </c>
      <c r="T32" s="155">
        <f ca="1">INDIRECT("Rates!T"&amp;$E$8)</f>
        <v>1.6737428999999999</v>
      </c>
    </row>
    <row r="33" spans="1:21">
      <c r="B33" s="143" t="s">
        <v>190</v>
      </c>
      <c r="C33" s="155">
        <f ca="1">INDIRECT("Rates!Y"&amp;$E$8)</f>
        <v>0.13054930000000001</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0.3658264</v>
      </c>
      <c r="L33" s="155">
        <f ca="1">INDIRECT("Rates!AH"&amp;$E$8)</f>
        <v>0.121921</v>
      </c>
      <c r="M33" s="155">
        <f ca="1">INDIRECT("Rates!AI"&amp;$E$8)</f>
        <v>0</v>
      </c>
      <c r="N33" s="155">
        <f ca="1">INDIRECT("Rates!AJ"&amp;$E$8)</f>
        <v>0.1327739</v>
      </c>
      <c r="O33" s="155">
        <f ca="1">INDIRECT("Rates!AK"&amp;$E$8)</f>
        <v>0.14974009999999999</v>
      </c>
      <c r="P33" s="155">
        <f ca="1">INDIRECT("Rates!AL"&amp;$E$8)</f>
        <v>0.16543140000000001</v>
      </c>
      <c r="Q33" s="155">
        <f ca="1">INDIRECT("Rates!AM"&amp;$E$8)</f>
        <v>0.66185859999999996</v>
      </c>
      <c r="R33" s="155">
        <f ca="1">INDIRECT("Rates!AN"&amp;$E$8)</f>
        <v>0.87489059999999996</v>
      </c>
      <c r="S33" s="155">
        <f ca="1">INDIRECT("Rates!AO"&amp;$E$8)</f>
        <v>0.39583740000000001</v>
      </c>
      <c r="T33" s="155">
        <f ca="1">INDIRECT("Rates!AP"&amp;$E$8)</f>
        <v>0.98849390000000004</v>
      </c>
    </row>
    <row r="35" spans="1:21">
      <c r="A35" s="86">
        <v>2</v>
      </c>
      <c r="B35" s="135" t="str">
        <f>"Number of deaths due to " &amp;Admin!B6&amp;" (ICD-10 "&amp;UPPER(Admin!C6)&amp;"), by sex and age group, " &amp;Admin!D8</f>
        <v>Number of deaths due to Vaccine-preventable diseases (ICD-10 A33–A37, A80, B01, B05, B06, B15, B16, B17.0, B18.0, B18.1, B18.9, B19, B26),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1</v>
      </c>
      <c r="J38" s="155">
        <f ca="1">INDIRECT("Deaths!J"&amp;$E$8)</f>
        <v>0</v>
      </c>
      <c r="K38" s="155">
        <f ca="1">INDIRECT("Deaths!K"&amp;$E$8)</f>
        <v>0</v>
      </c>
      <c r="L38" s="155">
        <f ca="1">INDIRECT("Deaths!L"&amp;$E$8)</f>
        <v>2</v>
      </c>
      <c r="M38" s="155">
        <f ca="1">INDIRECT("Deaths!M"&amp;$E$8)</f>
        <v>4</v>
      </c>
      <c r="N38" s="155">
        <f ca="1">INDIRECT("Deaths!N"&amp;$E$8)</f>
        <v>6</v>
      </c>
      <c r="O38" s="155">
        <f ca="1">INDIRECT("Deaths!O"&amp;$E$8)</f>
        <v>3</v>
      </c>
      <c r="P38" s="155">
        <f ca="1">INDIRECT("Deaths!P"&amp;$E$8)</f>
        <v>3</v>
      </c>
      <c r="Q38" s="155">
        <f ca="1">INDIRECT("Deaths!Q"&amp;$E$8)</f>
        <v>3</v>
      </c>
      <c r="R38" s="155">
        <f ca="1">INDIRECT("Deaths!R"&amp;$E$8)</f>
        <v>1</v>
      </c>
      <c r="S38" s="155">
        <f ca="1">INDIRECT("Deaths!S"&amp;$E$8)</f>
        <v>5</v>
      </c>
      <c r="T38" s="155">
        <f ca="1">INDIRECT("Deaths!T"&amp;$E$8)</f>
        <v>3</v>
      </c>
      <c r="U38" s="157">
        <f ca="1">SUM(C38:T38)</f>
        <v>31</v>
      </c>
    </row>
    <row r="39" spans="1:21">
      <c r="B39" s="86" t="s">
        <v>63</v>
      </c>
      <c r="C39" s="155">
        <f ca="1">INDIRECT("Deaths!Y"&amp;$E$8)</f>
        <v>1</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3</v>
      </c>
      <c r="L39" s="155">
        <f ca="1">INDIRECT("Deaths!AH"&amp;$E$8)</f>
        <v>1</v>
      </c>
      <c r="M39" s="155">
        <f ca="1">INDIRECT("Deaths!AI"&amp;$E$8)</f>
        <v>0</v>
      </c>
      <c r="N39" s="155">
        <f ca="1">INDIRECT("Deaths!AJ"&amp;$E$8)</f>
        <v>1</v>
      </c>
      <c r="O39" s="155">
        <f ca="1">INDIRECT("Deaths!AK"&amp;$E$8)</f>
        <v>1</v>
      </c>
      <c r="P39" s="155">
        <f ca="1">INDIRECT("Deaths!AL"&amp;$E$8)</f>
        <v>1</v>
      </c>
      <c r="Q39" s="155">
        <f ca="1">INDIRECT("Deaths!AM"&amp;$E$8)</f>
        <v>3</v>
      </c>
      <c r="R39" s="155">
        <f ca="1">INDIRECT("Deaths!AN"&amp;$E$8)</f>
        <v>3</v>
      </c>
      <c r="S39" s="155">
        <f ca="1">INDIRECT("Deaths!AO"&amp;$E$8)</f>
        <v>1</v>
      </c>
      <c r="T39" s="155">
        <f ca="1">INDIRECT("Deaths!AP"&amp;$E$8)</f>
        <v>3</v>
      </c>
      <c r="U39" s="157">
        <f ca="1">SUM(C39:T39)</f>
        <v>18</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-1</v>
      </c>
      <c r="J42" s="160">
        <f t="shared" ca="1" si="0"/>
        <v>0</v>
      </c>
      <c r="K42" s="160">
        <f t="shared" ca="1" si="0"/>
        <v>0</v>
      </c>
      <c r="L42" s="160">
        <f t="shared" ca="1" si="0"/>
        <v>-2</v>
      </c>
      <c r="M42" s="160">
        <f t="shared" ca="1" si="0"/>
        <v>-4</v>
      </c>
      <c r="N42" s="160">
        <f t="shared" ca="1" si="0"/>
        <v>-6</v>
      </c>
      <c r="O42" s="160">
        <f t="shared" ca="1" si="0"/>
        <v>-3</v>
      </c>
      <c r="P42" s="160">
        <f t="shared" ca="1" si="0"/>
        <v>-3</v>
      </c>
      <c r="Q42" s="160">
        <f t="shared" ca="1" si="0"/>
        <v>-3</v>
      </c>
      <c r="R42" s="160">
        <f t="shared" ca="1" si="0"/>
        <v>-1</v>
      </c>
      <c r="S42" s="160">
        <f t="shared" ca="1" si="0"/>
        <v>-5</v>
      </c>
      <c r="T42" s="160">
        <f t="shared" ca="1" si="0"/>
        <v>-3</v>
      </c>
      <c r="U42" s="159"/>
    </row>
    <row r="43" spans="1:21">
      <c r="B43" s="86" t="s">
        <v>63</v>
      </c>
      <c r="C43" s="160">
        <f ca="1">C39</f>
        <v>1</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3</v>
      </c>
      <c r="L43" s="160">
        <f t="shared" ca="1" si="1"/>
        <v>1</v>
      </c>
      <c r="M43" s="160">
        <f t="shared" ca="1" si="1"/>
        <v>0</v>
      </c>
      <c r="N43" s="160">
        <f t="shared" ca="1" si="1"/>
        <v>1</v>
      </c>
      <c r="O43" s="160">
        <f t="shared" ca="1" si="1"/>
        <v>1</v>
      </c>
      <c r="P43" s="160">
        <f t="shared" ca="1" si="1"/>
        <v>1</v>
      </c>
      <c r="Q43" s="160">
        <f t="shared" ca="1" si="1"/>
        <v>3</v>
      </c>
      <c r="R43" s="160">
        <f t="shared" ca="1" si="1"/>
        <v>3</v>
      </c>
      <c r="S43" s="160">
        <f t="shared" ca="1" si="1"/>
        <v>1</v>
      </c>
      <c r="T43" s="160">
        <f t="shared" ca="1" si="1"/>
        <v>3</v>
      </c>
      <c r="U43" s="159"/>
    </row>
    <row r="45" spans="1:21">
      <c r="A45" s="86">
        <v>3</v>
      </c>
      <c r="B45" s="135" t="str">
        <f>"Number of deaths due to " &amp;Admin!B6&amp;" (ICD-10 "&amp;UPPER(Admin!C6)&amp;"), by sex and year, " &amp;Admin!D6&amp;"–" &amp;Admin!D8</f>
        <v>Number of deaths due to Vaccine-preventable diseases (ICD-10 A33–A37, A80, B01, B05, B06, B15, B16, B17.0, B18.0, B18.1, B18.9, B19, B26), by sex and year, 1997–2016</v>
      </c>
      <c r="C45" s="139"/>
      <c r="D45" s="139"/>
      <c r="E45" s="139"/>
    </row>
    <row r="46" spans="1:21">
      <c r="A46" s="86">
        <v>4</v>
      </c>
      <c r="B46" s="135" t="str">
        <f>"Age-standardised death rates for " &amp;Admin!B6&amp;" (ICD-10 "&amp;UPPER(Admin!C6)&amp;"), by sex and year, " &amp;Admin!D6&amp;"–" &amp;Admin!D8</f>
        <v>Age-standardised death rates for Vaccine-preventable diseases (ICD-10 A33–A37, A80, B01, B05, B06, B15, B16, B17.0, B18.0, B18.1, B18.9, B19, B26), by sex and year, 1997–2016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t="str">
        <f>Deaths!V86</f>
        <v/>
      </c>
      <c r="D129" s="163" t="str">
        <f>Deaths!AR86</f>
        <v/>
      </c>
      <c r="E129" s="163" t="str">
        <f>Deaths!BN86</f>
        <v/>
      </c>
      <c r="F129" s="164" t="str">
        <f>Rates!V86</f>
        <v/>
      </c>
      <c r="G129" s="164" t="str">
        <f>Rates!AR86</f>
        <v/>
      </c>
      <c r="H129" s="164" t="str">
        <f>Rates!BN86</f>
        <v/>
      </c>
    </row>
    <row r="130" spans="2:8">
      <c r="B130" s="143">
        <v>1980</v>
      </c>
      <c r="C130" s="163" t="str">
        <f>Deaths!V87</f>
        <v/>
      </c>
      <c r="D130" s="163" t="str">
        <f>Deaths!AR87</f>
        <v/>
      </c>
      <c r="E130" s="163" t="str">
        <f>Deaths!BN87</f>
        <v/>
      </c>
      <c r="F130" s="164" t="str">
        <f>Rates!V87</f>
        <v/>
      </c>
      <c r="G130" s="164" t="str">
        <f>Rates!AR87</f>
        <v/>
      </c>
      <c r="H130" s="164" t="str">
        <f>Rates!BN87</f>
        <v/>
      </c>
    </row>
    <row r="131" spans="2:8">
      <c r="B131" s="143">
        <v>1981</v>
      </c>
      <c r="C131" s="163" t="str">
        <f>Deaths!V88</f>
        <v/>
      </c>
      <c r="D131" s="163" t="str">
        <f>Deaths!AR88</f>
        <v/>
      </c>
      <c r="E131" s="163" t="str">
        <f>Deaths!BN88</f>
        <v/>
      </c>
      <c r="F131" s="164" t="str">
        <f>Rates!V88</f>
        <v/>
      </c>
      <c r="G131" s="164" t="str">
        <f>Rates!AR88</f>
        <v/>
      </c>
      <c r="H131" s="164" t="str">
        <f>Rates!BN88</f>
        <v/>
      </c>
    </row>
    <row r="132" spans="2:8">
      <c r="B132" s="143">
        <v>1982</v>
      </c>
      <c r="C132" s="163" t="str">
        <f>Deaths!V89</f>
        <v/>
      </c>
      <c r="D132" s="163" t="str">
        <f>Deaths!AR89</f>
        <v/>
      </c>
      <c r="E132" s="163" t="str">
        <f>Deaths!BN89</f>
        <v/>
      </c>
      <c r="F132" s="164" t="str">
        <f>Rates!V89</f>
        <v/>
      </c>
      <c r="G132" s="164" t="str">
        <f>Rates!AR89</f>
        <v/>
      </c>
      <c r="H132" s="164" t="str">
        <f>Rates!BN89</f>
        <v/>
      </c>
    </row>
    <row r="133" spans="2:8">
      <c r="B133" s="143">
        <v>1983</v>
      </c>
      <c r="C133" s="163" t="str">
        <f>Deaths!V90</f>
        <v/>
      </c>
      <c r="D133" s="163" t="str">
        <f>Deaths!AR90</f>
        <v/>
      </c>
      <c r="E133" s="163" t="str">
        <f>Deaths!BN90</f>
        <v/>
      </c>
      <c r="F133" s="164" t="str">
        <f>Rates!V90</f>
        <v/>
      </c>
      <c r="G133" s="164" t="str">
        <f>Rates!AR90</f>
        <v/>
      </c>
      <c r="H133" s="164" t="str">
        <f>Rates!BN90</f>
        <v/>
      </c>
    </row>
    <row r="134" spans="2:8">
      <c r="B134" s="143">
        <v>1984</v>
      </c>
      <c r="C134" s="163" t="str">
        <f>Deaths!V91</f>
        <v/>
      </c>
      <c r="D134" s="163" t="str">
        <f>Deaths!AR91</f>
        <v/>
      </c>
      <c r="E134" s="163" t="str">
        <f>Deaths!BN91</f>
        <v/>
      </c>
      <c r="F134" s="164" t="str">
        <f>Rates!V91</f>
        <v/>
      </c>
      <c r="G134" s="164" t="str">
        <f>Rates!AR91</f>
        <v/>
      </c>
      <c r="H134" s="164" t="str">
        <f>Rates!BN91</f>
        <v/>
      </c>
    </row>
    <row r="135" spans="2:8">
      <c r="B135" s="143">
        <v>1985</v>
      </c>
      <c r="C135" s="163" t="str">
        <f>Deaths!V92</f>
        <v/>
      </c>
      <c r="D135" s="163" t="str">
        <f>Deaths!AR92</f>
        <v/>
      </c>
      <c r="E135" s="163" t="str">
        <f>Deaths!BN92</f>
        <v/>
      </c>
      <c r="F135" s="164" t="str">
        <f>Rates!V92</f>
        <v/>
      </c>
      <c r="G135" s="164" t="str">
        <f>Rates!AR92</f>
        <v/>
      </c>
      <c r="H135" s="164" t="str">
        <f>Rates!BN92</f>
        <v/>
      </c>
    </row>
    <row r="136" spans="2:8">
      <c r="B136" s="143">
        <v>1986</v>
      </c>
      <c r="C136" s="163" t="str">
        <f>Deaths!V93</f>
        <v/>
      </c>
      <c r="D136" s="163" t="str">
        <f>Deaths!AR93</f>
        <v/>
      </c>
      <c r="E136" s="163" t="str">
        <f>Deaths!BN93</f>
        <v/>
      </c>
      <c r="F136" s="164" t="str">
        <f>Rates!V93</f>
        <v/>
      </c>
      <c r="G136" s="164" t="str">
        <f>Rates!AR93</f>
        <v/>
      </c>
      <c r="H136" s="164" t="str">
        <f>Rates!BN93</f>
        <v/>
      </c>
    </row>
    <row r="137" spans="2:8">
      <c r="B137" s="143">
        <v>1987</v>
      </c>
      <c r="C137" s="163" t="str">
        <f>Deaths!V94</f>
        <v/>
      </c>
      <c r="D137" s="163" t="str">
        <f>Deaths!AR94</f>
        <v/>
      </c>
      <c r="E137" s="163" t="str">
        <f>Deaths!BN94</f>
        <v/>
      </c>
      <c r="F137" s="164" t="str">
        <f>Rates!V94</f>
        <v/>
      </c>
      <c r="G137" s="164" t="str">
        <f>Rates!AR94</f>
        <v/>
      </c>
      <c r="H137" s="164" t="str">
        <f>Rates!BN94</f>
        <v/>
      </c>
    </row>
    <row r="138" spans="2:8">
      <c r="B138" s="143">
        <v>1988</v>
      </c>
      <c r="C138" s="163" t="str">
        <f>Deaths!V95</f>
        <v/>
      </c>
      <c r="D138" s="163" t="str">
        <f>Deaths!AR95</f>
        <v/>
      </c>
      <c r="E138" s="163" t="str">
        <f>Deaths!BN95</f>
        <v/>
      </c>
      <c r="F138" s="164" t="str">
        <f>Rates!V95</f>
        <v/>
      </c>
      <c r="G138" s="164" t="str">
        <f>Rates!AR95</f>
        <v/>
      </c>
      <c r="H138" s="164" t="str">
        <f>Rates!BN95</f>
        <v/>
      </c>
    </row>
    <row r="139" spans="2:8">
      <c r="B139" s="143">
        <v>1989</v>
      </c>
      <c r="C139" s="163" t="str">
        <f>Deaths!V96</f>
        <v/>
      </c>
      <c r="D139" s="163" t="str">
        <f>Deaths!AR96</f>
        <v/>
      </c>
      <c r="E139" s="163" t="str">
        <f>Deaths!BN96</f>
        <v/>
      </c>
      <c r="F139" s="164" t="str">
        <f>Rates!V96</f>
        <v/>
      </c>
      <c r="G139" s="164" t="str">
        <f>Rates!AR96</f>
        <v/>
      </c>
      <c r="H139" s="164" t="str">
        <f>Rates!BN96</f>
        <v/>
      </c>
    </row>
    <row r="140" spans="2:8">
      <c r="B140" s="143">
        <v>1990</v>
      </c>
      <c r="C140" s="163" t="str">
        <f>Deaths!V97</f>
        <v/>
      </c>
      <c r="D140" s="163" t="str">
        <f>Deaths!AR97</f>
        <v/>
      </c>
      <c r="E140" s="163" t="str">
        <f>Deaths!BN97</f>
        <v/>
      </c>
      <c r="F140" s="164" t="str">
        <f>Rates!V97</f>
        <v/>
      </c>
      <c r="G140" s="164" t="str">
        <f>Rates!AR97</f>
        <v/>
      </c>
      <c r="H140" s="164" t="str">
        <f>Rates!BN97</f>
        <v/>
      </c>
    </row>
    <row r="141" spans="2:8">
      <c r="B141" s="143">
        <v>1991</v>
      </c>
      <c r="C141" s="163" t="str">
        <f>Deaths!V98</f>
        <v/>
      </c>
      <c r="D141" s="163" t="str">
        <f>Deaths!AR98</f>
        <v/>
      </c>
      <c r="E141" s="163" t="str">
        <f>Deaths!BN98</f>
        <v/>
      </c>
      <c r="F141" s="164" t="str">
        <f>Rates!V98</f>
        <v/>
      </c>
      <c r="G141" s="164" t="str">
        <f>Rates!AR98</f>
        <v/>
      </c>
      <c r="H141" s="164" t="str">
        <f>Rates!BN98</f>
        <v/>
      </c>
    </row>
    <row r="142" spans="2:8">
      <c r="B142" s="143">
        <v>1992</v>
      </c>
      <c r="C142" s="163" t="str">
        <f>Deaths!V99</f>
        <v/>
      </c>
      <c r="D142" s="163" t="str">
        <f>Deaths!AR99</f>
        <v/>
      </c>
      <c r="E142" s="163" t="str">
        <f>Deaths!BN99</f>
        <v/>
      </c>
      <c r="F142" s="164" t="str">
        <f>Rates!V99</f>
        <v/>
      </c>
      <c r="G142" s="164" t="str">
        <f>Rates!AR99</f>
        <v/>
      </c>
      <c r="H142" s="164" t="str">
        <f>Rates!BN99</f>
        <v/>
      </c>
    </row>
    <row r="143" spans="2:8">
      <c r="B143" s="143">
        <v>1993</v>
      </c>
      <c r="C143" s="163" t="str">
        <f>Deaths!V100</f>
        <v/>
      </c>
      <c r="D143" s="163" t="str">
        <f>Deaths!AR100</f>
        <v/>
      </c>
      <c r="E143" s="163" t="str">
        <f>Deaths!BN100</f>
        <v/>
      </c>
      <c r="F143" s="164" t="str">
        <f>Rates!V100</f>
        <v/>
      </c>
      <c r="G143" s="164" t="str">
        <f>Rates!AR100</f>
        <v/>
      </c>
      <c r="H143" s="164" t="str">
        <f>Rates!BN100</f>
        <v/>
      </c>
    </row>
    <row r="144" spans="2:8">
      <c r="B144" s="143">
        <v>1994</v>
      </c>
      <c r="C144" s="163" t="str">
        <f>Deaths!V101</f>
        <v/>
      </c>
      <c r="D144" s="163" t="str">
        <f>Deaths!AR101</f>
        <v/>
      </c>
      <c r="E144" s="163" t="str">
        <f>Deaths!BN101</f>
        <v/>
      </c>
      <c r="F144" s="164" t="str">
        <f>Rates!V101</f>
        <v/>
      </c>
      <c r="G144" s="164" t="str">
        <f>Rates!AR101</f>
        <v/>
      </c>
      <c r="H144" s="164" t="str">
        <f>Rates!BN101</f>
        <v/>
      </c>
    </row>
    <row r="145" spans="2:8">
      <c r="B145" s="143">
        <v>1995</v>
      </c>
      <c r="C145" s="163" t="str">
        <f>Deaths!V102</f>
        <v/>
      </c>
      <c r="D145" s="163" t="str">
        <f>Deaths!AR102</f>
        <v/>
      </c>
      <c r="E145" s="163" t="str">
        <f>Deaths!BN102</f>
        <v/>
      </c>
      <c r="F145" s="164" t="str">
        <f>Rates!V102</f>
        <v/>
      </c>
      <c r="G145" s="164" t="str">
        <f>Rates!AR102</f>
        <v/>
      </c>
      <c r="H145" s="164" t="str">
        <f>Rates!BN102</f>
        <v/>
      </c>
    </row>
    <row r="146" spans="2:8">
      <c r="B146" s="143">
        <v>1996</v>
      </c>
      <c r="C146" s="163" t="str">
        <f>Deaths!V103</f>
        <v/>
      </c>
      <c r="D146" s="163" t="str">
        <f>Deaths!AR103</f>
        <v/>
      </c>
      <c r="E146" s="163" t="str">
        <f>Deaths!BN103</f>
        <v/>
      </c>
      <c r="F146" s="164" t="str">
        <f>Rates!V103</f>
        <v/>
      </c>
      <c r="G146" s="164" t="str">
        <f>Rates!AR103</f>
        <v/>
      </c>
      <c r="H146" s="164" t="str">
        <f>Rates!BN103</f>
        <v/>
      </c>
    </row>
    <row r="147" spans="2:8">
      <c r="B147" s="143">
        <v>1997</v>
      </c>
      <c r="C147" s="163">
        <f>Deaths!V104</f>
        <v>40</v>
      </c>
      <c r="D147" s="163">
        <f>Deaths!AR104</f>
        <v>14</v>
      </c>
      <c r="E147" s="163">
        <f>Deaths!BN104</f>
        <v>54</v>
      </c>
      <c r="F147" s="164">
        <f>Rates!V104</f>
        <v>0.4631767</v>
      </c>
      <c r="G147" s="164">
        <f>Rates!AR104</f>
        <v>0.15280070000000001</v>
      </c>
      <c r="H147" s="164">
        <f>Rates!BN104</f>
        <v>0.30111650000000001</v>
      </c>
    </row>
    <row r="148" spans="2:8">
      <c r="B148" s="143">
        <v>1998</v>
      </c>
      <c r="C148" s="163">
        <f>Deaths!V105</f>
        <v>23</v>
      </c>
      <c r="D148" s="163">
        <f>Deaths!AR105</f>
        <v>13</v>
      </c>
      <c r="E148" s="163">
        <f>Deaths!BN105</f>
        <v>36</v>
      </c>
      <c r="F148" s="164">
        <f>Rates!V105</f>
        <v>0.27447709999999997</v>
      </c>
      <c r="G148" s="164">
        <f>Rates!AR105</f>
        <v>0.13544249999999999</v>
      </c>
      <c r="H148" s="164">
        <f>Rates!BN105</f>
        <v>0.1995459</v>
      </c>
    </row>
    <row r="149" spans="2:8">
      <c r="B149" s="143">
        <v>1999</v>
      </c>
      <c r="C149" s="163">
        <f>Deaths!V106</f>
        <v>19</v>
      </c>
      <c r="D149" s="163">
        <f>Deaths!AR106</f>
        <v>19</v>
      </c>
      <c r="E149" s="163">
        <f>Deaths!BN106</f>
        <v>38</v>
      </c>
      <c r="F149" s="164">
        <f>Rates!V106</f>
        <v>0.21563460000000001</v>
      </c>
      <c r="G149" s="164">
        <f>Rates!AR106</f>
        <v>0.19027069999999999</v>
      </c>
      <c r="H149" s="164">
        <f>Rates!BN106</f>
        <v>0.20703340000000001</v>
      </c>
    </row>
    <row r="150" spans="2:8">
      <c r="B150" s="143">
        <v>2000</v>
      </c>
      <c r="C150" s="163">
        <f>Deaths!V107</f>
        <v>7</v>
      </c>
      <c r="D150" s="163">
        <f>Deaths!AR107</f>
        <v>15</v>
      </c>
      <c r="E150" s="163">
        <f>Deaths!BN107</f>
        <v>22</v>
      </c>
      <c r="F150" s="164">
        <f>Rates!V107</f>
        <v>7.7094800000000005E-2</v>
      </c>
      <c r="G150" s="164">
        <f>Rates!AR107</f>
        <v>0.13787260000000001</v>
      </c>
      <c r="H150" s="164">
        <f>Rates!BN107</f>
        <v>0.11755930000000001</v>
      </c>
    </row>
    <row r="151" spans="2:8">
      <c r="B151" s="143">
        <v>2001</v>
      </c>
      <c r="C151" s="163">
        <f>Deaths!V108</f>
        <v>22</v>
      </c>
      <c r="D151" s="163">
        <f>Deaths!AR108</f>
        <v>5</v>
      </c>
      <c r="E151" s="163">
        <f>Deaths!BN108</f>
        <v>27</v>
      </c>
      <c r="F151" s="164">
        <f>Rates!V108</f>
        <v>0.2433698</v>
      </c>
      <c r="G151" s="164">
        <f>Rates!AR108</f>
        <v>4.1636899999999998E-2</v>
      </c>
      <c r="H151" s="164">
        <f>Rates!BN108</f>
        <v>0.1400497</v>
      </c>
    </row>
    <row r="152" spans="2:8">
      <c r="B152" s="143">
        <v>2002</v>
      </c>
      <c r="C152" s="163">
        <f>Deaths!V109</f>
        <v>22</v>
      </c>
      <c r="D152" s="163">
        <f>Deaths!AR109</f>
        <v>11</v>
      </c>
      <c r="E152" s="163">
        <f>Deaths!BN109</f>
        <v>33</v>
      </c>
      <c r="F152" s="164">
        <f>Rates!V109</f>
        <v>0.24676310000000001</v>
      </c>
      <c r="G152" s="164">
        <f>Rates!AR109</f>
        <v>0.1077323</v>
      </c>
      <c r="H152" s="164">
        <f>Rates!BN109</f>
        <v>0.1685517</v>
      </c>
    </row>
    <row r="153" spans="2:8">
      <c r="B153" s="143">
        <v>2003</v>
      </c>
      <c r="C153" s="163">
        <f>Deaths!V110</f>
        <v>19</v>
      </c>
      <c r="D153" s="163">
        <f>Deaths!AR110</f>
        <v>9</v>
      </c>
      <c r="E153" s="163">
        <f>Deaths!BN110</f>
        <v>28</v>
      </c>
      <c r="F153" s="164">
        <f>Rates!V110</f>
        <v>0.19608980000000001</v>
      </c>
      <c r="G153" s="164">
        <f>Rates!AR110</f>
        <v>8.3838999999999997E-2</v>
      </c>
      <c r="H153" s="164">
        <f>Rates!BN110</f>
        <v>0.1390093</v>
      </c>
    </row>
    <row r="154" spans="2:8">
      <c r="B154" s="143">
        <v>2004</v>
      </c>
      <c r="C154" s="163">
        <f>Deaths!V111</f>
        <v>11</v>
      </c>
      <c r="D154" s="163">
        <f>Deaths!AR111</f>
        <v>12</v>
      </c>
      <c r="E154" s="163">
        <f>Deaths!BN111</f>
        <v>23</v>
      </c>
      <c r="F154" s="164">
        <f>Rates!V111</f>
        <v>0.111913</v>
      </c>
      <c r="G154" s="164">
        <f>Rates!AR111</f>
        <v>0.1046559</v>
      </c>
      <c r="H154" s="164">
        <f>Rates!BN111</f>
        <v>0.1131921</v>
      </c>
    </row>
    <row r="155" spans="2:8">
      <c r="B155" s="143">
        <v>2005</v>
      </c>
      <c r="C155" s="163">
        <f>Deaths!V112</f>
        <v>21</v>
      </c>
      <c r="D155" s="163">
        <f>Deaths!AR112</f>
        <v>8</v>
      </c>
      <c r="E155" s="163">
        <f>Deaths!BN112</f>
        <v>29</v>
      </c>
      <c r="F155" s="164">
        <f>Rates!V112</f>
        <v>0.21526200000000001</v>
      </c>
      <c r="G155" s="164">
        <f>Rates!AR112</f>
        <v>7.3078400000000002E-2</v>
      </c>
      <c r="H155" s="164">
        <f>Rates!BN112</f>
        <v>0.14156070000000001</v>
      </c>
    </row>
    <row r="156" spans="2:8">
      <c r="B156" s="143">
        <v>2006</v>
      </c>
      <c r="C156" s="163">
        <f>Deaths!V113</f>
        <v>28</v>
      </c>
      <c r="D156" s="163">
        <f>Deaths!AR113</f>
        <v>13</v>
      </c>
      <c r="E156" s="163">
        <f>Deaths!BN113</f>
        <v>41</v>
      </c>
      <c r="F156" s="164">
        <f>Rates!V113</f>
        <v>0.27733340000000001</v>
      </c>
      <c r="G156" s="164">
        <f>Rates!AR113</f>
        <v>0.1068162</v>
      </c>
      <c r="H156" s="164">
        <f>Rates!BN113</f>
        <v>0.18953890000000001</v>
      </c>
    </row>
    <row r="157" spans="2:8">
      <c r="B157" s="143">
        <v>2007</v>
      </c>
      <c r="C157" s="163">
        <f>Deaths!V114</f>
        <v>19</v>
      </c>
      <c r="D157" s="163">
        <f>Deaths!AR114</f>
        <v>11</v>
      </c>
      <c r="E157" s="163">
        <f>Deaths!BN114</f>
        <v>30</v>
      </c>
      <c r="F157" s="164">
        <f>Rates!V114</f>
        <v>0.1883193</v>
      </c>
      <c r="G157" s="164">
        <f>Rates!AR114</f>
        <v>0.1017607</v>
      </c>
      <c r="H157" s="164">
        <f>Rates!BN114</f>
        <v>0.13737269999999999</v>
      </c>
    </row>
    <row r="158" spans="2:8">
      <c r="B158" s="143">
        <v>2008</v>
      </c>
      <c r="C158" s="163">
        <f>Deaths!V115</f>
        <v>12</v>
      </c>
      <c r="D158" s="163">
        <f>Deaths!AR115</f>
        <v>11</v>
      </c>
      <c r="E158" s="163">
        <f>Deaths!BN115</f>
        <v>23</v>
      </c>
      <c r="F158" s="164">
        <f>Rates!V115</f>
        <v>0.11008560000000001</v>
      </c>
      <c r="G158" s="164">
        <f>Rates!AR115</f>
        <v>8.8142200000000004E-2</v>
      </c>
      <c r="H158" s="164">
        <f>Rates!BN115</f>
        <v>0.1015677</v>
      </c>
    </row>
    <row r="159" spans="2:8">
      <c r="B159" s="143">
        <v>2009</v>
      </c>
      <c r="C159" s="163">
        <f>Deaths!V116</f>
        <v>15</v>
      </c>
      <c r="D159" s="163">
        <f>Deaths!AR116</f>
        <v>8</v>
      </c>
      <c r="E159" s="163">
        <f>Deaths!BN116</f>
        <v>23</v>
      </c>
      <c r="F159" s="164">
        <f>Rates!V116</f>
        <v>0.13517399999999999</v>
      </c>
      <c r="G159" s="164">
        <f>Rates!AR116</f>
        <v>5.34718E-2</v>
      </c>
      <c r="H159" s="164">
        <f>Rates!BN116</f>
        <v>9.6060800000000002E-2</v>
      </c>
    </row>
    <row r="160" spans="2:8">
      <c r="B160" s="143">
        <v>2010</v>
      </c>
      <c r="C160" s="163">
        <f>Deaths!V117</f>
        <v>8</v>
      </c>
      <c r="D160" s="163">
        <f>Deaths!AR117</f>
        <v>9</v>
      </c>
      <c r="E160" s="163">
        <f>Deaths!BN117</f>
        <v>17</v>
      </c>
      <c r="F160" s="164">
        <f>Rates!V117</f>
        <v>7.3318499999999995E-2</v>
      </c>
      <c r="G160" s="164">
        <f>Rates!AR117</f>
        <v>6.4933199999999996E-2</v>
      </c>
      <c r="H160" s="164">
        <f>Rates!BN117</f>
        <v>7.2183300000000006E-2</v>
      </c>
    </row>
    <row r="161" spans="2:8">
      <c r="B161" s="143">
        <v>2011</v>
      </c>
      <c r="C161" s="163">
        <f>Deaths!V118</f>
        <v>16</v>
      </c>
      <c r="D161" s="163">
        <f>Deaths!AR118</f>
        <v>7</v>
      </c>
      <c r="E161" s="163">
        <f>Deaths!BN118</f>
        <v>23</v>
      </c>
      <c r="F161" s="164">
        <f>Rates!V118</f>
        <v>0.14492260000000001</v>
      </c>
      <c r="G161" s="164">
        <f>Rates!AR118</f>
        <v>5.2997000000000002E-2</v>
      </c>
      <c r="H161" s="164">
        <f>Rates!BN118</f>
        <v>9.3306200000000006E-2</v>
      </c>
    </row>
    <row r="162" spans="2:8">
      <c r="B162" s="154">
        <f>IF($D$8&gt;=2012,2012,"")</f>
        <v>2012</v>
      </c>
      <c r="C162" s="163">
        <f>Deaths!V119</f>
        <v>11</v>
      </c>
      <c r="D162" s="163">
        <f>Deaths!AR119</f>
        <v>6</v>
      </c>
      <c r="E162" s="163">
        <f>Deaths!BN119</f>
        <v>17</v>
      </c>
      <c r="F162" s="164">
        <f>Rates!V119</f>
        <v>9.9718500000000002E-2</v>
      </c>
      <c r="G162" s="164">
        <f>Rates!AR119</f>
        <v>4.1578299999999999E-2</v>
      </c>
      <c r="H162" s="164">
        <f>Rates!BN119</f>
        <v>6.6749299999999998E-2</v>
      </c>
    </row>
    <row r="163" spans="2:8">
      <c r="B163" s="154">
        <f>IF($D$8&gt;=2013,2013,"")</f>
        <v>2013</v>
      </c>
      <c r="C163" s="165">
        <f>Deaths!V120</f>
        <v>36</v>
      </c>
      <c r="D163" s="163">
        <f>Deaths!AR120</f>
        <v>18</v>
      </c>
      <c r="E163" s="163">
        <f>Deaths!BN120</f>
        <v>54</v>
      </c>
      <c r="F163" s="164">
        <f>Rates!V120</f>
        <v>0.30168679999999998</v>
      </c>
      <c r="G163" s="164">
        <f>Rates!AR120</f>
        <v>0.12465030000000001</v>
      </c>
      <c r="H163" s="164">
        <f>Rates!BN120</f>
        <v>0.21211969999999999</v>
      </c>
    </row>
    <row r="164" spans="2:8">
      <c r="B164" s="154">
        <f>IF($D$8&gt;=2014,2014,"")</f>
        <v>2014</v>
      </c>
      <c r="C164" s="165">
        <f>Deaths!V121</f>
        <v>39</v>
      </c>
      <c r="D164" s="163">
        <f>Deaths!AR121</f>
        <v>13</v>
      </c>
      <c r="E164" s="163">
        <f>Deaths!BN121</f>
        <v>52</v>
      </c>
      <c r="F164" s="164">
        <f>Rates!V121</f>
        <v>0.3211907</v>
      </c>
      <c r="G164" s="164">
        <f>Rates!AR121</f>
        <v>9.9307300000000001E-2</v>
      </c>
      <c r="H164" s="164">
        <f>Rates!BN121</f>
        <v>0.20286109999999999</v>
      </c>
    </row>
    <row r="165" spans="2:8">
      <c r="B165" s="154">
        <f>IF($D$8&gt;=2015,2015,"")</f>
        <v>2015</v>
      </c>
      <c r="C165" s="165">
        <f>Deaths!V122</f>
        <v>36</v>
      </c>
      <c r="D165" s="163">
        <f>Deaths!AR122</f>
        <v>20</v>
      </c>
      <c r="E165" s="163">
        <f>Deaths!BN122</f>
        <v>56</v>
      </c>
      <c r="F165" s="164">
        <f>Rates!V122</f>
        <v>0.28682560000000001</v>
      </c>
      <c r="G165" s="164">
        <f>Rates!AR122</f>
        <v>0.13298389999999999</v>
      </c>
      <c r="H165" s="164">
        <f>Rates!BN122</f>
        <v>0.20918690000000001</v>
      </c>
    </row>
    <row r="166" spans="2:8">
      <c r="B166" s="154">
        <f>IF($D$8&gt;=2016,2016,"")</f>
        <v>2016</v>
      </c>
      <c r="C166" s="165">
        <f>Deaths!V123</f>
        <v>31</v>
      </c>
      <c r="D166" s="163">
        <f>Deaths!AR123</f>
        <v>18</v>
      </c>
      <c r="E166" s="163">
        <f>Deaths!BN123</f>
        <v>49</v>
      </c>
      <c r="F166" s="164">
        <f>Rates!V123</f>
        <v>0.2382774</v>
      </c>
      <c r="G166" s="164">
        <f>Rates!AR123</f>
        <v>0.12949260000000001</v>
      </c>
      <c r="H166" s="164">
        <f>Rates!BN123</f>
        <v>0.18014630000000001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1997</v>
      </c>
      <c r="D184" s="170"/>
      <c r="E184" s="172" t="s">
        <v>71</v>
      </c>
      <c r="F184" s="174">
        <f>INDEX($B$57:$H$175,MATCH($C$184,$B$57:$B$175,0),5)</f>
        <v>0.4631767</v>
      </c>
      <c r="G184" s="174">
        <f>INDEX($B$57:$H$175,MATCH($C$184,$B$57:$B$175,0),6)</f>
        <v>0.15280070000000001</v>
      </c>
      <c r="H184" s="174">
        <f>INDEX($B$57:$H$175,MATCH($C$184,$B$57:$B$175,0),7)</f>
        <v>0.30111650000000001</v>
      </c>
    </row>
    <row r="185" spans="2:8">
      <c r="B185" s="172" t="s">
        <v>67</v>
      </c>
      <c r="C185" s="173">
        <f>'Interactive summary tables'!$G$10</f>
        <v>2016</v>
      </c>
      <c r="D185" s="170"/>
      <c r="E185" s="172" t="s">
        <v>72</v>
      </c>
      <c r="F185" s="174">
        <f>INDEX($B$57:$H$175,MATCH($C$185,$B$57:$B$175,0),5)</f>
        <v>0.2382774</v>
      </c>
      <c r="G185" s="174">
        <f>INDEX($B$57:$H$175,MATCH($C$185,$B$57:$B$175,0),6)</f>
        <v>0.12949260000000001</v>
      </c>
      <c r="H185" s="174">
        <f>INDEX($B$57:$H$175,MATCH($C$185,$B$57:$B$175,0),7)</f>
        <v>0.18014630000000001</v>
      </c>
    </row>
    <row r="186" spans="2:8">
      <c r="B186" s="175"/>
      <c r="C186" s="173"/>
      <c r="D186" s="170"/>
      <c r="E186" s="172" t="s">
        <v>74</v>
      </c>
      <c r="F186" s="176">
        <f>IF($C$185&lt;=$C$184,"-",(F$185-F$184)/F$184)</f>
        <v>-0.48555831931960308</v>
      </c>
      <c r="G186" s="176">
        <f t="shared" ref="G186:H186" si="2">IF($C$185&lt;=$C$184,"-",(G$185-G$184)/G$184)</f>
        <v>-0.15253922266062914</v>
      </c>
      <c r="H186" s="176">
        <f t="shared" si="2"/>
        <v>-0.40173886186907726</v>
      </c>
    </row>
    <row r="187" spans="2:8">
      <c r="B187" s="172" t="s">
        <v>77</v>
      </c>
      <c r="C187" s="173">
        <f>$C$185-$C$184</f>
        <v>19</v>
      </c>
      <c r="D187" s="170"/>
      <c r="E187" s="172" t="s">
        <v>73</v>
      </c>
      <c r="F187" s="176">
        <f>IF($C$185&lt;=$C$184,"-",((F$185/F$184)^(1/($C$185-$C$184))-1))</f>
        <v>-3.4377969168075895E-2</v>
      </c>
      <c r="G187" s="176">
        <f t="shared" ref="G187:H187" si="3">IF($C$185&lt;=$C$184,"-",((G$185/G$184)^(1/($C$185-$C$184))-1))</f>
        <v>-8.6732589723473863E-3</v>
      </c>
      <c r="H187" s="176">
        <f t="shared" si="3"/>
        <v>-2.6676049510866551E-2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1997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Vaccine-preventable diseases (ICD-10 A33–A37, A80, B01, B05, B06, B15, B16, B17.0, B18.0, B18.1, B18.9, B19, B26) in Australia, 1997–2016.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Vaccine-preventable diseases (ICD-10 A33–A37, A80, B01, B05, B06, B15, B16, B17.0, B18.0, B18.1, B18.9, B19, B26) in Australia, 1997–2016.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1997</v>
      </c>
      <c r="D207" s="185" t="s">
        <v>26</v>
      </c>
      <c r="E207" s="185" t="s">
        <v>88</v>
      </c>
      <c r="F207" s="189" t="str">
        <f ca="1">CELL("address",INDEX(Deaths!$C$7:$T$132,MATCH($C$207,Deaths!$B$7:$B$132,0),MATCH($C$210,Deaths!$C$6:$T$6,0)))</f>
        <v>'[grim-vaccine-preventable-diseases-2017.xlsx]Deaths'!$C$104</v>
      </c>
      <c r="G207" s="189" t="str">
        <f ca="1">CELL("address",INDEX(Deaths!$Y$7:$AP$132,MATCH($C$207,Deaths!$B$7:$B$132,0),MATCH($C$210,Deaths!$Y$6:$AP$6,0)))</f>
        <v>'[grim-vaccine-preventable-diseases-2017.xlsx]Deaths'!$Y$104</v>
      </c>
      <c r="H207" s="189" t="str">
        <f ca="1">CELL("address",INDEX(Deaths!$AU$7:$BL$132,MATCH($C$207,Deaths!$B$7:$B$132,0),MATCH($C$210,Deaths!$AU$6:$BL$6,0)))</f>
        <v>'[grim-vaccine-preventable-diseases-2017.xlsx]Deaths'!$AU$104</v>
      </c>
    </row>
    <row r="208" spans="2:8">
      <c r="B208" s="187" t="s">
        <v>67</v>
      </c>
      <c r="C208" s="188">
        <f>'Interactive summary tables'!$E$34</f>
        <v>2016</v>
      </c>
      <c r="D208" s="185"/>
      <c r="E208" s="185" t="s">
        <v>89</v>
      </c>
      <c r="F208" s="189" t="str">
        <f ca="1">CELL("address",INDEX(Deaths!$C$7:$T$132,MATCH($C$208,Deaths!$B$7:$B$132,0),MATCH($C$211,Deaths!$C$6:$T$6,0)))</f>
        <v>'[grim-vaccine-preventable-diseases-2017.xlsx]Deaths'!$T$123</v>
      </c>
      <c r="G208" s="189" t="str">
        <f ca="1">CELL("address",INDEX(Deaths!$Y$7:$AP$132,MATCH($C$208,Deaths!$B$7:$B$132,0),MATCH($C$211,Deaths!$Y$6:$AP$6,0)))</f>
        <v>'[grim-vaccine-preventable-diseases-2017.xlsx]Deaths'!$AP$123</v>
      </c>
      <c r="H208" s="189" t="str">
        <f ca="1">CELL("address",INDEX(Deaths!$AU$7:$BL$132,MATCH($C$208,Deaths!$B$7:$B$132,0),MATCH($C$211,Deaths!$AU$6:$BL$6,0)))</f>
        <v>'[grim-vaccine-preventable-diseases-2017.xlsx]Deaths'!$BL$123</v>
      </c>
    </row>
    <row r="209" spans="2:8">
      <c r="B209" s="187"/>
      <c r="C209" s="188"/>
      <c r="D209" s="185"/>
      <c r="E209" s="185" t="s">
        <v>95</v>
      </c>
      <c r="F209" s="190">
        <f ca="1">SUM(INDIRECT(F$207,1):INDIRECT(F$208,1))</f>
        <v>435</v>
      </c>
      <c r="G209" s="191">
        <f ca="1">SUM(INDIRECT(G$207,1):INDIRECT(G$208,1))</f>
        <v>240</v>
      </c>
      <c r="H209" s="191">
        <f ca="1">SUM(INDIRECT(H$207,1):INDIRECT(H$208,1))</f>
        <v>675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'[grim-vaccine-preventable-diseases-2017.xlsx]Populations'!$D$113</v>
      </c>
      <c r="G211" s="189" t="str">
        <f ca="1">CELL("address",INDEX(Populations!$Y$16:$AP$141,MATCH($C$207,Populations!$C$16:$C$141,0),MATCH($C$210,Populations!$Y$15:$AP$15,0)))</f>
        <v>'[grim-vaccine-preventable-diseases-2017.xlsx]Populations'!$Y$113</v>
      </c>
      <c r="H211" s="189" t="str">
        <f ca="1">CELL("address",INDEX(Populations!$AT$16:$BK$141,MATCH($C$207,Populations!$C$16:$C$141,0),MATCH($C$210,Populations!$AT$15:$BK$15,0)))</f>
        <v>'[grim-vaccine-preventable-diseases-2017.xlsx]Populations'!$AT$113</v>
      </c>
    </row>
    <row r="212" spans="2:8">
      <c r="B212" s="187"/>
      <c r="C212" s="185"/>
      <c r="D212" s="185"/>
      <c r="E212" s="185" t="s">
        <v>89</v>
      </c>
      <c r="F212" s="189" t="str">
        <f ca="1">CELL("address",INDEX(Populations!$D$16:$U$141,MATCH($C$208,Populations!$C$16:$C$141,0),MATCH($C$211,Populations!$D$15:$U$15,0)))</f>
        <v>'[grim-vaccine-preventable-diseases-2017.xlsx]Populations'!$U$132</v>
      </c>
      <c r="G212" s="189" t="str">
        <f ca="1">CELL("address",INDEX(Populations!$Y$16:$AP$141,MATCH($C$208,Populations!$C$16:$C$141,0),MATCH($C$211,Populations!$Y$15:$AP$15,0)))</f>
        <v>'[grim-vaccine-preventable-diseases-2017.xlsx]Populations'!$AP$132</v>
      </c>
      <c r="H212" s="189" t="str">
        <f ca="1">CELL("address",INDEX(Populations!$AT$16:$BK$141,MATCH($C$208,Populations!$C$16:$C$141,0),MATCH($C$211,Populations!$AT$15:$BK$15,0)))</f>
        <v>'[grim-vaccine-preventable-diseases-2017.xlsx]Populations'!$BK$132</v>
      </c>
    </row>
    <row r="213" spans="2:8">
      <c r="B213" s="187" t="s">
        <v>93</v>
      </c>
      <c r="C213" s="188">
        <f>INDEX($G$11:$G$28,MATCH($C$210,$F$11:$F$28,0))</f>
        <v>1</v>
      </c>
      <c r="D213" s="185"/>
      <c r="E213" s="185" t="s">
        <v>96</v>
      </c>
      <c r="F213" s="190">
        <f ca="1">SUM(INDIRECT(F$211,1):INDIRECT(F$212,1))</f>
        <v>208456491</v>
      </c>
      <c r="G213" s="191">
        <f ca="1">SUM(INDIRECT(G$211,1):INDIRECT(G$212,1))</f>
        <v>211060731</v>
      </c>
      <c r="H213" s="191">
        <f ca="1">SUM(INDIRECT(H$211,1):INDIRECT(H$212,1))</f>
        <v>419517222</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0.20867663938562606</v>
      </c>
      <c r="G215" s="193">
        <f t="shared" ref="G215:H215" ca="1" si="4">IF($C$208&lt;$C$207,"-",IF($C$214&lt;$C$213,"-",G$209/G$213*100000))</f>
        <v>0.11371134690138072</v>
      </c>
      <c r="H215" s="193">
        <f t="shared" ca="1" si="4"/>
        <v>0.16089923478755302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1997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Vaccine-preventable diseases (ICD-10 A33–A37, A80, B01, B05, B06, B15, B16, B17.0, B18.0, B18.1, B18.9, B19, B26) in Australia, 1997–2016,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Vaccine-preventable diseases (ICD-10 A33–A37, A80, B01, B05, B06, B15, B16, B17.0, B18.0, B18.1, B18.9, B19, B26) in Australia, 1997,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Vaccine-preventable diseases (ICD-10 A33–A37, A80, B01, B05, B06, B15, B16, B17.0, B18.0, B18.1, B18.9, B19, B26) in Australia, 1997–2016,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Vaccine-preventable diseases (ICD-10 A33–A37, A80, B01, B05, B06, B15, B16, B17.0, B18.0, B18.1, B18.9, B19, B26) in Australia, 1997,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Vaccine-preventable diseases (ICD-10 A33–A37, A80, B01, B05, B06, B15, B16, B17.0, B18.0, B18.1, B18.9, B19, B26) in Australia, 1997–2016,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AD5472-4611-42B7-8025-E4D77BCBE8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Vaccine-preventable diseases (ICD-10 A33–A37, A80, B01, B05, B06, B15, B16, B17.0, B18.0, B18.1, B18.9, B19, B26), 1997–2016 (GRIM Books 2016; 6 June 2016 edition) AIHW</dc:title>
  <dc:creator>AIHW</dc:creator>
  <cp:lastModifiedBy>James</cp:lastModifiedBy>
  <cp:lastPrinted>2014-12-22T03:15:21Z</cp:lastPrinted>
  <dcterms:created xsi:type="dcterms:W3CDTF">2013-06-20T00:40:38Z</dcterms:created>
  <dcterms:modified xsi:type="dcterms:W3CDTF">2018-08-10T03:29:54Z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