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C:\Users\Equipo\Desktop\CEPAL\"/>
    </mc:Choice>
  </mc:AlternateContent>
  <xr:revisionPtr revIDLastSave="0" documentId="13_ncr:1_{4C883340-D90E-4559-B4AB-E858E20E3D06}" xr6:coauthVersionLast="47" xr6:coauthVersionMax="47" xr10:uidLastSave="{00000000-0000-0000-0000-000000000000}"/>
  <bookViews>
    <workbookView xWindow="-108" yWindow="-108" windowWidth="23256" windowHeight="12576" tabRatio="827" firstSheet="9" activeTab="15" xr2:uid="{00000000-000D-0000-FFFF-FFFF00000000}"/>
  </bookViews>
  <sheets>
    <sheet name="Edos z1EB_Long" sheetId="19" r:id="rId1"/>
    <sheet name="Edos_z2EB_Long" sheetId="17" r:id="rId2"/>
    <sheet name="Edos_z3EB_Long" sheetId="18" r:id="rId3"/>
    <sheet name="Region y Edos Selección" sheetId="16" r:id="rId4"/>
    <sheet name="Reg zBR 2000" sheetId="14" r:id="rId5"/>
    <sheet name="Edos zBR Long" sheetId="13" r:id="rId6"/>
    <sheet name="Edos 2010 zBR 100" sheetId="12" r:id="rId7"/>
    <sheet name="Edos Edu 2000_2020 zEB" sheetId="10" r:id="rId8"/>
    <sheet name="Edos all meth x3 2020" sheetId="8" r:id="rId9"/>
    <sheet name="Edos all meth x2 2020" sheetId="7" r:id="rId10"/>
    <sheet name="Edos all Meth &amp; 3 VARS 2020" sheetId="11" r:id="rId11"/>
    <sheet name="Edos Edu 2020 ALL z" sheetId="6" r:id="rId12"/>
    <sheet name="Stats" sheetId="9" r:id="rId13"/>
    <sheet name="Reg y Edos 2000_2020" sheetId="5" r:id="rId14"/>
    <sheet name="z1all Methods" sheetId="3" r:id="rId15"/>
    <sheet name="All meth z1 Long" sheetId="2"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1" i="3" l="1"/>
  <c r="M2" i="19"/>
  <c r="M1" i="19"/>
  <c r="I1" i="19"/>
  <c r="V15" i="19" s="1"/>
  <c r="O8" i="19" l="1"/>
  <c r="AA9" i="19"/>
  <c r="G10" i="19"/>
  <c r="O10" i="19"/>
  <c r="Y10" i="19"/>
  <c r="J14" i="19"/>
  <c r="N15" i="19"/>
  <c r="H5" i="19"/>
  <c r="P5" i="19"/>
  <c r="AF5" i="19"/>
  <c r="N6" i="19"/>
  <c r="V6" i="19"/>
  <c r="T7" i="19"/>
  <c r="AB7" i="19"/>
  <c r="H8" i="19"/>
  <c r="P8" i="19"/>
  <c r="AF8" i="19"/>
  <c r="T9" i="19"/>
  <c r="AB9" i="19"/>
  <c r="H10" i="19"/>
  <c r="P10" i="19"/>
  <c r="Z10" i="19"/>
  <c r="O11" i="19"/>
  <c r="H12" i="19"/>
  <c r="U13" i="19"/>
  <c r="N14" i="19"/>
  <c r="AE36" i="19"/>
  <c r="O36" i="19"/>
  <c r="G36" i="19"/>
  <c r="AA35" i="19"/>
  <c r="S35" i="19"/>
  <c r="AE34" i="19"/>
  <c r="O34" i="19"/>
  <c r="G34" i="19"/>
  <c r="AA33" i="19"/>
  <c r="S33" i="19"/>
  <c r="AH32" i="19"/>
  <c r="Z32" i="19"/>
  <c r="J32" i="19"/>
  <c r="V31" i="19"/>
  <c r="N31" i="19"/>
  <c r="AH30" i="19"/>
  <c r="Z30" i="19"/>
  <c r="J30" i="19"/>
  <c r="V29" i="19"/>
  <c r="N29" i="19"/>
  <c r="AH28" i="19"/>
  <c r="Z28" i="19"/>
  <c r="J28" i="19"/>
  <c r="U27" i="19"/>
  <c r="M27" i="19"/>
  <c r="AF26" i="19"/>
  <c r="P26" i="19"/>
  <c r="H26" i="19"/>
  <c r="AA25" i="19"/>
  <c r="S25" i="19"/>
  <c r="V36" i="19"/>
  <c r="N36" i="19"/>
  <c r="AH35" i="19"/>
  <c r="Z35" i="19"/>
  <c r="J35" i="19"/>
  <c r="V34" i="19"/>
  <c r="N34" i="19"/>
  <c r="AH33" i="19"/>
  <c r="Z33" i="19"/>
  <c r="J33" i="19"/>
  <c r="AG32" i="19"/>
  <c r="Y32" i="19"/>
  <c r="I32" i="19"/>
  <c r="U31" i="19"/>
  <c r="M31" i="19"/>
  <c r="AG30" i="19"/>
  <c r="Y30" i="19"/>
  <c r="I30" i="19"/>
  <c r="U29" i="19"/>
  <c r="M29" i="19"/>
  <c r="AG28" i="19"/>
  <c r="Y28" i="19"/>
  <c r="I28" i="19"/>
  <c r="AB27" i="19"/>
  <c r="T27" i="19"/>
  <c r="AE26" i="19"/>
  <c r="O26" i="19"/>
  <c r="U36" i="19"/>
  <c r="M36" i="19"/>
  <c r="AG35" i="19"/>
  <c r="Y35" i="19"/>
  <c r="I35" i="19"/>
  <c r="U34" i="19"/>
  <c r="M34" i="19"/>
  <c r="AG33" i="19"/>
  <c r="Y33" i="19"/>
  <c r="I33" i="19"/>
  <c r="AF32" i="19"/>
  <c r="P32" i="19"/>
  <c r="H32" i="19"/>
  <c r="AB31" i="19"/>
  <c r="T31" i="19"/>
  <c r="AF30" i="19"/>
  <c r="P30" i="19"/>
  <c r="H30" i="19"/>
  <c r="AB29" i="19"/>
  <c r="T29" i="19"/>
  <c r="AF28" i="19"/>
  <c r="P28" i="19"/>
  <c r="H28" i="19"/>
  <c r="AA27" i="19"/>
  <c r="S27" i="19"/>
  <c r="V26" i="19"/>
  <c r="N26" i="19"/>
  <c r="AG25" i="19"/>
  <c r="AB36" i="19"/>
  <c r="T36" i="19"/>
  <c r="AF35" i="19"/>
  <c r="P35" i="19"/>
  <c r="H35" i="19"/>
  <c r="AB34" i="19"/>
  <c r="T34" i="19"/>
  <c r="AF33" i="19"/>
  <c r="P33" i="19"/>
  <c r="H33" i="19"/>
  <c r="AE32" i="19"/>
  <c r="O32" i="19"/>
  <c r="G32" i="19"/>
  <c r="AA31" i="19"/>
  <c r="S31" i="19"/>
  <c r="AE30" i="19"/>
  <c r="O30" i="19"/>
  <c r="G30" i="19"/>
  <c r="AA29" i="19"/>
  <c r="S29" i="19"/>
  <c r="AE28" i="19"/>
  <c r="O28" i="19"/>
  <c r="G28" i="19"/>
  <c r="AH27" i="19"/>
  <c r="Z27" i="19"/>
  <c r="J27" i="19"/>
  <c r="AA36" i="19"/>
  <c r="S36" i="19"/>
  <c r="AE35" i="19"/>
  <c r="O35" i="19"/>
  <c r="G35" i="19"/>
  <c r="AA34" i="19"/>
  <c r="S34" i="19"/>
  <c r="AE33" i="19"/>
  <c r="O33" i="19"/>
  <c r="G33" i="19"/>
  <c r="V32" i="19"/>
  <c r="N32" i="19"/>
  <c r="AH31" i="19"/>
  <c r="Z31" i="19"/>
  <c r="J31" i="19"/>
  <c r="V30" i="19"/>
  <c r="N30" i="19"/>
  <c r="AH29" i="19"/>
  <c r="Z29" i="19"/>
  <c r="J29" i="19"/>
  <c r="V28" i="19"/>
  <c r="N28" i="19"/>
  <c r="AG27" i="19"/>
  <c r="Y27" i="19"/>
  <c r="I27" i="19"/>
  <c r="AB26" i="19"/>
  <c r="T26" i="19"/>
  <c r="AH36" i="19"/>
  <c r="Z36" i="19"/>
  <c r="J36" i="19"/>
  <c r="V35" i="19"/>
  <c r="N35" i="19"/>
  <c r="AH34" i="19"/>
  <c r="Z34" i="19"/>
  <c r="J34" i="19"/>
  <c r="V33" i="19"/>
  <c r="N33" i="19"/>
  <c r="U32" i="19"/>
  <c r="M32" i="19"/>
  <c r="AG31" i="19"/>
  <c r="Y31" i="19"/>
  <c r="I31" i="19"/>
  <c r="U30" i="19"/>
  <c r="M30" i="19"/>
  <c r="AG29" i="19"/>
  <c r="Y29" i="19"/>
  <c r="I29" i="19"/>
  <c r="U28" i="19"/>
  <c r="M28" i="19"/>
  <c r="AF27" i="19"/>
  <c r="P27" i="19"/>
  <c r="H27" i="19"/>
  <c r="AG36" i="19"/>
  <c r="Y36" i="19"/>
  <c r="I36" i="19"/>
  <c r="U35" i="19"/>
  <c r="M35" i="19"/>
  <c r="AG34" i="19"/>
  <c r="Y34" i="19"/>
  <c r="I34" i="19"/>
  <c r="U33" i="19"/>
  <c r="M33" i="19"/>
  <c r="AB32" i="19"/>
  <c r="T32" i="19"/>
  <c r="AF31" i="19"/>
  <c r="P31" i="19"/>
  <c r="H31" i="19"/>
  <c r="AB30" i="19"/>
  <c r="T30" i="19"/>
  <c r="AF29" i="19"/>
  <c r="P29" i="19"/>
  <c r="H29" i="19"/>
  <c r="AB28" i="19"/>
  <c r="T28" i="19"/>
  <c r="AE27" i="19"/>
  <c r="O27" i="19"/>
  <c r="G27" i="19"/>
  <c r="AF36" i="19"/>
  <c r="P36" i="19"/>
  <c r="H36" i="19"/>
  <c r="AB35" i="19"/>
  <c r="T35" i="19"/>
  <c r="AF34" i="19"/>
  <c r="P34" i="19"/>
  <c r="H34" i="19"/>
  <c r="AB33" i="19"/>
  <c r="T33" i="19"/>
  <c r="AA32" i="19"/>
  <c r="S32" i="19"/>
  <c r="AE31" i="19"/>
  <c r="O31" i="19"/>
  <c r="G31" i="19"/>
  <c r="AA30" i="19"/>
  <c r="S30" i="19"/>
  <c r="AE29" i="19"/>
  <c r="O29" i="19"/>
  <c r="G29" i="19"/>
  <c r="AA28" i="19"/>
  <c r="S28" i="19"/>
  <c r="V27" i="19"/>
  <c r="N27" i="19"/>
  <c r="U26" i="19"/>
  <c r="I26" i="19"/>
  <c r="AH25" i="19"/>
  <c r="O25" i="19"/>
  <c r="AH24" i="19"/>
  <c r="Z24" i="19"/>
  <c r="J24" i="19"/>
  <c r="S26" i="19"/>
  <c r="G26" i="19"/>
  <c r="AF25" i="19"/>
  <c r="N25" i="19"/>
  <c r="AG24" i="19"/>
  <c r="Y24" i="19"/>
  <c r="I24" i="19"/>
  <c r="U23" i="19"/>
  <c r="AH26" i="19"/>
  <c r="AE25" i="19"/>
  <c r="V25" i="19"/>
  <c r="M25" i="19"/>
  <c r="AF24" i="19"/>
  <c r="P24" i="19"/>
  <c r="H24" i="19"/>
  <c r="AB23" i="19"/>
  <c r="T23" i="19"/>
  <c r="V22" i="19"/>
  <c r="N22" i="19"/>
  <c r="AF21" i="19"/>
  <c r="P21" i="19"/>
  <c r="H21" i="19"/>
  <c r="AG20" i="19"/>
  <c r="Y20" i="19"/>
  <c r="I20" i="19"/>
  <c r="AB19" i="19"/>
  <c r="T19" i="19"/>
  <c r="AE18" i="19"/>
  <c r="O18" i="19"/>
  <c r="G18" i="19"/>
  <c r="V17" i="19"/>
  <c r="N17" i="19"/>
  <c r="AH16" i="19"/>
  <c r="Z16" i="19"/>
  <c r="J16" i="19"/>
  <c r="AG26" i="19"/>
  <c r="U25" i="19"/>
  <c r="AE24" i="19"/>
  <c r="O24" i="19"/>
  <c r="G24" i="19"/>
  <c r="AA23" i="19"/>
  <c r="S23" i="19"/>
  <c r="M26" i="19"/>
  <c r="T25" i="19"/>
  <c r="J25" i="19"/>
  <c r="V24" i="19"/>
  <c r="N24" i="19"/>
  <c r="AH23" i="19"/>
  <c r="Z23" i="19"/>
  <c r="J23" i="19"/>
  <c r="AB22" i="19"/>
  <c r="T22" i="19"/>
  <c r="V21" i="19"/>
  <c r="N21" i="19"/>
  <c r="AE20" i="19"/>
  <c r="O20" i="19"/>
  <c r="G20" i="19"/>
  <c r="AH19" i="19"/>
  <c r="Z19" i="19"/>
  <c r="J19" i="19"/>
  <c r="AA26" i="19"/>
  <c r="AB25" i="19"/>
  <c r="I25" i="19"/>
  <c r="U24" i="19"/>
  <c r="M24" i="19"/>
  <c r="Z26" i="19"/>
  <c r="Z25" i="19"/>
  <c r="H25" i="19"/>
  <c r="AB24" i="19"/>
  <c r="T24" i="19"/>
  <c r="AF23" i="19"/>
  <c r="P23" i="19"/>
  <c r="H23" i="19"/>
  <c r="AH22" i="19"/>
  <c r="Z22" i="19"/>
  <c r="J22" i="19"/>
  <c r="AB21" i="19"/>
  <c r="T21" i="19"/>
  <c r="U20" i="19"/>
  <c r="M20" i="19"/>
  <c r="AF19" i="19"/>
  <c r="P19" i="19"/>
  <c r="H19" i="19"/>
  <c r="AA22" i="19"/>
  <c r="O22" i="19"/>
  <c r="Y21" i="19"/>
  <c r="V20" i="19"/>
  <c r="J20" i="19"/>
  <c r="AA19" i="19"/>
  <c r="N19" i="19"/>
  <c r="AB18" i="19"/>
  <c r="S18" i="19"/>
  <c r="J18" i="19"/>
  <c r="Z17" i="19"/>
  <c r="H17" i="19"/>
  <c r="U16" i="19"/>
  <c r="AA15" i="19"/>
  <c r="S15" i="19"/>
  <c r="AE14" i="19"/>
  <c r="O14" i="19"/>
  <c r="G14" i="19"/>
  <c r="AH13" i="19"/>
  <c r="Z13" i="19"/>
  <c r="J13" i="19"/>
  <c r="AG12" i="19"/>
  <c r="Y12" i="19"/>
  <c r="I12" i="19"/>
  <c r="AB11" i="19"/>
  <c r="T11" i="19"/>
  <c r="V23" i="19"/>
  <c r="Y22" i="19"/>
  <c r="M22" i="19"/>
  <c r="J21" i="19"/>
  <c r="AH20" i="19"/>
  <c r="T20" i="19"/>
  <c r="H20" i="19"/>
  <c r="Y19" i="19"/>
  <c r="M19" i="19"/>
  <c r="AA18" i="19"/>
  <c r="I18" i="19"/>
  <c r="AH17" i="19"/>
  <c r="Y17" i="19"/>
  <c r="P17" i="19"/>
  <c r="G17" i="19"/>
  <c r="T16" i="19"/>
  <c r="AH15" i="19"/>
  <c r="Z15" i="19"/>
  <c r="J15" i="19"/>
  <c r="Y26" i="19"/>
  <c r="AH21" i="19"/>
  <c r="U21" i="19"/>
  <c r="I21" i="19"/>
  <c r="AF20" i="19"/>
  <c r="S20" i="19"/>
  <c r="Z18" i="19"/>
  <c r="H18" i="19"/>
  <c r="AG17" i="19"/>
  <c r="O17" i="19"/>
  <c r="AB16" i="19"/>
  <c r="S16" i="19"/>
  <c r="I16" i="19"/>
  <c r="AG15" i="19"/>
  <c r="Y15" i="19"/>
  <c r="I15" i="19"/>
  <c r="U14" i="19"/>
  <c r="M14" i="19"/>
  <c r="AF13" i="19"/>
  <c r="P13" i="19"/>
  <c r="H13" i="19"/>
  <c r="AE12" i="19"/>
  <c r="O12" i="19"/>
  <c r="G12" i="19"/>
  <c r="AH11" i="19"/>
  <c r="Z11" i="19"/>
  <c r="J11" i="19"/>
  <c r="V10" i="19"/>
  <c r="J26" i="19"/>
  <c r="Y25" i="19"/>
  <c r="AA24" i="19"/>
  <c r="O23" i="19"/>
  <c r="I22" i="19"/>
  <c r="AG21" i="19"/>
  <c r="S21" i="19"/>
  <c r="G21" i="19"/>
  <c r="V19" i="19"/>
  <c r="I19" i="19"/>
  <c r="AH18" i="19"/>
  <c r="Y18" i="19"/>
  <c r="P18" i="19"/>
  <c r="AF17" i="19"/>
  <c r="M17" i="19"/>
  <c r="AA16" i="19"/>
  <c r="H16" i="19"/>
  <c r="AF15" i="19"/>
  <c r="P15" i="19"/>
  <c r="H15" i="19"/>
  <c r="AB14" i="19"/>
  <c r="T14" i="19"/>
  <c r="AE13" i="19"/>
  <c r="O13" i="19"/>
  <c r="G13" i="19"/>
  <c r="V12" i="19"/>
  <c r="N12" i="19"/>
  <c r="AG11" i="19"/>
  <c r="Y11" i="19"/>
  <c r="I11" i="19"/>
  <c r="U10" i="19"/>
  <c r="P25" i="19"/>
  <c r="S24" i="19"/>
  <c r="AG23" i="19"/>
  <c r="N23" i="19"/>
  <c r="AG22" i="19"/>
  <c r="U22" i="19"/>
  <c r="H22" i="19"/>
  <c r="AE21" i="19"/>
  <c r="AB20" i="19"/>
  <c r="P20" i="19"/>
  <c r="AG19" i="19"/>
  <c r="U19" i="19"/>
  <c r="G19" i="19"/>
  <c r="AG18" i="19"/>
  <c r="N18" i="19"/>
  <c r="AE17" i="19"/>
  <c r="U17" i="19"/>
  <c r="Y16" i="19"/>
  <c r="P16" i="19"/>
  <c r="G16" i="19"/>
  <c r="AE15" i="19"/>
  <c r="O15" i="19"/>
  <c r="G15" i="19"/>
  <c r="AA14" i="19"/>
  <c r="S14" i="19"/>
  <c r="V13" i="19"/>
  <c r="N13" i="19"/>
  <c r="U12" i="19"/>
  <c r="M12" i="19"/>
  <c r="AF11" i="19"/>
  <c r="P11" i="19"/>
  <c r="H11" i="19"/>
  <c r="G25" i="19"/>
  <c r="AE23" i="19"/>
  <c r="M23" i="19"/>
  <c r="AF22" i="19"/>
  <c r="S22" i="19"/>
  <c r="G22" i="19"/>
  <c r="AA20" i="19"/>
  <c r="N20" i="19"/>
  <c r="AE19" i="19"/>
  <c r="S19" i="19"/>
  <c r="AF18" i="19"/>
  <c r="V18" i="19"/>
  <c r="M18" i="19"/>
  <c r="T17" i="19"/>
  <c r="I23" i="19"/>
  <c r="AE22" i="19"/>
  <c r="AA21" i="19"/>
  <c r="O21" i="19"/>
  <c r="Z20" i="19"/>
  <c r="U18" i="19"/>
  <c r="AB17" i="19"/>
  <c r="S17" i="19"/>
  <c r="J17" i="19"/>
  <c r="AF16" i="19"/>
  <c r="N16" i="19"/>
  <c r="U15" i="19"/>
  <c r="M15" i="19"/>
  <c r="AG14" i="19"/>
  <c r="Y14" i="19"/>
  <c r="I14" i="19"/>
  <c r="AB13" i="19"/>
  <c r="T13" i="19"/>
  <c r="AA12" i="19"/>
  <c r="S12" i="19"/>
  <c r="V11" i="19"/>
  <c r="N11" i="19"/>
  <c r="Y23" i="19"/>
  <c r="G23" i="19"/>
  <c r="P22" i="19"/>
  <c r="Z21" i="19"/>
  <c r="M21" i="19"/>
  <c r="O19" i="19"/>
  <c r="T18" i="19"/>
  <c r="AA17" i="19"/>
  <c r="I17" i="19"/>
  <c r="AE16" i="19"/>
  <c r="V16" i="19"/>
  <c r="M16" i="19"/>
  <c r="AB15" i="19"/>
  <c r="T15" i="19"/>
  <c r="AF14" i="19"/>
  <c r="P14" i="19"/>
  <c r="H14" i="19"/>
  <c r="AA13" i="19"/>
  <c r="S13" i="19"/>
  <c r="AH12" i="19"/>
  <c r="Z12" i="19"/>
  <c r="J12" i="19"/>
  <c r="U11" i="19"/>
  <c r="M11" i="19"/>
  <c r="AE5" i="19"/>
  <c r="U6" i="19"/>
  <c r="AE6" i="19"/>
  <c r="M7" i="19"/>
  <c r="U7" i="19"/>
  <c r="I8" i="19"/>
  <c r="Y8" i="19"/>
  <c r="AG8" i="19"/>
  <c r="M9" i="19"/>
  <c r="U9" i="19"/>
  <c r="I10" i="19"/>
  <c r="AA10" i="19"/>
  <c r="S11" i="19"/>
  <c r="Y13" i="19"/>
  <c r="O16" i="19"/>
  <c r="N5" i="19"/>
  <c r="O5" i="19"/>
  <c r="AH5" i="19"/>
  <c r="H6" i="19"/>
  <c r="AF6" i="19"/>
  <c r="J8" i="19"/>
  <c r="Z8" i="19"/>
  <c r="AH8" i="19"/>
  <c r="J10" i="19"/>
  <c r="AB10" i="19"/>
  <c r="P12" i="19"/>
  <c r="V14" i="19"/>
  <c r="G5" i="19"/>
  <c r="S7" i="19"/>
  <c r="G8" i="19"/>
  <c r="Y5" i="19"/>
  <c r="AG5" i="19"/>
  <c r="G6" i="19"/>
  <c r="J5" i="19"/>
  <c r="Z5" i="19"/>
  <c r="P6" i="19"/>
  <c r="V7" i="19"/>
  <c r="V9" i="19"/>
  <c r="S5" i="19"/>
  <c r="AA5" i="19"/>
  <c r="I6" i="19"/>
  <c r="Y6" i="19"/>
  <c r="AG6" i="19"/>
  <c r="G7" i="19"/>
  <c r="O7" i="19"/>
  <c r="AE7" i="19"/>
  <c r="S8" i="19"/>
  <c r="AA8" i="19"/>
  <c r="G9" i="19"/>
  <c r="O9" i="19"/>
  <c r="AE9" i="19"/>
  <c r="S10" i="19"/>
  <c r="AE10" i="19"/>
  <c r="AA11" i="19"/>
  <c r="T12" i="19"/>
  <c r="AG13" i="19"/>
  <c r="Z14" i="19"/>
  <c r="AG16" i="19"/>
  <c r="M6" i="19"/>
  <c r="AA7" i="19"/>
  <c r="AE8" i="19"/>
  <c r="S9" i="19"/>
  <c r="I5" i="19"/>
  <c r="O6" i="19"/>
  <c r="N7" i="19"/>
  <c r="N9" i="19"/>
  <c r="T5" i="19"/>
  <c r="AB5" i="19"/>
  <c r="J6" i="19"/>
  <c r="Z6" i="19"/>
  <c r="AH6" i="19"/>
  <c r="H7" i="19"/>
  <c r="P7" i="19"/>
  <c r="AF7" i="19"/>
  <c r="T8" i="19"/>
  <c r="AB8" i="19"/>
  <c r="H9" i="19"/>
  <c r="P9" i="19"/>
  <c r="AF9" i="19"/>
  <c r="T10" i="19"/>
  <c r="AF10" i="19"/>
  <c r="AE11" i="19"/>
  <c r="V5" i="19"/>
  <c r="M5" i="19"/>
  <c r="U5" i="19"/>
  <c r="S6" i="19"/>
  <c r="AA6" i="19"/>
  <c r="I7" i="19"/>
  <c r="Y7" i="19"/>
  <c r="AG7" i="19"/>
  <c r="M8" i="19"/>
  <c r="U8" i="19"/>
  <c r="I9" i="19"/>
  <c r="Y9" i="19"/>
  <c r="AG9" i="19"/>
  <c r="M10" i="19"/>
  <c r="AG10" i="19"/>
  <c r="AB12" i="19"/>
  <c r="I13" i="19"/>
  <c r="AH14" i="19"/>
  <c r="T6" i="19"/>
  <c r="AB6" i="19"/>
  <c r="J7" i="19"/>
  <c r="Z7" i="19"/>
  <c r="AH7" i="19"/>
  <c r="N8" i="19"/>
  <c r="V8" i="19"/>
  <c r="J9" i="19"/>
  <c r="Z9" i="19"/>
  <c r="AH9" i="19"/>
  <c r="N10" i="19"/>
  <c r="AH10" i="19"/>
  <c r="G11" i="19"/>
  <c r="AF12" i="19"/>
  <c r="M13" i="19"/>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5" i="18"/>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5" i="17"/>
  <c r="E185" i="16"/>
  <c r="D185" i="16"/>
  <c r="C185" i="16"/>
  <c r="E170" i="16"/>
  <c r="D170" i="16"/>
  <c r="C170" i="16"/>
  <c r="E157" i="16"/>
  <c r="D157" i="16"/>
  <c r="C157" i="16"/>
  <c r="E147" i="16"/>
  <c r="D147" i="16"/>
  <c r="C147" i="16"/>
  <c r="E132" i="16"/>
  <c r="D132" i="16"/>
  <c r="C132" i="16"/>
  <c r="E119" i="16"/>
  <c r="D119" i="16"/>
  <c r="C119" i="16"/>
  <c r="E109" i="16"/>
  <c r="D109" i="16"/>
  <c r="C109" i="16"/>
  <c r="E94" i="16"/>
  <c r="D94" i="16"/>
  <c r="C94" i="16"/>
  <c r="E81" i="16"/>
  <c r="D81" i="16"/>
  <c r="C81" i="16"/>
  <c r="E71" i="16"/>
  <c r="D71" i="16"/>
  <c r="C71" i="16"/>
  <c r="E56" i="16"/>
  <c r="D56" i="16"/>
  <c r="C56" i="16"/>
  <c r="E43" i="16"/>
  <c r="D43" i="16"/>
  <c r="C43" i="16"/>
  <c r="BW39" i="16"/>
  <c r="CG30" i="16" s="1"/>
  <c r="CL30" i="16" s="1"/>
  <c r="BT39" i="16"/>
  <c r="CC28" i="16" s="1"/>
  <c r="BW38" i="16"/>
  <c r="CH36" i="16" s="1"/>
  <c r="CM36" i="16" s="1"/>
  <c r="BT38" i="16"/>
  <c r="E33" i="16"/>
  <c r="D33" i="16"/>
  <c r="C33" i="16"/>
  <c r="BZ29" i="16"/>
  <c r="BY27" i="16"/>
  <c r="CB26" i="16"/>
  <c r="BY24" i="16"/>
  <c r="CA23" i="16"/>
  <c r="J23" i="16"/>
  <c r="P9" i="16" s="1"/>
  <c r="BM20" i="16" s="1"/>
  <c r="I23" i="16"/>
  <c r="H23" i="16"/>
  <c r="BY22" i="16"/>
  <c r="J22" i="16"/>
  <c r="I22" i="16"/>
  <c r="Z19" i="16" s="1"/>
  <c r="H22" i="16"/>
  <c r="T19" i="16" s="1"/>
  <c r="J21" i="16"/>
  <c r="I21" i="16"/>
  <c r="Y19" i="16" s="1"/>
  <c r="H21" i="16"/>
  <c r="S16" i="16" s="1"/>
  <c r="CB20" i="16"/>
  <c r="AE19" i="16"/>
  <c r="AD19" i="16"/>
  <c r="AC19" i="16"/>
  <c r="X19" i="16"/>
  <c r="W19" i="16"/>
  <c r="R19" i="16"/>
  <c r="Q19" i="16"/>
  <c r="M19" i="16"/>
  <c r="BP14" i="16" s="1"/>
  <c r="CA18" i="16"/>
  <c r="AF18" i="16"/>
  <c r="AE18" i="16"/>
  <c r="AD18" i="16"/>
  <c r="AC18" i="16"/>
  <c r="Y18" i="16"/>
  <c r="X18" i="16"/>
  <c r="W18" i="16"/>
  <c r="R18" i="16"/>
  <c r="Q18" i="16"/>
  <c r="M18" i="16"/>
  <c r="BP13" i="16" s="1"/>
  <c r="E18" i="16"/>
  <c r="D18" i="16"/>
  <c r="C18" i="16"/>
  <c r="CA17" i="16"/>
  <c r="AF17" i="16"/>
  <c r="AE17" i="16"/>
  <c r="AD17" i="16"/>
  <c r="AC17" i="16"/>
  <c r="X17" i="16"/>
  <c r="W17" i="16"/>
  <c r="R17" i="16"/>
  <c r="Q17" i="16"/>
  <c r="BY16" i="16"/>
  <c r="AF16" i="16"/>
  <c r="AE16" i="16"/>
  <c r="AD16" i="16"/>
  <c r="AC16" i="16"/>
  <c r="X16" i="16"/>
  <c r="W16" i="16"/>
  <c r="R16" i="16"/>
  <c r="Q16" i="16"/>
  <c r="M16" i="16"/>
  <c r="BO14" i="16" s="1"/>
  <c r="BY15" i="16"/>
  <c r="AF15" i="16"/>
  <c r="AE15" i="16"/>
  <c r="AD15" i="16"/>
  <c r="AC15" i="16"/>
  <c r="Y15" i="16"/>
  <c r="X15" i="16"/>
  <c r="W15" i="16"/>
  <c r="R15" i="16"/>
  <c r="Q15" i="16"/>
  <c r="M15" i="16"/>
  <c r="BO13" i="16" s="1"/>
  <c r="CG14" i="16"/>
  <c r="CL14" i="16" s="1"/>
  <c r="AF14" i="16"/>
  <c r="AE14" i="16"/>
  <c r="AD14" i="16"/>
  <c r="AC14" i="16"/>
  <c r="X14" i="16"/>
  <c r="W14" i="16"/>
  <c r="T14" i="16"/>
  <c r="R14" i="16"/>
  <c r="Q14" i="16"/>
  <c r="M14" i="16"/>
  <c r="BO12" i="16" s="1"/>
  <c r="L14" i="16"/>
  <c r="BJ12" i="16" s="1"/>
  <c r="BY13" i="16"/>
  <c r="AF13" i="16"/>
  <c r="AE13" i="16"/>
  <c r="AD13" i="16"/>
  <c r="AC13" i="16"/>
  <c r="X13" i="16"/>
  <c r="W13" i="16"/>
  <c r="T13" i="16"/>
  <c r="R13" i="16"/>
  <c r="Q13" i="16"/>
  <c r="M13" i="16"/>
  <c r="BN14" i="16" s="1"/>
  <c r="L13" i="16"/>
  <c r="BI14" i="16" s="1"/>
  <c r="BY12" i="16"/>
  <c r="AF12" i="16"/>
  <c r="AE12" i="16"/>
  <c r="AD12" i="16"/>
  <c r="AC12" i="16"/>
  <c r="X12" i="16"/>
  <c r="W12" i="16"/>
  <c r="S12" i="16"/>
  <c r="R12" i="16"/>
  <c r="Q12" i="16"/>
  <c r="M12" i="16"/>
  <c r="BN13" i="16" s="1"/>
  <c r="CE11" i="16"/>
  <c r="CJ11" i="16" s="1"/>
  <c r="BY11" i="16"/>
  <c r="AF11" i="16"/>
  <c r="AE11" i="16"/>
  <c r="AD11" i="16"/>
  <c r="AC11" i="16"/>
  <c r="X11" i="16"/>
  <c r="W11" i="16"/>
  <c r="T11" i="16"/>
  <c r="R11" i="16"/>
  <c r="Q11" i="16"/>
  <c r="M11" i="16"/>
  <c r="BN12" i="16" s="1"/>
  <c r="L11" i="16"/>
  <c r="BI12" i="16" s="1"/>
  <c r="CG10" i="16"/>
  <c r="CL10" i="16" s="1"/>
  <c r="BZ10" i="16"/>
  <c r="AF10" i="16"/>
  <c r="AE10" i="16"/>
  <c r="AD10" i="16"/>
  <c r="AC10" i="16"/>
  <c r="X10" i="16"/>
  <c r="W10" i="16"/>
  <c r="R10" i="16"/>
  <c r="Q10" i="16"/>
  <c r="M10" i="16"/>
  <c r="BM14" i="16" s="1"/>
  <c r="BZ9" i="16"/>
  <c r="AF9" i="16"/>
  <c r="AE9" i="16"/>
  <c r="AD9" i="16"/>
  <c r="AC9" i="16"/>
  <c r="X9" i="16"/>
  <c r="W9" i="16"/>
  <c r="R9" i="16"/>
  <c r="Q9" i="16"/>
  <c r="M9" i="16"/>
  <c r="BM13" i="16" s="1"/>
  <c r="BY8" i="16"/>
  <c r="AF8" i="16"/>
  <c r="AE8" i="16"/>
  <c r="AD8" i="16"/>
  <c r="AC8" i="16"/>
  <c r="X8" i="16"/>
  <c r="W8" i="16"/>
  <c r="R8" i="16"/>
  <c r="Q8" i="16"/>
  <c r="M8" i="16"/>
  <c r="BM12" i="16" s="1"/>
  <c r="CD7" i="16"/>
  <c r="CI7" i="16" s="1"/>
  <c r="BZ7" i="16"/>
  <c r="BA7" i="16"/>
  <c r="AZ7" i="16"/>
  <c r="AY7" i="16"/>
  <c r="AX7" i="16"/>
  <c r="AW7" i="16"/>
  <c r="AV7" i="16"/>
  <c r="AU7" i="16"/>
  <c r="AT7" i="16"/>
  <c r="AS7" i="16"/>
  <c r="AR7" i="16"/>
  <c r="AQ7" i="16"/>
  <c r="AP7" i="16"/>
  <c r="AO7" i="16"/>
  <c r="AN7" i="16"/>
  <c r="AM7" i="16"/>
  <c r="AF7" i="16"/>
  <c r="AE7" i="16"/>
  <c r="AD7" i="16"/>
  <c r="AC7" i="16"/>
  <c r="Y7" i="16"/>
  <c r="X7" i="16"/>
  <c r="W7" i="16"/>
  <c r="R7" i="16"/>
  <c r="Q7" i="16"/>
  <c r="M7" i="16"/>
  <c r="BL14" i="16" s="1"/>
  <c r="CD6" i="16"/>
  <c r="CI6" i="16" s="1"/>
  <c r="BZ6" i="16"/>
  <c r="BA6" i="16"/>
  <c r="AZ6" i="16"/>
  <c r="AY6" i="16"/>
  <c r="AX6" i="16"/>
  <c r="AW6" i="16"/>
  <c r="AV6" i="16"/>
  <c r="AU6" i="16"/>
  <c r="AT6" i="16"/>
  <c r="AS6" i="16"/>
  <c r="AR6" i="16"/>
  <c r="AR1" i="16" s="1"/>
  <c r="AQ6" i="16"/>
  <c r="AP6" i="16"/>
  <c r="AO6" i="16"/>
  <c r="AN6" i="16"/>
  <c r="AM6" i="16"/>
  <c r="AF6" i="16"/>
  <c r="AE6" i="16"/>
  <c r="AD6" i="16"/>
  <c r="AC6" i="16"/>
  <c r="Y6" i="16"/>
  <c r="X6" i="16"/>
  <c r="W6" i="16"/>
  <c r="R6" i="16"/>
  <c r="Q6" i="16"/>
  <c r="M6" i="16"/>
  <c r="BL13" i="16" s="1"/>
  <c r="CE5" i="16"/>
  <c r="CJ5" i="16" s="1"/>
  <c r="CC5" i="16"/>
  <c r="BY5" i="16"/>
  <c r="BA5" i="16"/>
  <c r="AZ5" i="16"/>
  <c r="AY5" i="16"/>
  <c r="AX5" i="16"/>
  <c r="AW5" i="16"/>
  <c r="AV5" i="16"/>
  <c r="AU5" i="16"/>
  <c r="AT5" i="16"/>
  <c r="AS5" i="16"/>
  <c r="AR5" i="16"/>
  <c r="AQ5" i="16"/>
  <c r="AP5" i="16"/>
  <c r="AO5" i="16"/>
  <c r="AN5" i="16"/>
  <c r="AM5" i="16"/>
  <c r="AF5" i="16"/>
  <c r="AE5" i="16"/>
  <c r="AD5" i="16"/>
  <c r="AC5" i="16"/>
  <c r="Y5" i="16"/>
  <c r="X5" i="16"/>
  <c r="W5" i="16"/>
  <c r="R5" i="16"/>
  <c r="Q5" i="16"/>
  <c r="M5" i="16"/>
  <c r="BL12" i="16" s="1"/>
  <c r="E5" i="16"/>
  <c r="D5" i="16"/>
  <c r="C5" i="16"/>
  <c r="DD2" i="16"/>
  <c r="DD1" i="16"/>
  <c r="CZ1" i="16"/>
  <c r="DK5" i="16" s="1"/>
  <c r="CF18" i="16" l="1"/>
  <c r="CK18" i="16" s="1"/>
  <c r="CH19" i="16"/>
  <c r="CM19" i="16" s="1"/>
  <c r="CF28" i="16"/>
  <c r="CK28" i="16" s="1"/>
  <c r="CH8" i="16"/>
  <c r="CM8" i="16" s="1"/>
  <c r="CG9" i="16"/>
  <c r="CL9" i="16" s="1"/>
  <c r="CE10" i="16"/>
  <c r="CJ10" i="16" s="1"/>
  <c r="CG13" i="16"/>
  <c r="CL13" i="16" s="1"/>
  <c r="CE14" i="16"/>
  <c r="CJ14" i="16" s="1"/>
  <c r="CH25" i="16"/>
  <c r="CM25" i="16" s="1"/>
  <c r="CD5" i="16"/>
  <c r="CI5" i="16" s="1"/>
  <c r="CH9" i="16"/>
  <c r="CM9" i="16" s="1"/>
  <c r="Y10" i="16"/>
  <c r="CF10" i="16"/>
  <c r="CK10" i="16" s="1"/>
  <c r="CD11" i="16"/>
  <c r="CI11" i="16" s="1"/>
  <c r="CH13" i="16"/>
  <c r="CM13" i="16" s="1"/>
  <c r="Y14" i="16"/>
  <c r="CF14" i="16"/>
  <c r="CK14" i="16" s="1"/>
  <c r="CD15" i="16"/>
  <c r="CI15" i="16" s="1"/>
  <c r="CG18" i="16"/>
  <c r="CL18" i="16" s="1"/>
  <c r="BZ35" i="16"/>
  <c r="CD21" i="16"/>
  <c r="CI21" i="16" s="1"/>
  <c r="CD23" i="16"/>
  <c r="CI23" i="16" s="1"/>
  <c r="CH29" i="16"/>
  <c r="CM29" i="16" s="1"/>
  <c r="Z5" i="16"/>
  <c r="AA5" i="16" s="1"/>
  <c r="AB5" i="16" s="1"/>
  <c r="BG26" i="16" s="1"/>
  <c r="CF5" i="16"/>
  <c r="CK5" i="16" s="1"/>
  <c r="CE6" i="16"/>
  <c r="CJ6" i="16" s="1"/>
  <c r="CE7" i="16"/>
  <c r="CJ7" i="16" s="1"/>
  <c r="L10" i="16"/>
  <c r="BH14" i="16" s="1"/>
  <c r="CH10" i="16"/>
  <c r="CM10" i="16" s="1"/>
  <c r="Y11" i="16"/>
  <c r="CF11" i="16"/>
  <c r="CK11" i="16" s="1"/>
  <c r="CD12" i="16"/>
  <c r="CI12" i="16" s="1"/>
  <c r="CH14" i="16"/>
  <c r="CM14" i="16" s="1"/>
  <c r="Z15" i="16"/>
  <c r="CF15" i="16"/>
  <c r="CK15" i="16" s="1"/>
  <c r="CD16" i="16"/>
  <c r="CI16" i="16" s="1"/>
  <c r="CD17" i="16"/>
  <c r="CI17" i="16" s="1"/>
  <c r="L19" i="16"/>
  <c r="BK14" i="16" s="1"/>
  <c r="CE20" i="16"/>
  <c r="CJ20" i="16" s="1"/>
  <c r="CE21" i="16"/>
  <c r="CJ21" i="16" s="1"/>
  <c r="CD22" i="16"/>
  <c r="CI22" i="16" s="1"/>
  <c r="CG11" i="16"/>
  <c r="CL11" i="16" s="1"/>
  <c r="Y16" i="16"/>
  <c r="CD19" i="16"/>
  <c r="CI19" i="16" s="1"/>
  <c r="CF21" i="16"/>
  <c r="CK21" i="16" s="1"/>
  <c r="CG24" i="16"/>
  <c r="CL24" i="16" s="1"/>
  <c r="CG27" i="16"/>
  <c r="CL27" i="16" s="1"/>
  <c r="CF36" i="16"/>
  <c r="CK36" i="16" s="1"/>
  <c r="CE15" i="16"/>
  <c r="CJ15" i="16" s="1"/>
  <c r="CG5" i="16"/>
  <c r="CL5" i="16" s="1"/>
  <c r="CF6" i="16"/>
  <c r="CK6" i="16" s="1"/>
  <c r="CF7" i="16"/>
  <c r="CK7" i="16" s="1"/>
  <c r="CD8" i="16"/>
  <c r="CI8" i="16" s="1"/>
  <c r="CG15" i="16"/>
  <c r="CL15" i="16" s="1"/>
  <c r="CE17" i="16"/>
  <c r="CJ17" i="16" s="1"/>
  <c r="CF20" i="16"/>
  <c r="CK20" i="16" s="1"/>
  <c r="CG22" i="16"/>
  <c r="CL22" i="16" s="1"/>
  <c r="CH30" i="16"/>
  <c r="CM30" i="16" s="1"/>
  <c r="CH5" i="16"/>
  <c r="CM5" i="16" s="1"/>
  <c r="Z6" i="16"/>
  <c r="CG6" i="16"/>
  <c r="CL6" i="16" s="1"/>
  <c r="Z7" i="16"/>
  <c r="CG7" i="16"/>
  <c r="CL7" i="16" s="1"/>
  <c r="Y8" i="16"/>
  <c r="CE8" i="16"/>
  <c r="CJ8" i="16" s="1"/>
  <c r="CD9" i="16"/>
  <c r="CI9" i="16" s="1"/>
  <c r="CH11" i="16"/>
  <c r="CM11" i="16" s="1"/>
  <c r="Y12" i="16"/>
  <c r="CF12" i="16"/>
  <c r="CK12" i="16" s="1"/>
  <c r="CD13" i="16"/>
  <c r="CI13" i="16" s="1"/>
  <c r="CH15" i="16"/>
  <c r="CM15" i="16" s="1"/>
  <c r="Z16" i="16"/>
  <c r="CF16" i="16"/>
  <c r="CK16" i="16" s="1"/>
  <c r="Y17" i="16"/>
  <c r="CF17" i="16"/>
  <c r="CK17" i="16" s="1"/>
  <c r="CE19" i="16"/>
  <c r="CJ19" i="16" s="1"/>
  <c r="CG20" i="16"/>
  <c r="CL20" i="16" s="1"/>
  <c r="CG21" i="16"/>
  <c r="CL21" i="16" s="1"/>
  <c r="CH22" i="16"/>
  <c r="CM22" i="16" s="1"/>
  <c r="CH24" i="16"/>
  <c r="CM24" i="16" s="1"/>
  <c r="CH27" i="16"/>
  <c r="CM27" i="16" s="1"/>
  <c r="CG31" i="16"/>
  <c r="CL31" i="16" s="1"/>
  <c r="CH18" i="16"/>
  <c r="CM18" i="16" s="1"/>
  <c r="CD20" i="16"/>
  <c r="CI20" i="16" s="1"/>
  <c r="CE26" i="16"/>
  <c r="CJ26" i="16" s="1"/>
  <c r="CE12" i="16"/>
  <c r="CJ12" i="16" s="1"/>
  <c r="CE16" i="16"/>
  <c r="CJ16" i="16" s="1"/>
  <c r="CH6" i="16"/>
  <c r="CM6" i="16" s="1"/>
  <c r="CH7" i="16"/>
  <c r="CM7" i="16" s="1"/>
  <c r="Z8" i="16"/>
  <c r="CF8" i="16"/>
  <c r="CK8" i="16" s="1"/>
  <c r="CE9" i="16"/>
  <c r="CJ9" i="16" s="1"/>
  <c r="L12" i="16"/>
  <c r="BI13" i="16" s="1"/>
  <c r="CG12" i="16"/>
  <c r="CL12" i="16" s="1"/>
  <c r="CE13" i="16"/>
  <c r="CJ13" i="16" s="1"/>
  <c r="CG16" i="16"/>
  <c r="CL16" i="16" s="1"/>
  <c r="CG17" i="16"/>
  <c r="CL17" i="16" s="1"/>
  <c r="CD18" i="16"/>
  <c r="CI18" i="16" s="1"/>
  <c r="CF19" i="16"/>
  <c r="CK19" i="16" s="1"/>
  <c r="CH20" i="16"/>
  <c r="CM20" i="16" s="1"/>
  <c r="CH21" i="16"/>
  <c r="CM21" i="16" s="1"/>
  <c r="CE25" i="16"/>
  <c r="CJ25" i="16" s="1"/>
  <c r="AG8" i="16"/>
  <c r="AH8" i="16" s="1"/>
  <c r="BM26" i="16" s="1"/>
  <c r="CG8" i="16"/>
  <c r="CL8" i="16" s="1"/>
  <c r="Y9" i="16"/>
  <c r="CF9" i="16"/>
  <c r="CK9" i="16" s="1"/>
  <c r="CD10" i="16"/>
  <c r="CI10" i="16" s="1"/>
  <c r="CH12" i="16"/>
  <c r="CM12" i="16" s="1"/>
  <c r="Y13" i="16"/>
  <c r="CF13" i="16"/>
  <c r="CK13" i="16" s="1"/>
  <c r="CD14" i="16"/>
  <c r="CI14" i="16" s="1"/>
  <c r="CH16" i="16"/>
  <c r="CM16" i="16" s="1"/>
  <c r="CH17" i="16"/>
  <c r="CM17" i="16" s="1"/>
  <c r="CE18" i="16"/>
  <c r="CJ18" i="16" s="1"/>
  <c r="CG19" i="16"/>
  <c r="CL19" i="16" s="1"/>
  <c r="O8" i="16"/>
  <c r="BH19" i="16" s="1"/>
  <c r="CF25" i="16"/>
  <c r="CK25" i="16" s="1"/>
  <c r="CD28" i="16"/>
  <c r="CI28" i="16" s="1"/>
  <c r="K13" i="19"/>
  <c r="L13" i="19" s="1"/>
  <c r="AL13" i="19" s="1"/>
  <c r="AI16" i="19"/>
  <c r="AJ16" i="19" s="1"/>
  <c r="AP16" i="19" s="1"/>
  <c r="AI5" i="19"/>
  <c r="AJ5" i="19" s="1"/>
  <c r="AP5" i="19" s="1"/>
  <c r="W19" i="19"/>
  <c r="X19" i="19" s="1"/>
  <c r="AN19" i="19" s="1"/>
  <c r="AC28" i="19"/>
  <c r="AD28" i="19" s="1"/>
  <c r="AO28" i="19" s="1"/>
  <c r="W11" i="19"/>
  <c r="X11" i="19" s="1"/>
  <c r="AN11" i="19" s="1"/>
  <c r="AI23" i="19"/>
  <c r="AJ23" i="19" s="1"/>
  <c r="AP23" i="19" s="1"/>
  <c r="AI34" i="19"/>
  <c r="AJ34" i="19" s="1"/>
  <c r="AP34" i="19" s="1"/>
  <c r="K31" i="19"/>
  <c r="L31" i="19" s="1"/>
  <c r="AL31" i="19" s="1"/>
  <c r="Q32" i="19"/>
  <c r="R32" i="19" s="1"/>
  <c r="AM32" i="19" s="1"/>
  <c r="AI32" i="19"/>
  <c r="AJ32" i="19" s="1"/>
  <c r="AP32" i="19" s="1"/>
  <c r="Q7" i="19"/>
  <c r="R7" i="19" s="1"/>
  <c r="AM7" i="19" s="1"/>
  <c r="W7" i="19"/>
  <c r="X7" i="19" s="1"/>
  <c r="AN7" i="19" s="1"/>
  <c r="W17" i="19"/>
  <c r="X17" i="19" s="1"/>
  <c r="AN17" i="19" s="1"/>
  <c r="AC16" i="19"/>
  <c r="AD16" i="19" s="1"/>
  <c r="AO16" i="19" s="1"/>
  <c r="AC22" i="19"/>
  <c r="AD22" i="19" s="1"/>
  <c r="AO22" i="19" s="1"/>
  <c r="AI26" i="19"/>
  <c r="AJ26" i="19" s="1"/>
  <c r="AP26" i="19" s="1"/>
  <c r="Q29" i="19"/>
  <c r="R29" i="19" s="1"/>
  <c r="AM29" i="19" s="1"/>
  <c r="AC32" i="19"/>
  <c r="AD32" i="19" s="1"/>
  <c r="AO32" i="19" s="1"/>
  <c r="W34" i="19"/>
  <c r="X34" i="19" s="1"/>
  <c r="AN34" i="19" s="1"/>
  <c r="AC10" i="19"/>
  <c r="AD10" i="19" s="1"/>
  <c r="AO10" i="19" s="1"/>
  <c r="AI10" i="19"/>
  <c r="AJ10" i="19" s="1"/>
  <c r="AP10" i="19" s="1"/>
  <c r="AI6" i="19"/>
  <c r="AJ6" i="19" s="1"/>
  <c r="AP6" i="19" s="1"/>
  <c r="K17" i="19"/>
  <c r="L17" i="19" s="1"/>
  <c r="AL17" i="19" s="1"/>
  <c r="AI22" i="19"/>
  <c r="AJ22" i="19" s="1"/>
  <c r="AP22" i="19" s="1"/>
  <c r="AI11" i="19"/>
  <c r="AJ11" i="19" s="1"/>
  <c r="AP11" i="19" s="1"/>
  <c r="K34" i="19"/>
  <c r="L34" i="19" s="1"/>
  <c r="AL34" i="19" s="1"/>
  <c r="Q28" i="19"/>
  <c r="R28" i="19" s="1"/>
  <c r="AM28" i="19" s="1"/>
  <c r="AC31" i="19"/>
  <c r="AD31" i="19" s="1"/>
  <c r="AO31" i="19" s="1"/>
  <c r="AI28" i="19"/>
  <c r="AJ28" i="19" s="1"/>
  <c r="AP28" i="19" s="1"/>
  <c r="K32" i="19"/>
  <c r="L32" i="19" s="1"/>
  <c r="AL32" i="19" s="1"/>
  <c r="AC8" i="19"/>
  <c r="AD8" i="19" s="1"/>
  <c r="AO8" i="19" s="1"/>
  <c r="K6" i="19"/>
  <c r="L6" i="19" s="1"/>
  <c r="AL6" i="19" s="1"/>
  <c r="AI19" i="19"/>
  <c r="AJ19" i="19" s="1"/>
  <c r="AP19" i="19" s="1"/>
  <c r="K19" i="19"/>
  <c r="L19" i="19" s="1"/>
  <c r="AL19" i="19" s="1"/>
  <c r="AI15" i="19"/>
  <c r="AJ15" i="19" s="1"/>
  <c r="AP15" i="19" s="1"/>
  <c r="AC27" i="19"/>
  <c r="AD27" i="19" s="1"/>
  <c r="AO27" i="19" s="1"/>
  <c r="AI33" i="19"/>
  <c r="AJ33" i="19" s="1"/>
  <c r="AP33" i="19" s="1"/>
  <c r="Q26" i="19"/>
  <c r="R26" i="19" s="1"/>
  <c r="AM26" i="19" s="1"/>
  <c r="AC33" i="19"/>
  <c r="AD33" i="19" s="1"/>
  <c r="AO33" i="19" s="1"/>
  <c r="AI7" i="19"/>
  <c r="AJ7" i="19" s="1"/>
  <c r="AP7" i="19" s="1"/>
  <c r="AC7" i="19"/>
  <c r="AD7" i="19" s="1"/>
  <c r="AO7" i="19" s="1"/>
  <c r="AC11" i="19"/>
  <c r="AD11" i="19" s="1"/>
  <c r="AO11" i="19" s="1"/>
  <c r="Q5" i="19"/>
  <c r="R5" i="19" s="1"/>
  <c r="AM5" i="19" s="1"/>
  <c r="W9" i="19"/>
  <c r="X9" i="19" s="1"/>
  <c r="AN9" i="19" s="1"/>
  <c r="Q19" i="19"/>
  <c r="R19" i="19" s="1"/>
  <c r="AM19" i="19" s="1"/>
  <c r="W15" i="19"/>
  <c r="X15" i="19" s="1"/>
  <c r="AN15" i="19" s="1"/>
  <c r="Q21" i="19"/>
  <c r="R21" i="19" s="1"/>
  <c r="AM21" i="19" s="1"/>
  <c r="K16" i="19"/>
  <c r="L16" i="19" s="1"/>
  <c r="AL16" i="19" s="1"/>
  <c r="Q22" i="19"/>
  <c r="R22" i="19" s="1"/>
  <c r="AM22" i="19" s="1"/>
  <c r="AC26" i="19"/>
  <c r="AD26" i="19" s="1"/>
  <c r="AO26" i="19" s="1"/>
  <c r="W25" i="19"/>
  <c r="X25" i="19" s="1"/>
  <c r="AN25" i="19" s="1"/>
  <c r="Q18" i="19"/>
  <c r="R18" i="19" s="1"/>
  <c r="AM18" i="19" s="1"/>
  <c r="AI24" i="19"/>
  <c r="AJ24" i="19" s="1"/>
  <c r="AP24" i="19" s="1"/>
  <c r="Q25" i="19"/>
  <c r="R25" i="19" s="1"/>
  <c r="AM25" i="19" s="1"/>
  <c r="K27" i="19"/>
  <c r="L27" i="19" s="1"/>
  <c r="AL27" i="19" s="1"/>
  <c r="Q33" i="19"/>
  <c r="R33" i="19" s="1"/>
  <c r="AM33" i="19" s="1"/>
  <c r="AC36" i="19"/>
  <c r="AD36" i="19" s="1"/>
  <c r="AO36" i="19" s="1"/>
  <c r="AC29" i="19"/>
  <c r="AD29" i="19" s="1"/>
  <c r="AO29" i="19" s="1"/>
  <c r="K30" i="19"/>
  <c r="L30" i="19" s="1"/>
  <c r="AL30" i="19" s="1"/>
  <c r="W27" i="19"/>
  <c r="X27" i="19" s="1"/>
  <c r="AN27" i="19" s="1"/>
  <c r="AI9" i="19"/>
  <c r="AJ9" i="19" s="1"/>
  <c r="AP9" i="19" s="1"/>
  <c r="AC5" i="19"/>
  <c r="AD5" i="19" s="1"/>
  <c r="AO5" i="19" s="1"/>
  <c r="AC12" i="19"/>
  <c r="AD12" i="19" s="1"/>
  <c r="AO12" i="19" s="1"/>
  <c r="AC21" i="19"/>
  <c r="AD21" i="19" s="1"/>
  <c r="AO21" i="19" s="1"/>
  <c r="Q13" i="19"/>
  <c r="R13" i="19" s="1"/>
  <c r="AM13" i="19" s="1"/>
  <c r="K21" i="19"/>
  <c r="L21" i="19" s="1"/>
  <c r="AL21" i="19" s="1"/>
  <c r="Q14" i="19"/>
  <c r="R14" i="19" s="1"/>
  <c r="AM14" i="19" s="1"/>
  <c r="W35" i="19"/>
  <c r="X35" i="19" s="1"/>
  <c r="AN35" i="19" s="1"/>
  <c r="W28" i="19"/>
  <c r="X28" i="19" s="1"/>
  <c r="AN28" i="19" s="1"/>
  <c r="AI31" i="19"/>
  <c r="AJ31" i="19" s="1"/>
  <c r="AP31" i="19" s="1"/>
  <c r="Q34" i="19"/>
  <c r="R34" i="19" s="1"/>
  <c r="AM34" i="19" s="1"/>
  <c r="W13" i="19"/>
  <c r="X13" i="19" s="1"/>
  <c r="AN13" i="19" s="1"/>
  <c r="AC9" i="19"/>
  <c r="AD9" i="19" s="1"/>
  <c r="AO9" i="19" s="1"/>
  <c r="W29" i="19"/>
  <c r="X29" i="19" s="1"/>
  <c r="AN29" i="19" s="1"/>
  <c r="K7" i="19"/>
  <c r="L7" i="19" s="1"/>
  <c r="AL7" i="19" s="1"/>
  <c r="Q16" i="19"/>
  <c r="R16" i="19" s="1"/>
  <c r="AM16" i="19" s="1"/>
  <c r="AC14" i="19"/>
  <c r="AD14" i="19" s="1"/>
  <c r="AO14" i="19" s="1"/>
  <c r="W10" i="19"/>
  <c r="X10" i="19" s="1"/>
  <c r="AN10" i="19" s="1"/>
  <c r="W21" i="19"/>
  <c r="X21" i="19" s="1"/>
  <c r="AN21" i="19" s="1"/>
  <c r="K12" i="19"/>
  <c r="L12" i="19" s="1"/>
  <c r="AL12" i="19" s="1"/>
  <c r="K26" i="19"/>
  <c r="L26" i="19" s="1"/>
  <c r="AL26" i="19" s="1"/>
  <c r="K36" i="19"/>
  <c r="L36" i="19" s="1"/>
  <c r="AL36" i="19" s="1"/>
  <c r="K29" i="19"/>
  <c r="L29" i="19" s="1"/>
  <c r="AL29" i="19" s="1"/>
  <c r="AI27" i="19"/>
  <c r="AJ27" i="19" s="1"/>
  <c r="AP27" i="19" s="1"/>
  <c r="Q30" i="19"/>
  <c r="R30" i="19" s="1"/>
  <c r="AM30" i="19" s="1"/>
  <c r="K35" i="19"/>
  <c r="L35" i="19" s="1"/>
  <c r="AL35" i="19" s="1"/>
  <c r="AI30" i="19"/>
  <c r="AJ30" i="19" s="1"/>
  <c r="AP30" i="19" s="1"/>
  <c r="Q8" i="19"/>
  <c r="R8" i="19" s="1"/>
  <c r="AM8" i="19" s="1"/>
  <c r="K9" i="19"/>
  <c r="L9" i="19" s="1"/>
  <c r="AL9" i="19" s="1"/>
  <c r="AI8" i="19"/>
  <c r="AJ8" i="19" s="1"/>
  <c r="AP8" i="19" s="1"/>
  <c r="W6" i="19"/>
  <c r="X6" i="19" s="1"/>
  <c r="AN6" i="19" s="1"/>
  <c r="K23" i="19"/>
  <c r="L23" i="19" s="1"/>
  <c r="AL23" i="19" s="1"/>
  <c r="AC20" i="19"/>
  <c r="AD20" i="19" s="1"/>
  <c r="AO20" i="19" s="1"/>
  <c r="K11" i="19"/>
  <c r="L11" i="19" s="1"/>
  <c r="AL11" i="19" s="1"/>
  <c r="AI21" i="19"/>
  <c r="AJ21" i="19" s="1"/>
  <c r="AP21" i="19" s="1"/>
  <c r="Q17" i="19"/>
  <c r="R17" i="19" s="1"/>
  <c r="AM17" i="19" s="1"/>
  <c r="W26" i="19"/>
  <c r="X26" i="19" s="1"/>
  <c r="AN26" i="19" s="1"/>
  <c r="W32" i="19"/>
  <c r="X32" i="19" s="1"/>
  <c r="AN32" i="19" s="1"/>
  <c r="AC34" i="19"/>
  <c r="AD34" i="19" s="1"/>
  <c r="AO34" i="19" s="1"/>
  <c r="AI25" i="19"/>
  <c r="AJ25" i="19" s="1"/>
  <c r="AP25" i="19" s="1"/>
  <c r="K28" i="19"/>
  <c r="L28" i="19" s="1"/>
  <c r="AL28" i="19" s="1"/>
  <c r="AC25" i="19"/>
  <c r="AD25" i="19" s="1"/>
  <c r="AO25" i="19" s="1"/>
  <c r="AC6" i="19"/>
  <c r="AD6" i="19" s="1"/>
  <c r="AO6" i="19" s="1"/>
  <c r="Q6" i="19"/>
  <c r="R6" i="19" s="1"/>
  <c r="AM6" i="19" s="1"/>
  <c r="AI13" i="19"/>
  <c r="AJ13" i="19" s="1"/>
  <c r="AP13" i="19" s="1"/>
  <c r="Q9" i="19"/>
  <c r="R9" i="19" s="1"/>
  <c r="AM9" i="19" s="1"/>
  <c r="AC13" i="19"/>
  <c r="AD13" i="19" s="1"/>
  <c r="AO13" i="19" s="1"/>
  <c r="K14" i="19"/>
  <c r="L14" i="19" s="1"/>
  <c r="AL14" i="19" s="1"/>
  <c r="Q15" i="19"/>
  <c r="R15" i="19" s="1"/>
  <c r="AM15" i="19" s="1"/>
  <c r="AI18" i="19"/>
  <c r="AJ18" i="19" s="1"/>
  <c r="AP18" i="19" s="1"/>
  <c r="W22" i="19"/>
  <c r="X22" i="19" s="1"/>
  <c r="AN22" i="19" s="1"/>
  <c r="K22" i="19"/>
  <c r="L22" i="19" s="1"/>
  <c r="AL22" i="19" s="1"/>
  <c r="W14" i="19"/>
  <c r="X14" i="19" s="1"/>
  <c r="AN14" i="19" s="1"/>
  <c r="AI17" i="19"/>
  <c r="AJ17" i="19" s="1"/>
  <c r="AP17" i="19" s="1"/>
  <c r="AI12" i="19"/>
  <c r="AJ12" i="19" s="1"/>
  <c r="AP12" i="19" s="1"/>
  <c r="AC15" i="19"/>
  <c r="AD15" i="19" s="1"/>
  <c r="AO15" i="19" s="1"/>
  <c r="AC19" i="19"/>
  <c r="AD19" i="19" s="1"/>
  <c r="AO19" i="19" s="1"/>
  <c r="AC23" i="19"/>
  <c r="AD23" i="19" s="1"/>
  <c r="AO23" i="19" s="1"/>
  <c r="K20" i="19"/>
  <c r="L20" i="19" s="1"/>
  <c r="AL20" i="19" s="1"/>
  <c r="AC30" i="19"/>
  <c r="AD30" i="19" s="1"/>
  <c r="AO30" i="19" s="1"/>
  <c r="W33" i="19"/>
  <c r="X33" i="19" s="1"/>
  <c r="AN33" i="19" s="1"/>
  <c r="AI36" i="19"/>
  <c r="AJ36" i="19" s="1"/>
  <c r="AP36" i="19" s="1"/>
  <c r="AI29" i="19"/>
  <c r="AJ29" i="19" s="1"/>
  <c r="AP29" i="19" s="1"/>
  <c r="AI35" i="19"/>
  <c r="AJ35" i="19" s="1"/>
  <c r="AP35" i="19" s="1"/>
  <c r="W31" i="19"/>
  <c r="X31" i="19" s="1"/>
  <c r="AN31" i="19" s="1"/>
  <c r="AC35" i="19"/>
  <c r="AD35" i="19" s="1"/>
  <c r="AO35" i="19" s="1"/>
  <c r="Q11" i="19"/>
  <c r="R11" i="19" s="1"/>
  <c r="AM11" i="19" s="1"/>
  <c r="W8" i="19"/>
  <c r="X8" i="19" s="1"/>
  <c r="AN8" i="19" s="1"/>
  <c r="K5" i="19"/>
  <c r="L5" i="19" s="1"/>
  <c r="K8" i="19"/>
  <c r="L8" i="19" s="1"/>
  <c r="AL8" i="19" s="1"/>
  <c r="Q23" i="19"/>
  <c r="R23" i="19" s="1"/>
  <c r="AM23" i="19" s="1"/>
  <c r="K15" i="19"/>
  <c r="L15" i="19" s="1"/>
  <c r="AL15" i="19" s="1"/>
  <c r="K18" i="19"/>
  <c r="L18" i="19" s="1"/>
  <c r="AL18" i="19" s="1"/>
  <c r="W16" i="19"/>
  <c r="X16" i="19" s="1"/>
  <c r="AN16" i="19" s="1"/>
  <c r="W24" i="19"/>
  <c r="X24" i="19" s="1"/>
  <c r="AN24" i="19" s="1"/>
  <c r="Q20" i="19"/>
  <c r="R20" i="19" s="1"/>
  <c r="AM20" i="19" s="1"/>
  <c r="W23" i="19"/>
  <c r="X23" i="19" s="1"/>
  <c r="AN23" i="19" s="1"/>
  <c r="Q27" i="19"/>
  <c r="R27" i="19" s="1"/>
  <c r="AM27" i="19" s="1"/>
  <c r="Q35" i="19"/>
  <c r="R35" i="19" s="1"/>
  <c r="AM35" i="19" s="1"/>
  <c r="K33" i="19"/>
  <c r="L33" i="19" s="1"/>
  <c r="AL33" i="19" s="1"/>
  <c r="W5" i="19"/>
  <c r="X5" i="19" s="1"/>
  <c r="AN5" i="19" s="1"/>
  <c r="K10" i="19"/>
  <c r="L10" i="19" s="1"/>
  <c r="AL10" i="19" s="1"/>
  <c r="AC17" i="19"/>
  <c r="AD17" i="19" s="1"/>
  <c r="AO17" i="19" s="1"/>
  <c r="AI14" i="19"/>
  <c r="AJ14" i="19" s="1"/>
  <c r="AP14" i="19" s="1"/>
  <c r="W18" i="19"/>
  <c r="X18" i="19" s="1"/>
  <c r="AN18" i="19" s="1"/>
  <c r="W12" i="19"/>
  <c r="X12" i="19" s="1"/>
  <c r="AN12" i="19" s="1"/>
  <c r="AC24" i="19"/>
  <c r="AD24" i="19" s="1"/>
  <c r="AO24" i="19" s="1"/>
  <c r="Q12" i="19"/>
  <c r="R12" i="19" s="1"/>
  <c r="AM12" i="19" s="1"/>
  <c r="AC18" i="19"/>
  <c r="AD18" i="19" s="1"/>
  <c r="AO18" i="19" s="1"/>
  <c r="W20" i="19"/>
  <c r="X20" i="19" s="1"/>
  <c r="AN20" i="19" s="1"/>
  <c r="K25" i="19"/>
  <c r="L25" i="19" s="1"/>
  <c r="AL25" i="19" s="1"/>
  <c r="Q24" i="19"/>
  <c r="R24" i="19" s="1"/>
  <c r="AM24" i="19" s="1"/>
  <c r="AI20" i="19"/>
  <c r="AJ20" i="19" s="1"/>
  <c r="AP20" i="19" s="1"/>
  <c r="K24" i="19"/>
  <c r="L24" i="19" s="1"/>
  <c r="AL24" i="19" s="1"/>
  <c r="Q31" i="19"/>
  <c r="R31" i="19" s="1"/>
  <c r="AM31" i="19" s="1"/>
  <c r="W30" i="19"/>
  <c r="X30" i="19" s="1"/>
  <c r="AN30" i="19" s="1"/>
  <c r="W36" i="19"/>
  <c r="X36" i="19" s="1"/>
  <c r="AN36" i="19" s="1"/>
  <c r="Q36" i="19"/>
  <c r="R36" i="19" s="1"/>
  <c r="AM36" i="19" s="1"/>
  <c r="Q10" i="19"/>
  <c r="R10" i="19" s="1"/>
  <c r="AM10" i="19" s="1"/>
  <c r="CA6" i="16"/>
  <c r="CA7" i="16"/>
  <c r="BZ8" i="16"/>
  <c r="CA9" i="16"/>
  <c r="CA10" i="16"/>
  <c r="BZ11" i="16"/>
  <c r="BZ12" i="16"/>
  <c r="BZ13" i="16"/>
  <c r="BY14" i="16"/>
  <c r="BZ15" i="16"/>
  <c r="BZ16" i="16"/>
  <c r="CB17" i="16"/>
  <c r="CB18" i="16"/>
  <c r="CC20" i="16"/>
  <c r="BZ22" i="16"/>
  <c r="CB23" i="16"/>
  <c r="BZ24" i="16"/>
  <c r="CC26" i="16"/>
  <c r="BZ27" i="16"/>
  <c r="CA29" i="16"/>
  <c r="BY32" i="16"/>
  <c r="BZ5" i="16"/>
  <c r="CA5" i="16"/>
  <c r="CB6" i="16"/>
  <c r="CB7" i="16"/>
  <c r="CA8" i="16"/>
  <c r="CB9" i="16"/>
  <c r="K10" i="16"/>
  <c r="BC14" i="16" s="1"/>
  <c r="CB10" i="16"/>
  <c r="K11" i="16"/>
  <c r="BD12" i="16" s="1"/>
  <c r="CA11" i="16"/>
  <c r="CA12" i="16"/>
  <c r="CA13" i="16"/>
  <c r="BZ14" i="16"/>
  <c r="CA15" i="16"/>
  <c r="AA16" i="16"/>
  <c r="AB16" i="16" s="1"/>
  <c r="BJ28" i="16" s="1"/>
  <c r="CA16" i="16"/>
  <c r="CC17" i="16"/>
  <c r="CC18" i="16"/>
  <c r="CA22" i="16"/>
  <c r="CC23" i="16"/>
  <c r="CA24" i="16"/>
  <c r="BY25" i="16"/>
  <c r="CG25" i="16"/>
  <c r="CL25" i="16" s="1"/>
  <c r="CD26" i="16"/>
  <c r="CI26" i="16" s="1"/>
  <c r="CA27" i="16"/>
  <c r="CE28" i="16"/>
  <c r="CJ28" i="16" s="1"/>
  <c r="CB29" i="16"/>
  <c r="BY30" i="16"/>
  <c r="BY31" i="16"/>
  <c r="CA32" i="16"/>
  <c r="BZ33" i="16"/>
  <c r="BZ36" i="16"/>
  <c r="CB5" i="16"/>
  <c r="CC6" i="16"/>
  <c r="AA7" i="16"/>
  <c r="AB7" i="16" s="1"/>
  <c r="BG28" i="16" s="1"/>
  <c r="CC7" i="16"/>
  <c r="CB8" i="16"/>
  <c r="CC9" i="16"/>
  <c r="CC10" i="16"/>
  <c r="CB11" i="16"/>
  <c r="K12" i="16"/>
  <c r="BD13" i="16" s="1"/>
  <c r="CB12" i="16"/>
  <c r="AG13" i="16"/>
  <c r="AH13" i="16" s="1"/>
  <c r="BN28" i="16" s="1"/>
  <c r="CB13" i="16"/>
  <c r="CA14" i="16"/>
  <c r="CB15" i="16"/>
  <c r="CB16" i="16"/>
  <c r="BY19" i="16"/>
  <c r="BY21" i="16"/>
  <c r="CB22" i="16"/>
  <c r="N18" i="16"/>
  <c r="BF20" i="16" s="1"/>
  <c r="CB24" i="16"/>
  <c r="BZ25" i="16"/>
  <c r="CB27" i="16"/>
  <c r="CC29" i="16"/>
  <c r="BZ30" i="16"/>
  <c r="CA31" i="16"/>
  <c r="CB32" i="16"/>
  <c r="CA33" i="16"/>
  <c r="CC8" i="16"/>
  <c r="CC11" i="16"/>
  <c r="CC12" i="16"/>
  <c r="S13" i="16"/>
  <c r="U13" i="16" s="1"/>
  <c r="V13" i="16" s="1"/>
  <c r="BD28" i="16" s="1"/>
  <c r="CC13" i="16"/>
  <c r="CB14" i="16"/>
  <c r="CC15" i="16"/>
  <c r="AG16" i="16"/>
  <c r="AH16" i="16" s="1"/>
  <c r="BO28" i="16" s="1"/>
  <c r="CC16" i="16"/>
  <c r="S19" i="16"/>
  <c r="BZ19" i="16"/>
  <c r="BZ21" i="16"/>
  <c r="CC22" i="16"/>
  <c r="CE23" i="16"/>
  <c r="CJ23" i="16" s="1"/>
  <c r="CC24" i="16"/>
  <c r="CA25" i="16"/>
  <c r="CF26" i="16"/>
  <c r="CK26" i="16" s="1"/>
  <c r="CC27" i="16"/>
  <c r="BY28" i="16"/>
  <c r="CG28" i="16"/>
  <c r="CL28" i="16" s="1"/>
  <c r="CD29" i="16"/>
  <c r="CI29" i="16" s="1"/>
  <c r="CA30" i="16"/>
  <c r="CC31" i="16"/>
  <c r="CC32" i="16"/>
  <c r="CC33" i="16"/>
  <c r="CC14" i="16"/>
  <c r="CA19" i="16"/>
  <c r="BY20" i="16"/>
  <c r="CA21" i="16"/>
  <c r="U19" i="16"/>
  <c r="V19" i="16" s="1"/>
  <c r="BF28" i="16" s="1"/>
  <c r="CF23" i="16"/>
  <c r="CK23" i="16" s="1"/>
  <c r="CD24" i="16"/>
  <c r="CI24" i="16" s="1"/>
  <c r="CB25" i="16"/>
  <c r="BY26" i="16"/>
  <c r="CG26" i="16"/>
  <c r="CL26" i="16" s="1"/>
  <c r="CD27" i="16"/>
  <c r="CI27" i="16" s="1"/>
  <c r="BZ28" i="16"/>
  <c r="CH28" i="16"/>
  <c r="CM28" i="16" s="1"/>
  <c r="CE29" i="16"/>
  <c r="CJ29" i="16" s="1"/>
  <c r="CB30" i="16"/>
  <c r="CD31" i="16"/>
  <c r="CI31" i="16" s="1"/>
  <c r="CG32" i="16"/>
  <c r="CL32" i="16" s="1"/>
  <c r="CH33" i="16"/>
  <c r="CM33" i="16" s="1"/>
  <c r="AR2" i="16"/>
  <c r="BK5" i="16" s="1"/>
  <c r="S17" i="16"/>
  <c r="BY17" i="16"/>
  <c r="S18" i="16"/>
  <c r="BY18" i="16"/>
  <c r="CB19" i="16"/>
  <c r="BZ20" i="16"/>
  <c r="CB21" i="16"/>
  <c r="CE22" i="16"/>
  <c r="CJ22" i="16" s="1"/>
  <c r="BY23" i="16"/>
  <c r="CG23" i="16"/>
  <c r="CL23" i="16" s="1"/>
  <c r="CE24" i="16"/>
  <c r="CJ24" i="16" s="1"/>
  <c r="CC25" i="16"/>
  <c r="BZ26" i="16"/>
  <c r="CH26" i="16"/>
  <c r="CM26" i="16" s="1"/>
  <c r="CE27" i="16"/>
  <c r="CJ27" i="16" s="1"/>
  <c r="CA28" i="16"/>
  <c r="CF29" i="16"/>
  <c r="CK29" i="16" s="1"/>
  <c r="CC30" i="16"/>
  <c r="CE31" i="16"/>
  <c r="CJ31" i="16" s="1"/>
  <c r="CH32" i="16"/>
  <c r="CM32" i="16" s="1"/>
  <c r="BY34" i="16"/>
  <c r="S5" i="16"/>
  <c r="S6" i="16"/>
  <c r="BY6" i="16"/>
  <c r="S7" i="16"/>
  <c r="BY7" i="16"/>
  <c r="S8" i="16"/>
  <c r="U8" i="16" s="1"/>
  <c r="V8" i="16" s="1"/>
  <c r="BC26" i="16" s="1"/>
  <c r="S9" i="16"/>
  <c r="BY9" i="16"/>
  <c r="S10" i="16"/>
  <c r="BY10" i="16"/>
  <c r="S11" i="16"/>
  <c r="U11" i="16" s="1"/>
  <c r="V11" i="16" s="1"/>
  <c r="BD26" i="16" s="1"/>
  <c r="K13" i="16"/>
  <c r="BD14" i="16" s="1"/>
  <c r="S14" i="16"/>
  <c r="U14" i="16" s="1"/>
  <c r="V14" i="16" s="1"/>
  <c r="BE26" i="16" s="1"/>
  <c r="S15" i="16"/>
  <c r="BZ17" i="16"/>
  <c r="BZ18" i="16"/>
  <c r="CC19" i="16"/>
  <c r="CA20" i="16"/>
  <c r="CC21" i="16"/>
  <c r="CF22" i="16"/>
  <c r="CK22" i="16" s="1"/>
  <c r="BZ23" i="16"/>
  <c r="CH23" i="16"/>
  <c r="CM23" i="16" s="1"/>
  <c r="CF24" i="16"/>
  <c r="CK24" i="16" s="1"/>
  <c r="CD25" i="16"/>
  <c r="CI25" i="16" s="1"/>
  <c r="CA26" i="16"/>
  <c r="CF27" i="16"/>
  <c r="CK27" i="16" s="1"/>
  <c r="CB28" i="16"/>
  <c r="BY29" i="16"/>
  <c r="CG29" i="16"/>
  <c r="CL29" i="16" s="1"/>
  <c r="CE30" i="16"/>
  <c r="CJ30" i="16" s="1"/>
  <c r="CF31" i="16"/>
  <c r="CK31" i="16" s="1"/>
  <c r="CD34" i="16"/>
  <c r="CI34" i="16" s="1"/>
  <c r="N1" i="18"/>
  <c r="R5" i="18" s="1"/>
  <c r="R1" i="18"/>
  <c r="R2" i="18"/>
  <c r="R1" i="17"/>
  <c r="N1" i="17"/>
  <c r="M14" i="17" s="1"/>
  <c r="R2" i="17"/>
  <c r="L5" i="16"/>
  <c r="BG12" i="16" s="1"/>
  <c r="T5" i="16"/>
  <c r="U5" i="16" s="1"/>
  <c r="V5" i="16" s="1"/>
  <c r="BB26" i="16" s="1"/>
  <c r="AG5" i="16"/>
  <c r="AH5" i="16" s="1"/>
  <c r="BL26" i="16" s="1"/>
  <c r="BH5" i="16"/>
  <c r="DS5" i="16"/>
  <c r="AG6" i="16"/>
  <c r="AH6" i="16" s="1"/>
  <c r="BL27" i="16" s="1"/>
  <c r="K7" i="16"/>
  <c r="BB14" i="16" s="1"/>
  <c r="K8" i="16"/>
  <c r="BC12" i="16" s="1"/>
  <c r="L9" i="16"/>
  <c r="BH13" i="16" s="1"/>
  <c r="T9" i="16"/>
  <c r="U9" i="16" s="1"/>
  <c r="V9" i="16" s="1"/>
  <c r="BC27" i="16" s="1"/>
  <c r="AG10" i="16"/>
  <c r="AH10" i="16" s="1"/>
  <c r="BM28" i="16" s="1"/>
  <c r="N11" i="16"/>
  <c r="BD19" i="16" s="1"/>
  <c r="N13" i="16"/>
  <c r="BD21" i="16" s="1"/>
  <c r="O14" i="16"/>
  <c r="BJ19" i="16" s="1"/>
  <c r="L17" i="16"/>
  <c r="BK12" i="16" s="1"/>
  <c r="L18" i="16"/>
  <c r="BK13" i="16" s="1"/>
  <c r="O19" i="16"/>
  <c r="BK21" i="16" s="1"/>
  <c r="CD33" i="16"/>
  <c r="CI33" i="16" s="1"/>
  <c r="O6" i="16"/>
  <c r="BG20" i="16" s="1"/>
  <c r="AA6" i="16"/>
  <c r="AB6" i="16" s="1"/>
  <c r="BG27" i="16" s="1"/>
  <c r="K5" i="16"/>
  <c r="BB12" i="16" s="1"/>
  <c r="T10" i="16"/>
  <c r="T17" i="16"/>
  <c r="AG17" i="16"/>
  <c r="AH17" i="16" s="1"/>
  <c r="BP26" i="16" s="1"/>
  <c r="K18" i="16"/>
  <c r="BF13" i="16" s="1"/>
  <c r="N19" i="16"/>
  <c r="BF21" i="16" s="1"/>
  <c r="BI5" i="16"/>
  <c r="K6" i="16"/>
  <c r="BB13" i="16" s="1"/>
  <c r="BG6" i="16"/>
  <c r="L7" i="16"/>
  <c r="BG14" i="16" s="1"/>
  <c r="T7" i="16"/>
  <c r="AG7" i="16"/>
  <c r="AH7" i="16" s="1"/>
  <c r="BL28" i="16" s="1"/>
  <c r="BH7" i="16"/>
  <c r="L8" i="16"/>
  <c r="BH12" i="16" s="1"/>
  <c r="T8" i="16"/>
  <c r="N10" i="16"/>
  <c r="BC21" i="16" s="1"/>
  <c r="O11" i="16"/>
  <c r="BI19" i="16" s="1"/>
  <c r="N12" i="16"/>
  <c r="BD20" i="16" s="1"/>
  <c r="O13" i="16"/>
  <c r="BI21" i="16" s="1"/>
  <c r="P14" i="16"/>
  <c r="BO19" i="16" s="1"/>
  <c r="K16" i="16"/>
  <c r="BE14" i="16" s="1"/>
  <c r="N17" i="16"/>
  <c r="BF19" i="16" s="1"/>
  <c r="P7" i="16"/>
  <c r="BL21" i="16" s="1"/>
  <c r="N15" i="16"/>
  <c r="BE20" i="16" s="1"/>
  <c r="O16" i="16"/>
  <c r="BJ21" i="16" s="1"/>
  <c r="P6" i="16"/>
  <c r="BL20" i="16" s="1"/>
  <c r="AG12" i="16"/>
  <c r="AH12" i="16" s="1"/>
  <c r="BN27" i="16" s="1"/>
  <c r="T12" i="16"/>
  <c r="U12" i="16" s="1"/>
  <c r="V12" i="16" s="1"/>
  <c r="BD27" i="16" s="1"/>
  <c r="N5" i="16"/>
  <c r="L6" i="16"/>
  <c r="BG13" i="16" s="1"/>
  <c r="T6" i="16"/>
  <c r="BH6" i="16"/>
  <c r="BI7" i="16"/>
  <c r="N9" i="16"/>
  <c r="BC20" i="16" s="1"/>
  <c r="O10" i="16"/>
  <c r="BH21" i="16" s="1"/>
  <c r="P11" i="16"/>
  <c r="BN19" i="16" s="1"/>
  <c r="O12" i="16"/>
  <c r="BI20" i="16" s="1"/>
  <c r="P13" i="16"/>
  <c r="BN21" i="16" s="1"/>
  <c r="Z13" i="16"/>
  <c r="Z14" i="16"/>
  <c r="K15" i="16"/>
  <c r="BE13" i="16" s="1"/>
  <c r="AG15" i="16"/>
  <c r="AH15" i="16" s="1"/>
  <c r="BO27" i="16" s="1"/>
  <c r="L16" i="16"/>
  <c r="BJ14" i="16" s="1"/>
  <c r="T16" i="16"/>
  <c r="U16" i="16" s="1"/>
  <c r="V16" i="16" s="1"/>
  <c r="BE28" i="16" s="1"/>
  <c r="O17" i="16"/>
  <c r="BK19" i="16" s="1"/>
  <c r="O18" i="16"/>
  <c r="BK20" i="16" s="1"/>
  <c r="O15" i="16"/>
  <c r="BJ20" i="16" s="1"/>
  <c r="P16" i="16"/>
  <c r="BO21" i="16" s="1"/>
  <c r="N14" i="16"/>
  <c r="BE19" i="16" s="1"/>
  <c r="K17" i="16"/>
  <c r="BF12" i="16" s="1"/>
  <c r="O5" i="16"/>
  <c r="N7" i="16"/>
  <c r="BB21" i="16" s="1"/>
  <c r="N8" i="16"/>
  <c r="BC19" i="16" s="1"/>
  <c r="O9" i="16"/>
  <c r="BH20" i="16" s="1"/>
  <c r="P10" i="16"/>
  <c r="BM21" i="16" s="1"/>
  <c r="Z10" i="16"/>
  <c r="AA10" i="16" s="1"/>
  <c r="AB10" i="16" s="1"/>
  <c r="BH28" i="16" s="1"/>
  <c r="Z11" i="16"/>
  <c r="AA11" i="16" s="1"/>
  <c r="AB11" i="16" s="1"/>
  <c r="BI26" i="16" s="1"/>
  <c r="P12" i="16"/>
  <c r="BN20" i="16" s="1"/>
  <c r="Z12" i="16"/>
  <c r="AA12" i="16" s="1"/>
  <c r="AB12" i="16" s="1"/>
  <c r="BI27" i="16" s="1"/>
  <c r="AG14" i="16"/>
  <c r="AH14" i="16" s="1"/>
  <c r="BO26" i="16" s="1"/>
  <c r="L15" i="16"/>
  <c r="BJ13" i="16" s="1"/>
  <c r="T15" i="16"/>
  <c r="P17" i="16"/>
  <c r="BP19" i="16" s="1"/>
  <c r="Z17" i="16"/>
  <c r="AA17" i="16" s="1"/>
  <c r="AB17" i="16" s="1"/>
  <c r="BK26" i="16" s="1"/>
  <c r="P18" i="16"/>
  <c r="BP20" i="16" s="1"/>
  <c r="Z18" i="16"/>
  <c r="AA18" i="16" s="1"/>
  <c r="AB18" i="16" s="1"/>
  <c r="BK27" i="16" s="1"/>
  <c r="BZ34" i="16"/>
  <c r="P8" i="16"/>
  <c r="BM19" i="16" s="1"/>
  <c r="U10" i="16"/>
  <c r="V10" i="16" s="1"/>
  <c r="BC28" i="16" s="1"/>
  <c r="BG5" i="16"/>
  <c r="K9" i="16"/>
  <c r="BC13" i="16" s="1"/>
  <c r="P15" i="16"/>
  <c r="BO20" i="16" s="1"/>
  <c r="T18" i="16"/>
  <c r="P5" i="16"/>
  <c r="BL19" i="16" s="1"/>
  <c r="AW1" i="16"/>
  <c r="BL5" i="16" s="1"/>
  <c r="N6" i="16"/>
  <c r="BB20" i="16" s="1"/>
  <c r="O7" i="16"/>
  <c r="BG21" i="16" s="1"/>
  <c r="AA8" i="16"/>
  <c r="AB8" i="16" s="1"/>
  <c r="BH26" i="16" s="1"/>
  <c r="Z9" i="16"/>
  <c r="AA9" i="16" s="1"/>
  <c r="AB9" i="16" s="1"/>
  <c r="BH27" i="16" s="1"/>
  <c r="K14" i="16"/>
  <c r="BE12" i="16" s="1"/>
  <c r="N16" i="16"/>
  <c r="BE21" i="16" s="1"/>
  <c r="AG18" i="16"/>
  <c r="AH18" i="16" s="1"/>
  <c r="BP27" i="16" s="1"/>
  <c r="K19" i="16"/>
  <c r="BF14" i="16" s="1"/>
  <c r="BZ32" i="16"/>
  <c r="CH35" i="16"/>
  <c r="CM35" i="16" s="1"/>
  <c r="CD36" i="16"/>
  <c r="CI36" i="16" s="1"/>
  <c r="DG16" i="16"/>
  <c r="AM1" i="16"/>
  <c r="BB5" i="16" s="1"/>
  <c r="AM2" i="16"/>
  <c r="BJ5" i="16"/>
  <c r="BJ6" i="16"/>
  <c r="BJ7" i="16"/>
  <c r="BG19" i="16"/>
  <c r="BK6" i="16"/>
  <c r="CQ5" i="16"/>
  <c r="CV5" i="16" s="1"/>
  <c r="CO6" i="16"/>
  <c r="CT6" i="16" s="1"/>
  <c r="AW2" i="16"/>
  <c r="BK7" i="16"/>
  <c r="BG7" i="16"/>
  <c r="BI6" i="16"/>
  <c r="DQ6" i="16"/>
  <c r="CP36" i="16"/>
  <c r="CU36" i="16" s="1"/>
  <c r="CP34" i="16"/>
  <c r="CU34" i="16" s="1"/>
  <c r="CO31" i="16"/>
  <c r="CT31" i="16" s="1"/>
  <c r="CO29" i="16"/>
  <c r="CT29" i="16" s="1"/>
  <c r="CO36" i="16"/>
  <c r="CT36" i="16" s="1"/>
  <c r="CO34" i="16"/>
  <c r="CT34" i="16" s="1"/>
  <c r="CR32" i="16"/>
  <c r="CW32" i="16" s="1"/>
  <c r="CN31" i="16"/>
  <c r="CS31" i="16" s="1"/>
  <c r="CR30" i="16"/>
  <c r="CW30" i="16" s="1"/>
  <c r="CN29" i="16"/>
  <c r="CS29" i="16" s="1"/>
  <c r="CR28" i="16"/>
  <c r="CW28" i="16" s="1"/>
  <c r="CN36" i="16"/>
  <c r="CS36" i="16" s="1"/>
  <c r="CR35" i="16"/>
  <c r="CW35" i="16" s="1"/>
  <c r="CN34" i="16"/>
  <c r="CS34" i="16" s="1"/>
  <c r="CR33" i="16"/>
  <c r="CW33" i="16" s="1"/>
  <c r="CQ32" i="16"/>
  <c r="CV32" i="16" s="1"/>
  <c r="CQ30" i="16"/>
  <c r="CV30" i="16" s="1"/>
  <c r="CQ28" i="16"/>
  <c r="CV28" i="16" s="1"/>
  <c r="CQ35" i="16"/>
  <c r="CV35" i="16" s="1"/>
  <c r="CQ33" i="16"/>
  <c r="CV33" i="16" s="1"/>
  <c r="CP32" i="16"/>
  <c r="CU32" i="16" s="1"/>
  <c r="CP30" i="16"/>
  <c r="CU30" i="16" s="1"/>
  <c r="CP28" i="16"/>
  <c r="CU28" i="16" s="1"/>
  <c r="CP35" i="16"/>
  <c r="CU35" i="16" s="1"/>
  <c r="CP33" i="16"/>
  <c r="CU33" i="16" s="1"/>
  <c r="CO32" i="16"/>
  <c r="CT32" i="16" s="1"/>
  <c r="CO35" i="16"/>
  <c r="CT35" i="16" s="1"/>
  <c r="CO33" i="16"/>
  <c r="CT33" i="16" s="1"/>
  <c r="CN32" i="16"/>
  <c r="CS32" i="16" s="1"/>
  <c r="CR31" i="16"/>
  <c r="CW31" i="16" s="1"/>
  <c r="CN30" i="16"/>
  <c r="CS30" i="16" s="1"/>
  <c r="CR29" i="16"/>
  <c r="CW29" i="16" s="1"/>
  <c r="CN28" i="16"/>
  <c r="CS28" i="16" s="1"/>
  <c r="CQ27" i="16"/>
  <c r="CV27" i="16" s="1"/>
  <c r="CR36" i="16"/>
  <c r="CW36" i="16" s="1"/>
  <c r="CN35" i="16"/>
  <c r="CS35" i="16" s="1"/>
  <c r="CR34" i="16"/>
  <c r="CW34" i="16" s="1"/>
  <c r="CN33" i="16"/>
  <c r="CS33" i="16" s="1"/>
  <c r="CQ31" i="16"/>
  <c r="CV31" i="16" s="1"/>
  <c r="CQ29" i="16"/>
  <c r="CV29" i="16" s="1"/>
  <c r="CP27" i="16"/>
  <c r="CU27" i="16" s="1"/>
  <c r="CQ36" i="16"/>
  <c r="CV36" i="16" s="1"/>
  <c r="CQ34" i="16"/>
  <c r="CV34" i="16" s="1"/>
  <c r="CP31" i="16"/>
  <c r="CU31" i="16" s="1"/>
  <c r="CP29" i="16"/>
  <c r="CU29" i="16" s="1"/>
  <c r="CO27" i="16"/>
  <c r="CT27" i="16" s="1"/>
  <c r="CR26" i="16"/>
  <c r="CW26" i="16" s="1"/>
  <c r="CN27" i="16"/>
  <c r="CS27" i="16" s="1"/>
  <c r="CR25" i="16"/>
  <c r="CW25" i="16" s="1"/>
  <c r="CN24" i="16"/>
  <c r="CS24" i="16" s="1"/>
  <c r="CR23" i="16"/>
  <c r="CW23" i="16" s="1"/>
  <c r="CQ25" i="16"/>
  <c r="CV25" i="16" s="1"/>
  <c r="CQ23" i="16"/>
  <c r="CV23" i="16" s="1"/>
  <c r="CQ26" i="16"/>
  <c r="CV26" i="16" s="1"/>
  <c r="CP25" i="16"/>
  <c r="CU25" i="16" s="1"/>
  <c r="CP23" i="16"/>
  <c r="CU23" i="16" s="1"/>
  <c r="CR22" i="16"/>
  <c r="CW22" i="16" s="1"/>
  <c r="CP19" i="16"/>
  <c r="CU19" i="16" s="1"/>
  <c r="CP26" i="16"/>
  <c r="CU26" i="16" s="1"/>
  <c r="CO25" i="16"/>
  <c r="CT25" i="16" s="1"/>
  <c r="CO23" i="16"/>
  <c r="CT23" i="16" s="1"/>
  <c r="CQ22" i="16"/>
  <c r="CV22" i="16" s="1"/>
  <c r="CO19" i="16"/>
  <c r="CT19" i="16" s="1"/>
  <c r="CR18" i="16"/>
  <c r="CW18" i="16" s="1"/>
  <c r="CQ17" i="16"/>
  <c r="CV17" i="16" s="1"/>
  <c r="CO26" i="16"/>
  <c r="CT26" i="16" s="1"/>
  <c r="CN25" i="16"/>
  <c r="CS25" i="16" s="1"/>
  <c r="CR24" i="16"/>
  <c r="CW24" i="16" s="1"/>
  <c r="CN23" i="16"/>
  <c r="CS23" i="16" s="1"/>
  <c r="CP22" i="16"/>
  <c r="CU22" i="16" s="1"/>
  <c r="CR21" i="16"/>
  <c r="CW21" i="16" s="1"/>
  <c r="CN19" i="16"/>
  <c r="CS19" i="16" s="1"/>
  <c r="CO30" i="16"/>
  <c r="CT30" i="16" s="1"/>
  <c r="CO28" i="16"/>
  <c r="CT28" i="16" s="1"/>
  <c r="CN26" i="16"/>
  <c r="CS26" i="16" s="1"/>
  <c r="CQ24" i="16"/>
  <c r="CV24" i="16" s="1"/>
  <c r="CO22" i="16"/>
  <c r="CT22" i="16" s="1"/>
  <c r="CQ21" i="16"/>
  <c r="CV21" i="16" s="1"/>
  <c r="CR20" i="16"/>
  <c r="CW20" i="16" s="1"/>
  <c r="CP18" i="16"/>
  <c r="CU18" i="16" s="1"/>
  <c r="CR27" i="16"/>
  <c r="CW27" i="16" s="1"/>
  <c r="CO24" i="16"/>
  <c r="CT24" i="16" s="1"/>
  <c r="CR17" i="16"/>
  <c r="CW17" i="16" s="1"/>
  <c r="CO16" i="16"/>
  <c r="CT16" i="16" s="1"/>
  <c r="CQ20" i="16"/>
  <c r="CV20" i="16" s="1"/>
  <c r="CP17" i="16"/>
  <c r="CU17" i="16" s="1"/>
  <c r="CN22" i="16"/>
  <c r="CS22" i="16" s="1"/>
  <c r="CP21" i="16"/>
  <c r="CU21" i="16" s="1"/>
  <c r="CP20" i="16"/>
  <c r="CU20" i="16" s="1"/>
  <c r="CO17" i="16"/>
  <c r="CT17" i="16" s="1"/>
  <c r="CO21" i="16"/>
  <c r="CT21" i="16" s="1"/>
  <c r="CO20" i="16"/>
  <c r="CT20" i="16" s="1"/>
  <c r="CR19" i="16"/>
  <c r="CW19" i="16" s="1"/>
  <c r="CQ18" i="16"/>
  <c r="CV18" i="16" s="1"/>
  <c r="CN17" i="16"/>
  <c r="CS17" i="16" s="1"/>
  <c r="CP15" i="16"/>
  <c r="CU15" i="16" s="1"/>
  <c r="CN21" i="16"/>
  <c r="CS21" i="16" s="1"/>
  <c r="CN20" i="16"/>
  <c r="CS20" i="16" s="1"/>
  <c r="CQ19" i="16"/>
  <c r="CV19" i="16" s="1"/>
  <c r="CO18" i="16"/>
  <c r="CT18" i="16" s="1"/>
  <c r="CO15" i="16"/>
  <c r="CT15" i="16" s="1"/>
  <c r="CN13" i="16"/>
  <c r="CS13" i="16" s="1"/>
  <c r="CP11" i="16"/>
  <c r="CU11" i="16" s="1"/>
  <c r="CP9" i="16"/>
  <c r="CU9" i="16" s="1"/>
  <c r="CN18" i="16"/>
  <c r="CS18" i="16" s="1"/>
  <c r="CR16" i="16"/>
  <c r="CW16" i="16" s="1"/>
  <c r="CP16" i="16"/>
  <c r="CU16" i="16" s="1"/>
  <c r="CP14" i="16"/>
  <c r="CU14" i="16" s="1"/>
  <c r="CR12" i="16"/>
  <c r="CW12" i="16" s="1"/>
  <c r="CQ10" i="16"/>
  <c r="CV10" i="16" s="1"/>
  <c r="CO5" i="16"/>
  <c r="CT5" i="16" s="1"/>
  <c r="DE5" i="16"/>
  <c r="DM5" i="16"/>
  <c r="DK6" i="16"/>
  <c r="DS6" i="16"/>
  <c r="DA7" i="16"/>
  <c r="DQ7" i="16"/>
  <c r="DY7" i="16"/>
  <c r="CO8" i="16"/>
  <c r="CT8" i="16" s="1"/>
  <c r="DE8" i="16"/>
  <c r="DM8" i="16"/>
  <c r="CN9" i="16"/>
  <c r="CS9" i="16" s="1"/>
  <c r="CY9" i="16"/>
  <c r="CP10" i="16"/>
  <c r="CU10" i="16" s="1"/>
  <c r="DA10" i="16"/>
  <c r="DL10" i="16"/>
  <c r="DV10" i="16"/>
  <c r="DD11" i="16"/>
  <c r="DY11" i="16"/>
  <c r="CQ12" i="16"/>
  <c r="CV12" i="16" s="1"/>
  <c r="DM12" i="16"/>
  <c r="DW12" i="16"/>
  <c r="DE13" i="16"/>
  <c r="DG14" i="16"/>
  <c r="DG15" i="16"/>
  <c r="DS15" i="16"/>
  <c r="DV36" i="16"/>
  <c r="DF36" i="16"/>
  <c r="CX36" i="16"/>
  <c r="DR35" i="16"/>
  <c r="DJ35" i="16"/>
  <c r="DV34" i="16"/>
  <c r="DF34" i="16"/>
  <c r="CX34" i="16"/>
  <c r="DR33" i="16"/>
  <c r="DJ33" i="16"/>
  <c r="DY32" i="16"/>
  <c r="DQ32" i="16"/>
  <c r="DA32" i="16"/>
  <c r="DM31" i="16"/>
  <c r="DE31" i="16"/>
  <c r="DY30" i="16"/>
  <c r="DQ30" i="16"/>
  <c r="DA30" i="16"/>
  <c r="DM29" i="16"/>
  <c r="DE29" i="16"/>
  <c r="DY28" i="16"/>
  <c r="DQ28" i="16"/>
  <c r="DA28" i="16"/>
  <c r="DM36" i="16"/>
  <c r="DE36" i="16"/>
  <c r="DY35" i="16"/>
  <c r="DQ35" i="16"/>
  <c r="DA35" i="16"/>
  <c r="DM34" i="16"/>
  <c r="DE34" i="16"/>
  <c r="DY33" i="16"/>
  <c r="DQ33" i="16"/>
  <c r="DA33" i="16"/>
  <c r="DX32" i="16"/>
  <c r="DP32" i="16"/>
  <c r="CZ32" i="16"/>
  <c r="DL31" i="16"/>
  <c r="DD31" i="16"/>
  <c r="DX30" i="16"/>
  <c r="DP30" i="16"/>
  <c r="CZ30" i="16"/>
  <c r="DL29" i="16"/>
  <c r="DD29" i="16"/>
  <c r="DX28" i="16"/>
  <c r="DP28" i="16"/>
  <c r="CZ28" i="16"/>
  <c r="DL36" i="16"/>
  <c r="DD36" i="16"/>
  <c r="DX35" i="16"/>
  <c r="DP35" i="16"/>
  <c r="CZ35" i="16"/>
  <c r="DL34" i="16"/>
  <c r="DD34" i="16"/>
  <c r="DX33" i="16"/>
  <c r="DP33" i="16"/>
  <c r="CZ33" i="16"/>
  <c r="DW32" i="16"/>
  <c r="DG32" i="16"/>
  <c r="CY32" i="16"/>
  <c r="DS31" i="16"/>
  <c r="DK31" i="16"/>
  <c r="DW30" i="16"/>
  <c r="DG30" i="16"/>
  <c r="CY30" i="16"/>
  <c r="DS29" i="16"/>
  <c r="DK29" i="16"/>
  <c r="DW28" i="16"/>
  <c r="DG28" i="16"/>
  <c r="CY28" i="16"/>
  <c r="DR27" i="16"/>
  <c r="DJ27" i="16"/>
  <c r="DS36" i="16"/>
  <c r="DK36" i="16"/>
  <c r="DW35" i="16"/>
  <c r="DG35" i="16"/>
  <c r="CY35" i="16"/>
  <c r="DS34" i="16"/>
  <c r="DK34" i="16"/>
  <c r="DW33" i="16"/>
  <c r="DG33" i="16"/>
  <c r="CY33" i="16"/>
  <c r="DV32" i="16"/>
  <c r="DF32" i="16"/>
  <c r="CX32" i="16"/>
  <c r="DR31" i="16"/>
  <c r="DJ31" i="16"/>
  <c r="DV30" i="16"/>
  <c r="DF30" i="16"/>
  <c r="CX30" i="16"/>
  <c r="DR29" i="16"/>
  <c r="DJ29" i="16"/>
  <c r="DV28" i="16"/>
  <c r="DF28" i="16"/>
  <c r="CX28" i="16"/>
  <c r="DY27" i="16"/>
  <c r="DQ27" i="16"/>
  <c r="DA27" i="16"/>
  <c r="DR36" i="16"/>
  <c r="DJ36" i="16"/>
  <c r="DV35" i="16"/>
  <c r="DF35" i="16"/>
  <c r="CX35" i="16"/>
  <c r="DR34" i="16"/>
  <c r="DJ34" i="16"/>
  <c r="DV33" i="16"/>
  <c r="DF33" i="16"/>
  <c r="CX33" i="16"/>
  <c r="DM32" i="16"/>
  <c r="DE32" i="16"/>
  <c r="DY31" i="16"/>
  <c r="DQ31" i="16"/>
  <c r="DY36" i="16"/>
  <c r="DQ36" i="16"/>
  <c r="DA36" i="16"/>
  <c r="DM35" i="16"/>
  <c r="DE35" i="16"/>
  <c r="DY34" i="16"/>
  <c r="DQ34" i="16"/>
  <c r="DA34" i="16"/>
  <c r="DM33" i="16"/>
  <c r="DE33" i="16"/>
  <c r="DL32" i="16"/>
  <c r="DD32" i="16"/>
  <c r="DX31" i="16"/>
  <c r="DP31" i="16"/>
  <c r="CZ31" i="16"/>
  <c r="DL30" i="16"/>
  <c r="DD30" i="16"/>
  <c r="DX29" i="16"/>
  <c r="DP29" i="16"/>
  <c r="CZ29" i="16"/>
  <c r="DL28" i="16"/>
  <c r="DD28" i="16"/>
  <c r="DW27" i="16"/>
  <c r="DG27" i="16"/>
  <c r="CY27" i="16"/>
  <c r="DR26" i="16"/>
  <c r="DJ26" i="16"/>
  <c r="DX36" i="16"/>
  <c r="DP36" i="16"/>
  <c r="CZ36" i="16"/>
  <c r="DL35" i="16"/>
  <c r="DD35" i="16"/>
  <c r="DX34" i="16"/>
  <c r="DP34" i="16"/>
  <c r="CZ34" i="16"/>
  <c r="DL33" i="16"/>
  <c r="DD33" i="16"/>
  <c r="DS32" i="16"/>
  <c r="DK32" i="16"/>
  <c r="DW31" i="16"/>
  <c r="DG31" i="16"/>
  <c r="CY31" i="16"/>
  <c r="DS30" i="16"/>
  <c r="DK30" i="16"/>
  <c r="DW29" i="16"/>
  <c r="DG29" i="16"/>
  <c r="CY29" i="16"/>
  <c r="DS28" i="16"/>
  <c r="DK28" i="16"/>
  <c r="DV27" i="16"/>
  <c r="DF27" i="16"/>
  <c r="CX27" i="16"/>
  <c r="DY26" i="16"/>
  <c r="DW36" i="16"/>
  <c r="DG36" i="16"/>
  <c r="CY36" i="16"/>
  <c r="DS35" i="16"/>
  <c r="DK35" i="16"/>
  <c r="DW34" i="16"/>
  <c r="DG34" i="16"/>
  <c r="CY34" i="16"/>
  <c r="DS33" i="16"/>
  <c r="DK33" i="16"/>
  <c r="DR32" i="16"/>
  <c r="DJ32" i="16"/>
  <c r="DV31" i="16"/>
  <c r="DF31" i="16"/>
  <c r="CX31" i="16"/>
  <c r="DR30" i="16"/>
  <c r="DJ30" i="16"/>
  <c r="DV29" i="16"/>
  <c r="DF29" i="16"/>
  <c r="CX29" i="16"/>
  <c r="DR28" i="16"/>
  <c r="DJ28" i="16"/>
  <c r="DM27" i="16"/>
  <c r="DE27" i="16"/>
  <c r="DX26" i="16"/>
  <c r="DP26" i="16"/>
  <c r="CZ26" i="16"/>
  <c r="DQ29" i="16"/>
  <c r="DK27" i="16"/>
  <c r="DE26" i="16"/>
  <c r="DX25" i="16"/>
  <c r="DP25" i="16"/>
  <c r="CZ25" i="16"/>
  <c r="DL24" i="16"/>
  <c r="DD24" i="16"/>
  <c r="DX23" i="16"/>
  <c r="DP23" i="16"/>
  <c r="CZ23" i="16"/>
  <c r="DD26" i="16"/>
  <c r="DW25" i="16"/>
  <c r="DG25" i="16"/>
  <c r="CY25" i="16"/>
  <c r="DS24" i="16"/>
  <c r="DK24" i="16"/>
  <c r="DW23" i="16"/>
  <c r="DG23" i="16"/>
  <c r="CY23" i="16"/>
  <c r="DM30" i="16"/>
  <c r="DA29" i="16"/>
  <c r="DM28" i="16"/>
  <c r="DD27" i="16"/>
  <c r="DM26" i="16"/>
  <c r="DV25" i="16"/>
  <c r="DF25" i="16"/>
  <c r="CX25" i="16"/>
  <c r="DR24" i="16"/>
  <c r="DJ24" i="16"/>
  <c r="DV23" i="16"/>
  <c r="DF23" i="16"/>
  <c r="CX23" i="16"/>
  <c r="DX22" i="16"/>
  <c r="DP22" i="16"/>
  <c r="CZ22" i="16"/>
  <c r="DR21" i="16"/>
  <c r="DJ21" i="16"/>
  <c r="DS20" i="16"/>
  <c r="DK20" i="16"/>
  <c r="DV19" i="16"/>
  <c r="DF19" i="16"/>
  <c r="CX19" i="16"/>
  <c r="DE30" i="16"/>
  <c r="DE28" i="16"/>
  <c r="DX27" i="16"/>
  <c r="DW26" i="16"/>
  <c r="DL26" i="16"/>
  <c r="DN26" i="16" s="1"/>
  <c r="DO26" i="16" s="1"/>
  <c r="EE26" i="16" s="1"/>
  <c r="DA26" i="16"/>
  <c r="DM25" i="16"/>
  <c r="DE25" i="16"/>
  <c r="DY24" i="16"/>
  <c r="DQ24" i="16"/>
  <c r="DA24" i="16"/>
  <c r="DM23" i="16"/>
  <c r="DE23" i="16"/>
  <c r="DW22" i="16"/>
  <c r="DG22" i="16"/>
  <c r="CY22" i="16"/>
  <c r="DY21" i="16"/>
  <c r="DQ21" i="16"/>
  <c r="DA21" i="16"/>
  <c r="DR20" i="16"/>
  <c r="DJ20" i="16"/>
  <c r="DM19" i="16"/>
  <c r="DE19" i="16"/>
  <c r="DX18" i="16"/>
  <c r="DP18" i="16"/>
  <c r="CZ18" i="16"/>
  <c r="DW17" i="16"/>
  <c r="DG17" i="16"/>
  <c r="CY17" i="16"/>
  <c r="DS16" i="16"/>
  <c r="DK16" i="16"/>
  <c r="CZ27" i="16"/>
  <c r="DV26" i="16"/>
  <c r="DK26" i="16"/>
  <c r="CY26" i="16"/>
  <c r="DL25" i="16"/>
  <c r="DD25" i="16"/>
  <c r="DX24" i="16"/>
  <c r="DP24" i="16"/>
  <c r="CZ24" i="16"/>
  <c r="DL23" i="16"/>
  <c r="DD23" i="16"/>
  <c r="DV22" i="16"/>
  <c r="DF22" i="16"/>
  <c r="CX22" i="16"/>
  <c r="DX21" i="16"/>
  <c r="DP21" i="16"/>
  <c r="CZ21" i="16"/>
  <c r="DY20" i="16"/>
  <c r="DQ20" i="16"/>
  <c r="DA20" i="16"/>
  <c r="DL19" i="16"/>
  <c r="DD19" i="16"/>
  <c r="DS27" i="16"/>
  <c r="CX26" i="16"/>
  <c r="DS25" i="16"/>
  <c r="DK25" i="16"/>
  <c r="DW24" i="16"/>
  <c r="DG24" i="16"/>
  <c r="CY24" i="16"/>
  <c r="DS23" i="16"/>
  <c r="DK23" i="16"/>
  <c r="DM22" i="16"/>
  <c r="DE22" i="16"/>
  <c r="DW21" i="16"/>
  <c r="DG21" i="16"/>
  <c r="CY21" i="16"/>
  <c r="DX20" i="16"/>
  <c r="DP20" i="16"/>
  <c r="CZ20" i="16"/>
  <c r="DS19" i="16"/>
  <c r="DK19" i="16"/>
  <c r="DV18" i="16"/>
  <c r="DF18" i="16"/>
  <c r="CX18" i="16"/>
  <c r="DY29" i="16"/>
  <c r="DL27" i="16"/>
  <c r="DQ26" i="16"/>
  <c r="DF26" i="16"/>
  <c r="DY25" i="16"/>
  <c r="DQ25" i="16"/>
  <c r="DA25" i="16"/>
  <c r="DM24" i="16"/>
  <c r="DE24" i="16"/>
  <c r="DY23" i="16"/>
  <c r="DQ23" i="16"/>
  <c r="DA23" i="16"/>
  <c r="DS26" i="16"/>
  <c r="DJ22" i="16"/>
  <c r="DL21" i="16"/>
  <c r="DL20" i="16"/>
  <c r="CY19" i="16"/>
  <c r="DQ18" i="16"/>
  <c r="DE18" i="16"/>
  <c r="DS17" i="16"/>
  <c r="DJ17" i="16"/>
  <c r="DA17" i="16"/>
  <c r="DW16" i="16"/>
  <c r="DE16" i="16"/>
  <c r="DP27" i="16"/>
  <c r="DG26" i="16"/>
  <c r="DY22" i="16"/>
  <c r="DK21" i="16"/>
  <c r="DW20" i="16"/>
  <c r="DG20" i="16"/>
  <c r="DJ19" i="16"/>
  <c r="DD18" i="16"/>
  <c r="DR17" i="16"/>
  <c r="CZ17" i="16"/>
  <c r="DR25" i="16"/>
  <c r="DV24" i="16"/>
  <c r="DD22" i="16"/>
  <c r="DV21" i="16"/>
  <c r="DF21" i="16"/>
  <c r="DV20" i="16"/>
  <c r="DF20" i="16"/>
  <c r="DY19" i="16"/>
  <c r="DY18" i="16"/>
  <c r="DM18" i="16"/>
  <c r="DQ17" i="16"/>
  <c r="CX17" i="16"/>
  <c r="DL16" i="16"/>
  <c r="DJ25" i="16"/>
  <c r="DR23" i="16"/>
  <c r="DS22" i="16"/>
  <c r="DE21" i="16"/>
  <c r="DE20" i="16"/>
  <c r="DX19" i="16"/>
  <c r="DW18" i="16"/>
  <c r="DL18" i="16"/>
  <c r="DY17" i="16"/>
  <c r="DP17" i="16"/>
  <c r="DF17" i="16"/>
  <c r="DJ16" i="16"/>
  <c r="DV15" i="16"/>
  <c r="DF15" i="16"/>
  <c r="CX15" i="16"/>
  <c r="DR14" i="16"/>
  <c r="DJ14" i="16"/>
  <c r="DF24" i="16"/>
  <c r="DJ23" i="16"/>
  <c r="DR22" i="16"/>
  <c r="DD21" i="16"/>
  <c r="DD20" i="16"/>
  <c r="DW19" i="16"/>
  <c r="DG19" i="16"/>
  <c r="DK18" i="16"/>
  <c r="DA18" i="16"/>
  <c r="DX17" i="16"/>
  <c r="DE17" i="16"/>
  <c r="DR16" i="16"/>
  <c r="DA16" i="16"/>
  <c r="DM15" i="16"/>
  <c r="DE15" i="16"/>
  <c r="DY14" i="16"/>
  <c r="DQ14" i="16"/>
  <c r="DA14" i="16"/>
  <c r="DL13" i="16"/>
  <c r="DD13" i="16"/>
  <c r="DS12" i="16"/>
  <c r="DK12" i="16"/>
  <c r="DV11" i="16"/>
  <c r="DF11" i="16"/>
  <c r="CX11" i="16"/>
  <c r="DR10" i="16"/>
  <c r="DJ10" i="16"/>
  <c r="DV9" i="16"/>
  <c r="DF9" i="16"/>
  <c r="CX9" i="16"/>
  <c r="DA31" i="16"/>
  <c r="CX24" i="16"/>
  <c r="DQ22" i="16"/>
  <c r="DA22" i="16"/>
  <c r="DS21" i="16"/>
  <c r="CY20" i="16"/>
  <c r="DR19" i="16"/>
  <c r="DJ18" i="16"/>
  <c r="CY18" i="16"/>
  <c r="DV17" i="16"/>
  <c r="DM17" i="16"/>
  <c r="DD17" i="16"/>
  <c r="DQ16" i="16"/>
  <c r="CZ16" i="16"/>
  <c r="DK22" i="16"/>
  <c r="DM21" i="16"/>
  <c r="DM20" i="16"/>
  <c r="DP19" i="16"/>
  <c r="CZ19" i="16"/>
  <c r="DR18" i="16"/>
  <c r="DT18" i="16" s="1"/>
  <c r="DU18" i="16" s="1"/>
  <c r="EF18" i="16" s="1"/>
  <c r="DG18" i="16"/>
  <c r="DK17" i="16"/>
  <c r="DX16" i="16"/>
  <c r="DF16" i="16"/>
  <c r="CX16" i="16"/>
  <c r="DR15" i="16"/>
  <c r="DJ15" i="16"/>
  <c r="DV14" i="16"/>
  <c r="DF14" i="16"/>
  <c r="CX14" i="16"/>
  <c r="DY13" i="16"/>
  <c r="DQ13" i="16"/>
  <c r="DA13" i="16"/>
  <c r="DX12" i="16"/>
  <c r="DP12" i="16"/>
  <c r="CZ12" i="16"/>
  <c r="DS11" i="16"/>
  <c r="DK11" i="16"/>
  <c r="DW10" i="16"/>
  <c r="DG10" i="16"/>
  <c r="CY10" i="16"/>
  <c r="DS9" i="16"/>
  <c r="DK9" i="16"/>
  <c r="CP5" i="16"/>
  <c r="CU5" i="16" s="1"/>
  <c r="CX5" i="16"/>
  <c r="DF5" i="16"/>
  <c r="DV5" i="16"/>
  <c r="CN6" i="16"/>
  <c r="CS6" i="16" s="1"/>
  <c r="DD6" i="16"/>
  <c r="DL6" i="16"/>
  <c r="DJ7" i="16"/>
  <c r="DR7" i="16"/>
  <c r="CP8" i="16"/>
  <c r="CU8" i="16" s="1"/>
  <c r="CX8" i="16"/>
  <c r="DF8" i="16"/>
  <c r="DV8" i="16"/>
  <c r="CO9" i="16"/>
  <c r="CT9" i="16" s="1"/>
  <c r="CZ9" i="16"/>
  <c r="DJ9" i="16"/>
  <c r="CR10" i="16"/>
  <c r="CW10" i="16" s="1"/>
  <c r="DM10" i="16"/>
  <c r="DX10" i="16"/>
  <c r="DE11" i="16"/>
  <c r="DP11" i="16"/>
  <c r="DD12" i="16"/>
  <c r="DY12" i="16"/>
  <c r="DF13" i="16"/>
  <c r="DP13" i="16"/>
  <c r="DM16" i="16"/>
  <c r="DL22" i="16"/>
  <c r="DG8" i="16"/>
  <c r="CQ9" i="16"/>
  <c r="CV9" i="16" s="1"/>
  <c r="DL9" i="16"/>
  <c r="DW9" i="16"/>
  <c r="DY10" i="16"/>
  <c r="DG11" i="16"/>
  <c r="DQ11" i="16"/>
  <c r="DE12" i="16"/>
  <c r="DG13" i="16"/>
  <c r="DR13" i="16"/>
  <c r="DK14" i="16"/>
  <c r="DW14" i="16"/>
  <c r="DW15" i="16"/>
  <c r="DP16" i="16"/>
  <c r="DS18" i="16"/>
  <c r="DG5" i="16"/>
  <c r="DW5" i="16"/>
  <c r="DM6" i="16"/>
  <c r="DK7" i="16"/>
  <c r="CY8" i="16"/>
  <c r="DA9" i="16"/>
  <c r="CR5" i="16"/>
  <c r="CW5" i="16" s="1"/>
  <c r="CZ5" i="16"/>
  <c r="DP5" i="16"/>
  <c r="DX5" i="16"/>
  <c r="CP6" i="16"/>
  <c r="CU6" i="16" s="1"/>
  <c r="CX6" i="16"/>
  <c r="DF6" i="16"/>
  <c r="DV6" i="16"/>
  <c r="CN7" i="16"/>
  <c r="CS7" i="16" s="1"/>
  <c r="DD7" i="16"/>
  <c r="DL7" i="16"/>
  <c r="CR8" i="16"/>
  <c r="CW8" i="16" s="1"/>
  <c r="CZ8" i="16"/>
  <c r="DP8" i="16"/>
  <c r="DX8" i="16"/>
  <c r="CR9" i="16"/>
  <c r="CW9" i="16" s="1"/>
  <c r="DM9" i="16"/>
  <c r="DX9" i="16"/>
  <c r="DE10" i="16"/>
  <c r="DP10" i="16"/>
  <c r="AG11" i="16"/>
  <c r="AH11" i="16" s="1"/>
  <c r="BN26" i="16" s="1"/>
  <c r="DR11" i="16"/>
  <c r="DF12" i="16"/>
  <c r="DQ12" i="16"/>
  <c r="CX13" i="16"/>
  <c r="DS13" i="16"/>
  <c r="AA14" i="16"/>
  <c r="AB14" i="16" s="1"/>
  <c r="BJ26" i="16" s="1"/>
  <c r="CY14" i="16"/>
  <c r="DL14" i="16"/>
  <c r="DX14" i="16"/>
  <c r="CY15" i="16"/>
  <c r="DK15" i="16"/>
  <c r="DX15" i="16"/>
  <c r="CN16" i="16"/>
  <c r="CS16" i="16" s="1"/>
  <c r="DV16" i="16"/>
  <c r="DS7" i="16"/>
  <c r="CQ8" i="16"/>
  <c r="CV8" i="16" s="1"/>
  <c r="DW8" i="16"/>
  <c r="DD10" i="16"/>
  <c r="DA5" i="16"/>
  <c r="DQ5" i="16"/>
  <c r="DY5" i="16"/>
  <c r="CQ6" i="16"/>
  <c r="CV6" i="16" s="1"/>
  <c r="CY6" i="16"/>
  <c r="DG6" i="16"/>
  <c r="DW6" i="16"/>
  <c r="CO7" i="16"/>
  <c r="CT7" i="16" s="1"/>
  <c r="DE7" i="16"/>
  <c r="DM7" i="16"/>
  <c r="DA8" i="16"/>
  <c r="DQ8" i="16"/>
  <c r="DY8" i="16"/>
  <c r="DD9" i="16"/>
  <c r="DY9" i="16"/>
  <c r="DF10" i="16"/>
  <c r="DQ10" i="16"/>
  <c r="CN11" i="16"/>
  <c r="CS11" i="16" s="1"/>
  <c r="CY11" i="16"/>
  <c r="DG12" i="16"/>
  <c r="DR12" i="16"/>
  <c r="CO13" i="16"/>
  <c r="CT13" i="16" s="1"/>
  <c r="CY13" i="16"/>
  <c r="DJ13" i="16"/>
  <c r="CN14" i="16"/>
  <c r="CS14" i="16" s="1"/>
  <c r="CZ14" i="16"/>
  <c r="DM14" i="16"/>
  <c r="CZ15" i="16"/>
  <c r="DL15" i="16"/>
  <c r="DY15" i="16"/>
  <c r="CQ16" i="16"/>
  <c r="CV16" i="16" s="1"/>
  <c r="DY16" i="16"/>
  <c r="CX20" i="16"/>
  <c r="CY5" i="16"/>
  <c r="DE6" i="16"/>
  <c r="BB19" i="16"/>
  <c r="DJ5" i="16"/>
  <c r="DR5" i="16"/>
  <c r="CR6" i="16"/>
  <c r="CW6" i="16" s="1"/>
  <c r="CZ6" i="16"/>
  <c r="DP6" i="16"/>
  <c r="DX6" i="16"/>
  <c r="CP7" i="16"/>
  <c r="CU7" i="16" s="1"/>
  <c r="CX7" i="16"/>
  <c r="DF7" i="16"/>
  <c r="DV7" i="16"/>
  <c r="DJ8" i="16"/>
  <c r="DR8" i="16"/>
  <c r="DE9" i="16"/>
  <c r="DP9" i="16"/>
  <c r="DS10" i="16"/>
  <c r="CO11" i="16"/>
  <c r="CT11" i="16" s="1"/>
  <c r="CZ11" i="16"/>
  <c r="DJ11" i="16"/>
  <c r="CN12" i="16"/>
  <c r="CS12" i="16" s="1"/>
  <c r="CX12" i="16"/>
  <c r="CP13" i="16"/>
  <c r="CU13" i="16" s="1"/>
  <c r="CZ13" i="16"/>
  <c r="DK13" i="16"/>
  <c r="DV13" i="16"/>
  <c r="CO14" i="16"/>
  <c r="CT14" i="16" s="1"/>
  <c r="CN15" i="16"/>
  <c r="CS15" i="16" s="1"/>
  <c r="DA15" i="16"/>
  <c r="DL17" i="16"/>
  <c r="CP24" i="16"/>
  <c r="CU24" i="16" s="1"/>
  <c r="DA6" i="16"/>
  <c r="DY6" i="16"/>
  <c r="CY7" i="16"/>
  <c r="DK8" i="16"/>
  <c r="DS8" i="16"/>
  <c r="CN10" i="16"/>
  <c r="CS10" i="16" s="1"/>
  <c r="CX10" i="16"/>
  <c r="CQ11" i="16"/>
  <c r="CV11" i="16" s="1"/>
  <c r="DA11" i="16"/>
  <c r="DL11" i="16"/>
  <c r="DW11" i="16"/>
  <c r="CO12" i="16"/>
  <c r="CT12" i="16" s="1"/>
  <c r="CY12" i="16"/>
  <c r="DJ12" i="16"/>
  <c r="CQ13" i="16"/>
  <c r="CV13" i="16" s="1"/>
  <c r="DM13" i="16"/>
  <c r="DW13" i="16"/>
  <c r="CQ14" i="16"/>
  <c r="CV14" i="16" s="1"/>
  <c r="DD14" i="16"/>
  <c r="DP14" i="16"/>
  <c r="CQ15" i="16"/>
  <c r="CV15" i="16" s="1"/>
  <c r="DP15" i="16"/>
  <c r="CY16" i="16"/>
  <c r="DA19" i="16"/>
  <c r="CX21" i="16"/>
  <c r="CQ7" i="16"/>
  <c r="CV7" i="16" s="1"/>
  <c r="DG7" i="16"/>
  <c r="DW7" i="16"/>
  <c r="DG9" i="16"/>
  <c r="DQ9" i="16"/>
  <c r="CN5" i="16"/>
  <c r="DD5" i="16"/>
  <c r="DL5" i="16"/>
  <c r="DN5" i="16" s="1"/>
  <c r="DO5" i="16" s="1"/>
  <c r="EE5" i="16" s="1"/>
  <c r="DJ6" i="16"/>
  <c r="DR6" i="16"/>
  <c r="CR7" i="16"/>
  <c r="CW7" i="16" s="1"/>
  <c r="CZ7" i="16"/>
  <c r="DP7" i="16"/>
  <c r="DX7" i="16"/>
  <c r="CN8" i="16"/>
  <c r="CS8" i="16" s="1"/>
  <c r="DD8" i="16"/>
  <c r="DL8" i="16"/>
  <c r="AG9" i="16"/>
  <c r="AH9" i="16" s="1"/>
  <c r="BM27" i="16" s="1"/>
  <c r="DR9" i="16"/>
  <c r="CO10" i="16"/>
  <c r="CT10" i="16" s="1"/>
  <c r="CZ10" i="16"/>
  <c r="DB10" i="16" s="1"/>
  <c r="DC10" i="16" s="1"/>
  <c r="EC10" i="16" s="1"/>
  <c r="DK10" i="16"/>
  <c r="CR11" i="16"/>
  <c r="CW11" i="16" s="1"/>
  <c r="DM11" i="16"/>
  <c r="DX11" i="16"/>
  <c r="DZ11" i="16" s="1"/>
  <c r="EA11" i="16" s="1"/>
  <c r="EG11" i="16" s="1"/>
  <c r="CP12" i="16"/>
  <c r="CU12" i="16" s="1"/>
  <c r="DA12" i="16"/>
  <c r="DL12" i="16"/>
  <c r="DV12" i="16"/>
  <c r="CR13" i="16"/>
  <c r="CW13" i="16" s="1"/>
  <c r="DX13" i="16"/>
  <c r="CR14" i="16"/>
  <c r="CW14" i="16" s="1"/>
  <c r="DE14" i="16"/>
  <c r="DS14" i="16"/>
  <c r="AA15" i="16"/>
  <c r="AB15" i="16" s="1"/>
  <c r="BJ27" i="16" s="1"/>
  <c r="CR15" i="16"/>
  <c r="CW15" i="16" s="1"/>
  <c r="DD15" i="16"/>
  <c r="DQ15" i="16"/>
  <c r="DD16" i="16"/>
  <c r="DQ19" i="16"/>
  <c r="AA19" i="16"/>
  <c r="AB19" i="16" s="1"/>
  <c r="BK28" i="16" s="1"/>
  <c r="M17" i="16"/>
  <c r="BP12" i="16" s="1"/>
  <c r="AF19" i="16"/>
  <c r="AG19" i="16" s="1"/>
  <c r="AH19" i="16" s="1"/>
  <c r="BP28" i="16" s="1"/>
  <c r="P19" i="16"/>
  <c r="BP21" i="16" s="1"/>
  <c r="U17" i="16"/>
  <c r="V17" i="16" s="1"/>
  <c r="BF26" i="16" s="1"/>
  <c r="CD30" i="16"/>
  <c r="CI30" i="16" s="1"/>
  <c r="BZ31" i="16"/>
  <c r="CH31" i="16"/>
  <c r="CM31" i="16" s="1"/>
  <c r="CD32" i="16"/>
  <c r="CI32" i="16" s="1"/>
  <c r="CE33" i="16"/>
  <c r="CJ33" i="16" s="1"/>
  <c r="CA34" i="16"/>
  <c r="CE35" i="16"/>
  <c r="CJ35" i="16" s="1"/>
  <c r="CA36" i="16"/>
  <c r="CE32" i="16"/>
  <c r="CJ32" i="16" s="1"/>
  <c r="CF33" i="16"/>
  <c r="CK33" i="16" s="1"/>
  <c r="CB34" i="16"/>
  <c r="CF35" i="16"/>
  <c r="CK35" i="16" s="1"/>
  <c r="CB36" i="16"/>
  <c r="CF30" i="16"/>
  <c r="CK30" i="16" s="1"/>
  <c r="CB31" i="16"/>
  <c r="CF32" i="16"/>
  <c r="CK32" i="16" s="1"/>
  <c r="BY33" i="16"/>
  <c r="CG33" i="16"/>
  <c r="CL33" i="16" s="1"/>
  <c r="CC34" i="16"/>
  <c r="BY35" i="16"/>
  <c r="CG35" i="16"/>
  <c r="CL35" i="16" s="1"/>
  <c r="CC36" i="16"/>
  <c r="CE34" i="16"/>
  <c r="CJ34" i="16" s="1"/>
  <c r="CA35" i="16"/>
  <c r="CE36" i="16"/>
  <c r="CJ36" i="16" s="1"/>
  <c r="CB33" i="16"/>
  <c r="CF34" i="16"/>
  <c r="CK34" i="16" s="1"/>
  <c r="CB35" i="16"/>
  <c r="CG34" i="16"/>
  <c r="CL34" i="16" s="1"/>
  <c r="CC35" i="16"/>
  <c r="BY36" i="16"/>
  <c r="CG36" i="16"/>
  <c r="CL36" i="16" s="1"/>
  <c r="CH34" i="16"/>
  <c r="CM34" i="16" s="1"/>
  <c r="CD35" i="16"/>
  <c r="CI35" i="16" s="1"/>
  <c r="BO6" i="16" l="1"/>
  <c r="O22" i="16"/>
  <c r="U7" i="16"/>
  <c r="V7" i="16" s="1"/>
  <c r="BB28" i="16" s="1"/>
  <c r="U6" i="16"/>
  <c r="V6" i="16" s="1"/>
  <c r="BB27" i="16" s="1"/>
  <c r="DB13" i="16"/>
  <c r="DC13" i="16" s="1"/>
  <c r="EC13" i="16" s="1"/>
  <c r="AA13" i="16"/>
  <c r="AB13" i="16" s="1"/>
  <c r="BI28" i="16" s="1"/>
  <c r="AL5" i="19"/>
  <c r="DT6" i="16"/>
  <c r="DU6" i="16" s="1"/>
  <c r="EF6" i="16" s="1"/>
  <c r="DT11" i="16"/>
  <c r="DU11" i="16" s="1"/>
  <c r="EF11" i="16" s="1"/>
  <c r="DB9" i="16"/>
  <c r="DC9" i="16" s="1"/>
  <c r="EC9" i="16" s="1"/>
  <c r="DN20" i="16"/>
  <c r="DO20" i="16" s="1"/>
  <c r="EE20" i="16" s="1"/>
  <c r="DZ27" i="16"/>
  <c r="EA27" i="16" s="1"/>
  <c r="EG27" i="16" s="1"/>
  <c r="U15" i="16"/>
  <c r="V15" i="16" s="1"/>
  <c r="BE27" i="16" s="1"/>
  <c r="N22" i="16"/>
  <c r="BN5" i="16"/>
  <c r="DN15" i="16"/>
  <c r="DO15" i="16" s="1"/>
  <c r="EE15" i="16" s="1"/>
  <c r="DH31" i="16"/>
  <c r="DI31" i="16" s="1"/>
  <c r="ED31" i="16" s="1"/>
  <c r="DB34" i="16"/>
  <c r="DC34" i="16" s="1"/>
  <c r="EC34" i="16" s="1"/>
  <c r="U18" i="16"/>
  <c r="V18" i="16" s="1"/>
  <c r="BF27" i="16" s="1"/>
  <c r="N21" i="16"/>
  <c r="BE5" i="16"/>
  <c r="BZ39" i="16"/>
  <c r="DT12" i="16"/>
  <c r="DU12" i="16" s="1"/>
  <c r="EF12" i="16" s="1"/>
  <c r="DN33" i="16"/>
  <c r="DO33" i="16" s="1"/>
  <c r="EE33" i="16" s="1"/>
  <c r="R34" i="18"/>
  <c r="AL26" i="18"/>
  <c r="AF36" i="18"/>
  <c r="O31" i="18"/>
  <c r="S29" i="18"/>
  <c r="U22" i="18"/>
  <c r="X12" i="18"/>
  <c r="X24" i="18"/>
  <c r="S11" i="18"/>
  <c r="X27" i="18"/>
  <c r="X11" i="18"/>
  <c r="AK33" i="18"/>
  <c r="O28" i="18"/>
  <c r="AG29" i="18"/>
  <c r="Y7" i="18"/>
  <c r="AF23" i="18"/>
  <c r="Z13" i="18"/>
  <c r="Y27" i="18"/>
  <c r="M34" i="18"/>
  <c r="L10" i="18"/>
  <c r="S32" i="18"/>
  <c r="Y12" i="18"/>
  <c r="AA32" i="18"/>
  <c r="Y9" i="18"/>
  <c r="AG11" i="18"/>
  <c r="M31" i="18"/>
  <c r="R9" i="18"/>
  <c r="S26" i="18"/>
  <c r="Y30" i="18"/>
  <c r="AM36" i="18"/>
  <c r="R20" i="18"/>
  <c r="Y10" i="18"/>
  <c r="L11" i="18"/>
  <c r="U34" i="18"/>
  <c r="AD12" i="18"/>
  <c r="AG24" i="18"/>
  <c r="AE15" i="18"/>
  <c r="M14" i="18"/>
  <c r="S23" i="18"/>
  <c r="N27" i="18"/>
  <c r="AA15" i="18"/>
  <c r="AD7" i="18"/>
  <c r="AE13" i="18"/>
  <c r="AA21" i="18"/>
  <c r="AD11" i="18"/>
  <c r="AL35" i="18"/>
  <c r="AK25" i="18"/>
  <c r="S33" i="18"/>
  <c r="Y31" i="18"/>
  <c r="AG30" i="18"/>
  <c r="O35" i="18"/>
  <c r="AD29" i="18"/>
  <c r="Z9" i="18"/>
  <c r="AJ14" i="18"/>
  <c r="S18" i="18"/>
  <c r="M20" i="18"/>
  <c r="S27" i="18"/>
  <c r="AJ24" i="18"/>
  <c r="M9" i="18"/>
  <c r="L36" i="18"/>
  <c r="Z30" i="18"/>
  <c r="X34" i="18"/>
  <c r="AE35" i="18"/>
  <c r="Y22" i="18"/>
  <c r="AJ19" i="18"/>
  <c r="AM25" i="18"/>
  <c r="AE21" i="18"/>
  <c r="AK28" i="18"/>
  <c r="O19" i="18"/>
  <c r="X15" i="18"/>
  <c r="N36" i="18"/>
  <c r="AE34" i="18"/>
  <c r="AJ32" i="18"/>
  <c r="U15" i="18"/>
  <c r="X8" i="18"/>
  <c r="T32" i="18"/>
  <c r="Z28" i="18"/>
  <c r="AF32" i="18"/>
  <c r="U32" i="18"/>
  <c r="AL21" i="18"/>
  <c r="X18" i="18"/>
  <c r="M22" i="18"/>
  <c r="X20" i="18"/>
  <c r="AK24" i="18"/>
  <c r="AD17" i="18"/>
  <c r="X17" i="18"/>
  <c r="R25" i="18"/>
  <c r="L25" i="18"/>
  <c r="X35" i="18"/>
  <c r="Y8" i="18"/>
  <c r="U5" i="18"/>
  <c r="L28" i="18"/>
  <c r="AL25" i="18"/>
  <c r="X30" i="18"/>
  <c r="U28" i="18"/>
  <c r="Y18" i="18"/>
  <c r="AJ15" i="18"/>
  <c r="S19" i="18"/>
  <c r="R17" i="18"/>
  <c r="Y17" i="18"/>
  <c r="AD9" i="18"/>
  <c r="R23" i="18"/>
  <c r="AD36" i="18"/>
  <c r="L35" i="18"/>
  <c r="AA7" i="18"/>
  <c r="X5" i="18"/>
  <c r="T24" i="18"/>
  <c r="AL23" i="18"/>
  <c r="AJ27" i="18"/>
  <c r="AF27" i="18"/>
  <c r="Y16" i="18"/>
  <c r="X14" i="18"/>
  <c r="AE16" i="18"/>
  <c r="N16" i="18"/>
  <c r="AK14" i="18"/>
  <c r="X6" i="18"/>
  <c r="AD30" i="18"/>
  <c r="M21" i="18"/>
  <c r="U25" i="18"/>
  <c r="S5" i="18"/>
  <c r="AL8" i="18"/>
  <c r="AD6" i="18"/>
  <c r="T34" i="18"/>
  <c r="T26" i="18"/>
  <c r="S30" i="18"/>
  <c r="N35" i="18"/>
  <c r="R30" i="18"/>
  <c r="Z24" i="18"/>
  <c r="Y32" i="18"/>
  <c r="Y24" i="18"/>
  <c r="AJ33" i="18"/>
  <c r="AJ29" i="18"/>
  <c r="AJ23" i="18"/>
  <c r="O32" i="18"/>
  <c r="AF35" i="18"/>
  <c r="AD27" i="18"/>
  <c r="AG23" i="18"/>
  <c r="AK30" i="18"/>
  <c r="Z22" i="18"/>
  <c r="AK17" i="18"/>
  <c r="AK11" i="18"/>
  <c r="T27" i="18"/>
  <c r="T19" i="18"/>
  <c r="T15" i="18"/>
  <c r="AJ11" i="18"/>
  <c r="AA34" i="18"/>
  <c r="O23" i="18"/>
  <c r="AE18" i="18"/>
  <c r="AE10" i="18"/>
  <c r="AE29" i="18"/>
  <c r="AF21" i="18"/>
  <c r="AL16" i="18"/>
  <c r="R13" i="18"/>
  <c r="AD8" i="18"/>
  <c r="M26" i="18"/>
  <c r="AK16" i="18"/>
  <c r="AG36" i="18"/>
  <c r="AJ12" i="18"/>
  <c r="O13" i="18"/>
  <c r="R8" i="18"/>
  <c r="AM13" i="18"/>
  <c r="AE19" i="18"/>
  <c r="L16" i="18"/>
  <c r="AD26" i="18"/>
  <c r="M12" i="18"/>
  <c r="AD21" i="18"/>
  <c r="L21" i="18"/>
  <c r="AK15" i="18"/>
  <c r="AE22" i="18"/>
  <c r="AE28" i="18"/>
  <c r="AM34" i="18"/>
  <c r="M23" i="18"/>
  <c r="M33" i="18"/>
  <c r="X25" i="18"/>
  <c r="X33" i="18"/>
  <c r="S7" i="18"/>
  <c r="S9" i="18"/>
  <c r="AA8" i="18"/>
  <c r="AD13" i="18"/>
  <c r="R18" i="18"/>
  <c r="S10" i="18"/>
  <c r="AJ8" i="18"/>
  <c r="M5" i="18"/>
  <c r="L34" i="18"/>
  <c r="L26" i="18"/>
  <c r="S28" i="18"/>
  <c r="Z34" i="18"/>
  <c r="AL29" i="18"/>
  <c r="R24" i="18"/>
  <c r="AK31" i="18"/>
  <c r="AK23" i="18"/>
  <c r="T33" i="18"/>
  <c r="X28" i="18"/>
  <c r="AF22" i="18"/>
  <c r="O30" i="18"/>
  <c r="AG35" i="18"/>
  <c r="AE27" i="18"/>
  <c r="AG22" i="18"/>
  <c r="M28" i="18"/>
  <c r="AA22" i="18"/>
  <c r="M17" i="18"/>
  <c r="M11" i="18"/>
  <c r="AG26" i="18"/>
  <c r="L19" i="18"/>
  <c r="L15" i="18"/>
  <c r="T11" i="18"/>
  <c r="AM33" i="18"/>
  <c r="L22" i="18"/>
  <c r="S17" i="18"/>
  <c r="AE8" i="18"/>
  <c r="AF29" i="18"/>
  <c r="AG21" i="18"/>
  <c r="AD16" i="18"/>
  <c r="AL12" i="18"/>
  <c r="AK36" i="18"/>
  <c r="Y25" i="18"/>
  <c r="Y15" i="18"/>
  <c r="T29" i="18"/>
  <c r="AM35" i="18"/>
  <c r="U19" i="18"/>
  <c r="L7" i="18"/>
  <c r="S14" i="18"/>
  <c r="AE20" i="18"/>
  <c r="T16" i="18"/>
  <c r="R27" i="18"/>
  <c r="U12" i="18"/>
  <c r="O22" i="18"/>
  <c r="AD24" i="18"/>
  <c r="AG16" i="18"/>
  <c r="N30" i="18"/>
  <c r="AM28" i="18"/>
  <c r="L23" i="18"/>
  <c r="M25" i="18"/>
  <c r="M35" i="18"/>
  <c r="AJ26" i="18"/>
  <c r="AJ34" i="18"/>
  <c r="AE6" i="18"/>
  <c r="T9" i="18"/>
  <c r="M8" i="18"/>
  <c r="AA10" i="18"/>
  <c r="AL11" i="18"/>
  <c r="AK8" i="18"/>
  <c r="S8" i="18"/>
  <c r="AL9" i="18"/>
  <c r="L32" i="18"/>
  <c r="L24" i="18"/>
  <c r="S24" i="18"/>
  <c r="AL33" i="18"/>
  <c r="R28" i="18"/>
  <c r="R22" i="18"/>
  <c r="AK29" i="18"/>
  <c r="X36" i="18"/>
  <c r="X32" i="18"/>
  <c r="AF26" i="18"/>
  <c r="AE36" i="18"/>
  <c r="O26" i="18"/>
  <c r="AD31" i="18"/>
  <c r="AG27" i="18"/>
  <c r="M36" i="18"/>
  <c r="AK26" i="18"/>
  <c r="AM20" i="18"/>
  <c r="M15" i="18"/>
  <c r="AK9" i="18"/>
  <c r="AK21" i="18"/>
  <c r="AJ17" i="18"/>
  <c r="AJ13" i="18"/>
  <c r="AF10" i="18"/>
  <c r="AA30" i="18"/>
  <c r="AJ21" i="18"/>
  <c r="S15" i="18"/>
  <c r="AD33" i="18"/>
  <c r="U26" i="18"/>
  <c r="N20" i="18"/>
  <c r="R15" i="18"/>
  <c r="Z11" i="18"/>
  <c r="Y33" i="18"/>
  <c r="S21" i="18"/>
  <c r="Y13" i="18"/>
  <c r="R21" i="18"/>
  <c r="AA28" i="18"/>
  <c r="Z14" i="18"/>
  <c r="L5" i="18"/>
  <c r="S16" i="18"/>
  <c r="L12" i="18"/>
  <c r="L18" i="18"/>
  <c r="R31" i="18"/>
  <c r="U14" i="18"/>
  <c r="Z31" i="18"/>
  <c r="AD28" i="18"/>
  <c r="AD22" i="18"/>
  <c r="AE24" i="18"/>
  <c r="AE30" i="18"/>
  <c r="L27" i="18"/>
  <c r="M27" i="18"/>
  <c r="N31" i="18"/>
  <c r="AJ28" i="18"/>
  <c r="AD20" i="18"/>
  <c r="U17" i="18"/>
  <c r="R12" i="18"/>
  <c r="AK6" i="18"/>
  <c r="L8" i="18"/>
  <c r="AE7" i="18"/>
  <c r="R6" i="18"/>
  <c r="AK7" i="18"/>
  <c r="AJ7" i="18"/>
  <c r="T30" i="18"/>
  <c r="T22" i="18"/>
  <c r="S22" i="18"/>
  <c r="Z32" i="18"/>
  <c r="AL27" i="18"/>
  <c r="Y36" i="18"/>
  <c r="Y28" i="18"/>
  <c r="AJ35" i="18"/>
  <c r="AJ31" i="18"/>
  <c r="X26" i="18"/>
  <c r="O36" i="18"/>
  <c r="O24" i="18"/>
  <c r="AE31" i="18"/>
  <c r="U24" i="18"/>
  <c r="Y35" i="18"/>
  <c r="M24" i="18"/>
  <c r="AA20" i="18"/>
  <c r="Y14" i="18"/>
  <c r="U35" i="18"/>
  <c r="AL20" i="18"/>
  <c r="T17" i="18"/>
  <c r="T13" i="18"/>
  <c r="X10" i="18"/>
  <c r="AM29" i="18"/>
  <c r="AM21" i="18"/>
  <c r="AE14" i="18"/>
  <c r="AE33" i="18"/>
  <c r="AD25" i="18"/>
  <c r="R19" i="18"/>
  <c r="AL14" i="18"/>
  <c r="R11" i="18"/>
  <c r="AK32" i="18"/>
  <c r="Y21" i="18"/>
  <c r="AK12" i="18"/>
  <c r="X19" i="18"/>
  <c r="AA24" i="18"/>
  <c r="AJ10" i="18"/>
  <c r="AE11" i="18"/>
  <c r="AA16" i="18"/>
  <c r="T12" i="18"/>
  <c r="AF19" i="18"/>
  <c r="AD34" i="18"/>
  <c r="M16" i="18"/>
  <c r="N18" i="18"/>
  <c r="R29" i="18"/>
  <c r="AL24" i="18"/>
  <c r="AM24" i="18"/>
  <c r="S31" i="18"/>
  <c r="L29" i="18"/>
  <c r="AG28" i="18"/>
  <c r="X21" i="18"/>
  <c r="X29" i="18"/>
  <c r="AA17" i="18"/>
  <c r="AD15" i="18"/>
  <c r="R10" i="18"/>
  <c r="M6" i="18"/>
  <c r="X7" i="18"/>
  <c r="S6" i="18"/>
  <c r="AD5" i="18"/>
  <c r="M7" i="18"/>
  <c r="AJ5" i="18"/>
  <c r="AJ36" i="18"/>
  <c r="L30" i="18"/>
  <c r="S36" i="18"/>
  <c r="Z36" i="18"/>
  <c r="R32" i="18"/>
  <c r="Z26" i="18"/>
  <c r="AK35" i="18"/>
  <c r="AK27" i="18"/>
  <c r="T35" i="18"/>
  <c r="T31" i="18"/>
  <c r="AJ25" i="18"/>
  <c r="S35" i="18"/>
  <c r="U36" i="18"/>
  <c r="AF31" i="18"/>
  <c r="AD23" i="18"/>
  <c r="AK34" i="18"/>
  <c r="Y23" i="18"/>
  <c r="AK19" i="18"/>
  <c r="AK13" i="18"/>
  <c r="AG34" i="18"/>
  <c r="S20" i="18"/>
  <c r="L17" i="18"/>
  <c r="L13" i="18"/>
  <c r="AJ9" i="18"/>
  <c r="O27" i="18"/>
  <c r="AJ20" i="18"/>
  <c r="S13" i="18"/>
  <c r="AF33" i="18"/>
  <c r="AE25" i="18"/>
  <c r="AL18" i="18"/>
  <c r="AD14" i="18"/>
  <c r="AD10" i="18"/>
  <c r="M30" i="18"/>
  <c r="Y19" i="18"/>
  <c r="Y11" i="18"/>
  <c r="AJ18" i="18"/>
  <c r="AK22" i="18"/>
  <c r="AK10" i="18"/>
  <c r="S12" i="18"/>
  <c r="AE17" i="18"/>
  <c r="X13" i="18"/>
  <c r="L20" i="18"/>
  <c r="R35" i="18"/>
  <c r="U16" i="18"/>
  <c r="AD18" i="18"/>
  <c r="AD32" i="18"/>
  <c r="Z29" i="18"/>
  <c r="S25" i="18"/>
  <c r="AE32" i="18"/>
  <c r="L31" i="18"/>
  <c r="M29" i="18"/>
  <c r="AJ22" i="18"/>
  <c r="AJ30" i="18"/>
  <c r="R14" i="18"/>
  <c r="Z12" i="18"/>
  <c r="X9" i="18"/>
  <c r="Y5" i="18"/>
  <c r="AJ6" i="18"/>
  <c r="AE5" i="18"/>
  <c r="U6" i="18"/>
  <c r="Y6" i="18"/>
  <c r="R7" i="18"/>
  <c r="T36" i="18"/>
  <c r="T28" i="18"/>
  <c r="S34" i="18"/>
  <c r="V34" i="18" s="1"/>
  <c r="W34" i="18" s="1"/>
  <c r="AR34" i="18" s="1"/>
  <c r="R36" i="18"/>
  <c r="V36" i="18" s="1"/>
  <c r="W36" i="18" s="1"/>
  <c r="AR36" i="18" s="1"/>
  <c r="AL31" i="18"/>
  <c r="R26" i="18"/>
  <c r="Y34" i="18"/>
  <c r="Y26" i="18"/>
  <c r="AF34" i="18"/>
  <c r="AF30" i="18"/>
  <c r="AF24" i="18"/>
  <c r="O34" i="18"/>
  <c r="AD35" i="18"/>
  <c r="AG31" i="18"/>
  <c r="AE23" i="18"/>
  <c r="M32" i="18"/>
  <c r="X22" i="18"/>
  <c r="M19" i="18"/>
  <c r="M13" i="18"/>
  <c r="U31" i="18"/>
  <c r="U20" i="18"/>
  <c r="X16" i="18"/>
  <c r="AF12" i="18"/>
  <c r="AF8" i="18"/>
  <c r="AA26" i="18"/>
  <c r="Y20" i="18"/>
  <c r="AE12" i="18"/>
  <c r="AG33" i="18"/>
  <c r="T21" i="18"/>
  <c r="Z17" i="18"/>
  <c r="N14" i="18"/>
  <c r="N10" i="18"/>
  <c r="Y29" i="18"/>
  <c r="AK18" i="18"/>
  <c r="AG9" i="18"/>
  <c r="AJ16" i="18"/>
  <c r="AK20" i="18"/>
  <c r="AL10" i="18"/>
  <c r="AA12" i="18"/>
  <c r="AM17" i="18"/>
  <c r="L14" i="18"/>
  <c r="N22" i="18"/>
  <c r="M10" i="18"/>
  <c r="M18" i="18"/>
  <c r="N24" i="18"/>
  <c r="R33" i="18"/>
  <c r="Z33" i="18"/>
  <c r="AE26" i="18"/>
  <c r="AM32" i="18"/>
  <c r="L33" i="18"/>
  <c r="U29" i="18"/>
  <c r="X23" i="18"/>
  <c r="X31" i="18"/>
  <c r="AG12" i="18"/>
  <c r="AE9" i="18"/>
  <c r="L9" i="18"/>
  <c r="O20" i="18"/>
  <c r="L6" i="18"/>
  <c r="AD19" i="18"/>
  <c r="R16" i="18"/>
  <c r="AK5" i="18"/>
  <c r="AF16" i="18"/>
  <c r="AH16" i="18" s="1"/>
  <c r="AI16" i="18" s="1"/>
  <c r="AT16" i="18" s="1"/>
  <c r="Z6" i="18"/>
  <c r="AF18" i="18"/>
  <c r="AM14" i="18"/>
  <c r="AL5" i="18"/>
  <c r="N8" i="18"/>
  <c r="AG10" i="18"/>
  <c r="AG5" i="18"/>
  <c r="AL7" i="18"/>
  <c r="N13" i="18"/>
  <c r="AF28" i="18"/>
  <c r="AM27" i="18"/>
  <c r="O17" i="18"/>
  <c r="AM12" i="18"/>
  <c r="AM11" i="18"/>
  <c r="AN11" i="18" s="1"/>
  <c r="AO11" i="18" s="1"/>
  <c r="AU11" i="18" s="1"/>
  <c r="AM15" i="18"/>
  <c r="AM19" i="18"/>
  <c r="AM22" i="18"/>
  <c r="AG15" i="18"/>
  <c r="AG20" i="18"/>
  <c r="AL34" i="18"/>
  <c r="AG14" i="18"/>
  <c r="Z25" i="18"/>
  <c r="AA33" i="18"/>
  <c r="N23" i="18"/>
  <c r="AL15" i="18"/>
  <c r="U9" i="18"/>
  <c r="N15" i="18"/>
  <c r="U13" i="18"/>
  <c r="AA19" i="18"/>
  <c r="Z5" i="18"/>
  <c r="T25" i="18"/>
  <c r="AA36" i="18"/>
  <c r="O25" i="18"/>
  <c r="O15" i="18"/>
  <c r="U11" i="18"/>
  <c r="T7" i="18"/>
  <c r="T20" i="18"/>
  <c r="AF13" i="18"/>
  <c r="AF17" i="18"/>
  <c r="U10" i="18"/>
  <c r="Z35" i="18"/>
  <c r="AL28" i="18"/>
  <c r="N26" i="18"/>
  <c r="AA25" i="18"/>
  <c r="AA29" i="18"/>
  <c r="AB29" i="18" s="1"/>
  <c r="AC29" i="18" s="1"/>
  <c r="AS29" i="18" s="1"/>
  <c r="U27" i="18"/>
  <c r="N25" i="18"/>
  <c r="AM6" i="18"/>
  <c r="O14" i="18"/>
  <c r="N6" i="18"/>
  <c r="O12" i="18"/>
  <c r="T6" i="18"/>
  <c r="AA13" i="18"/>
  <c r="AM5" i="18"/>
  <c r="N7" i="18"/>
  <c r="AL17" i="18"/>
  <c r="AL6" i="18"/>
  <c r="O33" i="18"/>
  <c r="AM23" i="18"/>
  <c r="O11" i="18"/>
  <c r="AF6" i="18"/>
  <c r="AL22" i="18"/>
  <c r="T14" i="18"/>
  <c r="T18" i="18"/>
  <c r="AG17" i="18"/>
  <c r="Z23" i="18"/>
  <c r="AG18" i="18"/>
  <c r="AL32" i="18"/>
  <c r="N34" i="18"/>
  <c r="AM26" i="18"/>
  <c r="AN26" i="18" s="1"/>
  <c r="AO26" i="18" s="1"/>
  <c r="AU26" i="18" s="1"/>
  <c r="AM30" i="18"/>
  <c r="AA35" i="18"/>
  <c r="N29" i="18"/>
  <c r="N11" i="18"/>
  <c r="AA5" i="18"/>
  <c r="Z10" i="18"/>
  <c r="N17" i="18"/>
  <c r="N9" i="18"/>
  <c r="O10" i="18"/>
  <c r="AF5" i="18"/>
  <c r="T10" i="18"/>
  <c r="U21" i="18"/>
  <c r="O9" i="18"/>
  <c r="AF14" i="18"/>
  <c r="Z8" i="18"/>
  <c r="AF9" i="18"/>
  <c r="U8" i="18"/>
  <c r="U30" i="18"/>
  <c r="AF25" i="18"/>
  <c r="Z19" i="18"/>
  <c r="Z15" i="18"/>
  <c r="U33" i="18"/>
  <c r="AM31" i="18"/>
  <c r="O21" i="18"/>
  <c r="AM10" i="18"/>
  <c r="T5" i="18"/>
  <c r="AF11" i="18"/>
  <c r="AF15" i="18"/>
  <c r="AG13" i="18"/>
  <c r="U18" i="18"/>
  <c r="Z27" i="18"/>
  <c r="N28" i="18"/>
  <c r="Z21" i="18"/>
  <c r="AL36" i="18"/>
  <c r="AA23" i="18"/>
  <c r="AA27" i="18"/>
  <c r="AA31" i="18"/>
  <c r="T23" i="18"/>
  <c r="U23" i="18"/>
  <c r="N33" i="18"/>
  <c r="AA9" i="18"/>
  <c r="Z20" i="18"/>
  <c r="AL13" i="18"/>
  <c r="Z18" i="18"/>
  <c r="AL19" i="18"/>
  <c r="AM8" i="18"/>
  <c r="O18" i="18"/>
  <c r="T8" i="18"/>
  <c r="AA11" i="18"/>
  <c r="AB11" i="18" s="1"/>
  <c r="AC11" i="18" s="1"/>
  <c r="AS11" i="18" s="1"/>
  <c r="U7" i="18"/>
  <c r="O6" i="18"/>
  <c r="O5" i="18"/>
  <c r="AG25" i="18"/>
  <c r="N12" i="18"/>
  <c r="AG32" i="18"/>
  <c r="O29" i="18"/>
  <c r="O16" i="18"/>
  <c r="P16" i="18" s="1"/>
  <c r="Q16" i="18" s="1"/>
  <c r="AQ16" i="18" s="1"/>
  <c r="AM9" i="18"/>
  <c r="AA14" i="18"/>
  <c r="AA18" i="18"/>
  <c r="AF20" i="18"/>
  <c r="AG19" i="18"/>
  <c r="AL30" i="18"/>
  <c r="N32" i="18"/>
  <c r="N21" i="18"/>
  <c r="N19" i="18"/>
  <c r="O8" i="18"/>
  <c r="AM18" i="18"/>
  <c r="AG7" i="18"/>
  <c r="AM16" i="18"/>
  <c r="AF7" i="18"/>
  <c r="AM7" i="18"/>
  <c r="Z16" i="18"/>
  <c r="AG8" i="18"/>
  <c r="N5" i="18"/>
  <c r="Z7" i="18"/>
  <c r="AA6" i="18"/>
  <c r="AN29" i="18"/>
  <c r="AO29" i="18" s="1"/>
  <c r="AU29" i="18" s="1"/>
  <c r="AG6" i="18"/>
  <c r="O7" i="18"/>
  <c r="AJ36" i="17"/>
  <c r="AD15" i="17"/>
  <c r="U9" i="17"/>
  <c r="T11" i="17"/>
  <c r="S21" i="17"/>
  <c r="AM18" i="17"/>
  <c r="Z9" i="17"/>
  <c r="T23" i="17"/>
  <c r="R5" i="17"/>
  <c r="Y25" i="17"/>
  <c r="Z7" i="17"/>
  <c r="AA13" i="17"/>
  <c r="Z18" i="17"/>
  <c r="AJ13" i="17"/>
  <c r="Z19" i="17"/>
  <c r="AB19" i="17" s="1"/>
  <c r="AC19" i="17" s="1"/>
  <c r="AS19" i="17" s="1"/>
  <c r="AL31" i="17"/>
  <c r="AG14" i="17"/>
  <c r="AJ25" i="17"/>
  <c r="X30" i="17"/>
  <c r="AJ8" i="17"/>
  <c r="N25" i="17"/>
  <c r="O32" i="17"/>
  <c r="N28" i="17"/>
  <c r="AF27" i="17"/>
  <c r="AF36" i="17"/>
  <c r="Y8" i="17"/>
  <c r="S9" i="17"/>
  <c r="Z5" i="17"/>
  <c r="Y20" i="17"/>
  <c r="AA21" i="17"/>
  <c r="AJ23" i="17"/>
  <c r="AD32" i="17"/>
  <c r="O28" i="17"/>
  <c r="U14" i="17"/>
  <c r="X16" i="17"/>
  <c r="AJ11" i="17"/>
  <c r="AA26" i="17"/>
  <c r="N19" i="17"/>
  <c r="AE21" i="17"/>
  <c r="AE32" i="17"/>
  <c r="L33" i="17"/>
  <c r="AA7" i="17"/>
  <c r="S10" i="17"/>
  <c r="Y7" i="17"/>
  <c r="M26" i="17"/>
  <c r="S26" i="17"/>
  <c r="AE29" i="17"/>
  <c r="O26" i="17"/>
  <c r="R36" i="17"/>
  <c r="R8" i="17"/>
  <c r="AA10" i="17"/>
  <c r="AG7" i="17"/>
  <c r="O16" i="17"/>
  <c r="X18" i="17"/>
  <c r="AM29" i="17"/>
  <c r="AE26" i="17"/>
  <c r="U34" i="17"/>
  <c r="L14" i="17"/>
  <c r="M9" i="17"/>
  <c r="S13" i="17"/>
  <c r="AG22" i="17"/>
  <c r="Z24" i="17"/>
  <c r="AD31" i="17"/>
  <c r="Y33" i="17"/>
  <c r="T36" i="17"/>
  <c r="X9" i="17"/>
  <c r="O15" i="17"/>
  <c r="Y9" i="17"/>
  <c r="AM15" i="17"/>
  <c r="R10" i="17"/>
  <c r="AF5" i="17"/>
  <c r="Z11" i="17"/>
  <c r="L10" i="17"/>
  <c r="AG6" i="17"/>
  <c r="AA12" i="17"/>
  <c r="AF8" i="17"/>
  <c r="AE14" i="17"/>
  <c r="X21" i="17"/>
  <c r="AA19" i="17"/>
  <c r="AE16" i="17"/>
  <c r="AD25" i="17"/>
  <c r="AF24" i="17"/>
  <c r="AD19" i="17"/>
  <c r="AF18" i="17"/>
  <c r="R17" i="17"/>
  <c r="S24" i="17"/>
  <c r="AM21" i="17"/>
  <c r="AK31" i="17"/>
  <c r="M32" i="17"/>
  <c r="AL32" i="17"/>
  <c r="AL26" i="17"/>
  <c r="AM26" i="17"/>
  <c r="AD28" i="17"/>
  <c r="M30" i="17"/>
  <c r="T33" i="17"/>
  <c r="AK34" i="17"/>
  <c r="AK36" i="17"/>
  <c r="AD5" i="17"/>
  <c r="AM10" i="17"/>
  <c r="AF6" i="17"/>
  <c r="O11" i="17"/>
  <c r="AM5" i="17"/>
  <c r="X12" i="17"/>
  <c r="N7" i="17"/>
  <c r="AF13" i="17"/>
  <c r="AA11" i="17"/>
  <c r="AE8" i="17"/>
  <c r="L15" i="17"/>
  <c r="N10" i="17"/>
  <c r="AL16" i="17"/>
  <c r="AM22" i="17"/>
  <c r="R20" i="17"/>
  <c r="U18" i="17"/>
  <c r="AL25" i="17"/>
  <c r="O25" i="17"/>
  <c r="T21" i="17"/>
  <c r="O19" i="17"/>
  <c r="Z17" i="17"/>
  <c r="AL14" i="17"/>
  <c r="N22" i="17"/>
  <c r="L32" i="17"/>
  <c r="AE36" i="17"/>
  <c r="R33" i="17"/>
  <c r="M27" i="17"/>
  <c r="AK28" i="17"/>
  <c r="AL28" i="17"/>
  <c r="U30" i="17"/>
  <c r="Y36" i="17"/>
  <c r="L35" i="17"/>
  <c r="AF34" i="17"/>
  <c r="U6" i="17"/>
  <c r="AG5" i="17"/>
  <c r="N11" i="17"/>
  <c r="AM7" i="17"/>
  <c r="AE11" i="17"/>
  <c r="N6" i="17"/>
  <c r="AF12" i="17"/>
  <c r="AD7" i="17"/>
  <c r="Z14" i="17"/>
  <c r="R12" i="17"/>
  <c r="AM8" i="17"/>
  <c r="AG15" i="17"/>
  <c r="AD10" i="17"/>
  <c r="M17" i="17"/>
  <c r="N23" i="17"/>
  <c r="Z20" i="17"/>
  <c r="AK18" i="17"/>
  <c r="N18" i="17"/>
  <c r="AE25" i="17"/>
  <c r="AJ21" i="17"/>
  <c r="M21" i="17"/>
  <c r="Y18" i="17"/>
  <c r="M15" i="17"/>
  <c r="L24" i="17"/>
  <c r="T32" i="17"/>
  <c r="L26" i="17"/>
  <c r="AJ27" i="17"/>
  <c r="U27" i="17"/>
  <c r="L29" i="17"/>
  <c r="AJ30" i="17"/>
  <c r="AK30" i="17"/>
  <c r="AG36" i="17"/>
  <c r="AE33" i="17"/>
  <c r="O35" i="17"/>
  <c r="AF11" i="17"/>
  <c r="AE7" i="17"/>
  <c r="AD11" i="17"/>
  <c r="M5" i="17"/>
  <c r="AM11" i="17"/>
  <c r="AD6" i="17"/>
  <c r="O13" i="17"/>
  <c r="AL7" i="17"/>
  <c r="AK14" i="17"/>
  <c r="Z12" i="17"/>
  <c r="N9" i="17"/>
  <c r="M16" i="17"/>
  <c r="AL10" i="17"/>
  <c r="AK16" i="17"/>
  <c r="AD23" i="17"/>
  <c r="AE23" i="17"/>
  <c r="L19" i="17"/>
  <c r="AD18" i="17"/>
  <c r="R15" i="17"/>
  <c r="S22" i="17"/>
  <c r="U21" i="17"/>
  <c r="AM20" i="17"/>
  <c r="U15" i="17"/>
  <c r="T24" i="17"/>
  <c r="Y28" i="17"/>
  <c r="T26" i="17"/>
  <c r="S28" i="17"/>
  <c r="AA29" i="17"/>
  <c r="T29" i="17"/>
  <c r="S31" i="17"/>
  <c r="AA33" i="17"/>
  <c r="M33" i="17"/>
  <c r="AM33" i="17"/>
  <c r="AD13" i="17"/>
  <c r="X14" i="17"/>
  <c r="T5" i="17"/>
  <c r="M12" i="17"/>
  <c r="AK5" i="17"/>
  <c r="AD12" i="17"/>
  <c r="M7" i="17"/>
  <c r="AM13" i="17"/>
  <c r="U8" i="17"/>
  <c r="AE15" i="17"/>
  <c r="AG13" i="17"/>
  <c r="AL9" i="17"/>
  <c r="X6" i="17"/>
  <c r="U11" i="17"/>
  <c r="T17" i="17"/>
  <c r="M24" i="17"/>
  <c r="AM23" i="17"/>
  <c r="Z21" i="17"/>
  <c r="AL18" i="17"/>
  <c r="Z15" i="17"/>
  <c r="X25" i="17"/>
  <c r="AK21" i="17"/>
  <c r="N21" i="17"/>
  <c r="AA17" i="17"/>
  <c r="AJ24" i="17"/>
  <c r="AG28" i="17"/>
  <c r="Y29" i="17"/>
  <c r="AA28" i="17"/>
  <c r="R30" i="17"/>
  <c r="Y32" i="17"/>
  <c r="AA31" i="17"/>
  <c r="X34" i="17"/>
  <c r="S35" i="17"/>
  <c r="N34" i="17"/>
  <c r="AL13" i="17"/>
  <c r="R7" i="17"/>
  <c r="T13" i="17"/>
  <c r="S7" i="17"/>
  <c r="AK13" i="17"/>
  <c r="T8" i="17"/>
  <c r="S15" i="17"/>
  <c r="AJ9" i="17"/>
  <c r="AL8" i="17"/>
  <c r="Y5" i="17"/>
  <c r="L11" i="17"/>
  <c r="Z6" i="17"/>
  <c r="AJ12" i="17"/>
  <c r="R19" i="17"/>
  <c r="T25" i="17"/>
  <c r="N24" i="17"/>
  <c r="Y22" i="17"/>
  <c r="AJ20" i="17"/>
  <c r="Y16" i="17"/>
  <c r="AF25" i="17"/>
  <c r="R24" i="17"/>
  <c r="AD21" i="17"/>
  <c r="R18" i="17"/>
  <c r="O29" i="17"/>
  <c r="X29" i="17"/>
  <c r="AG29" i="17"/>
  <c r="AF31" i="17"/>
  <c r="Z30" i="17"/>
  <c r="AG32" i="17"/>
  <c r="X27" i="17"/>
  <c r="O36" i="17"/>
  <c r="AA35" i="17"/>
  <c r="L36" i="17"/>
  <c r="R9" i="17"/>
  <c r="L5" i="17"/>
  <c r="AG8" i="17"/>
  <c r="AL11" i="17"/>
  <c r="AF14" i="17"/>
  <c r="U5" i="17"/>
  <c r="Z8" i="17"/>
  <c r="N12" i="17"/>
  <c r="AA15" i="17"/>
  <c r="AL6" i="17"/>
  <c r="AA9" i="17"/>
  <c r="AE13" i="17"/>
  <c r="X5" i="17"/>
  <c r="M8" i="17"/>
  <c r="R11" i="17"/>
  <c r="T15" i="17"/>
  <c r="AK9" i="17"/>
  <c r="Y13" i="17"/>
  <c r="Y6" i="17"/>
  <c r="AD9" i="17"/>
  <c r="S12" i="17"/>
  <c r="AF16" i="17"/>
  <c r="X8" i="17"/>
  <c r="M11" i="17"/>
  <c r="T14" i="17"/>
  <c r="L17" i="17"/>
  <c r="AG20" i="17"/>
  <c r="AL23" i="17"/>
  <c r="AK17" i="17"/>
  <c r="Y21" i="17"/>
  <c r="AD24" i="17"/>
  <c r="AM16" i="17"/>
  <c r="T19" i="17"/>
  <c r="X23" i="17"/>
  <c r="N26" i="17"/>
  <c r="M19" i="17"/>
  <c r="R22" i="17"/>
  <c r="AM25" i="17"/>
  <c r="AG16" i="17"/>
  <c r="AL19" i="17"/>
  <c r="AA22" i="17"/>
  <c r="AK26" i="17"/>
  <c r="AE19" i="17"/>
  <c r="L22" i="17"/>
  <c r="AG25" i="17"/>
  <c r="AG18" i="17"/>
  <c r="AL21" i="17"/>
  <c r="AA24" i="17"/>
  <c r="AK15" i="17"/>
  <c r="Y19" i="17"/>
  <c r="AD22" i="17"/>
  <c r="S25" i="17"/>
  <c r="N30" i="17"/>
  <c r="AJ32" i="17"/>
  <c r="AF29" i="17"/>
  <c r="U32" i="17"/>
  <c r="AJ26" i="17"/>
  <c r="AF30" i="17"/>
  <c r="AG34" i="17"/>
  <c r="R29" i="17"/>
  <c r="AM32" i="17"/>
  <c r="AK27" i="17"/>
  <c r="Y31" i="17"/>
  <c r="N27" i="17"/>
  <c r="AJ29" i="17"/>
  <c r="X26" i="17"/>
  <c r="M29" i="17"/>
  <c r="R32" i="17"/>
  <c r="AE28" i="17"/>
  <c r="L31" i="17"/>
  <c r="R34" i="17"/>
  <c r="AJ33" i="17"/>
  <c r="U33" i="17"/>
  <c r="Z36" i="17"/>
  <c r="T35" i="17"/>
  <c r="AD34" i="17"/>
  <c r="N35" i="17"/>
  <c r="AE35" i="17"/>
  <c r="M6" i="17"/>
  <c r="S8" i="17"/>
  <c r="L18" i="17"/>
  <c r="AG21" i="17"/>
  <c r="AL24" i="17"/>
  <c r="N17" i="17"/>
  <c r="AJ19" i="17"/>
  <c r="AF23" i="17"/>
  <c r="Y27" i="17"/>
  <c r="U19" i="17"/>
  <c r="Z22" i="17"/>
  <c r="R26" i="17"/>
  <c r="X17" i="17"/>
  <c r="M20" i="17"/>
  <c r="R23" i="17"/>
  <c r="R16" i="17"/>
  <c r="AM19" i="17"/>
  <c r="T22" i="17"/>
  <c r="U26" i="17"/>
  <c r="X19" i="17"/>
  <c r="M22" i="17"/>
  <c r="R25" i="17"/>
  <c r="L16" i="17"/>
  <c r="AG19" i="17"/>
  <c r="AL22" i="17"/>
  <c r="AA25" i="17"/>
  <c r="AD30" i="17"/>
  <c r="AF33" i="17"/>
  <c r="AH33" i="17" s="1"/>
  <c r="AI33" i="17" s="1"/>
  <c r="AT33" i="17" s="1"/>
  <c r="O30" i="17"/>
  <c r="AK32" i="17"/>
  <c r="S27" i="17"/>
  <c r="O31" i="17"/>
  <c r="AF35" i="17"/>
  <c r="Z29" i="17"/>
  <c r="AB29" i="17" s="1"/>
  <c r="AC29" i="17" s="1"/>
  <c r="AS29" i="17" s="1"/>
  <c r="S33" i="17"/>
  <c r="L28" i="17"/>
  <c r="AG31" i="17"/>
  <c r="AD27" i="17"/>
  <c r="S30" i="17"/>
  <c r="AF26" i="17"/>
  <c r="U29" i="17"/>
  <c r="Z32" i="17"/>
  <c r="AM28" i="17"/>
  <c r="T31" i="17"/>
  <c r="Z34" i="17"/>
  <c r="S34" i="17"/>
  <c r="AK33" i="17"/>
  <c r="N33" i="17"/>
  <c r="AJ35" i="17"/>
  <c r="AL34" i="17"/>
  <c r="AD35" i="17"/>
  <c r="AM35" i="17"/>
  <c r="AL5" i="17"/>
  <c r="AJ7" i="17"/>
  <c r="AJ5" i="17"/>
  <c r="AF9" i="17"/>
  <c r="U12" i="17"/>
  <c r="Y15" i="17"/>
  <c r="L6" i="17"/>
  <c r="AG9" i="17"/>
  <c r="AL12" i="17"/>
  <c r="U16" i="17"/>
  <c r="U7" i="17"/>
  <c r="Z10" i="17"/>
  <c r="O14" i="17"/>
  <c r="O6" i="17"/>
  <c r="AK8" i="17"/>
  <c r="Y12" i="17"/>
  <c r="O7" i="17"/>
  <c r="T10" i="17"/>
  <c r="AM14" i="17"/>
  <c r="X7" i="17"/>
  <c r="M10" i="17"/>
  <c r="R13" i="17"/>
  <c r="S5" i="17"/>
  <c r="O9" i="17"/>
  <c r="AK11" i="17"/>
  <c r="N15" i="17"/>
  <c r="AJ17" i="17"/>
  <c r="AF21" i="17"/>
  <c r="U24" i="17"/>
  <c r="T18" i="17"/>
  <c r="X22" i="17"/>
  <c r="M25" i="17"/>
  <c r="AD17" i="17"/>
  <c r="S20" i="17"/>
  <c r="O24" i="17"/>
  <c r="O17" i="17"/>
  <c r="AK19" i="17"/>
  <c r="Y23" i="17"/>
  <c r="AG27" i="17"/>
  <c r="AF17" i="17"/>
  <c r="U20" i="17"/>
  <c r="Z23" i="17"/>
  <c r="Z16" i="17"/>
  <c r="N20" i="17"/>
  <c r="AJ22" i="17"/>
  <c r="AJ15" i="17"/>
  <c r="AF19" i="17"/>
  <c r="U22" i="17"/>
  <c r="Z25" i="17"/>
  <c r="T16" i="17"/>
  <c r="X20" i="17"/>
  <c r="M23" i="17"/>
  <c r="Z26" i="17"/>
  <c r="AL30" i="17"/>
  <c r="Y34" i="17"/>
  <c r="AE30" i="17"/>
  <c r="AG33" i="17"/>
  <c r="AA27" i="17"/>
  <c r="AE31" i="17"/>
  <c r="AM36" i="17"/>
  <c r="Y30" i="17"/>
  <c r="O34" i="17"/>
  <c r="T28" i="17"/>
  <c r="X32" i="17"/>
  <c r="AL27" i="17"/>
  <c r="AA30" i="17"/>
  <c r="O27" i="17"/>
  <c r="AK29" i="17"/>
  <c r="Z33" i="17"/>
  <c r="N29" i="17"/>
  <c r="AJ31" i="17"/>
  <c r="Y35" i="17"/>
  <c r="AA34" i="17"/>
  <c r="L34" i="17"/>
  <c r="AD33" i="17"/>
  <c r="S36" i="17"/>
  <c r="M35" i="17"/>
  <c r="AL35" i="17"/>
  <c r="N36" i="17"/>
  <c r="S6" i="17"/>
  <c r="O10" i="17"/>
  <c r="AK12" i="17"/>
  <c r="AL15" i="17"/>
  <c r="T6" i="17"/>
  <c r="X10" i="17"/>
  <c r="M13" i="17"/>
  <c r="O5" i="17"/>
  <c r="AK7" i="17"/>
  <c r="Y11" i="17"/>
  <c r="Y14" i="17"/>
  <c r="AE6" i="17"/>
  <c r="L9" i="17"/>
  <c r="AG12" i="17"/>
  <c r="N8" i="17"/>
  <c r="AJ10" i="17"/>
  <c r="AF15" i="17"/>
  <c r="AF7" i="17"/>
  <c r="U10" i="17"/>
  <c r="Z13" i="17"/>
  <c r="AA5" i="17"/>
  <c r="AE9" i="17"/>
  <c r="L12" i="17"/>
  <c r="X15" i="17"/>
  <c r="S18" i="17"/>
  <c r="O22" i="17"/>
  <c r="AK24" i="17"/>
  <c r="AJ18" i="17"/>
  <c r="AF22" i="17"/>
  <c r="U25" i="17"/>
  <c r="AL17" i="17"/>
  <c r="AA20" i="17"/>
  <c r="AE24" i="17"/>
  <c r="AE17" i="17"/>
  <c r="L20" i="17"/>
  <c r="AG23" i="17"/>
  <c r="S14" i="17"/>
  <c r="O18" i="17"/>
  <c r="AK20" i="17"/>
  <c r="Y24" i="17"/>
  <c r="Y17" i="17"/>
  <c r="AD20" i="17"/>
  <c r="S23" i="17"/>
  <c r="S16" i="17"/>
  <c r="O20" i="17"/>
  <c r="AK22" i="17"/>
  <c r="N14" i="17"/>
  <c r="AJ16" i="17"/>
  <c r="AF20" i="17"/>
  <c r="U23" i="17"/>
  <c r="X28" i="17"/>
  <c r="M31" i="17"/>
  <c r="R27" i="17"/>
  <c r="AM30" i="17"/>
  <c r="AE34" i="17"/>
  <c r="R28" i="17"/>
  <c r="AM31" i="17"/>
  <c r="L27" i="17"/>
  <c r="AG30" i="17"/>
  <c r="AM34" i="17"/>
  <c r="AJ28" i="17"/>
  <c r="AF32" i="17"/>
  <c r="M28" i="17"/>
  <c r="R31" i="17"/>
  <c r="AE27" i="17"/>
  <c r="L30" i="17"/>
  <c r="Y26" i="17"/>
  <c r="AD29" i="17"/>
  <c r="S32" i="17"/>
  <c r="AG35" i="17"/>
  <c r="R35" i="17"/>
  <c r="T34" i="17"/>
  <c r="AL33" i="17"/>
  <c r="AA36" i="17"/>
  <c r="U35" i="17"/>
  <c r="M36" i="17"/>
  <c r="AD36" i="17"/>
  <c r="AM12" i="17"/>
  <c r="AA6" i="17"/>
  <c r="AE10" i="17"/>
  <c r="L13" i="17"/>
  <c r="U17" i="17"/>
  <c r="AJ6" i="17"/>
  <c r="AF10" i="17"/>
  <c r="U13" i="17"/>
  <c r="AE5" i="17"/>
  <c r="L8" i="17"/>
  <c r="AG11" i="17"/>
  <c r="AJ14" i="17"/>
  <c r="AM6" i="17"/>
  <c r="T9" i="17"/>
  <c r="X13" i="17"/>
  <c r="AD8" i="17"/>
  <c r="S11" i="17"/>
  <c r="AD16" i="17"/>
  <c r="O8" i="17"/>
  <c r="AK10" i="17"/>
  <c r="R14" i="17"/>
  <c r="R6" i="17"/>
  <c r="AM9" i="17"/>
  <c r="T12" i="17"/>
  <c r="N16" i="17"/>
  <c r="AA18" i="17"/>
  <c r="AE22" i="17"/>
  <c r="L25" i="17"/>
  <c r="S19" i="17"/>
  <c r="O23" i="17"/>
  <c r="AK25" i="17"/>
  <c r="M18" i="17"/>
  <c r="R21" i="17"/>
  <c r="AM24" i="17"/>
  <c r="AM17" i="17"/>
  <c r="T20" i="17"/>
  <c r="X24" i="17"/>
  <c r="AA14" i="17"/>
  <c r="AE18" i="17"/>
  <c r="L21" i="17"/>
  <c r="AG24" i="17"/>
  <c r="AG17" i="17"/>
  <c r="AL20" i="17"/>
  <c r="AA23" i="17"/>
  <c r="AA16" i="17"/>
  <c r="AE20" i="17"/>
  <c r="L23" i="17"/>
  <c r="AD14" i="17"/>
  <c r="S17" i="17"/>
  <c r="O21" i="17"/>
  <c r="AK23" i="17"/>
  <c r="AF28" i="17"/>
  <c r="U31" i="17"/>
  <c r="Z27" i="17"/>
  <c r="N31" i="17"/>
  <c r="X35" i="17"/>
  <c r="Z28" i="17"/>
  <c r="N32" i="17"/>
  <c r="T27" i="17"/>
  <c r="X31" i="17"/>
  <c r="AD26" i="17"/>
  <c r="S29" i="17"/>
  <c r="X33" i="17"/>
  <c r="U28" i="17"/>
  <c r="Z31" i="17"/>
  <c r="AM27" i="17"/>
  <c r="T30" i="17"/>
  <c r="AG26" i="17"/>
  <c r="AL29" i="17"/>
  <c r="AA32" i="17"/>
  <c r="X36" i="17"/>
  <c r="Z35" i="17"/>
  <c r="AJ34" i="17"/>
  <c r="M34" i="17"/>
  <c r="O33" i="17"/>
  <c r="AK35" i="17"/>
  <c r="U36" i="17"/>
  <c r="AL36" i="17"/>
  <c r="Y10" i="17"/>
  <c r="T7" i="17"/>
  <c r="AK6" i="17"/>
  <c r="N5" i="17"/>
  <c r="N13" i="17"/>
  <c r="X11" i="17"/>
  <c r="L7" i="17"/>
  <c r="AE12" i="17"/>
  <c r="AG10" i="17"/>
  <c r="AA8" i="17"/>
  <c r="O12" i="17"/>
  <c r="AB13" i="17"/>
  <c r="AC13" i="17" s="1"/>
  <c r="AS13" i="17" s="1"/>
  <c r="DN22" i="16"/>
  <c r="DO22" i="16" s="1"/>
  <c r="EE22" i="16" s="1"/>
  <c r="DZ10" i="16"/>
  <c r="EA10" i="16" s="1"/>
  <c r="EG10" i="16" s="1"/>
  <c r="DH5" i="16"/>
  <c r="DI5" i="16" s="1"/>
  <c r="ED5" i="16" s="1"/>
  <c r="DB16" i="16"/>
  <c r="DC16" i="16" s="1"/>
  <c r="EC16" i="16" s="1"/>
  <c r="DT16" i="16"/>
  <c r="DU16" i="16" s="1"/>
  <c r="EF16" i="16" s="1"/>
  <c r="DH26" i="16"/>
  <c r="DI26" i="16" s="1"/>
  <c r="ED26" i="16" s="1"/>
  <c r="DT28" i="16"/>
  <c r="DU28" i="16" s="1"/>
  <c r="EF28" i="16" s="1"/>
  <c r="DT26" i="16"/>
  <c r="DU26" i="16" s="1"/>
  <c r="EF26" i="16" s="1"/>
  <c r="DZ29" i="16"/>
  <c r="EA29" i="16" s="1"/>
  <c r="EG29" i="16" s="1"/>
  <c r="DZ35" i="16"/>
  <c r="EA35" i="16" s="1"/>
  <c r="EG35" i="16" s="1"/>
  <c r="BD5" i="16"/>
  <c r="BE7" i="16"/>
  <c r="CJ38" i="16"/>
  <c r="DZ6" i="16"/>
  <c r="EA6" i="16" s="1"/>
  <c r="EG6" i="16" s="1"/>
  <c r="BB7" i="16"/>
  <c r="BN7" i="16"/>
  <c r="DT5" i="16"/>
  <c r="DU5" i="16" s="1"/>
  <c r="EF5" i="16" s="1"/>
  <c r="DH10" i="16"/>
  <c r="DI10" i="16" s="1"/>
  <c r="ED10" i="16" s="1"/>
  <c r="DT15" i="16"/>
  <c r="DU15" i="16" s="1"/>
  <c r="EF15" i="16" s="1"/>
  <c r="DH11" i="16"/>
  <c r="DI11" i="16" s="1"/>
  <c r="ED11" i="16" s="1"/>
  <c r="DB25" i="16"/>
  <c r="DC25" i="16" s="1"/>
  <c r="EC25" i="16" s="1"/>
  <c r="DZ26" i="16"/>
  <c r="EA26" i="16" s="1"/>
  <c r="EG26" i="16" s="1"/>
  <c r="DB36" i="16"/>
  <c r="DC36" i="16" s="1"/>
  <c r="EC36" i="16" s="1"/>
  <c r="DH35" i="16"/>
  <c r="DI35" i="16" s="1"/>
  <c r="ED35" i="16" s="1"/>
  <c r="CJ39" i="16"/>
  <c r="DN8" i="16"/>
  <c r="DO8" i="16" s="1"/>
  <c r="EE8" i="16" s="1"/>
  <c r="O21" i="16"/>
  <c r="O23" i="16" s="1"/>
  <c r="DZ5" i="16"/>
  <c r="EA5" i="16" s="1"/>
  <c r="EG5" i="16" s="1"/>
  <c r="DZ13" i="16"/>
  <c r="EA13" i="16" s="1"/>
  <c r="EG13" i="16" s="1"/>
  <c r="CE43" i="16"/>
  <c r="DZ9" i="16"/>
  <c r="EA9" i="16" s="1"/>
  <c r="EG9" i="16" s="1"/>
  <c r="DB5" i="16"/>
  <c r="DC5" i="16" s="1"/>
  <c r="DT13" i="16"/>
  <c r="DU13" i="16" s="1"/>
  <c r="EF13" i="16" s="1"/>
  <c r="DH16" i="16"/>
  <c r="DI16" i="16" s="1"/>
  <c r="ED16" i="16" s="1"/>
  <c r="DN23" i="16"/>
  <c r="DO23" i="16" s="1"/>
  <c r="EE23" i="16" s="1"/>
  <c r="DB22" i="16"/>
  <c r="DC22" i="16" s="1"/>
  <c r="EC22" i="16" s="1"/>
  <c r="DZ25" i="16"/>
  <c r="EA25" i="16" s="1"/>
  <c r="EG25" i="16" s="1"/>
  <c r="DZ36" i="16"/>
  <c r="EA36" i="16" s="1"/>
  <c r="EG36" i="16" s="1"/>
  <c r="DB29" i="16"/>
  <c r="DC29" i="16" s="1"/>
  <c r="EC29" i="16" s="1"/>
  <c r="DH32" i="16"/>
  <c r="DI32" i="16" s="1"/>
  <c r="ED32" i="16" s="1"/>
  <c r="DB35" i="16"/>
  <c r="DC35" i="16" s="1"/>
  <c r="EC35" i="16" s="1"/>
  <c r="BN6" i="16"/>
  <c r="BL7" i="16"/>
  <c r="BC7" i="16"/>
  <c r="BE6" i="16"/>
  <c r="BC5" i="16"/>
  <c r="DZ7" i="16"/>
  <c r="EA7" i="16" s="1"/>
  <c r="EG7" i="16" s="1"/>
  <c r="CO38" i="16"/>
  <c r="CO39" i="16"/>
  <c r="CS5" i="16"/>
  <c r="DN11" i="16"/>
  <c r="DO11" i="16" s="1"/>
  <c r="EE11" i="16" s="1"/>
  <c r="CE38" i="16"/>
  <c r="DB14" i="16"/>
  <c r="DC14" i="16" s="1"/>
  <c r="EC14" i="16" s="1"/>
  <c r="DZ15" i="16"/>
  <c r="EA15" i="16" s="1"/>
  <c r="EG15" i="16" s="1"/>
  <c r="DH8" i="16"/>
  <c r="DI8" i="16" s="1"/>
  <c r="ED8" i="16" s="1"/>
  <c r="DZ16" i="16"/>
  <c r="EA16" i="16" s="1"/>
  <c r="EG16" i="16" s="1"/>
  <c r="DT19" i="16"/>
  <c r="DU19" i="16" s="1"/>
  <c r="EF19" i="16" s="1"/>
  <c r="DH9" i="16"/>
  <c r="DI9" i="16" s="1"/>
  <c r="ED9" i="16" s="1"/>
  <c r="DH15" i="16"/>
  <c r="DI15" i="16" s="1"/>
  <c r="ED15" i="16" s="1"/>
  <c r="DZ19" i="16"/>
  <c r="EA19" i="16" s="1"/>
  <c r="EG19" i="16" s="1"/>
  <c r="DB21" i="16"/>
  <c r="DC21" i="16" s="1"/>
  <c r="EC21" i="16" s="1"/>
  <c r="DB24" i="16"/>
  <c r="DC24" i="16" s="1"/>
  <c r="EC24" i="16" s="1"/>
  <c r="DB27" i="16"/>
  <c r="DC27" i="16" s="1"/>
  <c r="EC27" i="16" s="1"/>
  <c r="DZ18" i="16"/>
  <c r="EA18" i="16" s="1"/>
  <c r="EG18" i="16" s="1"/>
  <c r="DH25" i="16"/>
  <c r="DI25" i="16" s="1"/>
  <c r="ED25" i="16" s="1"/>
  <c r="DB23" i="16"/>
  <c r="DC23" i="16" s="1"/>
  <c r="EC23" i="16" s="1"/>
  <c r="DH27" i="16"/>
  <c r="DI27" i="16" s="1"/>
  <c r="ED27" i="16" s="1"/>
  <c r="DN32" i="16"/>
  <c r="DO32" i="16" s="1"/>
  <c r="EE32" i="16" s="1"/>
  <c r="DH33" i="16"/>
  <c r="DI33" i="16" s="1"/>
  <c r="ED33" i="16" s="1"/>
  <c r="DT36" i="16"/>
  <c r="DU36" i="16" s="1"/>
  <c r="EF36" i="16" s="1"/>
  <c r="DT29" i="16"/>
  <c r="DU29" i="16" s="1"/>
  <c r="EF29" i="16" s="1"/>
  <c r="DN29" i="16"/>
  <c r="DO29" i="16" s="1"/>
  <c r="EE29" i="16" s="1"/>
  <c r="DZ32" i="16"/>
  <c r="EA32" i="16" s="1"/>
  <c r="EG32" i="16" s="1"/>
  <c r="DH36" i="16"/>
  <c r="DI36" i="16" s="1"/>
  <c r="ED36" i="16" s="1"/>
  <c r="BF6" i="16"/>
  <c r="BD7" i="16"/>
  <c r="BP7" i="16"/>
  <c r="DH19" i="16"/>
  <c r="DI19" i="16" s="1"/>
  <c r="ED19" i="16" s="1"/>
  <c r="DZ22" i="16"/>
  <c r="EA22" i="16" s="1"/>
  <c r="EG22" i="16" s="1"/>
  <c r="DB30" i="16"/>
  <c r="DC30" i="16" s="1"/>
  <c r="EC30" i="16" s="1"/>
  <c r="DT33" i="16"/>
  <c r="DU33" i="16" s="1"/>
  <c r="EF33" i="16" s="1"/>
  <c r="BP6" i="16"/>
  <c r="DN12" i="16"/>
  <c r="DO12" i="16" s="1"/>
  <c r="EE12" i="16" s="1"/>
  <c r="DB7" i="16"/>
  <c r="DC7" i="16" s="1"/>
  <c r="EC7" i="16" s="1"/>
  <c r="CE39" i="16"/>
  <c r="DH12" i="16"/>
  <c r="DI12" i="16" s="1"/>
  <c r="ED12" i="16" s="1"/>
  <c r="DZ8" i="16"/>
  <c r="EA8" i="16" s="1"/>
  <c r="EG8" i="16" s="1"/>
  <c r="DH6" i="16"/>
  <c r="DI6" i="16" s="1"/>
  <c r="ED6" i="16" s="1"/>
  <c r="DH14" i="16"/>
  <c r="DI14" i="16" s="1"/>
  <c r="ED14" i="16" s="1"/>
  <c r="DN13" i="16"/>
  <c r="DO13" i="16" s="1"/>
  <c r="EE13" i="16" s="1"/>
  <c r="DT22" i="16"/>
  <c r="DU22" i="16" s="1"/>
  <c r="EF22" i="16" s="1"/>
  <c r="DT25" i="16"/>
  <c r="DU25" i="16" s="1"/>
  <c r="EF25" i="16" s="1"/>
  <c r="DB20" i="16"/>
  <c r="DC20" i="16" s="1"/>
  <c r="EC20" i="16" s="1"/>
  <c r="DZ21" i="16"/>
  <c r="EA21" i="16" s="1"/>
  <c r="EG21" i="16" s="1"/>
  <c r="DZ24" i="16"/>
  <c r="EA24" i="16" s="1"/>
  <c r="EG24" i="16" s="1"/>
  <c r="DZ23" i="16"/>
  <c r="EA23" i="16" s="1"/>
  <c r="EG23" i="16" s="1"/>
  <c r="DZ34" i="16"/>
  <c r="EA34" i="16" s="1"/>
  <c r="EG34" i="16" s="1"/>
  <c r="DH30" i="16"/>
  <c r="DI30" i="16" s="1"/>
  <c r="ED30" i="16" s="1"/>
  <c r="DB33" i="16"/>
  <c r="DC33" i="16" s="1"/>
  <c r="EC33" i="16" s="1"/>
  <c r="BF5" i="16"/>
  <c r="BL6" i="16"/>
  <c r="BP5" i="16"/>
  <c r="DT9" i="16"/>
  <c r="DU9" i="16" s="1"/>
  <c r="EF9" i="16" s="1"/>
  <c r="P22" i="16"/>
  <c r="DN17" i="16"/>
  <c r="DO17" i="16" s="1"/>
  <c r="EE17" i="16" s="1"/>
  <c r="DT8" i="16"/>
  <c r="DU8" i="16" s="1"/>
  <c r="EF8" i="16" s="1"/>
  <c r="DB6" i="16"/>
  <c r="DC6" i="16" s="1"/>
  <c r="EC6" i="16" s="1"/>
  <c r="CE44" i="16"/>
  <c r="DZ14" i="16"/>
  <c r="EA14" i="16" s="1"/>
  <c r="EG14" i="16" s="1"/>
  <c r="DT7" i="16"/>
  <c r="DU7" i="16" s="1"/>
  <c r="EF7" i="16" s="1"/>
  <c r="DB12" i="16"/>
  <c r="DC12" i="16" s="1"/>
  <c r="EC12" i="16" s="1"/>
  <c r="DT10" i="16"/>
  <c r="DU10" i="16" s="1"/>
  <c r="EF10" i="16" s="1"/>
  <c r="DZ17" i="16"/>
  <c r="EA17" i="16" s="1"/>
  <c r="EG17" i="16" s="1"/>
  <c r="DH17" i="16"/>
  <c r="DI17" i="16" s="1"/>
  <c r="ED17" i="16" s="1"/>
  <c r="DB17" i="16"/>
  <c r="DC17" i="16" s="1"/>
  <c r="EC17" i="16" s="1"/>
  <c r="DN27" i="16"/>
  <c r="DO27" i="16" s="1"/>
  <c r="EE27" i="16" s="1"/>
  <c r="DH23" i="16"/>
  <c r="DI23" i="16" s="1"/>
  <c r="ED23" i="16" s="1"/>
  <c r="DB26" i="16"/>
  <c r="DC26" i="16" s="1"/>
  <c r="EC26" i="16" s="1"/>
  <c r="DH29" i="16"/>
  <c r="DI29" i="16" s="1"/>
  <c r="ED29" i="16" s="1"/>
  <c r="DT32" i="16"/>
  <c r="DU32" i="16" s="1"/>
  <c r="EF32" i="16" s="1"/>
  <c r="DN30" i="16"/>
  <c r="DO30" i="16" s="1"/>
  <c r="EE30" i="16" s="1"/>
  <c r="DT34" i="16"/>
  <c r="DU34" i="16" s="1"/>
  <c r="EF34" i="16" s="1"/>
  <c r="DN36" i="16"/>
  <c r="DO36" i="16" s="1"/>
  <c r="EE36" i="16" s="1"/>
  <c r="DZ30" i="16"/>
  <c r="EA30" i="16" s="1"/>
  <c r="EG30" i="16" s="1"/>
  <c r="DH34" i="16"/>
  <c r="DI34" i="16" s="1"/>
  <c r="ED34" i="16" s="1"/>
  <c r="BD6" i="16"/>
  <c r="BC6" i="16"/>
  <c r="BB6" i="16"/>
  <c r="P21" i="16"/>
  <c r="DN14" i="16"/>
  <c r="DO14" i="16" s="1"/>
  <c r="EE14" i="16" s="1"/>
  <c r="DB8" i="16"/>
  <c r="DC8" i="16" s="1"/>
  <c r="EC8" i="16" s="1"/>
  <c r="DH13" i="16"/>
  <c r="DI13" i="16" s="1"/>
  <c r="ED13" i="16" s="1"/>
  <c r="DB19" i="16"/>
  <c r="DC19" i="16" s="1"/>
  <c r="EC19" i="16" s="1"/>
  <c r="DH24" i="16"/>
  <c r="DI24" i="16" s="1"/>
  <c r="ED24" i="16" s="1"/>
  <c r="DT23" i="16"/>
  <c r="DU23" i="16" s="1"/>
  <c r="EF23" i="16" s="1"/>
  <c r="DH20" i="16"/>
  <c r="DI20" i="16" s="1"/>
  <c r="ED20" i="16" s="1"/>
  <c r="DT17" i="16"/>
  <c r="DU17" i="16" s="1"/>
  <c r="EF17" i="16" s="1"/>
  <c r="DZ20" i="16"/>
  <c r="EA20" i="16" s="1"/>
  <c r="EG20" i="16" s="1"/>
  <c r="DN19" i="16"/>
  <c r="DO19" i="16" s="1"/>
  <c r="EE19" i="16" s="1"/>
  <c r="DH22" i="16"/>
  <c r="DI22" i="16" s="1"/>
  <c r="ED22" i="16" s="1"/>
  <c r="DN25" i="16"/>
  <c r="DO25" i="16" s="1"/>
  <c r="EE25" i="16" s="1"/>
  <c r="DT20" i="16"/>
  <c r="DU20" i="16" s="1"/>
  <c r="EF20" i="16" s="1"/>
  <c r="DN24" i="16"/>
  <c r="DO24" i="16" s="1"/>
  <c r="EE24" i="16" s="1"/>
  <c r="DN35" i="16"/>
  <c r="DO35" i="16" s="1"/>
  <c r="EE35" i="16" s="1"/>
  <c r="DB31" i="16"/>
  <c r="DC31" i="16" s="1"/>
  <c r="EC31" i="16" s="1"/>
  <c r="DT27" i="16"/>
  <c r="DU27" i="16" s="1"/>
  <c r="EF27" i="16" s="1"/>
  <c r="DZ33" i="16"/>
  <c r="EA33" i="16" s="1"/>
  <c r="EG33" i="16" s="1"/>
  <c r="DB28" i="16"/>
  <c r="DC28" i="16" s="1"/>
  <c r="EC28" i="16" s="1"/>
  <c r="DN10" i="16"/>
  <c r="DO10" i="16" s="1"/>
  <c r="EE10" i="16" s="1"/>
  <c r="BZ38" i="16"/>
  <c r="BO5" i="16"/>
  <c r="BM7" i="16"/>
  <c r="DZ12" i="16"/>
  <c r="EA12" i="16" s="1"/>
  <c r="EG12" i="16" s="1"/>
  <c r="DH28" i="16"/>
  <c r="DI28" i="16" s="1"/>
  <c r="ED28" i="16" s="1"/>
  <c r="DT31" i="16"/>
  <c r="DU31" i="16" s="1"/>
  <c r="EF31" i="16" s="1"/>
  <c r="DN31" i="16"/>
  <c r="DO31" i="16" s="1"/>
  <c r="EE31" i="16" s="1"/>
  <c r="BM6" i="16"/>
  <c r="DN6" i="16"/>
  <c r="DO6" i="16" s="1"/>
  <c r="EE6" i="16" s="1"/>
  <c r="DB11" i="16"/>
  <c r="DC11" i="16" s="1"/>
  <c r="EC11" i="16" s="1"/>
  <c r="DH7" i="16"/>
  <c r="DI7" i="16" s="1"/>
  <c r="ED7" i="16" s="1"/>
  <c r="DB15" i="16"/>
  <c r="DC15" i="16" s="1"/>
  <c r="EC15" i="16" s="1"/>
  <c r="DN7" i="16"/>
  <c r="DO7" i="16" s="1"/>
  <c r="EE7" i="16" s="1"/>
  <c r="DN9" i="16"/>
  <c r="DO9" i="16" s="1"/>
  <c r="EE9" i="16" s="1"/>
  <c r="DT14" i="16"/>
  <c r="DU14" i="16" s="1"/>
  <c r="EF14" i="16" s="1"/>
  <c r="DN18" i="16"/>
  <c r="DO18" i="16" s="1"/>
  <c r="EE18" i="16" s="1"/>
  <c r="DN16" i="16"/>
  <c r="DO16" i="16" s="1"/>
  <c r="EE16" i="16" s="1"/>
  <c r="DH21" i="16"/>
  <c r="DI21" i="16" s="1"/>
  <c r="ED21" i="16" s="1"/>
  <c r="DN21" i="16"/>
  <c r="DO21" i="16" s="1"/>
  <c r="EE21" i="16" s="1"/>
  <c r="DH18" i="16"/>
  <c r="DI18" i="16" s="1"/>
  <c r="ED18" i="16" s="1"/>
  <c r="DB18" i="16"/>
  <c r="DC18" i="16" s="1"/>
  <c r="EC18" i="16" s="1"/>
  <c r="DT21" i="16"/>
  <c r="DU21" i="16" s="1"/>
  <c r="EF21" i="16" s="1"/>
  <c r="DT24" i="16"/>
  <c r="DU24" i="16" s="1"/>
  <c r="EF24" i="16" s="1"/>
  <c r="DT30" i="16"/>
  <c r="DU30" i="16" s="1"/>
  <c r="EF30" i="16" s="1"/>
  <c r="DN28" i="16"/>
  <c r="DO28" i="16" s="1"/>
  <c r="EE28" i="16" s="1"/>
  <c r="DZ31" i="16"/>
  <c r="EA31" i="16" s="1"/>
  <c r="EG31" i="16" s="1"/>
  <c r="DN34" i="16"/>
  <c r="DO34" i="16" s="1"/>
  <c r="EE34" i="16" s="1"/>
  <c r="DZ28" i="16"/>
  <c r="EA28" i="16" s="1"/>
  <c r="EG28" i="16" s="1"/>
  <c r="DB32" i="16"/>
  <c r="DC32" i="16" s="1"/>
  <c r="EC32" i="16" s="1"/>
  <c r="DT35" i="16"/>
  <c r="DU35" i="16" s="1"/>
  <c r="EF35" i="16" s="1"/>
  <c r="BF7" i="16"/>
  <c r="BM5" i="16"/>
  <c r="BO7" i="16"/>
  <c r="AB26" i="17" l="1"/>
  <c r="AC26" i="17" s="1"/>
  <c r="AS26" i="17" s="1"/>
  <c r="V9" i="18"/>
  <c r="W9" i="18" s="1"/>
  <c r="AR9" i="18" s="1"/>
  <c r="N23" i="16"/>
  <c r="AB16" i="17"/>
  <c r="AC16" i="17" s="1"/>
  <c r="AS16" i="17" s="1"/>
  <c r="AB9" i="17"/>
  <c r="AC9" i="17" s="1"/>
  <c r="AS9" i="17" s="1"/>
  <c r="AB35" i="17"/>
  <c r="AC35" i="17" s="1"/>
  <c r="AS35" i="17" s="1"/>
  <c r="V30" i="17"/>
  <c r="W30" i="17" s="1"/>
  <c r="AR30" i="17" s="1"/>
  <c r="AH11" i="17"/>
  <c r="AI11" i="17" s="1"/>
  <c r="AT11" i="17" s="1"/>
  <c r="AB20" i="17"/>
  <c r="AC20" i="17" s="1"/>
  <c r="AS20" i="17" s="1"/>
  <c r="P14" i="17"/>
  <c r="Q14" i="17" s="1"/>
  <c r="AQ14" i="17" s="1"/>
  <c r="AN32" i="18"/>
  <c r="AO32" i="18" s="1"/>
  <c r="AU32" i="18" s="1"/>
  <c r="AH30" i="18"/>
  <c r="AI30" i="18" s="1"/>
  <c r="AT30" i="18" s="1"/>
  <c r="AH24" i="18"/>
  <c r="AI24" i="18" s="1"/>
  <c r="AT24" i="18" s="1"/>
  <c r="V24" i="18"/>
  <c r="W24" i="18" s="1"/>
  <c r="AR24" i="18" s="1"/>
  <c r="AV24" i="18" s="1"/>
  <c r="AN24" i="18"/>
  <c r="AO24" i="18" s="1"/>
  <c r="AU24" i="18" s="1"/>
  <c r="AY24" i="18" s="1"/>
  <c r="P24" i="18"/>
  <c r="Q24" i="18" s="1"/>
  <c r="AQ24" i="18" s="1"/>
  <c r="AB30" i="18"/>
  <c r="AC30" i="18" s="1"/>
  <c r="AS30" i="18" s="1"/>
  <c r="AB34" i="18"/>
  <c r="AC34" i="18" s="1"/>
  <c r="AS34" i="18" s="1"/>
  <c r="AW34" i="18" s="1"/>
  <c r="AN35" i="18"/>
  <c r="AO35" i="18" s="1"/>
  <c r="AU35" i="18" s="1"/>
  <c r="AH29" i="18"/>
  <c r="AI29" i="18" s="1"/>
  <c r="AT29" i="18" s="1"/>
  <c r="AX29" i="18" s="1"/>
  <c r="V5" i="18"/>
  <c r="W5" i="18" s="1"/>
  <c r="AR5" i="18" s="1"/>
  <c r="AN34" i="18"/>
  <c r="AO34" i="18" s="1"/>
  <c r="AU34" i="18" s="1"/>
  <c r="V16" i="18"/>
  <c r="W16" i="18" s="1"/>
  <c r="AR16" i="18" s="1"/>
  <c r="AV16" i="18" s="1"/>
  <c r="V31" i="18"/>
  <c r="W31" i="18" s="1"/>
  <c r="AR31" i="18" s="1"/>
  <c r="P22" i="18"/>
  <c r="Q22" i="18" s="1"/>
  <c r="AQ22" i="18" s="1"/>
  <c r="AB22" i="18"/>
  <c r="AC22" i="18" s="1"/>
  <c r="AS22" i="18" s="1"/>
  <c r="AH23" i="18"/>
  <c r="AI23" i="18" s="1"/>
  <c r="AT23" i="18" s="1"/>
  <c r="AN27" i="18"/>
  <c r="AO27" i="18" s="1"/>
  <c r="AU27" i="18" s="1"/>
  <c r="V35" i="18"/>
  <c r="W35" i="18" s="1"/>
  <c r="AR35" i="18" s="1"/>
  <c r="P13" i="18"/>
  <c r="Q13" i="18" s="1"/>
  <c r="AQ13" i="18" s="1"/>
  <c r="AZ13" i="18" s="1"/>
  <c r="AH21" i="18"/>
  <c r="AI21" i="18" s="1"/>
  <c r="AT21" i="18" s="1"/>
  <c r="AY21" i="18" s="1"/>
  <c r="V19" i="18"/>
  <c r="W19" i="18" s="1"/>
  <c r="AR19" i="18" s="1"/>
  <c r="AH35" i="18"/>
  <c r="AI35" i="18" s="1"/>
  <c r="AT35" i="18" s="1"/>
  <c r="V32" i="18"/>
  <c r="W32" i="18" s="1"/>
  <c r="AR32" i="18" s="1"/>
  <c r="AW32" i="18" s="1"/>
  <c r="P36" i="18"/>
  <c r="Q36" i="18" s="1"/>
  <c r="AQ36" i="18" s="1"/>
  <c r="AN25" i="18"/>
  <c r="AO25" i="18" s="1"/>
  <c r="AU25" i="18" s="1"/>
  <c r="AB32" i="18"/>
  <c r="AC32" i="18" s="1"/>
  <c r="AS32" i="18" s="1"/>
  <c r="AB12" i="18"/>
  <c r="AC12" i="18" s="1"/>
  <c r="AS12" i="18" s="1"/>
  <c r="P14" i="18"/>
  <c r="Q14" i="18" s="1"/>
  <c r="AQ14" i="18" s="1"/>
  <c r="AZ14" i="18" s="1"/>
  <c r="AB15" i="18"/>
  <c r="AC15" i="18" s="1"/>
  <c r="AS15" i="18" s="1"/>
  <c r="AH26" i="18"/>
  <c r="AI26" i="18" s="1"/>
  <c r="AT26" i="18" s="1"/>
  <c r="AB17" i="18"/>
  <c r="AC17" i="18" s="1"/>
  <c r="AS17" i="18" s="1"/>
  <c r="AH31" i="18"/>
  <c r="AI31" i="18" s="1"/>
  <c r="AT31" i="18" s="1"/>
  <c r="V17" i="18"/>
  <c r="W17" i="18" s="1"/>
  <c r="AR17" i="18" s="1"/>
  <c r="V22" i="18"/>
  <c r="W22" i="18" s="1"/>
  <c r="AR22" i="18" s="1"/>
  <c r="V12" i="18"/>
  <c r="W12" i="18" s="1"/>
  <c r="AR12" i="18" s="1"/>
  <c r="AW12" i="18" s="1"/>
  <c r="V27" i="18"/>
  <c r="W27" i="18" s="1"/>
  <c r="AR27" i="18" s="1"/>
  <c r="P19" i="18"/>
  <c r="Q19" i="18" s="1"/>
  <c r="AQ19" i="18" s="1"/>
  <c r="AN12" i="18"/>
  <c r="AO12" i="18" s="1"/>
  <c r="AU12" i="18" s="1"/>
  <c r="AH10" i="18"/>
  <c r="AI10" i="18" s="1"/>
  <c r="AT10" i="18" s="1"/>
  <c r="AX10" i="18" s="1"/>
  <c r="AB28" i="18"/>
  <c r="AC28" i="18" s="1"/>
  <c r="AS28" i="18" s="1"/>
  <c r="AH36" i="18"/>
  <c r="AI36" i="18" s="1"/>
  <c r="AT36" i="18" s="1"/>
  <c r="AB10" i="18"/>
  <c r="AC10" i="18" s="1"/>
  <c r="AS10" i="18" s="1"/>
  <c r="P23" i="18"/>
  <c r="Q23" i="18" s="1"/>
  <c r="AQ23" i="18" s="1"/>
  <c r="AZ23" i="18" s="1"/>
  <c r="AB9" i="18"/>
  <c r="AC9" i="18" s="1"/>
  <c r="AS9" i="18" s="1"/>
  <c r="AW9" i="18" s="1"/>
  <c r="P30" i="18"/>
  <c r="Q30" i="18" s="1"/>
  <c r="AQ30" i="18" s="1"/>
  <c r="AN16" i="18"/>
  <c r="AO16" i="18" s="1"/>
  <c r="AU16" i="18" s="1"/>
  <c r="AY16" i="18" s="1"/>
  <c r="P27" i="18"/>
  <c r="Q27" i="18" s="1"/>
  <c r="AQ27" i="18" s="1"/>
  <c r="AZ27" i="18" s="1"/>
  <c r="AB26" i="18"/>
  <c r="AC26" i="18" s="1"/>
  <c r="AS26" i="18" s="1"/>
  <c r="P31" i="18"/>
  <c r="Q31" i="18" s="1"/>
  <c r="AQ31" i="18" s="1"/>
  <c r="AN33" i="18"/>
  <c r="AO33" i="18" s="1"/>
  <c r="AU33" i="18" s="1"/>
  <c r="AN19" i="18"/>
  <c r="AO19" i="18" s="1"/>
  <c r="AU19" i="18" s="1"/>
  <c r="AB31" i="18"/>
  <c r="AC31" i="18" s="1"/>
  <c r="AS31" i="18" s="1"/>
  <c r="AW31" i="18" s="1"/>
  <c r="V11" i="18"/>
  <c r="W11" i="18" s="1"/>
  <c r="AR11" i="18" s="1"/>
  <c r="V26" i="18"/>
  <c r="W26" i="18" s="1"/>
  <c r="AR26" i="18" s="1"/>
  <c r="AH34" i="18"/>
  <c r="AI34" i="18" s="1"/>
  <c r="AT34" i="18" s="1"/>
  <c r="AN21" i="18"/>
  <c r="AO21" i="18" s="1"/>
  <c r="AU21" i="18" s="1"/>
  <c r="V15" i="18"/>
  <c r="W15" i="18" s="1"/>
  <c r="AR15" i="18" s="1"/>
  <c r="AW15" i="18" s="1"/>
  <c r="AH27" i="18"/>
  <c r="AI27" i="18" s="1"/>
  <c r="AT27" i="18" s="1"/>
  <c r="P35" i="18"/>
  <c r="Q35" i="18" s="1"/>
  <c r="AQ35" i="18" s="1"/>
  <c r="AZ35" i="18" s="1"/>
  <c r="AB24" i="18"/>
  <c r="AC24" i="18" s="1"/>
  <c r="AS24" i="18" s="1"/>
  <c r="AX24" i="18" s="1"/>
  <c r="AB14" i="18"/>
  <c r="AC14" i="18" s="1"/>
  <c r="AS14" i="18" s="1"/>
  <c r="P26" i="18"/>
  <c r="Q26" i="18" s="1"/>
  <c r="AQ26" i="18" s="1"/>
  <c r="AZ26" i="18" s="1"/>
  <c r="AH11" i="18"/>
  <c r="AI11" i="18" s="1"/>
  <c r="AT11" i="18" s="1"/>
  <c r="AY11" i="18" s="1"/>
  <c r="AH20" i="18"/>
  <c r="AI20" i="18" s="1"/>
  <c r="AT20" i="18" s="1"/>
  <c r="AN36" i="18"/>
  <c r="AO36" i="18" s="1"/>
  <c r="AU36" i="18" s="1"/>
  <c r="AB13" i="18"/>
  <c r="AC13" i="18" s="1"/>
  <c r="AS13" i="18" s="1"/>
  <c r="V20" i="18"/>
  <c r="W20" i="18" s="1"/>
  <c r="AR20" i="18" s="1"/>
  <c r="P10" i="18"/>
  <c r="Q10" i="18" s="1"/>
  <c r="AQ10" i="18" s="1"/>
  <c r="V14" i="18"/>
  <c r="W14" i="18" s="1"/>
  <c r="AR14" i="18" s="1"/>
  <c r="AB33" i="18"/>
  <c r="AC33" i="18" s="1"/>
  <c r="AS33" i="18" s="1"/>
  <c r="AN5" i="18"/>
  <c r="AO5" i="18" s="1"/>
  <c r="AU5" i="18" s="1"/>
  <c r="P20" i="18"/>
  <c r="Q20" i="18" s="1"/>
  <c r="AQ20" i="18" s="1"/>
  <c r="P28" i="18"/>
  <c r="Q28" i="18" s="1"/>
  <c r="AQ28" i="18" s="1"/>
  <c r="AN14" i="18"/>
  <c r="AO14" i="18" s="1"/>
  <c r="AU14" i="18" s="1"/>
  <c r="AH9" i="18"/>
  <c r="AI9" i="18" s="1"/>
  <c r="AT9" i="18" s="1"/>
  <c r="AN22" i="18"/>
  <c r="AO22" i="18" s="1"/>
  <c r="AU22" i="18" s="1"/>
  <c r="AH8" i="18"/>
  <c r="AI8" i="18" s="1"/>
  <c r="AT8" i="18" s="1"/>
  <c r="AV19" i="18"/>
  <c r="AN9" i="18"/>
  <c r="AO9" i="18" s="1"/>
  <c r="AU9" i="18" s="1"/>
  <c r="P18" i="18"/>
  <c r="Q18" i="18" s="1"/>
  <c r="AQ18" i="18" s="1"/>
  <c r="P17" i="18"/>
  <c r="Q17" i="18" s="1"/>
  <c r="AQ17" i="18" s="1"/>
  <c r="AZ17" i="18" s="1"/>
  <c r="P34" i="18"/>
  <c r="Q34" i="18" s="1"/>
  <c r="AQ34" i="18" s="1"/>
  <c r="AN28" i="18"/>
  <c r="AO28" i="18" s="1"/>
  <c r="AU28" i="18" s="1"/>
  <c r="V13" i="18"/>
  <c r="W13" i="18" s="1"/>
  <c r="AR13" i="18" s="1"/>
  <c r="AH12" i="18"/>
  <c r="AI12" i="18" s="1"/>
  <c r="AT12" i="18" s="1"/>
  <c r="AH33" i="18"/>
  <c r="AI33" i="18" s="1"/>
  <c r="AT33" i="18" s="1"/>
  <c r="AY33" i="18" s="1"/>
  <c r="V29" i="18"/>
  <c r="W29" i="18" s="1"/>
  <c r="AR29" i="18" s="1"/>
  <c r="AH22" i="18"/>
  <c r="AI22" i="18" s="1"/>
  <c r="AT22" i="18" s="1"/>
  <c r="V28" i="18"/>
  <c r="W28" i="18" s="1"/>
  <c r="AR28" i="18" s="1"/>
  <c r="P32" i="18"/>
  <c r="Q32" i="18" s="1"/>
  <c r="AQ32" i="18" s="1"/>
  <c r="AZ32" i="18" s="1"/>
  <c r="AN23" i="18"/>
  <c r="AO23" i="18" s="1"/>
  <c r="AU23" i="18" s="1"/>
  <c r="AN17" i="18"/>
  <c r="AO17" i="18" s="1"/>
  <c r="AU17" i="18" s="1"/>
  <c r="AN20" i="18"/>
  <c r="AO20" i="18" s="1"/>
  <c r="AU20" i="18" s="1"/>
  <c r="AH32" i="18"/>
  <c r="AI32" i="18" s="1"/>
  <c r="AT32" i="18" s="1"/>
  <c r="AY32" i="18" s="1"/>
  <c r="AH15" i="18"/>
  <c r="AI15" i="18" s="1"/>
  <c r="AT15" i="18" s="1"/>
  <c r="AX15" i="18" s="1"/>
  <c r="V21" i="18"/>
  <c r="W21" i="18" s="1"/>
  <c r="AR21" i="18" s="1"/>
  <c r="V25" i="18"/>
  <c r="W25" i="18" s="1"/>
  <c r="AR25" i="18" s="1"/>
  <c r="AB16" i="18"/>
  <c r="AC16" i="18" s="1"/>
  <c r="AS16" i="18" s="1"/>
  <c r="AX16" i="18" s="1"/>
  <c r="AB8" i="18"/>
  <c r="AC8" i="18" s="1"/>
  <c r="AS8" i="18" s="1"/>
  <c r="V6" i="18"/>
  <c r="W6" i="18" s="1"/>
  <c r="AR6" i="18" s="1"/>
  <c r="AN13" i="18"/>
  <c r="AO13" i="18" s="1"/>
  <c r="AU13" i="18" s="1"/>
  <c r="AN30" i="18"/>
  <c r="AO30" i="18" s="1"/>
  <c r="AU30" i="18" s="1"/>
  <c r="AY30" i="18" s="1"/>
  <c r="AB20" i="18"/>
  <c r="AC20" i="18" s="1"/>
  <c r="AS20" i="18" s="1"/>
  <c r="AX20" i="18" s="1"/>
  <c r="V30" i="18"/>
  <c r="W30" i="18" s="1"/>
  <c r="AR30" i="18" s="1"/>
  <c r="AV30" i="18" s="1"/>
  <c r="AH19" i="18"/>
  <c r="AI19" i="18" s="1"/>
  <c r="AT19" i="18" s="1"/>
  <c r="AB21" i="18"/>
  <c r="AC21" i="18" s="1"/>
  <c r="AS21" i="18" s="1"/>
  <c r="AN10" i="18"/>
  <c r="AO10" i="18" s="1"/>
  <c r="AU10" i="18" s="1"/>
  <c r="AB6" i="18"/>
  <c r="AC6" i="18" s="1"/>
  <c r="AS6" i="18" s="1"/>
  <c r="AB36" i="18"/>
  <c r="AC36" i="18" s="1"/>
  <c r="AS36" i="18" s="1"/>
  <c r="AW36" i="18" s="1"/>
  <c r="AB7" i="18"/>
  <c r="AC7" i="18" s="1"/>
  <c r="AS7" i="18" s="1"/>
  <c r="AN18" i="18"/>
  <c r="AO18" i="18" s="1"/>
  <c r="AU18" i="18" s="1"/>
  <c r="AN31" i="18"/>
  <c r="AO31" i="18" s="1"/>
  <c r="AU31" i="18" s="1"/>
  <c r="AH28" i="18"/>
  <c r="AI28" i="18" s="1"/>
  <c r="AT28" i="18" s="1"/>
  <c r="AN8" i="18"/>
  <c r="AO8" i="18" s="1"/>
  <c r="AU8" i="18" s="1"/>
  <c r="V33" i="18"/>
  <c r="W33" i="18" s="1"/>
  <c r="AR33" i="18" s="1"/>
  <c r="AN6" i="18"/>
  <c r="AO6" i="18" s="1"/>
  <c r="AU6" i="18" s="1"/>
  <c r="AH5" i="18"/>
  <c r="AI5" i="18" s="1"/>
  <c r="AT5" i="18" s="1"/>
  <c r="AY5" i="18" s="1"/>
  <c r="AH14" i="18"/>
  <c r="AI14" i="18" s="1"/>
  <c r="AT14" i="18" s="1"/>
  <c r="AH18" i="18"/>
  <c r="AI18" i="18" s="1"/>
  <c r="AT18" i="18" s="1"/>
  <c r="P11" i="18"/>
  <c r="Q11" i="18" s="1"/>
  <c r="AQ11" i="18" s="1"/>
  <c r="AZ11" i="18" s="1"/>
  <c r="AB19" i="18"/>
  <c r="AC19" i="18" s="1"/>
  <c r="AS19" i="18" s="1"/>
  <c r="AW19" i="18" s="1"/>
  <c r="V10" i="18"/>
  <c r="W10" i="18" s="1"/>
  <c r="AR10" i="18" s="1"/>
  <c r="AW10" i="18" s="1"/>
  <c r="V8" i="18"/>
  <c r="W8" i="18" s="1"/>
  <c r="AR8" i="18" s="1"/>
  <c r="P33" i="18"/>
  <c r="Q33" i="18" s="1"/>
  <c r="AQ33" i="18" s="1"/>
  <c r="AZ33" i="18" s="1"/>
  <c r="V18" i="18"/>
  <c r="W18" i="18" s="1"/>
  <c r="AR18" i="18" s="1"/>
  <c r="P5" i="18"/>
  <c r="Q5" i="18" s="1"/>
  <c r="AQ5" i="18" s="1"/>
  <c r="P8" i="18"/>
  <c r="Q8" i="18" s="1"/>
  <c r="AQ8" i="18" s="1"/>
  <c r="AW29" i="18"/>
  <c r="P9" i="18"/>
  <c r="Q9" i="18" s="1"/>
  <c r="AQ9" i="18" s="1"/>
  <c r="P25" i="18"/>
  <c r="Q25" i="18" s="1"/>
  <c r="AQ25" i="18" s="1"/>
  <c r="AN7" i="18"/>
  <c r="AO7" i="18" s="1"/>
  <c r="AU7" i="18" s="1"/>
  <c r="AH7" i="18"/>
  <c r="AI7" i="18" s="1"/>
  <c r="AT7" i="18" s="1"/>
  <c r="AN15" i="18"/>
  <c r="AO15" i="18" s="1"/>
  <c r="AU15" i="18" s="1"/>
  <c r="P12" i="18"/>
  <c r="Q12" i="18" s="1"/>
  <c r="AQ12" i="18" s="1"/>
  <c r="AZ12" i="18" s="1"/>
  <c r="AW30" i="18"/>
  <c r="AX32" i="18"/>
  <c r="AB23" i="18"/>
  <c r="AC23" i="18" s="1"/>
  <c r="AS23" i="18" s="1"/>
  <c r="AY26" i="18"/>
  <c r="AB18" i="18"/>
  <c r="AC18" i="18" s="1"/>
  <c r="AS18" i="18" s="1"/>
  <c r="P29" i="18"/>
  <c r="Q29" i="18" s="1"/>
  <c r="AQ29" i="18" s="1"/>
  <c r="P6" i="18"/>
  <c r="Q6" i="18" s="1"/>
  <c r="AQ6" i="18" s="1"/>
  <c r="AZ6" i="18" s="1"/>
  <c r="P15" i="18"/>
  <c r="Q15" i="18" s="1"/>
  <c r="AQ15" i="18" s="1"/>
  <c r="AZ15" i="18" s="1"/>
  <c r="AH25" i="18"/>
  <c r="AI25" i="18" s="1"/>
  <c r="AT25" i="18" s="1"/>
  <c r="AB35" i="18"/>
  <c r="AC35" i="18" s="1"/>
  <c r="AS35" i="18" s="1"/>
  <c r="AX35" i="18" s="1"/>
  <c r="P7" i="18"/>
  <c r="Q7" i="18" s="1"/>
  <c r="AQ7" i="18" s="1"/>
  <c r="AZ7" i="18" s="1"/>
  <c r="AH17" i="18"/>
  <c r="AI17" i="18" s="1"/>
  <c r="AT17" i="18" s="1"/>
  <c r="AY29" i="18"/>
  <c r="AH6" i="18"/>
  <c r="AI6" i="18" s="1"/>
  <c r="AT6" i="18" s="1"/>
  <c r="AH13" i="18"/>
  <c r="AI13" i="18" s="1"/>
  <c r="AT13" i="18" s="1"/>
  <c r="AY13" i="18" s="1"/>
  <c r="AW11" i="18"/>
  <c r="AB27" i="18"/>
  <c r="AC27" i="18" s="1"/>
  <c r="AS27" i="18" s="1"/>
  <c r="AX30" i="18"/>
  <c r="AB5" i="18"/>
  <c r="AC5" i="18" s="1"/>
  <c r="AS5" i="18" s="1"/>
  <c r="AB25" i="18"/>
  <c r="AC25" i="18" s="1"/>
  <c r="AS25" i="18" s="1"/>
  <c r="P21" i="18"/>
  <c r="Q21" i="18" s="1"/>
  <c r="AQ21" i="18" s="1"/>
  <c r="AZ21" i="18" s="1"/>
  <c r="V23" i="18"/>
  <c r="W23" i="18" s="1"/>
  <c r="AR23" i="18" s="1"/>
  <c r="V7" i="18"/>
  <c r="W7" i="18" s="1"/>
  <c r="AR7" i="18" s="1"/>
  <c r="AW7" i="18" s="1"/>
  <c r="V16" i="17"/>
  <c r="W16" i="17" s="1"/>
  <c r="AR16" i="17" s="1"/>
  <c r="P19" i="17"/>
  <c r="Q19" i="17" s="1"/>
  <c r="AQ19" i="17" s="1"/>
  <c r="AZ19" i="17" s="1"/>
  <c r="V23" i="17"/>
  <c r="W23" i="17" s="1"/>
  <c r="AR23" i="17" s="1"/>
  <c r="AN8" i="17"/>
  <c r="AO8" i="17" s="1"/>
  <c r="AU8" i="17" s="1"/>
  <c r="AB18" i="17"/>
  <c r="AC18" i="17" s="1"/>
  <c r="AS18" i="17" s="1"/>
  <c r="AH16" i="17"/>
  <c r="AI16" i="17" s="1"/>
  <c r="AT16" i="17" s="1"/>
  <c r="AX16" i="17" s="1"/>
  <c r="AB25" i="17"/>
  <c r="AC25" i="17" s="1"/>
  <c r="AS25" i="17" s="1"/>
  <c r="AX25" i="17" s="1"/>
  <c r="V22" i="17"/>
  <c r="W22" i="17" s="1"/>
  <c r="AR22" i="17" s="1"/>
  <c r="AN33" i="17"/>
  <c r="AO33" i="17" s="1"/>
  <c r="AU33" i="17" s="1"/>
  <c r="V32" i="17"/>
  <c r="W32" i="17" s="1"/>
  <c r="AR32" i="17" s="1"/>
  <c r="AN19" i="17"/>
  <c r="AO19" i="17" s="1"/>
  <c r="AU19" i="17" s="1"/>
  <c r="P11" i="17"/>
  <c r="Q11" i="17" s="1"/>
  <c r="AQ11" i="17" s="1"/>
  <c r="AH10" i="17"/>
  <c r="AI10" i="17" s="1"/>
  <c r="AT10" i="17" s="1"/>
  <c r="AH14" i="17"/>
  <c r="AI14" i="17" s="1"/>
  <c r="AT14" i="17" s="1"/>
  <c r="AH36" i="17"/>
  <c r="AI36" i="17" s="1"/>
  <c r="AT36" i="17" s="1"/>
  <c r="AY36" i="17" s="1"/>
  <c r="AH26" i="17"/>
  <c r="AI26" i="17" s="1"/>
  <c r="AT26" i="17" s="1"/>
  <c r="AX26" i="17" s="1"/>
  <c r="P31" i="17"/>
  <c r="Q31" i="17" s="1"/>
  <c r="AQ31" i="17" s="1"/>
  <c r="AN25" i="17"/>
  <c r="AO25" i="17" s="1"/>
  <c r="AU25" i="17" s="1"/>
  <c r="V8" i="17"/>
  <c r="W8" i="17" s="1"/>
  <c r="AR8" i="17" s="1"/>
  <c r="AN34" i="17"/>
  <c r="AO34" i="17" s="1"/>
  <c r="AU34" i="17" s="1"/>
  <c r="P16" i="17"/>
  <c r="Q16" i="17" s="1"/>
  <c r="AQ16" i="17" s="1"/>
  <c r="V6" i="17"/>
  <c r="W6" i="17" s="1"/>
  <c r="AR6" i="17" s="1"/>
  <c r="AN6" i="17"/>
  <c r="AO6" i="17" s="1"/>
  <c r="AU6" i="17" s="1"/>
  <c r="V35" i="17"/>
  <c r="W35" i="17" s="1"/>
  <c r="AR35" i="17" s="1"/>
  <c r="AW35" i="17" s="1"/>
  <c r="P20" i="17"/>
  <c r="Q20" i="17" s="1"/>
  <c r="AQ20" i="17" s="1"/>
  <c r="AB23" i="17"/>
  <c r="AC23" i="17" s="1"/>
  <c r="AS23" i="17" s="1"/>
  <c r="AW23" i="17" s="1"/>
  <c r="V10" i="17"/>
  <c r="W10" i="17" s="1"/>
  <c r="AR10" i="17" s="1"/>
  <c r="AN32" i="17"/>
  <c r="AO32" i="17" s="1"/>
  <c r="AU32" i="17" s="1"/>
  <c r="P17" i="17"/>
  <c r="Q17" i="17" s="1"/>
  <c r="AQ17" i="17" s="1"/>
  <c r="AZ17" i="17" s="1"/>
  <c r="AH34" i="17"/>
  <c r="AI34" i="17" s="1"/>
  <c r="AT34" i="17" s="1"/>
  <c r="P22" i="17"/>
  <c r="Q22" i="17" s="1"/>
  <c r="AQ22" i="17" s="1"/>
  <c r="AZ22" i="17" s="1"/>
  <c r="AN13" i="17"/>
  <c r="AO13" i="17" s="1"/>
  <c r="AU13" i="17" s="1"/>
  <c r="AH23" i="17"/>
  <c r="AI23" i="17" s="1"/>
  <c r="AT23" i="17" s="1"/>
  <c r="AN7" i="17"/>
  <c r="AO7" i="17" s="1"/>
  <c r="AU7" i="17" s="1"/>
  <c r="V12" i="17"/>
  <c r="W12" i="17" s="1"/>
  <c r="AR12" i="17" s="1"/>
  <c r="AH6" i="17"/>
  <c r="AI6" i="17" s="1"/>
  <c r="AT6" i="17" s="1"/>
  <c r="AH18" i="17"/>
  <c r="AI18" i="17" s="1"/>
  <c r="AT18" i="17" s="1"/>
  <c r="AH8" i="17"/>
  <c r="AI8" i="17" s="1"/>
  <c r="AT8" i="17" s="1"/>
  <c r="AY8" i="17" s="1"/>
  <c r="V13" i="17"/>
  <c r="W13" i="17" s="1"/>
  <c r="AR13" i="17" s="1"/>
  <c r="AW13" i="17" s="1"/>
  <c r="AB7" i="17"/>
  <c r="AC7" i="17" s="1"/>
  <c r="AS7" i="17" s="1"/>
  <c r="P30" i="17"/>
  <c r="Q30" i="17" s="1"/>
  <c r="AQ30" i="17" s="1"/>
  <c r="AH20" i="17"/>
  <c r="AI20" i="17" s="1"/>
  <c r="AT20" i="17" s="1"/>
  <c r="AH7" i="17"/>
  <c r="AI7" i="17" s="1"/>
  <c r="AT7" i="17" s="1"/>
  <c r="AN27" i="17"/>
  <c r="AO27" i="17" s="1"/>
  <c r="AU27" i="17" s="1"/>
  <c r="AH17" i="17"/>
  <c r="AI17" i="17" s="1"/>
  <c r="AT17" i="17" s="1"/>
  <c r="AN5" i="17"/>
  <c r="AO5" i="17" s="1"/>
  <c r="AU5" i="17" s="1"/>
  <c r="AB17" i="17"/>
  <c r="AC17" i="17" s="1"/>
  <c r="AS17" i="17" s="1"/>
  <c r="AX17" i="17" s="1"/>
  <c r="AN24" i="17"/>
  <c r="AO24" i="17" s="1"/>
  <c r="AU24" i="17" s="1"/>
  <c r="P26" i="17"/>
  <c r="Q26" i="17" s="1"/>
  <c r="AQ26" i="17" s="1"/>
  <c r="AB6" i="17"/>
  <c r="AC6" i="17" s="1"/>
  <c r="AS6" i="17" s="1"/>
  <c r="AB33" i="17"/>
  <c r="AC33" i="17" s="1"/>
  <c r="AS33" i="17" s="1"/>
  <c r="AX33" i="17" s="1"/>
  <c r="AN18" i="17"/>
  <c r="AO18" i="17" s="1"/>
  <c r="AU18" i="17" s="1"/>
  <c r="AB14" i="17"/>
  <c r="AC14" i="17" s="1"/>
  <c r="AS14" i="17" s="1"/>
  <c r="P25" i="17"/>
  <c r="Q25" i="17" s="1"/>
  <c r="AQ25" i="17" s="1"/>
  <c r="AZ25" i="17" s="1"/>
  <c r="V27" i="17"/>
  <c r="W27" i="17" s="1"/>
  <c r="AR27" i="17" s="1"/>
  <c r="AN20" i="17"/>
  <c r="AO20" i="17" s="1"/>
  <c r="AU20" i="17" s="1"/>
  <c r="AN17" i="17"/>
  <c r="AO17" i="17" s="1"/>
  <c r="AU17" i="17" s="1"/>
  <c r="AN16" i="17"/>
  <c r="AO16" i="17" s="1"/>
  <c r="AU16" i="17" s="1"/>
  <c r="P36" i="17"/>
  <c r="Q36" i="17" s="1"/>
  <c r="AQ36" i="17" s="1"/>
  <c r="AN31" i="17"/>
  <c r="AO31" i="17" s="1"/>
  <c r="AU31" i="17" s="1"/>
  <c r="V5" i="17"/>
  <c r="W5" i="17" s="1"/>
  <c r="AR5" i="17" s="1"/>
  <c r="V26" i="17"/>
  <c r="W26" i="17" s="1"/>
  <c r="AR26" i="17" s="1"/>
  <c r="AW26" i="17" s="1"/>
  <c r="P27" i="17"/>
  <c r="Q27" i="17" s="1"/>
  <c r="AQ27" i="17" s="1"/>
  <c r="V20" i="17"/>
  <c r="W20" i="17" s="1"/>
  <c r="AR20" i="17" s="1"/>
  <c r="AW20" i="17" s="1"/>
  <c r="P33" i="17"/>
  <c r="Q33" i="17" s="1"/>
  <c r="AQ33" i="17" s="1"/>
  <c r="AZ33" i="17" s="1"/>
  <c r="AH22" i="17"/>
  <c r="AI22" i="17" s="1"/>
  <c r="AT22" i="17" s="1"/>
  <c r="P8" i="17"/>
  <c r="Q8" i="17" s="1"/>
  <c r="AQ8" i="17" s="1"/>
  <c r="V34" i="17"/>
  <c r="W34" i="17" s="1"/>
  <c r="AR34" i="17" s="1"/>
  <c r="V31" i="17"/>
  <c r="W31" i="17" s="1"/>
  <c r="AR31" i="17" s="1"/>
  <c r="AB24" i="17"/>
  <c r="AC24" i="17" s="1"/>
  <c r="AS24" i="17" s="1"/>
  <c r="AN10" i="17"/>
  <c r="AO10" i="17" s="1"/>
  <c r="AU10" i="17" s="1"/>
  <c r="AY10" i="17" s="1"/>
  <c r="P5" i="17"/>
  <c r="Q5" i="17" s="1"/>
  <c r="AQ5" i="17" s="1"/>
  <c r="AB34" i="17"/>
  <c r="AC34" i="17" s="1"/>
  <c r="AS34" i="17" s="1"/>
  <c r="AH19" i="17"/>
  <c r="AI19" i="17" s="1"/>
  <c r="AT19" i="17" s="1"/>
  <c r="AH27" i="17"/>
  <c r="AI27" i="17" s="1"/>
  <c r="AT27" i="17" s="1"/>
  <c r="P6" i="17"/>
  <c r="Q6" i="17" s="1"/>
  <c r="AQ6" i="17" s="1"/>
  <c r="AH35" i="17"/>
  <c r="AI35" i="17" s="1"/>
  <c r="AT35" i="17" s="1"/>
  <c r="AN28" i="17"/>
  <c r="AO28" i="17" s="1"/>
  <c r="AU28" i="17" s="1"/>
  <c r="AH30" i="17"/>
  <c r="AI30" i="17" s="1"/>
  <c r="AT30" i="17" s="1"/>
  <c r="AY30" i="17" s="1"/>
  <c r="P18" i="17"/>
  <c r="Q18" i="17" s="1"/>
  <c r="AQ18" i="17" s="1"/>
  <c r="AN29" i="17"/>
  <c r="AO29" i="17" s="1"/>
  <c r="AU29" i="17" s="1"/>
  <c r="AN26" i="17"/>
  <c r="AO26" i="17" s="1"/>
  <c r="AU26" i="17" s="1"/>
  <c r="AN15" i="17"/>
  <c r="AO15" i="17" s="1"/>
  <c r="AU15" i="17" s="1"/>
  <c r="V19" i="17"/>
  <c r="W19" i="17" s="1"/>
  <c r="AR19" i="17" s="1"/>
  <c r="AW19" i="17" s="1"/>
  <c r="V14" i="17"/>
  <c r="W14" i="17" s="1"/>
  <c r="AR14" i="17" s="1"/>
  <c r="AN9" i="17"/>
  <c r="AO9" i="17" s="1"/>
  <c r="AU9" i="17" s="1"/>
  <c r="V9" i="17"/>
  <c r="W9" i="17" s="1"/>
  <c r="AR9" i="17" s="1"/>
  <c r="AW9" i="17" s="1"/>
  <c r="AH29" i="17"/>
  <c r="AI29" i="17" s="1"/>
  <c r="AT29" i="17" s="1"/>
  <c r="AX29" i="17" s="1"/>
  <c r="AB5" i="17"/>
  <c r="AC5" i="17" s="1"/>
  <c r="AS5" i="17" s="1"/>
  <c r="V7" i="17"/>
  <c r="W7" i="17" s="1"/>
  <c r="AR7" i="17" s="1"/>
  <c r="AB28" i="17"/>
  <c r="AC28" i="17" s="1"/>
  <c r="AS28" i="17" s="1"/>
  <c r="V29" i="17"/>
  <c r="W29" i="17" s="1"/>
  <c r="AR29" i="17" s="1"/>
  <c r="AW29" i="17" s="1"/>
  <c r="V21" i="17"/>
  <c r="W21" i="17" s="1"/>
  <c r="AR21" i="17" s="1"/>
  <c r="AN11" i="17"/>
  <c r="AO11" i="17" s="1"/>
  <c r="AU11" i="17" s="1"/>
  <c r="AN30" i="17"/>
  <c r="AO30" i="17" s="1"/>
  <c r="AU30" i="17" s="1"/>
  <c r="P15" i="17"/>
  <c r="Q15" i="17" s="1"/>
  <c r="AQ15" i="17" s="1"/>
  <c r="AZ15" i="17" s="1"/>
  <c r="P23" i="17"/>
  <c r="Q23" i="17" s="1"/>
  <c r="AQ23" i="17" s="1"/>
  <c r="AH12" i="17"/>
  <c r="AI12" i="17" s="1"/>
  <c r="AT12" i="17" s="1"/>
  <c r="P35" i="17"/>
  <c r="Q35" i="17" s="1"/>
  <c r="AQ35" i="17" s="1"/>
  <c r="P32" i="17"/>
  <c r="Q32" i="17" s="1"/>
  <c r="AQ32" i="17" s="1"/>
  <c r="AZ32" i="17" s="1"/>
  <c r="V18" i="17"/>
  <c r="W18" i="17" s="1"/>
  <c r="AR18" i="17" s="1"/>
  <c r="AW18" i="17" s="1"/>
  <c r="AH13" i="17"/>
  <c r="AI13" i="17" s="1"/>
  <c r="AT13" i="17" s="1"/>
  <c r="AX13" i="17" s="1"/>
  <c r="AN36" i="17"/>
  <c r="AO36" i="17" s="1"/>
  <c r="AU36" i="17" s="1"/>
  <c r="AH25" i="17"/>
  <c r="AI25" i="17" s="1"/>
  <c r="AT25" i="17" s="1"/>
  <c r="P28" i="17"/>
  <c r="Q28" i="17" s="1"/>
  <c r="AQ28" i="17" s="1"/>
  <c r="P7" i="17"/>
  <c r="Q7" i="17" s="1"/>
  <c r="AQ7" i="17" s="1"/>
  <c r="AB31" i="17"/>
  <c r="AC31" i="17" s="1"/>
  <c r="AS31" i="17" s="1"/>
  <c r="V17" i="17"/>
  <c r="W17" i="17" s="1"/>
  <c r="AR17" i="17" s="1"/>
  <c r="AN12" i="17"/>
  <c r="AO12" i="17" s="1"/>
  <c r="AU12" i="17" s="1"/>
  <c r="AH32" i="17"/>
  <c r="AI32" i="17" s="1"/>
  <c r="AT32" i="17" s="1"/>
  <c r="V25" i="17"/>
  <c r="W25" i="17" s="1"/>
  <c r="AR25" i="17" s="1"/>
  <c r="AW25" i="17" s="1"/>
  <c r="AH9" i="17"/>
  <c r="AI9" i="17" s="1"/>
  <c r="AT9" i="17" s="1"/>
  <c r="AX9" i="17" s="1"/>
  <c r="AB10" i="17"/>
  <c r="AC10" i="17" s="1"/>
  <c r="AS10" i="17" s="1"/>
  <c r="AX10" i="17" s="1"/>
  <c r="AB30" i="17"/>
  <c r="AC30" i="17" s="1"/>
  <c r="AS30" i="17" s="1"/>
  <c r="V24" i="17"/>
  <c r="W24" i="17" s="1"/>
  <c r="AR24" i="17" s="1"/>
  <c r="AN35" i="17"/>
  <c r="AO35" i="17" s="1"/>
  <c r="AU35" i="17" s="1"/>
  <c r="AY35" i="17" s="1"/>
  <c r="AN22" i="17"/>
  <c r="AO22" i="17" s="1"/>
  <c r="AU22" i="17" s="1"/>
  <c r="AB27" i="17"/>
  <c r="AC27" i="17" s="1"/>
  <c r="AS27" i="17" s="1"/>
  <c r="AN21" i="17"/>
  <c r="AO21" i="17" s="1"/>
  <c r="AU21" i="17" s="1"/>
  <c r="AH24" i="17"/>
  <c r="AI24" i="17" s="1"/>
  <c r="AT24" i="17" s="1"/>
  <c r="AY24" i="17" s="1"/>
  <c r="V11" i="17"/>
  <c r="W11" i="17" s="1"/>
  <c r="AR11" i="17" s="1"/>
  <c r="P24" i="17"/>
  <c r="Q24" i="17" s="1"/>
  <c r="AQ24" i="17" s="1"/>
  <c r="AZ24" i="17" s="1"/>
  <c r="AH28" i="17"/>
  <c r="AI28" i="17" s="1"/>
  <c r="AT28" i="17" s="1"/>
  <c r="AB21" i="17"/>
  <c r="AC21" i="17" s="1"/>
  <c r="AS21" i="17" s="1"/>
  <c r="AH15" i="17"/>
  <c r="AI15" i="17" s="1"/>
  <c r="AT15" i="17" s="1"/>
  <c r="V15" i="17"/>
  <c r="W15" i="17" s="1"/>
  <c r="AR15" i="17" s="1"/>
  <c r="P29" i="17"/>
  <c r="Q29" i="17" s="1"/>
  <c r="AQ29" i="17" s="1"/>
  <c r="AZ29" i="17" s="1"/>
  <c r="P21" i="17"/>
  <c r="Q21" i="17" s="1"/>
  <c r="AQ21" i="17" s="1"/>
  <c r="AB12" i="17"/>
  <c r="AC12" i="17" s="1"/>
  <c r="AS12" i="17" s="1"/>
  <c r="AH5" i="17"/>
  <c r="AI5" i="17" s="1"/>
  <c r="AT5" i="17" s="1"/>
  <c r="AH31" i="17"/>
  <c r="AI31" i="17" s="1"/>
  <c r="AT31" i="17" s="1"/>
  <c r="AH21" i="17"/>
  <c r="AI21" i="17" s="1"/>
  <c r="AT21" i="17" s="1"/>
  <c r="P10" i="17"/>
  <c r="Q10" i="17" s="1"/>
  <c r="AQ10" i="17" s="1"/>
  <c r="AB15" i="17"/>
  <c r="AC15" i="17" s="1"/>
  <c r="AS15" i="17" s="1"/>
  <c r="AX15" i="17" s="1"/>
  <c r="V36" i="17"/>
  <c r="W36" i="17" s="1"/>
  <c r="AR36" i="17" s="1"/>
  <c r="AB36" i="17"/>
  <c r="AC36" i="17" s="1"/>
  <c r="AS36" i="17" s="1"/>
  <c r="AB8" i="17"/>
  <c r="AC8" i="17" s="1"/>
  <c r="AS8" i="17" s="1"/>
  <c r="AN14" i="17"/>
  <c r="AO14" i="17" s="1"/>
  <c r="AU14" i="17" s="1"/>
  <c r="AB32" i="17"/>
  <c r="AC32" i="17" s="1"/>
  <c r="AS32" i="17" s="1"/>
  <c r="P9" i="17"/>
  <c r="Q9" i="17" s="1"/>
  <c r="AQ9" i="17" s="1"/>
  <c r="AB22" i="17"/>
  <c r="AC22" i="17" s="1"/>
  <c r="AS22" i="17" s="1"/>
  <c r="P34" i="17"/>
  <c r="Q34" i="17" s="1"/>
  <c r="AQ34" i="17" s="1"/>
  <c r="AZ34" i="17" s="1"/>
  <c r="P12" i="17"/>
  <c r="Q12" i="17" s="1"/>
  <c r="AQ12" i="17" s="1"/>
  <c r="V33" i="17"/>
  <c r="W33" i="17" s="1"/>
  <c r="AR33" i="17" s="1"/>
  <c r="AY33" i="17"/>
  <c r="AB11" i="17"/>
  <c r="AC11" i="17" s="1"/>
  <c r="AS11" i="17" s="1"/>
  <c r="V28" i="17"/>
  <c r="W28" i="17" s="1"/>
  <c r="AR28" i="17" s="1"/>
  <c r="P13" i="17"/>
  <c r="Q13" i="17" s="1"/>
  <c r="AQ13" i="17" s="1"/>
  <c r="AN23" i="17"/>
  <c r="AO23" i="17" s="1"/>
  <c r="AU23" i="17" s="1"/>
  <c r="AX35" i="17"/>
  <c r="AX18" i="17"/>
  <c r="AV16" i="17"/>
  <c r="AW14" i="17"/>
  <c r="AV31" i="17"/>
  <c r="AV23" i="17"/>
  <c r="AW16" i="17"/>
  <c r="AV14" i="17"/>
  <c r="CG43" i="16"/>
  <c r="CJ41" i="16"/>
  <c r="P23" i="16"/>
  <c r="CO41" i="16"/>
  <c r="CT39" i="16"/>
  <c r="CT38" i="16"/>
  <c r="CT41" i="16" s="1"/>
  <c r="CY39" i="16"/>
  <c r="CY38" i="16"/>
  <c r="CY41" i="16" s="1"/>
  <c r="EC5" i="16"/>
  <c r="AC6" i="14"/>
  <c r="AD6" i="14"/>
  <c r="AC7" i="14"/>
  <c r="AD7" i="14"/>
  <c r="AC8" i="14"/>
  <c r="AD8" i="14"/>
  <c r="AC9" i="14"/>
  <c r="AD9" i="14"/>
  <c r="AC10" i="14"/>
  <c r="AD10" i="14"/>
  <c r="AC11" i="14"/>
  <c r="AD11" i="14"/>
  <c r="AC12" i="14"/>
  <c r="AD12" i="14"/>
  <c r="AC13" i="14"/>
  <c r="AD13" i="14"/>
  <c r="AC14" i="14"/>
  <c r="AD14" i="14"/>
  <c r="AC15" i="14"/>
  <c r="AD15" i="14"/>
  <c r="AC16" i="14"/>
  <c r="AD16" i="14"/>
  <c r="AC17" i="14"/>
  <c r="AD17" i="14"/>
  <c r="AC18" i="14"/>
  <c r="AD18" i="14"/>
  <c r="AC19" i="14"/>
  <c r="AD19" i="14"/>
  <c r="AD5" i="14"/>
  <c r="AC5" i="14"/>
  <c r="W6" i="14"/>
  <c r="X6" i="14"/>
  <c r="W7" i="14"/>
  <c r="X7" i="14"/>
  <c r="W8" i="14"/>
  <c r="X8" i="14"/>
  <c r="W9" i="14"/>
  <c r="X9" i="14"/>
  <c r="W10" i="14"/>
  <c r="X10" i="14"/>
  <c r="W11" i="14"/>
  <c r="X11" i="14"/>
  <c r="W12" i="14"/>
  <c r="X12" i="14"/>
  <c r="W13" i="14"/>
  <c r="X13" i="14"/>
  <c r="W14" i="14"/>
  <c r="X14" i="14"/>
  <c r="W15" i="14"/>
  <c r="X15" i="14"/>
  <c r="W16" i="14"/>
  <c r="X16" i="14"/>
  <c r="W17" i="14"/>
  <c r="X17" i="14"/>
  <c r="W18" i="14"/>
  <c r="X18" i="14"/>
  <c r="W19" i="14"/>
  <c r="X19" i="14"/>
  <c r="X5" i="14"/>
  <c r="W5" i="14"/>
  <c r="Q6" i="14"/>
  <c r="R6" i="14"/>
  <c r="Q7" i="14"/>
  <c r="R7" i="14"/>
  <c r="Q8" i="14"/>
  <c r="R8" i="14"/>
  <c r="Q9" i="14"/>
  <c r="R9" i="14"/>
  <c r="Q10" i="14"/>
  <c r="R10" i="14"/>
  <c r="Q11" i="14"/>
  <c r="R11" i="14"/>
  <c r="Q12" i="14"/>
  <c r="R12" i="14"/>
  <c r="Q13" i="14"/>
  <c r="R13" i="14"/>
  <c r="Q14" i="14"/>
  <c r="R14" i="14"/>
  <c r="Q15" i="14"/>
  <c r="R15" i="14"/>
  <c r="Q16" i="14"/>
  <c r="R16" i="14"/>
  <c r="Q17" i="14"/>
  <c r="R17" i="14"/>
  <c r="Q18" i="14"/>
  <c r="R18" i="14"/>
  <c r="Q19" i="14"/>
  <c r="R19" i="14"/>
  <c r="R5" i="14"/>
  <c r="Q5" i="14"/>
  <c r="E185" i="14"/>
  <c r="D185" i="14"/>
  <c r="C185" i="14"/>
  <c r="E170" i="14"/>
  <c r="D170" i="14"/>
  <c r="C170" i="14"/>
  <c r="E157" i="14"/>
  <c r="D157" i="14"/>
  <c r="C157" i="14"/>
  <c r="E147" i="14"/>
  <c r="D147" i="14"/>
  <c r="C147" i="14"/>
  <c r="E132" i="14"/>
  <c r="D132" i="14"/>
  <c r="C132" i="14"/>
  <c r="E119" i="14"/>
  <c r="D119" i="14"/>
  <c r="C119" i="14"/>
  <c r="E109" i="14"/>
  <c r="D109" i="14"/>
  <c r="C109" i="14"/>
  <c r="E94" i="14"/>
  <c r="D94" i="14"/>
  <c r="C94" i="14"/>
  <c r="E81" i="14"/>
  <c r="D81" i="14"/>
  <c r="C81" i="14"/>
  <c r="E71" i="14"/>
  <c r="D71" i="14"/>
  <c r="C71" i="14"/>
  <c r="E56" i="14"/>
  <c r="D56" i="14"/>
  <c r="C56" i="14"/>
  <c r="E43" i="14"/>
  <c r="D43" i="14"/>
  <c r="C43" i="14"/>
  <c r="BW39" i="14"/>
  <c r="CG22" i="14" s="1"/>
  <c r="CL22" i="14" s="1"/>
  <c r="BT39" i="14"/>
  <c r="BW38" i="14"/>
  <c r="BT38" i="14"/>
  <c r="BZ36" i="14" s="1"/>
  <c r="E33" i="14"/>
  <c r="D33" i="14"/>
  <c r="C33" i="14"/>
  <c r="BZ32" i="14"/>
  <c r="CC31" i="14"/>
  <c r="CB28" i="14"/>
  <c r="CB27" i="14"/>
  <c r="BZ27" i="14"/>
  <c r="CA25" i="14"/>
  <c r="CB24" i="14"/>
  <c r="BZ24" i="14"/>
  <c r="J23" i="14"/>
  <c r="I23" i="14"/>
  <c r="O8" i="14" s="1"/>
  <c r="BH19" i="14" s="1"/>
  <c r="H23" i="14"/>
  <c r="CC22" i="14"/>
  <c r="BY22" i="14"/>
  <c r="J22" i="14"/>
  <c r="AF6" i="14" s="1"/>
  <c r="I22" i="14"/>
  <c r="Z7" i="14" s="1"/>
  <c r="H22" i="14"/>
  <c r="CB21" i="14"/>
  <c r="J21" i="14"/>
  <c r="AE5" i="14" s="1"/>
  <c r="I21" i="14"/>
  <c r="Y7" i="14" s="1"/>
  <c r="H21" i="14"/>
  <c r="K14" i="14" s="1"/>
  <c r="BE12" i="14" s="1"/>
  <c r="CA19" i="14"/>
  <c r="P19" i="14"/>
  <c r="BP21" i="14" s="1"/>
  <c r="CA18" i="14"/>
  <c r="E18" i="14"/>
  <c r="D18" i="14"/>
  <c r="C18" i="14"/>
  <c r="CB17" i="14"/>
  <c r="CA17" i="14"/>
  <c r="P16" i="14"/>
  <c r="BO21" i="14" s="1"/>
  <c r="M16" i="14"/>
  <c r="BO14" i="14" s="1"/>
  <c r="BZ15" i="14"/>
  <c r="BY15" i="14"/>
  <c r="BZ14" i="14"/>
  <c r="P14" i="14"/>
  <c r="BO19" i="14" s="1"/>
  <c r="M14" i="14"/>
  <c r="BO12" i="14" s="1"/>
  <c r="M13" i="14"/>
  <c r="BN14" i="14" s="1"/>
  <c r="CB12" i="14"/>
  <c r="CA12" i="14"/>
  <c r="M12" i="14"/>
  <c r="BN13" i="14" s="1"/>
  <c r="CB11" i="14"/>
  <c r="BZ11" i="14"/>
  <c r="BY11" i="14"/>
  <c r="M11" i="14"/>
  <c r="BN12" i="14" s="1"/>
  <c r="CA10" i="14"/>
  <c r="P10" i="14"/>
  <c r="BM21" i="14" s="1"/>
  <c r="BZ9" i="14"/>
  <c r="P9" i="14"/>
  <c r="BM20" i="14" s="1"/>
  <c r="M9" i="14"/>
  <c r="BM13" i="14" s="1"/>
  <c r="BZ8" i="14"/>
  <c r="P8" i="14"/>
  <c r="BM19" i="14" s="1"/>
  <c r="M8" i="14"/>
  <c r="BM12" i="14" s="1"/>
  <c r="BY7" i="14"/>
  <c r="BA7" i="14"/>
  <c r="AZ7" i="14"/>
  <c r="AY7" i="14"/>
  <c r="AX7" i="14"/>
  <c r="AW7" i="14"/>
  <c r="AV7" i="14"/>
  <c r="AU7" i="14"/>
  <c r="AT7" i="14"/>
  <c r="AS7" i="14"/>
  <c r="AR7" i="14"/>
  <c r="AQ7" i="14"/>
  <c r="AP7" i="14"/>
  <c r="AO7" i="14"/>
  <c r="AN7" i="14"/>
  <c r="AM7" i="14"/>
  <c r="P7" i="14"/>
  <c r="BL21" i="14" s="1"/>
  <c r="M7" i="14"/>
  <c r="BL14" i="14" s="1"/>
  <c r="CC6" i="14"/>
  <c r="CB6" i="14"/>
  <c r="BA6" i="14"/>
  <c r="AZ6" i="14"/>
  <c r="AY6" i="14"/>
  <c r="AX6" i="14"/>
  <c r="AW6" i="14"/>
  <c r="AV6" i="14"/>
  <c r="AU6" i="14"/>
  <c r="AT6" i="14"/>
  <c r="AS6" i="14"/>
  <c r="AR6" i="14"/>
  <c r="AQ6" i="14"/>
  <c r="AP6" i="14"/>
  <c r="AO6" i="14"/>
  <c r="AN6" i="14"/>
  <c r="AM6" i="14"/>
  <c r="M6" i="14"/>
  <c r="BL13" i="14" s="1"/>
  <c r="CD5" i="14"/>
  <c r="CI5" i="14" s="1"/>
  <c r="CB5" i="14"/>
  <c r="CA5" i="14"/>
  <c r="BA5" i="14"/>
  <c r="AZ5" i="14"/>
  <c r="AY5" i="14"/>
  <c r="AX5" i="14"/>
  <c r="AW5" i="14"/>
  <c r="AV5" i="14"/>
  <c r="AU5" i="14"/>
  <c r="AT5" i="14"/>
  <c r="AS5" i="14"/>
  <c r="AR5" i="14"/>
  <c r="AQ5" i="14"/>
  <c r="AP5" i="14"/>
  <c r="AO5" i="14"/>
  <c r="AN5" i="14"/>
  <c r="AM5" i="14"/>
  <c r="P5" i="14"/>
  <c r="E5" i="14"/>
  <c r="D5" i="14"/>
  <c r="C5" i="14"/>
  <c r="DD2" i="14"/>
  <c r="DD1" i="14"/>
  <c r="CZ1" i="14"/>
  <c r="DX14" i="14" s="1"/>
  <c r="CR1" i="14"/>
  <c r="Z49" i="13"/>
  <c r="Z46" i="13"/>
  <c r="S164" i="13"/>
  <c r="R164" i="13"/>
  <c r="S163" i="13"/>
  <c r="R163" i="13"/>
  <c r="S162" i="13"/>
  <c r="R162" i="13"/>
  <c r="S161" i="13"/>
  <c r="R161" i="13"/>
  <c r="S160" i="13"/>
  <c r="R160" i="13"/>
  <c r="S159" i="13"/>
  <c r="R159" i="13"/>
  <c r="S158" i="13"/>
  <c r="R158" i="13"/>
  <c r="S157" i="13"/>
  <c r="R157" i="13"/>
  <c r="S156" i="13"/>
  <c r="R156" i="13"/>
  <c r="S155" i="13"/>
  <c r="R155" i="13"/>
  <c r="S154" i="13"/>
  <c r="R154" i="13"/>
  <c r="S153" i="13"/>
  <c r="R153" i="13"/>
  <c r="S152" i="13"/>
  <c r="R152" i="13"/>
  <c r="S151" i="13"/>
  <c r="R151" i="13"/>
  <c r="S150" i="13"/>
  <c r="R150" i="13"/>
  <c r="S149" i="13"/>
  <c r="R149" i="13"/>
  <c r="S148" i="13"/>
  <c r="R148" i="13"/>
  <c r="S147" i="13"/>
  <c r="R147" i="13"/>
  <c r="S146" i="13"/>
  <c r="R146" i="13"/>
  <c r="S145" i="13"/>
  <c r="R145" i="13"/>
  <c r="S144" i="13"/>
  <c r="R144" i="13"/>
  <c r="S143" i="13"/>
  <c r="R143" i="13"/>
  <c r="S142" i="13"/>
  <c r="R142" i="13"/>
  <c r="S141" i="13"/>
  <c r="R141" i="13"/>
  <c r="S140" i="13"/>
  <c r="R140" i="13"/>
  <c r="S139" i="13"/>
  <c r="R139" i="13"/>
  <c r="S138" i="13"/>
  <c r="R138" i="13"/>
  <c r="S137" i="13"/>
  <c r="R137" i="13"/>
  <c r="S136" i="13"/>
  <c r="R136" i="13"/>
  <c r="S135" i="13"/>
  <c r="R135" i="13"/>
  <c r="S134" i="13"/>
  <c r="R134" i="13"/>
  <c r="S133" i="13"/>
  <c r="R133" i="13"/>
  <c r="S132" i="13"/>
  <c r="R132" i="13"/>
  <c r="S131" i="13"/>
  <c r="R131" i="13"/>
  <c r="S130" i="13"/>
  <c r="R130" i="13"/>
  <c r="S129" i="13"/>
  <c r="R129" i="13"/>
  <c r="S128" i="13"/>
  <c r="R128" i="13"/>
  <c r="S127" i="13"/>
  <c r="R127" i="13"/>
  <c r="S126" i="13"/>
  <c r="R126" i="13"/>
  <c r="S125" i="13"/>
  <c r="R125" i="13"/>
  <c r="S124" i="13"/>
  <c r="R124" i="13"/>
  <c r="S123" i="13"/>
  <c r="R123" i="13"/>
  <c r="S122" i="13"/>
  <c r="R122" i="13"/>
  <c r="S121" i="13"/>
  <c r="R121" i="13"/>
  <c r="S120" i="13"/>
  <c r="R120" i="13"/>
  <c r="S119" i="13"/>
  <c r="R119" i="13"/>
  <c r="S118" i="13"/>
  <c r="R118" i="13"/>
  <c r="S117" i="13"/>
  <c r="R117" i="13"/>
  <c r="S116" i="13"/>
  <c r="R116" i="13"/>
  <c r="S115" i="13"/>
  <c r="R115" i="13"/>
  <c r="S114" i="13"/>
  <c r="R114" i="13"/>
  <c r="S113" i="13"/>
  <c r="R113" i="13"/>
  <c r="S112" i="13"/>
  <c r="R112" i="13"/>
  <c r="S111" i="13"/>
  <c r="R111" i="13"/>
  <c r="S110" i="13"/>
  <c r="R110" i="13"/>
  <c r="S109" i="13"/>
  <c r="R109" i="13"/>
  <c r="S108" i="13"/>
  <c r="R108" i="13"/>
  <c r="S107" i="13"/>
  <c r="R107" i="13"/>
  <c r="S106" i="13"/>
  <c r="R106" i="13"/>
  <c r="S105" i="13"/>
  <c r="R105" i="13"/>
  <c r="S104" i="13"/>
  <c r="R104" i="13"/>
  <c r="S103" i="13"/>
  <c r="R103" i="13"/>
  <c r="S102" i="13"/>
  <c r="R102" i="13"/>
  <c r="S101" i="13"/>
  <c r="R101" i="13"/>
  <c r="S100" i="13"/>
  <c r="R100" i="13"/>
  <c r="S99" i="13"/>
  <c r="R99" i="13"/>
  <c r="S98" i="13"/>
  <c r="R98" i="13"/>
  <c r="S97" i="13"/>
  <c r="R97" i="13"/>
  <c r="S96" i="13"/>
  <c r="R96" i="13"/>
  <c r="S95" i="13"/>
  <c r="R95" i="13"/>
  <c r="S94" i="13"/>
  <c r="R94" i="13"/>
  <c r="S93" i="13"/>
  <c r="R93" i="13"/>
  <c r="S92" i="13"/>
  <c r="R92" i="13"/>
  <c r="S91" i="13"/>
  <c r="R91" i="13"/>
  <c r="S90" i="13"/>
  <c r="R90" i="13"/>
  <c r="S89" i="13"/>
  <c r="R89" i="13"/>
  <c r="S88" i="13"/>
  <c r="R88" i="13"/>
  <c r="S87" i="13"/>
  <c r="R87" i="13"/>
  <c r="S86" i="13"/>
  <c r="R86" i="13"/>
  <c r="S85" i="13"/>
  <c r="R85" i="13"/>
  <c r="S84" i="13"/>
  <c r="R84" i="13"/>
  <c r="S83" i="13"/>
  <c r="R83" i="13"/>
  <c r="S82" i="13"/>
  <c r="R82" i="13"/>
  <c r="S81" i="13"/>
  <c r="R81" i="13"/>
  <c r="S80" i="13"/>
  <c r="R80" i="13"/>
  <c r="S79" i="13"/>
  <c r="R79" i="13"/>
  <c r="S78" i="13"/>
  <c r="R78" i="13"/>
  <c r="S77" i="13"/>
  <c r="R77" i="13"/>
  <c r="S76" i="13"/>
  <c r="R76" i="13"/>
  <c r="S75" i="13"/>
  <c r="R75" i="13"/>
  <c r="S74" i="13"/>
  <c r="R74" i="13"/>
  <c r="S73" i="13"/>
  <c r="R73" i="13"/>
  <c r="S72" i="13"/>
  <c r="R72" i="13"/>
  <c r="S71" i="13"/>
  <c r="R71" i="13"/>
  <c r="S70" i="13"/>
  <c r="R70" i="13"/>
  <c r="S69" i="13"/>
  <c r="R69" i="13"/>
  <c r="S68" i="13"/>
  <c r="R68" i="13"/>
  <c r="S67" i="13"/>
  <c r="R67" i="13"/>
  <c r="S66" i="13"/>
  <c r="R66" i="13"/>
  <c r="S65" i="13"/>
  <c r="R65" i="13"/>
  <c r="S64" i="13"/>
  <c r="R64" i="13"/>
  <c r="S63" i="13"/>
  <c r="R63" i="13"/>
  <c r="S62" i="13"/>
  <c r="R62" i="13"/>
  <c r="S61" i="13"/>
  <c r="R61" i="13"/>
  <c r="S60" i="13"/>
  <c r="R60" i="13"/>
  <c r="S59" i="13"/>
  <c r="R59" i="13"/>
  <c r="S58" i="13"/>
  <c r="R58" i="13"/>
  <c r="S57" i="13"/>
  <c r="R57" i="13"/>
  <c r="S56" i="13"/>
  <c r="R56" i="13"/>
  <c r="S55" i="13"/>
  <c r="R55" i="13"/>
  <c r="S54" i="13"/>
  <c r="R54" i="13"/>
  <c r="S53" i="13"/>
  <c r="R53" i="13"/>
  <c r="S52" i="13"/>
  <c r="R52" i="13"/>
  <c r="S51" i="13"/>
  <c r="R51" i="13"/>
  <c r="S50" i="13"/>
  <c r="R50" i="13"/>
  <c r="S49" i="13"/>
  <c r="R49" i="13"/>
  <c r="S48" i="13"/>
  <c r="R48" i="13"/>
  <c r="S47" i="13"/>
  <c r="R47" i="13"/>
  <c r="S46" i="13"/>
  <c r="R46" i="13"/>
  <c r="S45" i="13"/>
  <c r="R45" i="13"/>
  <c r="S44" i="13"/>
  <c r="R44" i="13"/>
  <c r="S43" i="13"/>
  <c r="R43" i="13"/>
  <c r="S42" i="13"/>
  <c r="R42" i="13"/>
  <c r="S41" i="13"/>
  <c r="R41" i="13"/>
  <c r="S40" i="13"/>
  <c r="R40" i="13"/>
  <c r="S39" i="13"/>
  <c r="R39" i="13"/>
  <c r="S38" i="13"/>
  <c r="R38" i="13"/>
  <c r="S37" i="13"/>
  <c r="R37" i="13"/>
  <c r="S36" i="13"/>
  <c r="R36" i="13"/>
  <c r="S35" i="13"/>
  <c r="R35" i="13"/>
  <c r="S34" i="13"/>
  <c r="R34" i="13"/>
  <c r="S33" i="13"/>
  <c r="R33" i="13"/>
  <c r="S32" i="13"/>
  <c r="R32" i="13"/>
  <c r="S31" i="13"/>
  <c r="R31" i="13"/>
  <c r="S30" i="13"/>
  <c r="R30" i="13"/>
  <c r="S29" i="13"/>
  <c r="R29" i="13"/>
  <c r="S28" i="13"/>
  <c r="R28" i="13"/>
  <c r="S27" i="13"/>
  <c r="R27" i="13"/>
  <c r="S26" i="13"/>
  <c r="R26" i="13"/>
  <c r="S25" i="13"/>
  <c r="R25" i="13"/>
  <c r="S24" i="13"/>
  <c r="R24" i="13"/>
  <c r="S23" i="13"/>
  <c r="R23" i="13"/>
  <c r="S22" i="13"/>
  <c r="R22" i="13"/>
  <c r="S21" i="13"/>
  <c r="R21" i="13"/>
  <c r="S20" i="13"/>
  <c r="R20" i="13"/>
  <c r="S19" i="13"/>
  <c r="R19" i="13"/>
  <c r="S18" i="13"/>
  <c r="R18" i="13"/>
  <c r="S17" i="13"/>
  <c r="R17" i="13"/>
  <c r="S16" i="13"/>
  <c r="R16" i="13"/>
  <c r="S15" i="13"/>
  <c r="R15" i="13"/>
  <c r="S14" i="13"/>
  <c r="R14" i="13"/>
  <c r="S13" i="13"/>
  <c r="R13" i="13"/>
  <c r="S12" i="13"/>
  <c r="R12" i="13"/>
  <c r="S11" i="13"/>
  <c r="R11" i="13"/>
  <c r="S10" i="13"/>
  <c r="R10" i="13"/>
  <c r="S9" i="13"/>
  <c r="R9" i="13"/>
  <c r="S8" i="13"/>
  <c r="R8" i="13"/>
  <c r="S7" i="13"/>
  <c r="R7" i="13"/>
  <c r="S6" i="13"/>
  <c r="R6" i="13"/>
  <c r="S5" i="13"/>
  <c r="R5" i="13"/>
  <c r="M164" i="13"/>
  <c r="L164" i="13"/>
  <c r="M163" i="13"/>
  <c r="L163" i="13"/>
  <c r="M162" i="13"/>
  <c r="L162" i="13"/>
  <c r="M161" i="13"/>
  <c r="L161" i="13"/>
  <c r="M160" i="13"/>
  <c r="L160" i="13"/>
  <c r="M159" i="13"/>
  <c r="L159" i="13"/>
  <c r="M158" i="13"/>
  <c r="L158" i="13"/>
  <c r="M157" i="13"/>
  <c r="L157" i="13"/>
  <c r="M156" i="13"/>
  <c r="L156" i="13"/>
  <c r="M155" i="13"/>
  <c r="L155" i="13"/>
  <c r="M154" i="13"/>
  <c r="L154" i="13"/>
  <c r="M153" i="13"/>
  <c r="L153" i="13"/>
  <c r="M152" i="13"/>
  <c r="L152" i="13"/>
  <c r="M151" i="13"/>
  <c r="L151" i="13"/>
  <c r="M150" i="13"/>
  <c r="L150" i="13"/>
  <c r="M149" i="13"/>
  <c r="L149" i="13"/>
  <c r="M148" i="13"/>
  <c r="L148" i="13"/>
  <c r="M147" i="13"/>
  <c r="L147" i="13"/>
  <c r="M146" i="13"/>
  <c r="L146" i="13"/>
  <c r="M145" i="13"/>
  <c r="L145" i="13"/>
  <c r="M144" i="13"/>
  <c r="L144" i="13"/>
  <c r="M143" i="13"/>
  <c r="L143" i="13"/>
  <c r="M142" i="13"/>
  <c r="L142" i="13"/>
  <c r="M141" i="13"/>
  <c r="L141" i="13"/>
  <c r="M140" i="13"/>
  <c r="L140" i="13"/>
  <c r="M139" i="13"/>
  <c r="L139" i="13"/>
  <c r="M138" i="13"/>
  <c r="L138" i="13"/>
  <c r="M137" i="13"/>
  <c r="L137" i="13"/>
  <c r="M136" i="13"/>
  <c r="L136" i="13"/>
  <c r="M135" i="13"/>
  <c r="L135" i="13"/>
  <c r="M134" i="13"/>
  <c r="L134" i="13"/>
  <c r="M133" i="13"/>
  <c r="L133" i="13"/>
  <c r="M132" i="13"/>
  <c r="L132" i="13"/>
  <c r="M131" i="13"/>
  <c r="L131" i="13"/>
  <c r="M130" i="13"/>
  <c r="L130" i="13"/>
  <c r="M129" i="13"/>
  <c r="L129" i="13"/>
  <c r="M128" i="13"/>
  <c r="L128" i="13"/>
  <c r="M127" i="13"/>
  <c r="L127" i="13"/>
  <c r="M126" i="13"/>
  <c r="L126" i="13"/>
  <c r="M125" i="13"/>
  <c r="L125" i="13"/>
  <c r="M124" i="13"/>
  <c r="L124" i="13"/>
  <c r="M123" i="13"/>
  <c r="L123" i="13"/>
  <c r="M122" i="13"/>
  <c r="L122" i="13"/>
  <c r="M121" i="13"/>
  <c r="L121" i="13"/>
  <c r="M120" i="13"/>
  <c r="L120" i="13"/>
  <c r="M119" i="13"/>
  <c r="L119" i="13"/>
  <c r="M118" i="13"/>
  <c r="L118" i="13"/>
  <c r="M117" i="13"/>
  <c r="L117" i="13"/>
  <c r="M116" i="13"/>
  <c r="L116" i="13"/>
  <c r="M115" i="13"/>
  <c r="L115" i="13"/>
  <c r="M114" i="13"/>
  <c r="L114" i="13"/>
  <c r="M113" i="13"/>
  <c r="L113" i="13"/>
  <c r="M112" i="13"/>
  <c r="L112" i="13"/>
  <c r="M111" i="13"/>
  <c r="L111" i="13"/>
  <c r="M110" i="13"/>
  <c r="L110" i="13"/>
  <c r="M109" i="13"/>
  <c r="L109" i="13"/>
  <c r="M108" i="13"/>
  <c r="L108" i="13"/>
  <c r="M107" i="13"/>
  <c r="L107" i="13"/>
  <c r="M106" i="13"/>
  <c r="L106" i="13"/>
  <c r="M105" i="13"/>
  <c r="L105" i="13"/>
  <c r="M104" i="13"/>
  <c r="L104" i="13"/>
  <c r="M103" i="13"/>
  <c r="L103" i="13"/>
  <c r="M102" i="13"/>
  <c r="L102" i="13"/>
  <c r="M101" i="13"/>
  <c r="L101" i="13"/>
  <c r="M100" i="13"/>
  <c r="L100" i="13"/>
  <c r="M99" i="13"/>
  <c r="L99" i="13"/>
  <c r="M98" i="13"/>
  <c r="L98" i="13"/>
  <c r="M97" i="13"/>
  <c r="L97" i="13"/>
  <c r="M96" i="13"/>
  <c r="L96" i="13"/>
  <c r="M95" i="13"/>
  <c r="L95" i="13"/>
  <c r="M94" i="13"/>
  <c r="L94" i="13"/>
  <c r="M93" i="13"/>
  <c r="L93" i="13"/>
  <c r="M92" i="13"/>
  <c r="L92" i="13"/>
  <c r="M91" i="13"/>
  <c r="L91" i="13"/>
  <c r="M90" i="13"/>
  <c r="L90" i="13"/>
  <c r="M89" i="13"/>
  <c r="L89" i="13"/>
  <c r="M88" i="13"/>
  <c r="L88" i="13"/>
  <c r="M87" i="13"/>
  <c r="L87" i="13"/>
  <c r="M86" i="13"/>
  <c r="L86" i="13"/>
  <c r="M85" i="13"/>
  <c r="L85" i="13"/>
  <c r="M84" i="13"/>
  <c r="L84" i="13"/>
  <c r="M83" i="13"/>
  <c r="L83" i="13"/>
  <c r="M82" i="13"/>
  <c r="L82" i="13"/>
  <c r="M81" i="13"/>
  <c r="L81" i="13"/>
  <c r="M80" i="13"/>
  <c r="L80" i="13"/>
  <c r="M79" i="13"/>
  <c r="L79" i="13"/>
  <c r="M78" i="13"/>
  <c r="L78" i="13"/>
  <c r="M77" i="13"/>
  <c r="L77" i="13"/>
  <c r="M76" i="13"/>
  <c r="L76" i="13"/>
  <c r="M75" i="13"/>
  <c r="L75" i="13"/>
  <c r="M74" i="13"/>
  <c r="L74" i="13"/>
  <c r="M73" i="13"/>
  <c r="L73" i="13"/>
  <c r="M72" i="13"/>
  <c r="L72" i="13"/>
  <c r="M71" i="13"/>
  <c r="L71" i="13"/>
  <c r="M70" i="13"/>
  <c r="L70" i="13"/>
  <c r="M69" i="13"/>
  <c r="L69" i="13"/>
  <c r="M68" i="13"/>
  <c r="L68" i="13"/>
  <c r="M67" i="13"/>
  <c r="L67" i="13"/>
  <c r="M66" i="13"/>
  <c r="L66" i="13"/>
  <c r="M65" i="13"/>
  <c r="L65" i="13"/>
  <c r="M64" i="13"/>
  <c r="L64" i="13"/>
  <c r="M63" i="13"/>
  <c r="L63" i="13"/>
  <c r="M62" i="13"/>
  <c r="L62" i="13"/>
  <c r="M61" i="13"/>
  <c r="L61" i="13"/>
  <c r="M60" i="13"/>
  <c r="L60" i="13"/>
  <c r="M59" i="13"/>
  <c r="L59" i="13"/>
  <c r="M58" i="13"/>
  <c r="L58" i="13"/>
  <c r="M57" i="13"/>
  <c r="L57" i="13"/>
  <c r="M56" i="13"/>
  <c r="L56" i="13"/>
  <c r="M55" i="13"/>
  <c r="L55" i="13"/>
  <c r="M54" i="13"/>
  <c r="L54" i="13"/>
  <c r="M53" i="13"/>
  <c r="L53" i="13"/>
  <c r="M52" i="13"/>
  <c r="L52" i="13"/>
  <c r="M51" i="13"/>
  <c r="L51" i="13"/>
  <c r="M50" i="13"/>
  <c r="L50" i="13"/>
  <c r="M49" i="13"/>
  <c r="L49" i="13"/>
  <c r="M48" i="13"/>
  <c r="L48" i="13"/>
  <c r="M47" i="13"/>
  <c r="L47" i="13"/>
  <c r="M46" i="13"/>
  <c r="L46" i="13"/>
  <c r="M45" i="13"/>
  <c r="L45" i="13"/>
  <c r="M44" i="13"/>
  <c r="L44" i="13"/>
  <c r="M43" i="13"/>
  <c r="L43" i="13"/>
  <c r="M42" i="13"/>
  <c r="L42" i="13"/>
  <c r="M41" i="13"/>
  <c r="L41" i="13"/>
  <c r="M40" i="13"/>
  <c r="L40" i="13"/>
  <c r="M39" i="13"/>
  <c r="L39" i="13"/>
  <c r="M38" i="13"/>
  <c r="L38" i="13"/>
  <c r="M37" i="13"/>
  <c r="L37" i="13"/>
  <c r="M36" i="13"/>
  <c r="L36" i="13"/>
  <c r="M35" i="13"/>
  <c r="L35" i="13"/>
  <c r="M34" i="13"/>
  <c r="L34" i="13"/>
  <c r="M33" i="13"/>
  <c r="L33" i="13"/>
  <c r="M32" i="13"/>
  <c r="L32" i="13"/>
  <c r="M31" i="13"/>
  <c r="L31" i="13"/>
  <c r="M30" i="13"/>
  <c r="L30" i="13"/>
  <c r="M29" i="13"/>
  <c r="L29" i="13"/>
  <c r="M28" i="13"/>
  <c r="L28" i="13"/>
  <c r="M27" i="13"/>
  <c r="L27" i="13"/>
  <c r="M26" i="13"/>
  <c r="L26" i="13"/>
  <c r="M25" i="13"/>
  <c r="L25" i="13"/>
  <c r="M24" i="13"/>
  <c r="L24" i="13"/>
  <c r="M23" i="13"/>
  <c r="L23" i="13"/>
  <c r="M22" i="13"/>
  <c r="L22" i="13"/>
  <c r="M21" i="13"/>
  <c r="L21" i="13"/>
  <c r="M20" i="13"/>
  <c r="L20" i="13"/>
  <c r="M19" i="13"/>
  <c r="L19" i="13"/>
  <c r="M18" i="13"/>
  <c r="L18" i="13"/>
  <c r="M17" i="13"/>
  <c r="L17" i="13"/>
  <c r="M16" i="13"/>
  <c r="L16" i="13"/>
  <c r="M15" i="13"/>
  <c r="L15" i="13"/>
  <c r="M14" i="13"/>
  <c r="L14" i="13"/>
  <c r="M13" i="13"/>
  <c r="L13" i="13"/>
  <c r="M12" i="13"/>
  <c r="L12" i="13"/>
  <c r="M11" i="13"/>
  <c r="L11" i="13"/>
  <c r="M10" i="13"/>
  <c r="L10" i="13"/>
  <c r="M9" i="13"/>
  <c r="L9" i="13"/>
  <c r="M8" i="13"/>
  <c r="L8" i="13"/>
  <c r="M7" i="13"/>
  <c r="L7" i="13"/>
  <c r="M6" i="13"/>
  <c r="L6" i="13"/>
  <c r="M5" i="13"/>
  <c r="L5" i="13"/>
  <c r="G164" i="13"/>
  <c r="F164" i="13"/>
  <c r="G163" i="13"/>
  <c r="F163" i="13"/>
  <c r="G162" i="13"/>
  <c r="F162" i="13"/>
  <c r="G161" i="13"/>
  <c r="F161" i="13"/>
  <c r="G160" i="13"/>
  <c r="F160" i="13"/>
  <c r="G159" i="13"/>
  <c r="F159" i="13"/>
  <c r="G158" i="13"/>
  <c r="F158" i="13"/>
  <c r="G157" i="13"/>
  <c r="F157" i="13"/>
  <c r="G156" i="13"/>
  <c r="F156" i="13"/>
  <c r="G155" i="13"/>
  <c r="F155" i="13"/>
  <c r="G154" i="13"/>
  <c r="F154" i="13"/>
  <c r="G153" i="13"/>
  <c r="F153" i="13"/>
  <c r="G152" i="13"/>
  <c r="F152" i="13"/>
  <c r="G151" i="13"/>
  <c r="F151" i="13"/>
  <c r="G150" i="13"/>
  <c r="F150" i="13"/>
  <c r="G149" i="13"/>
  <c r="F149" i="13"/>
  <c r="G148" i="13"/>
  <c r="F148" i="13"/>
  <c r="G147" i="13"/>
  <c r="F147" i="13"/>
  <c r="G146" i="13"/>
  <c r="F146" i="13"/>
  <c r="G145" i="13"/>
  <c r="F145" i="13"/>
  <c r="G144" i="13"/>
  <c r="F144" i="13"/>
  <c r="G143" i="13"/>
  <c r="F143" i="13"/>
  <c r="G142" i="13"/>
  <c r="F142" i="13"/>
  <c r="G141" i="13"/>
  <c r="F141" i="13"/>
  <c r="G140" i="13"/>
  <c r="F140" i="13"/>
  <c r="G139" i="13"/>
  <c r="F139" i="13"/>
  <c r="G138" i="13"/>
  <c r="F138" i="13"/>
  <c r="G137" i="13"/>
  <c r="F137" i="13"/>
  <c r="G136" i="13"/>
  <c r="F136" i="13"/>
  <c r="G135" i="13"/>
  <c r="F135" i="13"/>
  <c r="G134" i="13"/>
  <c r="F134" i="13"/>
  <c r="G133" i="13"/>
  <c r="F133" i="13"/>
  <c r="G132" i="13"/>
  <c r="F132" i="13"/>
  <c r="G131" i="13"/>
  <c r="F131" i="13"/>
  <c r="G130" i="13"/>
  <c r="F130" i="13"/>
  <c r="G129" i="13"/>
  <c r="F129" i="13"/>
  <c r="G128" i="13"/>
  <c r="F128" i="13"/>
  <c r="G127" i="13"/>
  <c r="F127" i="13"/>
  <c r="G126" i="13"/>
  <c r="F126" i="13"/>
  <c r="G125" i="13"/>
  <c r="F125" i="13"/>
  <c r="G124" i="13"/>
  <c r="F124" i="13"/>
  <c r="G123" i="13"/>
  <c r="F123" i="13"/>
  <c r="G122" i="13"/>
  <c r="F122" i="13"/>
  <c r="G121" i="13"/>
  <c r="F121" i="13"/>
  <c r="G120" i="13"/>
  <c r="F120" i="13"/>
  <c r="G119" i="13"/>
  <c r="F119" i="13"/>
  <c r="G118" i="13"/>
  <c r="F118" i="13"/>
  <c r="G117" i="13"/>
  <c r="F117" i="13"/>
  <c r="G116" i="13"/>
  <c r="F116" i="13"/>
  <c r="G115" i="13"/>
  <c r="F115" i="13"/>
  <c r="G114" i="13"/>
  <c r="F114" i="13"/>
  <c r="G113" i="13"/>
  <c r="F113" i="13"/>
  <c r="G112" i="13"/>
  <c r="F112" i="13"/>
  <c r="G111" i="13"/>
  <c r="F111" i="13"/>
  <c r="G110" i="13"/>
  <c r="F110" i="13"/>
  <c r="G109" i="13"/>
  <c r="F109" i="13"/>
  <c r="G108" i="13"/>
  <c r="F108" i="13"/>
  <c r="G107" i="13"/>
  <c r="F107" i="13"/>
  <c r="G106" i="13"/>
  <c r="F106" i="13"/>
  <c r="G105" i="13"/>
  <c r="F105" i="13"/>
  <c r="G104" i="13"/>
  <c r="F104" i="13"/>
  <c r="G103" i="13"/>
  <c r="F103" i="13"/>
  <c r="G102" i="13"/>
  <c r="F102" i="13"/>
  <c r="G101" i="13"/>
  <c r="F101" i="13"/>
  <c r="G100" i="13"/>
  <c r="F100" i="13"/>
  <c r="G99" i="13"/>
  <c r="F99" i="13"/>
  <c r="G98" i="13"/>
  <c r="F98" i="13"/>
  <c r="G97" i="13"/>
  <c r="F97" i="13"/>
  <c r="G96" i="13"/>
  <c r="F96" i="13"/>
  <c r="G95" i="13"/>
  <c r="F95" i="13"/>
  <c r="G94" i="13"/>
  <c r="F94" i="13"/>
  <c r="G93" i="13"/>
  <c r="F93" i="13"/>
  <c r="G92" i="13"/>
  <c r="F92" i="13"/>
  <c r="G91" i="13"/>
  <c r="F91" i="13"/>
  <c r="G90" i="13"/>
  <c r="F90" i="13"/>
  <c r="G89" i="13"/>
  <c r="F89" i="13"/>
  <c r="G88" i="13"/>
  <c r="F88" i="13"/>
  <c r="G87" i="13"/>
  <c r="F87" i="13"/>
  <c r="G86" i="13"/>
  <c r="F86" i="13"/>
  <c r="G85" i="13"/>
  <c r="F85" i="13"/>
  <c r="G84" i="13"/>
  <c r="F84" i="13"/>
  <c r="G83" i="13"/>
  <c r="F83" i="13"/>
  <c r="G82" i="13"/>
  <c r="F82" i="13"/>
  <c r="G81" i="13"/>
  <c r="F81" i="13"/>
  <c r="G80" i="13"/>
  <c r="F80" i="13"/>
  <c r="G79" i="13"/>
  <c r="F79" i="13"/>
  <c r="G78" i="13"/>
  <c r="F78" i="13"/>
  <c r="H77" i="13"/>
  <c r="G77" i="13"/>
  <c r="F77" i="13"/>
  <c r="G76" i="13"/>
  <c r="F76" i="13"/>
  <c r="G75" i="13"/>
  <c r="F75" i="13"/>
  <c r="G74" i="13"/>
  <c r="F74" i="13"/>
  <c r="G73" i="13"/>
  <c r="F73" i="13"/>
  <c r="G72" i="13"/>
  <c r="F72" i="13"/>
  <c r="H71" i="13"/>
  <c r="G71" i="13"/>
  <c r="F71" i="13"/>
  <c r="G70" i="13"/>
  <c r="F70" i="13"/>
  <c r="G69" i="13"/>
  <c r="F69" i="13"/>
  <c r="G68" i="13"/>
  <c r="F68" i="13"/>
  <c r="G67" i="13"/>
  <c r="F67" i="13"/>
  <c r="G66" i="13"/>
  <c r="F66" i="13"/>
  <c r="H65" i="13"/>
  <c r="G65" i="13"/>
  <c r="F65" i="13"/>
  <c r="G64" i="13"/>
  <c r="F64" i="13"/>
  <c r="H63" i="13"/>
  <c r="G63" i="13"/>
  <c r="F63" i="13"/>
  <c r="G62" i="13"/>
  <c r="F62" i="13"/>
  <c r="H61" i="13"/>
  <c r="G61" i="13"/>
  <c r="F61" i="13"/>
  <c r="G60" i="13"/>
  <c r="F60" i="13"/>
  <c r="G59" i="13"/>
  <c r="F59" i="13"/>
  <c r="G58" i="13"/>
  <c r="F58" i="13"/>
  <c r="G57" i="13"/>
  <c r="F57" i="13"/>
  <c r="G56" i="13"/>
  <c r="F56" i="13"/>
  <c r="H55" i="13"/>
  <c r="G55" i="13"/>
  <c r="F55" i="13"/>
  <c r="G54" i="13"/>
  <c r="F54" i="13"/>
  <c r="G53" i="13"/>
  <c r="F53" i="13"/>
  <c r="G52" i="13"/>
  <c r="F52" i="13"/>
  <c r="G51" i="13"/>
  <c r="F51" i="13"/>
  <c r="G50" i="13"/>
  <c r="F50" i="13"/>
  <c r="H49" i="13"/>
  <c r="G49" i="13"/>
  <c r="F49" i="13"/>
  <c r="G48" i="13"/>
  <c r="F48" i="13"/>
  <c r="H47" i="13"/>
  <c r="G47" i="13"/>
  <c r="F47" i="13"/>
  <c r="G46" i="13"/>
  <c r="F46" i="13"/>
  <c r="H45" i="13"/>
  <c r="G45" i="13"/>
  <c r="F45" i="13"/>
  <c r="G44" i="13"/>
  <c r="F44" i="13"/>
  <c r="G43" i="13"/>
  <c r="F43" i="13"/>
  <c r="G42" i="13"/>
  <c r="F42" i="13"/>
  <c r="G41" i="13"/>
  <c r="F41" i="13"/>
  <c r="G40" i="13"/>
  <c r="F40" i="13"/>
  <c r="H39" i="13"/>
  <c r="G39" i="13"/>
  <c r="F39" i="13"/>
  <c r="G38" i="13"/>
  <c r="F38" i="13"/>
  <c r="G37" i="13"/>
  <c r="F37" i="13"/>
  <c r="G36" i="13"/>
  <c r="F36" i="13"/>
  <c r="G35" i="13"/>
  <c r="F35" i="13"/>
  <c r="G34" i="13"/>
  <c r="F34" i="13"/>
  <c r="H33" i="13"/>
  <c r="G33" i="13"/>
  <c r="F33" i="13"/>
  <c r="G32" i="13"/>
  <c r="F32" i="13"/>
  <c r="H31" i="13"/>
  <c r="G31" i="13"/>
  <c r="F31" i="13"/>
  <c r="G30" i="13"/>
  <c r="F30" i="13"/>
  <c r="H29" i="13"/>
  <c r="G29" i="13"/>
  <c r="F29" i="13"/>
  <c r="G28" i="13"/>
  <c r="F28" i="13"/>
  <c r="G27" i="13"/>
  <c r="F27" i="13"/>
  <c r="G26" i="13"/>
  <c r="F26" i="13"/>
  <c r="G25" i="13"/>
  <c r="F25" i="13"/>
  <c r="G24" i="13"/>
  <c r="F24" i="13"/>
  <c r="H23" i="13"/>
  <c r="G23" i="13"/>
  <c r="F23" i="13"/>
  <c r="G22" i="13"/>
  <c r="F22" i="13"/>
  <c r="G21" i="13"/>
  <c r="F21" i="13"/>
  <c r="I20" i="13"/>
  <c r="G20" i="13"/>
  <c r="F20" i="13"/>
  <c r="I19" i="13"/>
  <c r="G19" i="13"/>
  <c r="F19" i="13"/>
  <c r="G18" i="13"/>
  <c r="F18" i="13"/>
  <c r="G17" i="13"/>
  <c r="F17" i="13"/>
  <c r="G16" i="13"/>
  <c r="F16" i="13"/>
  <c r="H15" i="13"/>
  <c r="G15" i="13"/>
  <c r="F15" i="13"/>
  <c r="G14" i="13"/>
  <c r="F14" i="13"/>
  <c r="G13" i="13"/>
  <c r="F13" i="13"/>
  <c r="I12" i="13"/>
  <c r="G12" i="13"/>
  <c r="F12" i="13"/>
  <c r="H11" i="13"/>
  <c r="G11" i="13"/>
  <c r="F11" i="13"/>
  <c r="I10" i="13"/>
  <c r="G10" i="13"/>
  <c r="F10" i="13"/>
  <c r="G9" i="13"/>
  <c r="F9" i="13"/>
  <c r="G8" i="13"/>
  <c r="F8" i="13"/>
  <c r="H7" i="13"/>
  <c r="G7" i="13"/>
  <c r="F7" i="13"/>
  <c r="G6" i="13"/>
  <c r="F6" i="13"/>
  <c r="G5" i="13"/>
  <c r="F5" i="13"/>
  <c r="H5" i="13"/>
  <c r="E3" i="13"/>
  <c r="U8" i="13" s="1"/>
  <c r="D3" i="13"/>
  <c r="O152" i="13" s="1"/>
  <c r="C3" i="13"/>
  <c r="I9" i="13" s="1"/>
  <c r="E2" i="13"/>
  <c r="D2" i="13"/>
  <c r="C2" i="13"/>
  <c r="H163" i="13" s="1"/>
  <c r="R134" i="12"/>
  <c r="S134" i="12"/>
  <c r="R135" i="12"/>
  <c r="S135" i="12"/>
  <c r="R136" i="12"/>
  <c r="S136" i="12"/>
  <c r="R137" i="12"/>
  <c r="S137" i="12"/>
  <c r="R138" i="12"/>
  <c r="S138" i="12"/>
  <c r="R139" i="12"/>
  <c r="S139" i="12"/>
  <c r="R140" i="12"/>
  <c r="S140" i="12"/>
  <c r="R141" i="12"/>
  <c r="S141" i="12"/>
  <c r="R142" i="12"/>
  <c r="S142" i="12"/>
  <c r="R143" i="12"/>
  <c r="S143" i="12"/>
  <c r="R144" i="12"/>
  <c r="S144" i="12"/>
  <c r="R145" i="12"/>
  <c r="S145" i="12"/>
  <c r="R146" i="12"/>
  <c r="S146" i="12"/>
  <c r="R147" i="12"/>
  <c r="S147" i="12"/>
  <c r="R148" i="12"/>
  <c r="S148" i="12"/>
  <c r="R149" i="12"/>
  <c r="S149" i="12"/>
  <c r="R150" i="12"/>
  <c r="S150" i="12"/>
  <c r="R151" i="12"/>
  <c r="S151" i="12"/>
  <c r="R152" i="12"/>
  <c r="S152" i="12"/>
  <c r="R153" i="12"/>
  <c r="S153" i="12"/>
  <c r="R154" i="12"/>
  <c r="S154" i="12"/>
  <c r="R155" i="12"/>
  <c r="S155" i="12"/>
  <c r="R156" i="12"/>
  <c r="S156" i="12"/>
  <c r="R157" i="12"/>
  <c r="S157" i="12"/>
  <c r="R158" i="12"/>
  <c r="S158" i="12"/>
  <c r="R159" i="12"/>
  <c r="S159" i="12"/>
  <c r="R160" i="12"/>
  <c r="S160" i="12"/>
  <c r="R161" i="12"/>
  <c r="S161" i="12"/>
  <c r="R162" i="12"/>
  <c r="S162" i="12"/>
  <c r="R163" i="12"/>
  <c r="S163" i="12"/>
  <c r="R164" i="12"/>
  <c r="S164" i="12"/>
  <c r="S133" i="12"/>
  <c r="R133" i="12"/>
  <c r="R102" i="12"/>
  <c r="S102" i="12"/>
  <c r="R103" i="12"/>
  <c r="S103" i="12"/>
  <c r="R104" i="12"/>
  <c r="S104" i="12"/>
  <c r="R105" i="12"/>
  <c r="S105" i="12"/>
  <c r="R106" i="12"/>
  <c r="S106" i="12"/>
  <c r="R107" i="12"/>
  <c r="S107" i="12"/>
  <c r="R108" i="12"/>
  <c r="S108" i="12"/>
  <c r="R109" i="12"/>
  <c r="S109" i="12"/>
  <c r="R110" i="12"/>
  <c r="S110" i="12"/>
  <c r="R111" i="12"/>
  <c r="S111" i="12"/>
  <c r="R112" i="12"/>
  <c r="S112" i="12"/>
  <c r="R113" i="12"/>
  <c r="S113" i="12"/>
  <c r="R114" i="12"/>
  <c r="S114" i="12"/>
  <c r="R115" i="12"/>
  <c r="S115" i="12"/>
  <c r="R116" i="12"/>
  <c r="S116" i="12"/>
  <c r="R117" i="12"/>
  <c r="S117" i="12"/>
  <c r="R118" i="12"/>
  <c r="S118" i="12"/>
  <c r="R119" i="12"/>
  <c r="S119" i="12"/>
  <c r="R120" i="12"/>
  <c r="S120" i="12"/>
  <c r="R121" i="12"/>
  <c r="S121" i="12"/>
  <c r="R122" i="12"/>
  <c r="S122" i="12"/>
  <c r="R123" i="12"/>
  <c r="S123" i="12"/>
  <c r="R124" i="12"/>
  <c r="S124" i="12"/>
  <c r="R125" i="12"/>
  <c r="S125" i="12"/>
  <c r="R126" i="12"/>
  <c r="S126" i="12"/>
  <c r="R127" i="12"/>
  <c r="S127" i="12"/>
  <c r="R128" i="12"/>
  <c r="S128" i="12"/>
  <c r="R129" i="12"/>
  <c r="S129" i="12"/>
  <c r="R130" i="12"/>
  <c r="S130" i="12"/>
  <c r="R131" i="12"/>
  <c r="S131" i="12"/>
  <c r="R132" i="12"/>
  <c r="S132" i="12"/>
  <c r="S101" i="12"/>
  <c r="R101" i="12"/>
  <c r="R70" i="12"/>
  <c r="S70" i="12"/>
  <c r="R71" i="12"/>
  <c r="S71" i="12"/>
  <c r="R72" i="12"/>
  <c r="S72" i="12"/>
  <c r="R73" i="12"/>
  <c r="S73" i="12"/>
  <c r="R74" i="12"/>
  <c r="S74" i="12"/>
  <c r="R75" i="12"/>
  <c r="S75" i="12"/>
  <c r="R76" i="12"/>
  <c r="S76" i="12"/>
  <c r="R77" i="12"/>
  <c r="S77" i="12"/>
  <c r="R78" i="12"/>
  <c r="S78" i="12"/>
  <c r="R79" i="12"/>
  <c r="S79" i="12"/>
  <c r="R80" i="12"/>
  <c r="S80" i="12"/>
  <c r="R81" i="12"/>
  <c r="S81" i="12"/>
  <c r="R82" i="12"/>
  <c r="S82" i="12"/>
  <c r="R83" i="12"/>
  <c r="S83" i="12"/>
  <c r="R84" i="12"/>
  <c r="S84" i="12"/>
  <c r="R85" i="12"/>
  <c r="S85" i="12"/>
  <c r="R86" i="12"/>
  <c r="S86" i="12"/>
  <c r="R87" i="12"/>
  <c r="S87" i="12"/>
  <c r="R88" i="12"/>
  <c r="S88" i="12"/>
  <c r="R89" i="12"/>
  <c r="S89" i="12"/>
  <c r="R90" i="12"/>
  <c r="S90" i="12"/>
  <c r="R91" i="12"/>
  <c r="S91" i="12"/>
  <c r="R92" i="12"/>
  <c r="S92" i="12"/>
  <c r="R93" i="12"/>
  <c r="S93" i="12"/>
  <c r="R94" i="12"/>
  <c r="S94" i="12"/>
  <c r="R95" i="12"/>
  <c r="S95" i="12"/>
  <c r="R96" i="12"/>
  <c r="S96" i="12"/>
  <c r="R97" i="12"/>
  <c r="S97" i="12"/>
  <c r="R98" i="12"/>
  <c r="S98" i="12"/>
  <c r="R99" i="12"/>
  <c r="S99" i="12"/>
  <c r="R100" i="12"/>
  <c r="S100" i="12"/>
  <c r="S69" i="12"/>
  <c r="R69" i="12"/>
  <c r="R38" i="12"/>
  <c r="S38" i="12"/>
  <c r="R39" i="12"/>
  <c r="S39" i="12"/>
  <c r="R40" i="12"/>
  <c r="S40" i="12"/>
  <c r="R41" i="12"/>
  <c r="S41" i="12"/>
  <c r="R42" i="12"/>
  <c r="S42" i="12"/>
  <c r="R43" i="12"/>
  <c r="S43" i="12"/>
  <c r="R44" i="12"/>
  <c r="S44" i="12"/>
  <c r="R45" i="12"/>
  <c r="S45" i="12"/>
  <c r="R46" i="12"/>
  <c r="S46" i="12"/>
  <c r="R47" i="12"/>
  <c r="S47" i="12"/>
  <c r="R48" i="12"/>
  <c r="S48" i="12"/>
  <c r="R49" i="12"/>
  <c r="S49" i="12"/>
  <c r="R50" i="12"/>
  <c r="S50" i="12"/>
  <c r="R51" i="12"/>
  <c r="S51" i="12"/>
  <c r="R52" i="12"/>
  <c r="S52" i="12"/>
  <c r="R53" i="12"/>
  <c r="S53" i="12"/>
  <c r="R54" i="12"/>
  <c r="S54" i="12"/>
  <c r="R55" i="12"/>
  <c r="S55" i="12"/>
  <c r="R56" i="12"/>
  <c r="S56" i="12"/>
  <c r="R57" i="12"/>
  <c r="S57" i="12"/>
  <c r="R58" i="12"/>
  <c r="S58" i="12"/>
  <c r="R59" i="12"/>
  <c r="S59" i="12"/>
  <c r="R60" i="12"/>
  <c r="S60" i="12"/>
  <c r="R61" i="12"/>
  <c r="S61" i="12"/>
  <c r="R62" i="12"/>
  <c r="S62" i="12"/>
  <c r="R63" i="12"/>
  <c r="S63" i="12"/>
  <c r="R64" i="12"/>
  <c r="S64" i="12"/>
  <c r="R65" i="12"/>
  <c r="S65" i="12"/>
  <c r="R66" i="12"/>
  <c r="S66" i="12"/>
  <c r="R67" i="12"/>
  <c r="S67" i="12"/>
  <c r="R68" i="12"/>
  <c r="S68" i="12"/>
  <c r="S37" i="12"/>
  <c r="R37" i="12"/>
  <c r="R6" i="12"/>
  <c r="S6" i="12"/>
  <c r="R7" i="12"/>
  <c r="S7" i="12"/>
  <c r="R8" i="12"/>
  <c r="S8" i="12"/>
  <c r="R9" i="12"/>
  <c r="S9" i="12"/>
  <c r="R10" i="12"/>
  <c r="S10" i="12"/>
  <c r="R11" i="12"/>
  <c r="S11" i="12"/>
  <c r="R12" i="12"/>
  <c r="S12" i="12"/>
  <c r="R13" i="12"/>
  <c r="S13" i="12"/>
  <c r="R14" i="12"/>
  <c r="S14" i="12"/>
  <c r="R15" i="12"/>
  <c r="S15" i="12"/>
  <c r="R16" i="12"/>
  <c r="S16" i="12"/>
  <c r="R17" i="12"/>
  <c r="S17" i="12"/>
  <c r="R18" i="12"/>
  <c r="S18" i="12"/>
  <c r="R19" i="12"/>
  <c r="S19" i="12"/>
  <c r="R20" i="12"/>
  <c r="S20" i="12"/>
  <c r="R21" i="12"/>
  <c r="S21" i="12"/>
  <c r="R22" i="12"/>
  <c r="S22" i="12"/>
  <c r="R23" i="12"/>
  <c r="S23" i="12"/>
  <c r="R24" i="12"/>
  <c r="S24" i="12"/>
  <c r="R25" i="12"/>
  <c r="S25" i="12"/>
  <c r="R26" i="12"/>
  <c r="S26" i="12"/>
  <c r="R27" i="12"/>
  <c r="S27" i="12"/>
  <c r="R28" i="12"/>
  <c r="S28" i="12"/>
  <c r="R29" i="12"/>
  <c r="S29" i="12"/>
  <c r="R30" i="12"/>
  <c r="S30" i="12"/>
  <c r="R31" i="12"/>
  <c r="S31" i="12"/>
  <c r="R32" i="12"/>
  <c r="S32" i="12"/>
  <c r="R33" i="12"/>
  <c r="S33" i="12"/>
  <c r="R34" i="12"/>
  <c r="S34" i="12"/>
  <c r="R35" i="12"/>
  <c r="S35" i="12"/>
  <c r="R36" i="12"/>
  <c r="S36" i="12"/>
  <c r="S5" i="12"/>
  <c r="R5" i="12"/>
  <c r="L134" i="12"/>
  <c r="M134" i="12"/>
  <c r="L135" i="12"/>
  <c r="M135" i="12"/>
  <c r="L136" i="12"/>
  <c r="M136" i="12"/>
  <c r="L137" i="12"/>
  <c r="M137" i="12"/>
  <c r="L138" i="12"/>
  <c r="M138" i="12"/>
  <c r="L139" i="12"/>
  <c r="M139" i="12"/>
  <c r="L140" i="12"/>
  <c r="M140" i="12"/>
  <c r="L141" i="12"/>
  <c r="M141" i="12"/>
  <c r="L142" i="12"/>
  <c r="M142" i="12"/>
  <c r="L143" i="12"/>
  <c r="M143" i="12"/>
  <c r="L144" i="12"/>
  <c r="M144" i="12"/>
  <c r="L145" i="12"/>
  <c r="M145" i="12"/>
  <c r="L146" i="12"/>
  <c r="M146" i="12"/>
  <c r="L147" i="12"/>
  <c r="M147" i="12"/>
  <c r="L148" i="12"/>
  <c r="M148" i="12"/>
  <c r="L149" i="12"/>
  <c r="M149" i="12"/>
  <c r="L150" i="12"/>
  <c r="M150" i="12"/>
  <c r="L151" i="12"/>
  <c r="M151" i="12"/>
  <c r="L152" i="12"/>
  <c r="M152" i="12"/>
  <c r="L153" i="12"/>
  <c r="M153" i="12"/>
  <c r="L154" i="12"/>
  <c r="M154" i="12"/>
  <c r="L155" i="12"/>
  <c r="M155" i="12"/>
  <c r="L156" i="12"/>
  <c r="M156" i="12"/>
  <c r="L157" i="12"/>
  <c r="M157" i="12"/>
  <c r="L158" i="12"/>
  <c r="M158" i="12"/>
  <c r="L159" i="12"/>
  <c r="M159" i="12"/>
  <c r="L160" i="12"/>
  <c r="M160" i="12"/>
  <c r="L161" i="12"/>
  <c r="M161" i="12"/>
  <c r="L162" i="12"/>
  <c r="M162" i="12"/>
  <c r="L163" i="12"/>
  <c r="M163" i="12"/>
  <c r="L164" i="12"/>
  <c r="M164" i="12"/>
  <c r="M133" i="12"/>
  <c r="L133" i="12"/>
  <c r="L102" i="12"/>
  <c r="M102" i="12"/>
  <c r="L103" i="12"/>
  <c r="M103" i="12"/>
  <c r="L104" i="12"/>
  <c r="M104" i="12"/>
  <c r="L105" i="12"/>
  <c r="M105" i="12"/>
  <c r="L106" i="12"/>
  <c r="M106" i="12"/>
  <c r="L107" i="12"/>
  <c r="M107" i="12"/>
  <c r="L108" i="12"/>
  <c r="M108" i="12"/>
  <c r="L109" i="12"/>
  <c r="M109" i="12"/>
  <c r="L110" i="12"/>
  <c r="M110" i="12"/>
  <c r="L111" i="12"/>
  <c r="M111" i="12"/>
  <c r="L112" i="12"/>
  <c r="M112" i="12"/>
  <c r="L113" i="12"/>
  <c r="M113" i="12"/>
  <c r="L114" i="12"/>
  <c r="M114" i="12"/>
  <c r="L115" i="12"/>
  <c r="M115" i="12"/>
  <c r="L116" i="12"/>
  <c r="M116" i="12"/>
  <c r="L117" i="12"/>
  <c r="M117" i="12"/>
  <c r="L118" i="12"/>
  <c r="M118" i="12"/>
  <c r="L119" i="12"/>
  <c r="M119" i="12"/>
  <c r="L120" i="12"/>
  <c r="M120" i="12"/>
  <c r="L121" i="12"/>
  <c r="M121" i="12"/>
  <c r="L122" i="12"/>
  <c r="M122" i="12"/>
  <c r="L123" i="12"/>
  <c r="M123" i="12"/>
  <c r="L124" i="12"/>
  <c r="M124" i="12"/>
  <c r="L125" i="12"/>
  <c r="M125" i="12"/>
  <c r="L126" i="12"/>
  <c r="M126" i="12"/>
  <c r="L127" i="12"/>
  <c r="M127" i="12"/>
  <c r="L128" i="12"/>
  <c r="M128" i="12"/>
  <c r="L129" i="12"/>
  <c r="M129" i="12"/>
  <c r="L130" i="12"/>
  <c r="M130" i="12"/>
  <c r="L131" i="12"/>
  <c r="M131" i="12"/>
  <c r="L132" i="12"/>
  <c r="M132" i="12"/>
  <c r="M101" i="12"/>
  <c r="L101" i="12"/>
  <c r="L70" i="12"/>
  <c r="M70" i="12"/>
  <c r="L71" i="12"/>
  <c r="M71" i="12"/>
  <c r="L72" i="12"/>
  <c r="M72" i="12"/>
  <c r="L73" i="12"/>
  <c r="M73" i="12"/>
  <c r="L74" i="12"/>
  <c r="M74" i="12"/>
  <c r="L75" i="12"/>
  <c r="M75" i="12"/>
  <c r="L76" i="12"/>
  <c r="M76" i="12"/>
  <c r="L77" i="12"/>
  <c r="M77" i="12"/>
  <c r="L78" i="12"/>
  <c r="M78" i="12"/>
  <c r="L79" i="12"/>
  <c r="M79" i="12"/>
  <c r="L80" i="12"/>
  <c r="M80" i="12"/>
  <c r="L81" i="12"/>
  <c r="M81" i="12"/>
  <c r="L82" i="12"/>
  <c r="M82" i="12"/>
  <c r="L83" i="12"/>
  <c r="M83" i="12"/>
  <c r="L84" i="12"/>
  <c r="M84" i="12"/>
  <c r="L85" i="12"/>
  <c r="M85" i="12"/>
  <c r="L86" i="12"/>
  <c r="M86" i="12"/>
  <c r="L87" i="12"/>
  <c r="M87" i="12"/>
  <c r="L88" i="12"/>
  <c r="M88" i="12"/>
  <c r="L89" i="12"/>
  <c r="M89" i="12"/>
  <c r="L90" i="12"/>
  <c r="M90" i="12"/>
  <c r="L91" i="12"/>
  <c r="M91" i="12"/>
  <c r="L92" i="12"/>
  <c r="M92" i="12"/>
  <c r="L93" i="12"/>
  <c r="M93" i="12"/>
  <c r="L94" i="12"/>
  <c r="M94" i="12"/>
  <c r="L95" i="12"/>
  <c r="M95" i="12"/>
  <c r="L96" i="12"/>
  <c r="M96" i="12"/>
  <c r="L97" i="12"/>
  <c r="M97" i="12"/>
  <c r="L98" i="12"/>
  <c r="M98" i="12"/>
  <c r="L99" i="12"/>
  <c r="M99" i="12"/>
  <c r="L100" i="12"/>
  <c r="M100" i="12"/>
  <c r="M69" i="12"/>
  <c r="L69" i="12"/>
  <c r="L38" i="12"/>
  <c r="M38" i="12"/>
  <c r="L39" i="12"/>
  <c r="M39" i="12"/>
  <c r="L40" i="12"/>
  <c r="M40" i="12"/>
  <c r="L41" i="12"/>
  <c r="M41" i="12"/>
  <c r="L42" i="12"/>
  <c r="M42" i="12"/>
  <c r="L43" i="12"/>
  <c r="M43" i="12"/>
  <c r="L44" i="12"/>
  <c r="M44" i="12"/>
  <c r="L45" i="12"/>
  <c r="M45" i="12"/>
  <c r="L46" i="12"/>
  <c r="M46" i="12"/>
  <c r="L47" i="12"/>
  <c r="M47" i="12"/>
  <c r="L48" i="12"/>
  <c r="M48" i="12"/>
  <c r="L49" i="12"/>
  <c r="M49" i="12"/>
  <c r="L50" i="12"/>
  <c r="M50" i="12"/>
  <c r="L51" i="12"/>
  <c r="M51" i="12"/>
  <c r="L52" i="12"/>
  <c r="M52" i="12"/>
  <c r="L53" i="12"/>
  <c r="M53" i="12"/>
  <c r="L54" i="12"/>
  <c r="M54" i="12"/>
  <c r="L55" i="12"/>
  <c r="M55" i="12"/>
  <c r="L56" i="12"/>
  <c r="M56" i="12"/>
  <c r="L57" i="12"/>
  <c r="M57" i="12"/>
  <c r="L58" i="12"/>
  <c r="M58" i="12"/>
  <c r="L59" i="12"/>
  <c r="M59" i="12"/>
  <c r="L60" i="12"/>
  <c r="M60" i="12"/>
  <c r="L61" i="12"/>
  <c r="M61" i="12"/>
  <c r="L62" i="12"/>
  <c r="M62" i="12"/>
  <c r="L63" i="12"/>
  <c r="M63" i="12"/>
  <c r="L64" i="12"/>
  <c r="M64" i="12"/>
  <c r="L65" i="12"/>
  <c r="M65" i="12"/>
  <c r="L66" i="12"/>
  <c r="M66" i="12"/>
  <c r="L67" i="12"/>
  <c r="M67" i="12"/>
  <c r="L68" i="12"/>
  <c r="M68" i="12"/>
  <c r="M37" i="12"/>
  <c r="L37" i="12"/>
  <c r="L6" i="12"/>
  <c r="M6" i="12"/>
  <c r="L7" i="12"/>
  <c r="M7" i="12"/>
  <c r="L8" i="12"/>
  <c r="M8" i="12"/>
  <c r="L9" i="12"/>
  <c r="M9" i="12"/>
  <c r="L10" i="12"/>
  <c r="M10" i="12"/>
  <c r="L11" i="12"/>
  <c r="M11" i="12"/>
  <c r="L12" i="12"/>
  <c r="M12" i="12"/>
  <c r="L13" i="12"/>
  <c r="M13" i="12"/>
  <c r="L14" i="12"/>
  <c r="M14" i="12"/>
  <c r="L15" i="12"/>
  <c r="M15" i="12"/>
  <c r="L16" i="12"/>
  <c r="M16" i="12"/>
  <c r="L17" i="12"/>
  <c r="M17" i="12"/>
  <c r="L18" i="12"/>
  <c r="M18" i="12"/>
  <c r="L19" i="12"/>
  <c r="M19" i="12"/>
  <c r="L20" i="12"/>
  <c r="M20" i="12"/>
  <c r="L21" i="12"/>
  <c r="M21" i="12"/>
  <c r="L22" i="12"/>
  <c r="M22" i="12"/>
  <c r="L23" i="12"/>
  <c r="M23" i="12"/>
  <c r="L24" i="12"/>
  <c r="M24" i="12"/>
  <c r="L25" i="12"/>
  <c r="M25" i="12"/>
  <c r="L26" i="12"/>
  <c r="M26" i="12"/>
  <c r="L27" i="12"/>
  <c r="M27" i="12"/>
  <c r="L28" i="12"/>
  <c r="M28" i="12"/>
  <c r="L29" i="12"/>
  <c r="M29" i="12"/>
  <c r="L30" i="12"/>
  <c r="M30" i="12"/>
  <c r="L31" i="12"/>
  <c r="M31" i="12"/>
  <c r="L32" i="12"/>
  <c r="M32" i="12"/>
  <c r="L33" i="12"/>
  <c r="M33" i="12"/>
  <c r="L34" i="12"/>
  <c r="M34" i="12"/>
  <c r="L35" i="12"/>
  <c r="M35" i="12"/>
  <c r="L36" i="12"/>
  <c r="M36" i="12"/>
  <c r="L5" i="12"/>
  <c r="M5" i="12"/>
  <c r="F134" i="12"/>
  <c r="G134" i="12"/>
  <c r="F135" i="12"/>
  <c r="G135" i="12"/>
  <c r="F136" i="12"/>
  <c r="G136" i="12"/>
  <c r="F137" i="12"/>
  <c r="G137" i="12"/>
  <c r="F138" i="12"/>
  <c r="G138" i="12"/>
  <c r="F139" i="12"/>
  <c r="G139" i="12"/>
  <c r="F140" i="12"/>
  <c r="G140" i="12"/>
  <c r="F141" i="12"/>
  <c r="G141" i="12"/>
  <c r="F142" i="12"/>
  <c r="G142" i="12"/>
  <c r="F143" i="12"/>
  <c r="G143" i="12"/>
  <c r="F144" i="12"/>
  <c r="G144" i="12"/>
  <c r="F145" i="12"/>
  <c r="G145" i="12"/>
  <c r="F146" i="12"/>
  <c r="G146" i="12"/>
  <c r="F147" i="12"/>
  <c r="G147" i="12"/>
  <c r="F148" i="12"/>
  <c r="G148" i="12"/>
  <c r="F149" i="12"/>
  <c r="G149" i="12"/>
  <c r="F150" i="12"/>
  <c r="G150" i="12"/>
  <c r="F151" i="12"/>
  <c r="G151" i="12"/>
  <c r="F152" i="12"/>
  <c r="G152" i="12"/>
  <c r="F153" i="12"/>
  <c r="G153" i="12"/>
  <c r="F154" i="12"/>
  <c r="G154" i="12"/>
  <c r="F155" i="12"/>
  <c r="G155" i="12"/>
  <c r="F156" i="12"/>
  <c r="G156" i="12"/>
  <c r="F157" i="12"/>
  <c r="G157" i="12"/>
  <c r="F158" i="12"/>
  <c r="G158" i="12"/>
  <c r="F159" i="12"/>
  <c r="G159" i="12"/>
  <c r="F160" i="12"/>
  <c r="G160" i="12"/>
  <c r="F161" i="12"/>
  <c r="G161" i="12"/>
  <c r="F162" i="12"/>
  <c r="G162" i="12"/>
  <c r="F163" i="12"/>
  <c r="G163" i="12"/>
  <c r="F164" i="12"/>
  <c r="G164" i="12"/>
  <c r="G133" i="12"/>
  <c r="F133" i="12"/>
  <c r="F102" i="12"/>
  <c r="G102" i="12"/>
  <c r="F103" i="12"/>
  <c r="G103" i="12"/>
  <c r="F104" i="12"/>
  <c r="G104" i="12"/>
  <c r="F105" i="12"/>
  <c r="G105" i="12"/>
  <c r="F106" i="12"/>
  <c r="G106" i="12"/>
  <c r="F107" i="12"/>
  <c r="G107" i="12"/>
  <c r="F108" i="12"/>
  <c r="G108" i="12"/>
  <c r="F109" i="12"/>
  <c r="G109" i="12"/>
  <c r="F110" i="12"/>
  <c r="G110" i="12"/>
  <c r="F111" i="12"/>
  <c r="G111" i="12"/>
  <c r="F112" i="12"/>
  <c r="G112" i="12"/>
  <c r="F113" i="12"/>
  <c r="G113" i="12"/>
  <c r="F114" i="12"/>
  <c r="G114" i="12"/>
  <c r="F115" i="12"/>
  <c r="G115" i="12"/>
  <c r="F116" i="12"/>
  <c r="G116" i="12"/>
  <c r="F117" i="12"/>
  <c r="G117" i="12"/>
  <c r="F118" i="12"/>
  <c r="G118" i="12"/>
  <c r="F119" i="12"/>
  <c r="G119" i="12"/>
  <c r="F120" i="12"/>
  <c r="G120" i="12"/>
  <c r="F121" i="12"/>
  <c r="G121" i="12"/>
  <c r="F122" i="12"/>
  <c r="G122" i="12"/>
  <c r="F123" i="12"/>
  <c r="G123" i="12"/>
  <c r="F124" i="12"/>
  <c r="G124" i="12"/>
  <c r="F125" i="12"/>
  <c r="G125" i="12"/>
  <c r="F126" i="12"/>
  <c r="G126" i="12"/>
  <c r="F127" i="12"/>
  <c r="G127" i="12"/>
  <c r="F128" i="12"/>
  <c r="G128" i="12"/>
  <c r="F129" i="12"/>
  <c r="G129" i="12"/>
  <c r="F130" i="12"/>
  <c r="G130" i="12"/>
  <c r="F131" i="12"/>
  <c r="G131" i="12"/>
  <c r="F132" i="12"/>
  <c r="G132" i="12"/>
  <c r="G101" i="12"/>
  <c r="F101"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G69" i="12"/>
  <c r="F69"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G37" i="12"/>
  <c r="F37" i="12"/>
  <c r="F6" i="12"/>
  <c r="G6" i="12"/>
  <c r="F7" i="12"/>
  <c r="G7" i="12"/>
  <c r="F8" i="12"/>
  <c r="G8" i="12"/>
  <c r="F9" i="12"/>
  <c r="G9" i="12"/>
  <c r="F10" i="12"/>
  <c r="G10" i="12"/>
  <c r="F11" i="12"/>
  <c r="G11" i="12"/>
  <c r="F12" i="12"/>
  <c r="G12" i="12"/>
  <c r="F13" i="12"/>
  <c r="G13" i="12"/>
  <c r="F14" i="12"/>
  <c r="G14" i="12"/>
  <c r="F15" i="12"/>
  <c r="G15" i="12"/>
  <c r="F16" i="12"/>
  <c r="G16" i="12"/>
  <c r="F17" i="12"/>
  <c r="G17" i="12"/>
  <c r="F18" i="12"/>
  <c r="G18" i="12"/>
  <c r="F19" i="12"/>
  <c r="G19" i="12"/>
  <c r="F20" i="12"/>
  <c r="G20" i="12"/>
  <c r="F21" i="12"/>
  <c r="G21" i="12"/>
  <c r="F22" i="12"/>
  <c r="G22" i="12"/>
  <c r="F23" i="12"/>
  <c r="G23" i="12"/>
  <c r="F24" i="12"/>
  <c r="G24" i="12"/>
  <c r="F25" i="12"/>
  <c r="G25" i="12"/>
  <c r="F26" i="12"/>
  <c r="G26" i="12"/>
  <c r="F27" i="12"/>
  <c r="G27" i="12"/>
  <c r="F28" i="12"/>
  <c r="G28" i="12"/>
  <c r="F29" i="12"/>
  <c r="G29" i="12"/>
  <c r="F30" i="12"/>
  <c r="G30" i="12"/>
  <c r="F31" i="12"/>
  <c r="G31" i="12"/>
  <c r="F32" i="12"/>
  <c r="G32" i="12"/>
  <c r="F33" i="12"/>
  <c r="G33" i="12"/>
  <c r="F34" i="12"/>
  <c r="G34" i="12"/>
  <c r="F35" i="12"/>
  <c r="G35" i="12"/>
  <c r="F36" i="12"/>
  <c r="G36" i="12"/>
  <c r="G5" i="12"/>
  <c r="F5" i="12"/>
  <c r="D2" i="12"/>
  <c r="N128" i="12" s="1"/>
  <c r="E2" i="12"/>
  <c r="T24" i="12" s="1"/>
  <c r="D3" i="12"/>
  <c r="O43" i="12" s="1"/>
  <c r="E3" i="12"/>
  <c r="C3" i="12"/>
  <c r="I141" i="12" s="1"/>
  <c r="C2" i="12"/>
  <c r="H128" i="12" s="1"/>
  <c r="E9" i="11"/>
  <c r="D9" i="11"/>
  <c r="C9" i="11"/>
  <c r="E8" i="11"/>
  <c r="D8" i="11"/>
  <c r="C8" i="11"/>
  <c r="E6" i="11"/>
  <c r="AE42" i="11" s="1"/>
  <c r="D6" i="11"/>
  <c r="X35" i="11" s="1"/>
  <c r="C6" i="11"/>
  <c r="R40" i="11" s="1"/>
  <c r="E5" i="11"/>
  <c r="D5" i="11"/>
  <c r="C5" i="11"/>
  <c r="E4" i="11"/>
  <c r="D4" i="11"/>
  <c r="C4" i="11"/>
  <c r="E2" i="11"/>
  <c r="D2" i="11"/>
  <c r="C2" i="11"/>
  <c r="I14" i="11" s="1"/>
  <c r="E1" i="11"/>
  <c r="D1" i="11"/>
  <c r="C1" i="11"/>
  <c r="AD19" i="10"/>
  <c r="AC19" i="10"/>
  <c r="AD18" i="10"/>
  <c r="AC18" i="10"/>
  <c r="AD17" i="10"/>
  <c r="AC17" i="10"/>
  <c r="AD16" i="10"/>
  <c r="AC16" i="10"/>
  <c r="AD15" i="10"/>
  <c r="AC15" i="10"/>
  <c r="AD14" i="10"/>
  <c r="AC14" i="10"/>
  <c r="AD13" i="10"/>
  <c r="AC13" i="10"/>
  <c r="AD12" i="10"/>
  <c r="AC12" i="10"/>
  <c r="AD11" i="10"/>
  <c r="AC11" i="10"/>
  <c r="AD10" i="10"/>
  <c r="AC10" i="10"/>
  <c r="AD9" i="10"/>
  <c r="AC9" i="10"/>
  <c r="AD8" i="10"/>
  <c r="AC8" i="10"/>
  <c r="AD6" i="10"/>
  <c r="AC6" i="10"/>
  <c r="AC7" i="10"/>
  <c r="AD7" i="10"/>
  <c r="AD5" i="10"/>
  <c r="AC5" i="10"/>
  <c r="X19" i="10"/>
  <c r="W19" i="10"/>
  <c r="X18" i="10"/>
  <c r="W18" i="10"/>
  <c r="X17" i="10"/>
  <c r="W17" i="10"/>
  <c r="X16" i="10"/>
  <c r="W16" i="10"/>
  <c r="X15" i="10"/>
  <c r="W15" i="10"/>
  <c r="X14" i="10"/>
  <c r="W14" i="10"/>
  <c r="X13" i="10"/>
  <c r="W13" i="10"/>
  <c r="X12" i="10"/>
  <c r="W12" i="10"/>
  <c r="X11" i="10"/>
  <c r="W11" i="10"/>
  <c r="X10" i="10"/>
  <c r="W10" i="10"/>
  <c r="X9" i="10"/>
  <c r="W9" i="10"/>
  <c r="X8" i="10"/>
  <c r="W8" i="10"/>
  <c r="X7" i="10"/>
  <c r="W7" i="10"/>
  <c r="X6" i="10"/>
  <c r="W6" i="10"/>
  <c r="X5" i="10"/>
  <c r="W5" i="10"/>
  <c r="S5" i="10"/>
  <c r="R19" i="10"/>
  <c r="Q19" i="10"/>
  <c r="R18" i="10"/>
  <c r="Q18" i="10"/>
  <c r="R17" i="10"/>
  <c r="Q17" i="10"/>
  <c r="R16" i="10"/>
  <c r="Q16" i="10"/>
  <c r="R15" i="10"/>
  <c r="Q15" i="10"/>
  <c r="R14" i="10"/>
  <c r="Q14" i="10"/>
  <c r="R13" i="10"/>
  <c r="Q13" i="10"/>
  <c r="R12" i="10"/>
  <c r="Q12" i="10"/>
  <c r="R11" i="10"/>
  <c r="Q11" i="10"/>
  <c r="R10" i="10"/>
  <c r="Q10" i="10"/>
  <c r="R9" i="10"/>
  <c r="Q9" i="10"/>
  <c r="R8" i="10"/>
  <c r="Q8" i="10"/>
  <c r="R7" i="10"/>
  <c r="R6" i="10"/>
  <c r="Q7" i="10"/>
  <c r="Q6" i="10"/>
  <c r="R5" i="10"/>
  <c r="Q5" i="10"/>
  <c r="E185" i="10"/>
  <c r="D185" i="10"/>
  <c r="C185" i="10"/>
  <c r="E170" i="10"/>
  <c r="D170" i="10"/>
  <c r="C170" i="10"/>
  <c r="E157" i="10"/>
  <c r="D157" i="10"/>
  <c r="C157" i="10"/>
  <c r="E147" i="10"/>
  <c r="D147" i="10"/>
  <c r="C147" i="10"/>
  <c r="E132" i="10"/>
  <c r="D132" i="10"/>
  <c r="C132" i="10"/>
  <c r="E119" i="10"/>
  <c r="D119" i="10"/>
  <c r="C119" i="10"/>
  <c r="E109" i="10"/>
  <c r="D109" i="10"/>
  <c r="C109" i="10"/>
  <c r="E94" i="10"/>
  <c r="D94" i="10"/>
  <c r="C94" i="10"/>
  <c r="E81" i="10"/>
  <c r="D81" i="10"/>
  <c r="C81" i="10"/>
  <c r="E71" i="10"/>
  <c r="D71" i="10"/>
  <c r="C71" i="10"/>
  <c r="E56" i="10"/>
  <c r="D56" i="10"/>
  <c r="C56" i="10"/>
  <c r="E43" i="10"/>
  <c r="D43" i="10"/>
  <c r="C43" i="10"/>
  <c r="BW39" i="10"/>
  <c r="CH36" i="10" s="1"/>
  <c r="CM36" i="10" s="1"/>
  <c r="BT39" i="10"/>
  <c r="BW38" i="10"/>
  <c r="BT38" i="10"/>
  <c r="BZ33" i="10" s="1"/>
  <c r="E33" i="10"/>
  <c r="D33" i="10"/>
  <c r="C33" i="10"/>
  <c r="BZ26" i="10"/>
  <c r="CB24" i="10"/>
  <c r="J23" i="10"/>
  <c r="P14" i="10" s="1"/>
  <c r="BO19" i="10" s="1"/>
  <c r="I23" i="10"/>
  <c r="H23" i="10"/>
  <c r="N10" i="10" s="1"/>
  <c r="BC21" i="10" s="1"/>
  <c r="BZ22" i="10"/>
  <c r="J22" i="10"/>
  <c r="AF18" i="10" s="1"/>
  <c r="I22" i="10"/>
  <c r="Z19" i="10" s="1"/>
  <c r="H22" i="10"/>
  <c r="T17" i="10" s="1"/>
  <c r="CB21" i="10"/>
  <c r="J21" i="10"/>
  <c r="AE18" i="10" s="1"/>
  <c r="I21" i="10"/>
  <c r="Y19" i="10" s="1"/>
  <c r="H21" i="10"/>
  <c r="S18" i="10" s="1"/>
  <c r="BY20" i="10"/>
  <c r="CB19" i="10"/>
  <c r="BY19" i="10"/>
  <c r="E18" i="10"/>
  <c r="D18" i="10"/>
  <c r="C18" i="10"/>
  <c r="CA16" i="10"/>
  <c r="BY16" i="10"/>
  <c r="K15" i="10"/>
  <c r="BE13" i="10" s="1"/>
  <c r="BZ14" i="10"/>
  <c r="CC13" i="10"/>
  <c r="CA13" i="10"/>
  <c r="M13" i="10"/>
  <c r="BN14" i="10" s="1"/>
  <c r="CC12" i="10"/>
  <c r="BY12" i="10"/>
  <c r="N12" i="10"/>
  <c r="BD20" i="10" s="1"/>
  <c r="CA11" i="10"/>
  <c r="BY11" i="10"/>
  <c r="K11" i="10"/>
  <c r="BD12" i="10" s="1"/>
  <c r="CB10" i="10"/>
  <c r="BZ9" i="10"/>
  <c r="O9" i="10"/>
  <c r="BH20" i="10" s="1"/>
  <c r="M9" i="10"/>
  <c r="BM13" i="10" s="1"/>
  <c r="K9" i="10"/>
  <c r="BC13" i="10" s="1"/>
  <c r="CC8" i="10"/>
  <c r="CA8" i="10"/>
  <c r="BZ8" i="10"/>
  <c r="P8" i="10"/>
  <c r="BM19" i="10" s="1"/>
  <c r="CB7" i="10"/>
  <c r="CA7" i="10"/>
  <c r="BY7" i="10"/>
  <c r="BA7" i="10"/>
  <c r="AZ7" i="10"/>
  <c r="AY7" i="10"/>
  <c r="AX7" i="10"/>
  <c r="AW7" i="10"/>
  <c r="AV7" i="10"/>
  <c r="AU7" i="10"/>
  <c r="AT7" i="10"/>
  <c r="AS7" i="10"/>
  <c r="AR7" i="10"/>
  <c r="AQ7" i="10"/>
  <c r="AP7" i="10"/>
  <c r="AO7" i="10"/>
  <c r="AN7" i="10"/>
  <c r="AM7" i="10"/>
  <c r="P7" i="10"/>
  <c r="BL21" i="10" s="1"/>
  <c r="CB6" i="10"/>
  <c r="CA6" i="10"/>
  <c r="BY6" i="10"/>
  <c r="BA6" i="10"/>
  <c r="AZ6" i="10"/>
  <c r="AY6" i="10"/>
  <c r="AX6" i="10"/>
  <c r="AW6" i="10"/>
  <c r="AV6" i="10"/>
  <c r="AU6" i="10"/>
  <c r="AT6" i="10"/>
  <c r="AS6" i="10"/>
  <c r="AR6" i="10"/>
  <c r="AR1" i="10" s="1"/>
  <c r="AQ6" i="10"/>
  <c r="AP6" i="10"/>
  <c r="AO6" i="10"/>
  <c r="AN6" i="10"/>
  <c r="AM6" i="10"/>
  <c r="P6" i="10"/>
  <c r="BL20" i="10" s="1"/>
  <c r="CC5" i="10"/>
  <c r="CA5" i="10"/>
  <c r="BA5" i="10"/>
  <c r="AZ5" i="10"/>
  <c r="AY5" i="10"/>
  <c r="AX5" i="10"/>
  <c r="AW5" i="10"/>
  <c r="AV5" i="10"/>
  <c r="AU5" i="10"/>
  <c r="AT5" i="10"/>
  <c r="AS5" i="10"/>
  <c r="AR5" i="10"/>
  <c r="AQ5" i="10"/>
  <c r="AP5" i="10"/>
  <c r="AO5" i="10"/>
  <c r="AN5" i="10"/>
  <c r="AM5" i="10"/>
  <c r="K5" i="10"/>
  <c r="BB12" i="10" s="1"/>
  <c r="E5" i="10"/>
  <c r="D5" i="10"/>
  <c r="C5" i="10"/>
  <c r="DD2" i="10"/>
  <c r="DD1" i="10"/>
  <c r="CZ1" i="10"/>
  <c r="CR1" i="10"/>
  <c r="CB5" i="10" l="1"/>
  <c r="BZ6" i="10"/>
  <c r="BZ7" i="10"/>
  <c r="BY8" i="10"/>
  <c r="N9" i="10"/>
  <c r="BC20" i="10" s="1"/>
  <c r="CH9" i="10"/>
  <c r="CM9" i="10" s="1"/>
  <c r="M11" i="10"/>
  <c r="BN12" i="10" s="1"/>
  <c r="P12" i="10"/>
  <c r="BN20" i="10" s="1"/>
  <c r="CB14" i="10"/>
  <c r="P16" i="10"/>
  <c r="BO21" i="10" s="1"/>
  <c r="P19" i="10"/>
  <c r="BP21" i="10" s="1"/>
  <c r="BY22" i="10"/>
  <c r="CB25" i="10"/>
  <c r="M15" i="10"/>
  <c r="BO13" i="10" s="1"/>
  <c r="CG9" i="10"/>
  <c r="CL9" i="10" s="1"/>
  <c r="CF18" i="10"/>
  <c r="CK18" i="10" s="1"/>
  <c r="CE25" i="10"/>
  <c r="CJ25" i="10" s="1"/>
  <c r="CH5" i="10"/>
  <c r="CM5" i="10" s="1"/>
  <c r="CC6" i="10"/>
  <c r="CC7" i="10"/>
  <c r="CB8" i="10"/>
  <c r="BY9" i="10"/>
  <c r="BZ10" i="10"/>
  <c r="BZ11" i="10"/>
  <c r="BZ12" i="10"/>
  <c r="CE13" i="10"/>
  <c r="CJ13" i="10" s="1"/>
  <c r="O15" i="10"/>
  <c r="BJ20" i="10" s="1"/>
  <c r="CB16" i="10"/>
  <c r="M18" i="10"/>
  <c r="BP13" i="10" s="1"/>
  <c r="CG19" i="10"/>
  <c r="CL19" i="10" s="1"/>
  <c r="BY21" i="10"/>
  <c r="CB27" i="10"/>
  <c r="CH35" i="10"/>
  <c r="CM35" i="10" s="1"/>
  <c r="S7" i="10"/>
  <c r="P9" i="10"/>
  <c r="BM20" i="10" s="1"/>
  <c r="CC29" i="10"/>
  <c r="CD17" i="10"/>
  <c r="CI17" i="10" s="1"/>
  <c r="P11" i="10"/>
  <c r="BN19" i="10" s="1"/>
  <c r="CD5" i="10"/>
  <c r="CI5" i="10" s="1"/>
  <c r="P10" i="10"/>
  <c r="BM21" i="10" s="1"/>
  <c r="BY5" i="10"/>
  <c r="CF6" i="10"/>
  <c r="CK6" i="10" s="1"/>
  <c r="M8" i="10"/>
  <c r="BM12" i="10" s="1"/>
  <c r="CD8" i="10"/>
  <c r="CI8" i="10" s="1"/>
  <c r="CA9" i="10"/>
  <c r="CC10" i="10"/>
  <c r="CF11" i="10"/>
  <c r="CK11" i="10" s="1"/>
  <c r="CG12" i="10"/>
  <c r="CL12" i="10" s="1"/>
  <c r="M14" i="10"/>
  <c r="BO12" i="10" s="1"/>
  <c r="CA15" i="10"/>
  <c r="BZ17" i="10"/>
  <c r="BY18" i="10"/>
  <c r="BZ20" i="10"/>
  <c r="BY23" i="10"/>
  <c r="CF29" i="10"/>
  <c r="CK29" i="10" s="1"/>
  <c r="CF15" i="10"/>
  <c r="CK15" i="10" s="1"/>
  <c r="CE20" i="10"/>
  <c r="CJ20" i="10" s="1"/>
  <c r="M10" i="10"/>
  <c r="BM14" i="10" s="1"/>
  <c r="CE33" i="10"/>
  <c r="CJ33" i="10" s="1"/>
  <c r="M5" i="10"/>
  <c r="BL12" i="10" s="1"/>
  <c r="M6" i="10"/>
  <c r="BL13" i="10" s="1"/>
  <c r="CE6" i="10"/>
  <c r="CJ6" i="10" s="1"/>
  <c r="CG7" i="10"/>
  <c r="CL7" i="10" s="1"/>
  <c r="L14" i="10"/>
  <c r="BJ12" i="10" s="1"/>
  <c r="P15" i="10"/>
  <c r="BO20" i="10" s="1"/>
  <c r="CG16" i="10"/>
  <c r="CL16" i="10" s="1"/>
  <c r="P18" i="10"/>
  <c r="BP20" i="10" s="1"/>
  <c r="P5" i="10"/>
  <c r="N6" i="10"/>
  <c r="BB20" i="10" s="1"/>
  <c r="BZ5" i="10"/>
  <c r="O6" i="10"/>
  <c r="BG20" i="10" s="1"/>
  <c r="M7" i="10"/>
  <c r="BL14" i="10" s="1"/>
  <c r="N8" i="10"/>
  <c r="BC19" i="10" s="1"/>
  <c r="CB9" i="10"/>
  <c r="CE10" i="10"/>
  <c r="CJ10" i="10" s="1"/>
  <c r="CH11" i="10"/>
  <c r="CM11" i="10" s="1"/>
  <c r="L13" i="10"/>
  <c r="BI14" i="10" s="1"/>
  <c r="CC15" i="10"/>
  <c r="CA17" i="10"/>
  <c r="CB18" i="10"/>
  <c r="CC20" i="10"/>
  <c r="BZ23" i="10"/>
  <c r="CA30" i="10"/>
  <c r="CC5" i="14"/>
  <c r="BY8" i="14"/>
  <c r="BY9" i="14"/>
  <c r="BZ10" i="14"/>
  <c r="CA11" i="14"/>
  <c r="CC12" i="14"/>
  <c r="BY14" i="14"/>
  <c r="CC17" i="14"/>
  <c r="BZ19" i="14"/>
  <c r="N15" i="14"/>
  <c r="BE20" i="14" s="1"/>
  <c r="BZ25" i="14"/>
  <c r="CA28" i="14"/>
  <c r="CA32" i="14"/>
  <c r="BZ7" i="14"/>
  <c r="CA8" i="14"/>
  <c r="CA9" i="14"/>
  <c r="CB10" i="14"/>
  <c r="CA14" i="14"/>
  <c r="CB16" i="14"/>
  <c r="CB19" i="14"/>
  <c r="CC21" i="14"/>
  <c r="P17" i="14"/>
  <c r="BP19" i="14" s="1"/>
  <c r="CB25" i="14"/>
  <c r="CC28" i="14"/>
  <c r="M5" i="14"/>
  <c r="BL12" i="14" s="1"/>
  <c r="P6" i="14"/>
  <c r="BL20" i="14" s="1"/>
  <c r="BY6" i="14"/>
  <c r="CA7" i="14"/>
  <c r="CB8" i="14"/>
  <c r="CB9" i="14"/>
  <c r="CC10" i="14"/>
  <c r="P12" i="14"/>
  <c r="BN20" i="14" s="1"/>
  <c r="BY13" i="14"/>
  <c r="CB14" i="14"/>
  <c r="CC16" i="14"/>
  <c r="CD19" i="14"/>
  <c r="CI19" i="14" s="1"/>
  <c r="BY23" i="14"/>
  <c r="BY26" i="14"/>
  <c r="BY29" i="14"/>
  <c r="CR9" i="14"/>
  <c r="CW9" i="14" s="1"/>
  <c r="BY5" i="14"/>
  <c r="BZ6" i="14"/>
  <c r="CB7" i="14"/>
  <c r="CC8" i="14"/>
  <c r="CC9" i="14"/>
  <c r="BY12" i="14"/>
  <c r="CC13" i="14"/>
  <c r="M15" i="14"/>
  <c r="BO13" i="14" s="1"/>
  <c r="CF16" i="14"/>
  <c r="CK16" i="14" s="1"/>
  <c r="P18" i="14"/>
  <c r="BP20" i="14" s="1"/>
  <c r="CB20" i="14"/>
  <c r="CC23" i="14"/>
  <c r="CC26" i="14"/>
  <c r="BZ29" i="14"/>
  <c r="CG33" i="14"/>
  <c r="CL33" i="14" s="1"/>
  <c r="AF5" i="14"/>
  <c r="AG5" i="14" s="1"/>
  <c r="AH5" i="14" s="1"/>
  <c r="BL26" i="14" s="1"/>
  <c r="AM2" i="14"/>
  <c r="BZ5" i="14"/>
  <c r="CA6" i="14"/>
  <c r="CC7" i="14"/>
  <c r="L9" i="14"/>
  <c r="BH13" i="14" s="1"/>
  <c r="M10" i="14"/>
  <c r="BM14" i="14" s="1"/>
  <c r="P11" i="14"/>
  <c r="BN19" i="14" s="1"/>
  <c r="BZ12" i="14"/>
  <c r="P15" i="14"/>
  <c r="BO20" i="14" s="1"/>
  <c r="M17" i="14"/>
  <c r="BP12" i="14" s="1"/>
  <c r="BY18" i="14"/>
  <c r="CC20" i="14"/>
  <c r="BY24" i="14"/>
  <c r="BY27" i="14"/>
  <c r="CB29" i="14"/>
  <c r="CA35" i="14"/>
  <c r="O10" i="14"/>
  <c r="BH21" i="14" s="1"/>
  <c r="AV27" i="17"/>
  <c r="AZ27" i="17"/>
  <c r="AY28" i="18"/>
  <c r="AV34" i="18"/>
  <c r="AZ34" i="18"/>
  <c r="CN5" i="10"/>
  <c r="CE5" i="10"/>
  <c r="CJ5" i="10" s="1"/>
  <c r="CG6" i="10"/>
  <c r="CL6" i="10" s="1"/>
  <c r="AW1" i="10"/>
  <c r="BP6" i="10" s="1"/>
  <c r="O8" i="10"/>
  <c r="BH19" i="10" s="1"/>
  <c r="CE8" i="10"/>
  <c r="CJ8" i="10" s="1"/>
  <c r="N11" i="10"/>
  <c r="BD19" i="10" s="1"/>
  <c r="K12" i="10"/>
  <c r="BD13" i="10" s="1"/>
  <c r="N13" i="10"/>
  <c r="BD21" i="10" s="1"/>
  <c r="CF13" i="10"/>
  <c r="CK13" i="10" s="1"/>
  <c r="CD14" i="10"/>
  <c r="CI14" i="10" s="1"/>
  <c r="CF17" i="10"/>
  <c r="CK17" i="10" s="1"/>
  <c r="CG20" i="10"/>
  <c r="CL20" i="10" s="1"/>
  <c r="CD21" i="10"/>
  <c r="CI21" i="10" s="1"/>
  <c r="CE22" i="10"/>
  <c r="CJ22" i="10" s="1"/>
  <c r="CE23" i="10"/>
  <c r="CJ23" i="10" s="1"/>
  <c r="S9" i="10"/>
  <c r="I59" i="12"/>
  <c r="I48" i="12"/>
  <c r="N5" i="14"/>
  <c r="CN5" i="14"/>
  <c r="CH6" i="14"/>
  <c r="CM6" i="14" s="1"/>
  <c r="CG7" i="14"/>
  <c r="CL7" i="14" s="1"/>
  <c r="N17" i="14"/>
  <c r="BF19" i="14" s="1"/>
  <c r="AZ10" i="17"/>
  <c r="AZ16" i="17"/>
  <c r="AZ8" i="18"/>
  <c r="AZ28" i="18"/>
  <c r="AV9" i="18"/>
  <c r="AZ9" i="18"/>
  <c r="DM18" i="10"/>
  <c r="N5" i="10"/>
  <c r="CF5" i="10"/>
  <c r="CK5" i="10" s="1"/>
  <c r="CH6" i="10"/>
  <c r="CM6" i="10" s="1"/>
  <c r="CF8" i="10"/>
  <c r="CK8" i="10" s="1"/>
  <c r="L12" i="10"/>
  <c r="BI13" i="10" s="1"/>
  <c r="P13" i="10"/>
  <c r="BN21" i="10" s="1"/>
  <c r="CE14" i="10"/>
  <c r="CJ14" i="10" s="1"/>
  <c r="CH17" i="10"/>
  <c r="CM17" i="10" s="1"/>
  <c r="CD19" i="10"/>
  <c r="CI19" i="10" s="1"/>
  <c r="CH20" i="10"/>
  <c r="CM20" i="10" s="1"/>
  <c r="CF21" i="10"/>
  <c r="CK21" i="10" s="1"/>
  <c r="CG22" i="10"/>
  <c r="CL22" i="10" s="1"/>
  <c r="CH23" i="10"/>
  <c r="CM23" i="10" s="1"/>
  <c r="CA26" i="10"/>
  <c r="BY31" i="10"/>
  <c r="T10" i="10"/>
  <c r="H13" i="13"/>
  <c r="H21" i="13"/>
  <c r="H27" i="13"/>
  <c r="J27" i="13" s="1"/>
  <c r="K27" i="13" s="1"/>
  <c r="Z27" i="13" s="1"/>
  <c r="H43" i="13"/>
  <c r="J43" i="13" s="1"/>
  <c r="K43" i="13" s="1"/>
  <c r="AA11" i="13" s="1"/>
  <c r="H59" i="13"/>
  <c r="H75" i="13"/>
  <c r="CP5" i="14"/>
  <c r="CU5" i="14" s="1"/>
  <c r="O5" i="14"/>
  <c r="L6" i="14"/>
  <c r="BG13" i="14" s="1"/>
  <c r="CR7" i="14"/>
  <c r="CW7" i="14" s="1"/>
  <c r="N13" i="14"/>
  <c r="BD21" i="14" s="1"/>
  <c r="AV13" i="17"/>
  <c r="AZ13" i="17"/>
  <c r="AZ9" i="17"/>
  <c r="AZ6" i="17"/>
  <c r="AZ11" i="17"/>
  <c r="AV5" i="18"/>
  <c r="AZ5" i="18"/>
  <c r="AZ18" i="18"/>
  <c r="AZ20" i="18"/>
  <c r="AV31" i="18"/>
  <c r="AZ31" i="18"/>
  <c r="AV12" i="17"/>
  <c r="AZ12" i="17"/>
  <c r="AW27" i="17"/>
  <c r="AY11" i="17"/>
  <c r="CG5" i="10"/>
  <c r="CL5" i="10" s="1"/>
  <c r="K7" i="10"/>
  <c r="BB14" i="10" s="1"/>
  <c r="CD7" i="10"/>
  <c r="CI7" i="10" s="1"/>
  <c r="CG8" i="10"/>
  <c r="CL8" i="10" s="1"/>
  <c r="K10" i="10"/>
  <c r="BC14" i="10" s="1"/>
  <c r="CD10" i="10"/>
  <c r="CI10" i="10" s="1"/>
  <c r="M12" i="10"/>
  <c r="BN13" i="10" s="1"/>
  <c r="CE12" i="10"/>
  <c r="CJ12" i="10" s="1"/>
  <c r="K14" i="10"/>
  <c r="BE12" i="10" s="1"/>
  <c r="CH14" i="10"/>
  <c r="CM14" i="10" s="1"/>
  <c r="CE15" i="10"/>
  <c r="CJ15" i="10" s="1"/>
  <c r="CE16" i="10"/>
  <c r="CJ16" i="10" s="1"/>
  <c r="CD18" i="10"/>
  <c r="CI18" i="10" s="1"/>
  <c r="CF19" i="10"/>
  <c r="CK19" i="10" s="1"/>
  <c r="CG21" i="10"/>
  <c r="CL21" i="10" s="1"/>
  <c r="CH22" i="10"/>
  <c r="CM22" i="10" s="1"/>
  <c r="BZ24" i="10"/>
  <c r="CF26" i="10"/>
  <c r="CK26" i="10" s="1"/>
  <c r="BZ32" i="10"/>
  <c r="S13" i="10"/>
  <c r="U13" i="10" s="1"/>
  <c r="V13" i="10" s="1"/>
  <c r="BD28" i="10" s="1"/>
  <c r="I44" i="12"/>
  <c r="I13" i="13"/>
  <c r="I16" i="13"/>
  <c r="H19" i="13"/>
  <c r="I21" i="13"/>
  <c r="H37" i="13"/>
  <c r="J37" i="13" s="1"/>
  <c r="K37" i="13" s="1"/>
  <c r="AA5" i="13" s="1"/>
  <c r="H53" i="13"/>
  <c r="H69" i="13"/>
  <c r="O7" i="14"/>
  <c r="BG21" i="14" s="1"/>
  <c r="L8" i="14"/>
  <c r="BH12" i="14" s="1"/>
  <c r="CF8" i="14"/>
  <c r="CK8" i="14" s="1"/>
  <c r="CF18" i="14"/>
  <c r="CK18" i="14" s="1"/>
  <c r="N10" i="14"/>
  <c r="BC21" i="14" s="1"/>
  <c r="AZ35" i="17"/>
  <c r="AV8" i="17"/>
  <c r="AZ8" i="17"/>
  <c r="AZ36" i="17"/>
  <c r="AV29" i="18"/>
  <c r="AZ29" i="18"/>
  <c r="AW16" i="18"/>
  <c r="AV35" i="18"/>
  <c r="AV36" i="18"/>
  <c r="AZ36" i="18"/>
  <c r="AM1" i="10"/>
  <c r="BD5" i="10" s="1"/>
  <c r="CN11" i="14"/>
  <c r="CS11" i="14" s="1"/>
  <c r="AW30" i="17"/>
  <c r="AV7" i="17"/>
  <c r="AZ7" i="17"/>
  <c r="AY16" i="17"/>
  <c r="AW22" i="18"/>
  <c r="AZ14" i="17"/>
  <c r="Y35" i="11"/>
  <c r="K6" i="10"/>
  <c r="BB13" i="10" s="1"/>
  <c r="N7" i="10"/>
  <c r="BB21" i="10" s="1"/>
  <c r="L9" i="10"/>
  <c r="BH13" i="10" s="1"/>
  <c r="CH10" i="10"/>
  <c r="CM10" i="10" s="1"/>
  <c r="CH12" i="10"/>
  <c r="CM12" i="10" s="1"/>
  <c r="L15" i="10"/>
  <c r="BJ13" i="10" s="1"/>
  <c r="K16" i="10"/>
  <c r="BE14" i="10" s="1"/>
  <c r="K17" i="10"/>
  <c r="BF12" i="10" s="1"/>
  <c r="CG18" i="10"/>
  <c r="CL18" i="10" s="1"/>
  <c r="AG18" i="10"/>
  <c r="AH18" i="10" s="1"/>
  <c r="BP27" i="10" s="1"/>
  <c r="O18" i="10"/>
  <c r="BK20" i="10" s="1"/>
  <c r="CC24" i="10"/>
  <c r="CE27" i="10"/>
  <c r="CJ27" i="10" s="1"/>
  <c r="S17" i="10"/>
  <c r="F29" i="11"/>
  <c r="AF42" i="11"/>
  <c r="H9" i="13"/>
  <c r="H25" i="13"/>
  <c r="H41" i="13"/>
  <c r="H57" i="13"/>
  <c r="H73" i="13"/>
  <c r="J73" i="13" s="1"/>
  <c r="K73" i="13" s="1"/>
  <c r="AB9" i="13" s="1"/>
  <c r="CF10" i="14"/>
  <c r="CK10" i="14" s="1"/>
  <c r="BY30" i="14"/>
  <c r="BY33" i="14"/>
  <c r="AZ28" i="17"/>
  <c r="AZ23" i="17"/>
  <c r="AW5" i="17"/>
  <c r="AZ26" i="17"/>
  <c r="AV30" i="17"/>
  <c r="AZ30" i="17"/>
  <c r="AZ20" i="17"/>
  <c r="AZ31" i="17"/>
  <c r="AV22" i="18"/>
  <c r="AZ22" i="18"/>
  <c r="AZ16" i="18"/>
  <c r="T14" i="10"/>
  <c r="CD6" i="10"/>
  <c r="CI6" i="10" s="1"/>
  <c r="K8" i="10"/>
  <c r="BC12" i="10" s="1"/>
  <c r="CE9" i="10"/>
  <c r="CJ9" i="10" s="1"/>
  <c r="O10" i="10"/>
  <c r="BH21" i="10" s="1"/>
  <c r="CD11" i="10"/>
  <c r="CI11" i="10" s="1"/>
  <c r="K13" i="10"/>
  <c r="BD14" i="10" s="1"/>
  <c r="L16" i="10"/>
  <c r="BJ14" i="10" s="1"/>
  <c r="K18" i="10"/>
  <c r="BF13" i="10" s="1"/>
  <c r="O19" i="10"/>
  <c r="BK21" i="10" s="1"/>
  <c r="CH24" i="10"/>
  <c r="CM24" i="10" s="1"/>
  <c r="CA28" i="10"/>
  <c r="T18" i="10"/>
  <c r="I49" i="12"/>
  <c r="I46" i="12"/>
  <c r="I163" i="12"/>
  <c r="H17" i="13"/>
  <c r="H35" i="13"/>
  <c r="J35" i="13" s="1"/>
  <c r="K35" i="13" s="1"/>
  <c r="Z35" i="13" s="1"/>
  <c r="H51" i="13"/>
  <c r="H67" i="13"/>
  <c r="O9" i="14"/>
  <c r="BH20" i="14" s="1"/>
  <c r="O12" i="14"/>
  <c r="BI20" i="14" s="1"/>
  <c r="CD13" i="14"/>
  <c r="CI13" i="14" s="1"/>
  <c r="CA30" i="14"/>
  <c r="BZ33" i="14"/>
  <c r="AV21" i="17"/>
  <c r="AZ21" i="17"/>
  <c r="AV18" i="17"/>
  <c r="AZ18" i="17"/>
  <c r="AZ5" i="17"/>
  <c r="AV25" i="18"/>
  <c r="AZ25" i="18"/>
  <c r="AW33" i="18"/>
  <c r="AZ10" i="18"/>
  <c r="AZ30" i="18"/>
  <c r="AZ19" i="18"/>
  <c r="AZ24" i="18"/>
  <c r="AY10" i="18"/>
  <c r="AV32" i="18"/>
  <c r="AX11" i="18"/>
  <c r="AY22" i="18"/>
  <c r="AW17" i="18"/>
  <c r="AX31" i="18"/>
  <c r="AY35" i="18"/>
  <c r="AY36" i="18"/>
  <c r="AV17" i="18"/>
  <c r="AY25" i="18"/>
  <c r="AV15" i="18"/>
  <c r="AY9" i="18"/>
  <c r="AY27" i="18"/>
  <c r="AY12" i="18"/>
  <c r="AV14" i="18"/>
  <c r="AX36" i="18"/>
  <c r="AV33" i="18"/>
  <c r="AX21" i="18"/>
  <c r="AV13" i="18"/>
  <c r="AX27" i="18"/>
  <c r="AX19" i="18"/>
  <c r="AY19" i="18"/>
  <c r="AY34" i="18"/>
  <c r="AX26" i="18"/>
  <c r="AX28" i="18"/>
  <c r="AY23" i="18"/>
  <c r="AV12" i="18"/>
  <c r="AV27" i="18"/>
  <c r="AV11" i="18"/>
  <c r="AV21" i="18"/>
  <c r="AW28" i="18"/>
  <c r="AV28" i="18"/>
  <c r="AX14" i="18"/>
  <c r="AW26" i="18"/>
  <c r="AX34" i="18"/>
  <c r="AV20" i="18"/>
  <c r="AW13" i="18"/>
  <c r="AY31" i="18"/>
  <c r="AX33" i="18"/>
  <c r="AX23" i="18"/>
  <c r="AX7" i="18"/>
  <c r="AV18" i="18"/>
  <c r="AV26" i="18"/>
  <c r="AW21" i="18"/>
  <c r="AW8" i="18"/>
  <c r="AX8" i="18"/>
  <c r="AY20" i="18"/>
  <c r="AW24" i="18"/>
  <c r="AY17" i="18"/>
  <c r="AW14" i="18"/>
  <c r="AX9" i="18"/>
  <c r="AW6" i="18"/>
  <c r="AY14" i="18"/>
  <c r="AW20" i="18"/>
  <c r="AX12" i="18"/>
  <c r="AY8" i="18"/>
  <c r="AY18" i="18"/>
  <c r="AX22" i="18"/>
  <c r="AY15" i="18"/>
  <c r="AX18" i="18"/>
  <c r="AV6" i="18"/>
  <c r="AX5" i="18"/>
  <c r="AV10" i="18"/>
  <c r="AY6" i="18"/>
  <c r="AW23" i="18"/>
  <c r="AX13" i="18"/>
  <c r="AV7" i="18"/>
  <c r="AX17" i="18"/>
  <c r="AV8" i="18"/>
  <c r="AW27" i="18"/>
  <c r="AX25" i="18"/>
  <c r="AY7" i="18"/>
  <c r="AR38" i="18"/>
  <c r="AW18" i="18"/>
  <c r="AR39" i="18"/>
  <c r="AW35" i="18"/>
  <c r="AW5" i="18"/>
  <c r="AV23" i="18"/>
  <c r="AX6" i="18"/>
  <c r="AW25" i="18"/>
  <c r="AV22" i="17"/>
  <c r="AW22" i="17"/>
  <c r="AV35" i="17"/>
  <c r="AY15" i="17"/>
  <c r="AX7" i="17"/>
  <c r="AX24" i="17"/>
  <c r="AW7" i="17"/>
  <c r="AY26" i="17"/>
  <c r="AY20" i="17"/>
  <c r="AY25" i="17"/>
  <c r="AY29" i="17"/>
  <c r="AV32" i="17"/>
  <c r="AW32" i="17"/>
  <c r="AV24" i="17"/>
  <c r="AW10" i="17"/>
  <c r="AW8" i="17"/>
  <c r="AX20" i="17"/>
  <c r="AW15" i="17"/>
  <c r="AY9" i="17"/>
  <c r="AY34" i="17"/>
  <c r="AW6" i="17"/>
  <c r="AX14" i="17"/>
  <c r="AV15" i="17"/>
  <c r="AV9" i="17"/>
  <c r="AY21" i="17"/>
  <c r="AX21" i="17"/>
  <c r="AW17" i="17"/>
  <c r="AV6" i="17"/>
  <c r="AY18" i="17"/>
  <c r="AX6" i="17"/>
  <c r="AY28" i="17"/>
  <c r="AV26" i="17"/>
  <c r="AW33" i="17"/>
  <c r="AY14" i="17"/>
  <c r="AY19" i="17"/>
  <c r="AX8" i="17"/>
  <c r="AY13" i="17"/>
  <c r="AX34" i="17"/>
  <c r="AY17" i="17"/>
  <c r="AX23" i="17"/>
  <c r="AX36" i="17"/>
  <c r="AV25" i="17"/>
  <c r="AV19" i="17"/>
  <c r="AY6" i="17"/>
  <c r="AV17" i="17"/>
  <c r="AY32" i="17"/>
  <c r="AY31" i="17"/>
  <c r="AX27" i="17"/>
  <c r="AW12" i="17"/>
  <c r="AW21" i="17"/>
  <c r="AV11" i="17"/>
  <c r="AV20" i="17"/>
  <c r="AV29" i="17"/>
  <c r="AV34" i="17"/>
  <c r="AX28" i="17"/>
  <c r="AX5" i="17"/>
  <c r="AX12" i="17"/>
  <c r="AY22" i="17"/>
  <c r="AY7" i="17"/>
  <c r="AV36" i="17"/>
  <c r="AY23" i="17"/>
  <c r="AW11" i="17"/>
  <c r="AX30" i="17"/>
  <c r="AV10" i="17"/>
  <c r="AW34" i="17"/>
  <c r="AX31" i="17"/>
  <c r="AX19" i="17"/>
  <c r="AW24" i="17"/>
  <c r="AW31" i="17"/>
  <c r="AW28" i="17"/>
  <c r="AY27" i="17"/>
  <c r="AY12" i="17"/>
  <c r="AY5" i="17"/>
  <c r="AX32" i="17"/>
  <c r="AV28" i="17"/>
  <c r="AW36" i="17"/>
  <c r="AX22" i="17"/>
  <c r="AV33" i="17"/>
  <c r="AX11" i="17"/>
  <c r="AR39" i="17"/>
  <c r="AR38" i="17"/>
  <c r="AV5" i="17"/>
  <c r="CP10" i="10"/>
  <c r="CU10" i="10" s="1"/>
  <c r="L5" i="10"/>
  <c r="BG12" i="10" s="1"/>
  <c r="O7" i="10"/>
  <c r="BG21" i="10" s="1"/>
  <c r="CE7" i="10"/>
  <c r="CJ7" i="10" s="1"/>
  <c r="CH8" i="10"/>
  <c r="CM8" i="10" s="1"/>
  <c r="CC9" i="10"/>
  <c r="CY9" i="10"/>
  <c r="CF10" i="10"/>
  <c r="CK10" i="10" s="1"/>
  <c r="L11" i="10"/>
  <c r="BI12" i="10" s="1"/>
  <c r="CB11" i="10"/>
  <c r="CA12" i="10"/>
  <c r="BY13" i="10"/>
  <c r="CG13" i="10"/>
  <c r="CL13" i="10" s="1"/>
  <c r="CF14" i="10"/>
  <c r="CK14" i="10" s="1"/>
  <c r="BY15" i="10"/>
  <c r="CG15" i="10"/>
  <c r="CL15" i="10" s="1"/>
  <c r="M16" i="10"/>
  <c r="BO14" i="10" s="1"/>
  <c r="CC16" i="10"/>
  <c r="L17" i="10"/>
  <c r="BK12" i="10" s="1"/>
  <c r="CB17" i="10"/>
  <c r="BZ18" i="10"/>
  <c r="CH18" i="10"/>
  <c r="CM18" i="10" s="1"/>
  <c r="BZ19" i="10"/>
  <c r="CH19" i="10"/>
  <c r="CM19" i="10" s="1"/>
  <c r="CA20" i="10"/>
  <c r="BZ21" i="10"/>
  <c r="CH21" i="10"/>
  <c r="CM21" i="10" s="1"/>
  <c r="CA22" i="10"/>
  <c r="CA23" i="10"/>
  <c r="CD24" i="10"/>
  <c r="CI24" i="10" s="1"/>
  <c r="DA24" i="10"/>
  <c r="CF25" i="10"/>
  <c r="CK25" i="10" s="1"/>
  <c r="CB26" i="10"/>
  <c r="CF27" i="10"/>
  <c r="CK27" i="10" s="1"/>
  <c r="CB28" i="10"/>
  <c r="BY29" i="10"/>
  <c r="CG29" i="10"/>
  <c r="CL29" i="10" s="1"/>
  <c r="CB30" i="10"/>
  <c r="BZ31" i="10"/>
  <c r="CD32" i="10"/>
  <c r="CI32" i="10" s="1"/>
  <c r="CH33" i="10"/>
  <c r="CM33" i="10" s="1"/>
  <c r="T7" i="10"/>
  <c r="S11" i="10"/>
  <c r="S15" i="10"/>
  <c r="S19" i="10"/>
  <c r="Y8" i="10"/>
  <c r="AA8" i="10" s="1"/>
  <c r="AB8" i="10" s="1"/>
  <c r="BH26" i="10" s="1"/>
  <c r="Y12" i="10"/>
  <c r="Y16" i="10"/>
  <c r="AE6" i="10"/>
  <c r="X16" i="11"/>
  <c r="Y16" i="11" s="1"/>
  <c r="I63" i="12"/>
  <c r="I159" i="12"/>
  <c r="I163" i="13"/>
  <c r="I161" i="13"/>
  <c r="I159" i="13"/>
  <c r="I157" i="13"/>
  <c r="I155" i="13"/>
  <c r="J155" i="13" s="1"/>
  <c r="K155" i="13" s="1"/>
  <c r="AD27" i="13" s="1"/>
  <c r="I153" i="13"/>
  <c r="I151" i="13"/>
  <c r="I149" i="13"/>
  <c r="I147" i="13"/>
  <c r="I145" i="13"/>
  <c r="I143" i="13"/>
  <c r="I141" i="13"/>
  <c r="I139" i="13"/>
  <c r="J139" i="13" s="1"/>
  <c r="K139" i="13" s="1"/>
  <c r="AD11" i="13" s="1"/>
  <c r="I137" i="13"/>
  <c r="I135" i="13"/>
  <c r="I133" i="13"/>
  <c r="I131" i="13"/>
  <c r="I129" i="13"/>
  <c r="I127" i="13"/>
  <c r="I125" i="13"/>
  <c r="I123" i="13"/>
  <c r="J123" i="13" s="1"/>
  <c r="K123" i="13" s="1"/>
  <c r="AC27" i="13" s="1"/>
  <c r="I121" i="13"/>
  <c r="I119" i="13"/>
  <c r="I117" i="13"/>
  <c r="I115" i="13"/>
  <c r="I113" i="13"/>
  <c r="I111" i="13"/>
  <c r="I109" i="13"/>
  <c r="I107" i="13"/>
  <c r="J107" i="13" s="1"/>
  <c r="K107" i="13" s="1"/>
  <c r="AC11" i="13" s="1"/>
  <c r="I105" i="13"/>
  <c r="I103" i="13"/>
  <c r="I101" i="13"/>
  <c r="I99" i="13"/>
  <c r="I97" i="13"/>
  <c r="I95" i="13"/>
  <c r="I93" i="13"/>
  <c r="I91" i="13"/>
  <c r="I89" i="13"/>
  <c r="I87" i="13"/>
  <c r="I85" i="13"/>
  <c r="I83" i="13"/>
  <c r="I81" i="13"/>
  <c r="I79" i="13"/>
  <c r="I77" i="13"/>
  <c r="I75" i="13"/>
  <c r="I73" i="13"/>
  <c r="I71" i="13"/>
  <c r="I69" i="13"/>
  <c r="I67" i="13"/>
  <c r="I65" i="13"/>
  <c r="I63" i="13"/>
  <c r="I61" i="13"/>
  <c r="I59" i="13"/>
  <c r="I57" i="13"/>
  <c r="I55" i="13"/>
  <c r="I53" i="13"/>
  <c r="I51" i="13"/>
  <c r="I49" i="13"/>
  <c r="I47" i="13"/>
  <c r="I45" i="13"/>
  <c r="I43" i="13"/>
  <c r="I41" i="13"/>
  <c r="J41" i="13" s="1"/>
  <c r="K41" i="13" s="1"/>
  <c r="AA9" i="13" s="1"/>
  <c r="I39" i="13"/>
  <c r="I37" i="13"/>
  <c r="I35" i="13"/>
  <c r="I33" i="13"/>
  <c r="I31" i="13"/>
  <c r="I29" i="13"/>
  <c r="I27" i="13"/>
  <c r="I25" i="13"/>
  <c r="I5" i="13"/>
  <c r="I164" i="13"/>
  <c r="I162" i="13"/>
  <c r="I160" i="13"/>
  <c r="I158" i="13"/>
  <c r="I156" i="13"/>
  <c r="I154" i="13"/>
  <c r="J154" i="13" s="1"/>
  <c r="K154" i="13" s="1"/>
  <c r="AD26" i="13" s="1"/>
  <c r="I152" i="13"/>
  <c r="I150" i="13"/>
  <c r="I148" i="13"/>
  <c r="I146" i="13"/>
  <c r="I144" i="13"/>
  <c r="I142" i="13"/>
  <c r="I140" i="13"/>
  <c r="I138" i="13"/>
  <c r="I136" i="13"/>
  <c r="I134" i="13"/>
  <c r="I132" i="13"/>
  <c r="I130" i="13"/>
  <c r="I128" i="13"/>
  <c r="I126" i="13"/>
  <c r="I124" i="13"/>
  <c r="I122" i="13"/>
  <c r="I120" i="13"/>
  <c r="I118" i="13"/>
  <c r="I116" i="13"/>
  <c r="I114" i="13"/>
  <c r="I112" i="13"/>
  <c r="I110" i="13"/>
  <c r="I108" i="13"/>
  <c r="I106" i="13"/>
  <c r="I104" i="13"/>
  <c r="I102" i="13"/>
  <c r="I100" i="13"/>
  <c r="I98" i="13"/>
  <c r="I96" i="13"/>
  <c r="I94" i="13"/>
  <c r="I92" i="13"/>
  <c r="I90" i="13"/>
  <c r="I88" i="13"/>
  <c r="I86" i="13"/>
  <c r="I84" i="13"/>
  <c r="I82" i="13"/>
  <c r="I80" i="13"/>
  <c r="I78" i="13"/>
  <c r="I76" i="13"/>
  <c r="I74" i="13"/>
  <c r="I72" i="13"/>
  <c r="I70" i="13"/>
  <c r="I68" i="13"/>
  <c r="I66" i="13"/>
  <c r="I64" i="13"/>
  <c r="I62" i="13"/>
  <c r="I60" i="13"/>
  <c r="I58" i="13"/>
  <c r="J58" i="13" s="1"/>
  <c r="K58" i="13" s="1"/>
  <c r="AA26" i="13" s="1"/>
  <c r="I56" i="13"/>
  <c r="I54" i="13"/>
  <c r="I52" i="13"/>
  <c r="I50" i="13"/>
  <c r="I48" i="13"/>
  <c r="I46" i="13"/>
  <c r="I44" i="13"/>
  <c r="I42" i="13"/>
  <c r="J42" i="13" s="1"/>
  <c r="K42" i="13" s="1"/>
  <c r="AA10" i="13" s="1"/>
  <c r="I40" i="13"/>
  <c r="I38" i="13"/>
  <c r="I36" i="13"/>
  <c r="I34" i="13"/>
  <c r="I32" i="13"/>
  <c r="I30" i="13"/>
  <c r="I28" i="13"/>
  <c r="I26" i="13"/>
  <c r="J26" i="13" s="1"/>
  <c r="K26" i="13" s="1"/>
  <c r="Z26" i="13" s="1"/>
  <c r="I24" i="13"/>
  <c r="I8" i="13"/>
  <c r="I17" i="13"/>
  <c r="AR2" i="10"/>
  <c r="BG7" i="10" s="1"/>
  <c r="L6" i="10"/>
  <c r="BG13" i="10" s="1"/>
  <c r="CF7" i="10"/>
  <c r="CK7" i="10" s="1"/>
  <c r="L8" i="10"/>
  <c r="BH12" i="10" s="1"/>
  <c r="CD9" i="10"/>
  <c r="CI9" i="10" s="1"/>
  <c r="DV9" i="10"/>
  <c r="BY10" i="10"/>
  <c r="CG10" i="10"/>
  <c r="CL10" i="10" s="1"/>
  <c r="CC11" i="10"/>
  <c r="CB12" i="10"/>
  <c r="O13" i="10"/>
  <c r="BI21" i="10" s="1"/>
  <c r="BZ13" i="10"/>
  <c r="CH13" i="10"/>
  <c r="CM13" i="10" s="1"/>
  <c r="O14" i="10"/>
  <c r="BJ19" i="10" s="1"/>
  <c r="BY14" i="10"/>
  <c r="CG14" i="10"/>
  <c r="CL14" i="10" s="1"/>
  <c r="BZ15" i="10"/>
  <c r="CH15" i="10"/>
  <c r="CM15" i="10" s="1"/>
  <c r="O16" i="10"/>
  <c r="BJ21" i="10" s="1"/>
  <c r="CD16" i="10"/>
  <c r="CI16" i="10" s="1"/>
  <c r="M17" i="10"/>
  <c r="BP12" i="10" s="1"/>
  <c r="CC17" i="10"/>
  <c r="CA18" i="10"/>
  <c r="CA19" i="10"/>
  <c r="CB20" i="10"/>
  <c r="CA21" i="10"/>
  <c r="CB22" i="10"/>
  <c r="CB23" i="10"/>
  <c r="CE24" i="10"/>
  <c r="CJ24" i="10" s="1"/>
  <c r="BY25" i="10"/>
  <c r="CG25" i="10"/>
  <c r="CL25" i="10" s="1"/>
  <c r="CC26" i="10"/>
  <c r="BY27" i="10"/>
  <c r="CG27" i="10"/>
  <c r="CL27" i="10" s="1"/>
  <c r="CC28" i="10"/>
  <c r="BZ29" i="10"/>
  <c r="CH29" i="10"/>
  <c r="CM29" i="10" s="1"/>
  <c r="CC30" i="10"/>
  <c r="CA31" i="10"/>
  <c r="CG32" i="10"/>
  <c r="CL32" i="10" s="1"/>
  <c r="CA36" i="10"/>
  <c r="T6" i="10"/>
  <c r="T11" i="10"/>
  <c r="T15" i="10"/>
  <c r="T19" i="10"/>
  <c r="Z5" i="10"/>
  <c r="Z8" i="10"/>
  <c r="Z12" i="10"/>
  <c r="Z16" i="10"/>
  <c r="AE7" i="10"/>
  <c r="X24" i="11"/>
  <c r="I66" i="12"/>
  <c r="I119" i="12"/>
  <c r="J119" i="12" s="1"/>
  <c r="K119" i="12" s="1"/>
  <c r="I6" i="13"/>
  <c r="I15" i="13"/>
  <c r="I22" i="13"/>
  <c r="DY5" i="10"/>
  <c r="AW2" i="10"/>
  <c r="BN5" i="10" s="1"/>
  <c r="DE6" i="10"/>
  <c r="O17" i="10"/>
  <c r="BK19" i="10" s="1"/>
  <c r="L19" i="10"/>
  <c r="BK14" i="10" s="1"/>
  <c r="CC22" i="10"/>
  <c r="CC23" i="10"/>
  <c r="CF24" i="10"/>
  <c r="CK24" i="10" s="1"/>
  <c r="BZ25" i="10"/>
  <c r="CH25" i="10"/>
  <c r="CM25" i="10" s="1"/>
  <c r="CD26" i="10"/>
  <c r="CI26" i="10" s="1"/>
  <c r="BZ27" i="10"/>
  <c r="CH27" i="10"/>
  <c r="CM27" i="10" s="1"/>
  <c r="CD28" i="10"/>
  <c r="CI28" i="10" s="1"/>
  <c r="CA29" i="10"/>
  <c r="CD30" i="10"/>
  <c r="CI30" i="10" s="1"/>
  <c r="CB31" i="10"/>
  <c r="CA34" i="10"/>
  <c r="CD36" i="10"/>
  <c r="CI36" i="10" s="1"/>
  <c r="S8" i="10"/>
  <c r="U8" i="10" s="1"/>
  <c r="V8" i="10" s="1"/>
  <c r="BC26" i="10" s="1"/>
  <c r="S12" i="10"/>
  <c r="S16" i="10"/>
  <c r="Y9" i="10"/>
  <c r="Y13" i="10"/>
  <c r="Y17" i="10"/>
  <c r="AE5" i="10"/>
  <c r="AF6" i="10"/>
  <c r="AE9" i="10"/>
  <c r="AG9" i="10" s="1"/>
  <c r="AH9" i="10" s="1"/>
  <c r="BM27" i="10" s="1"/>
  <c r="AE11" i="10"/>
  <c r="AE13" i="10"/>
  <c r="AE15" i="10"/>
  <c r="AE17" i="10"/>
  <c r="AE19" i="10"/>
  <c r="I143" i="12"/>
  <c r="N69" i="12"/>
  <c r="DS5" i="10"/>
  <c r="DG7" i="10"/>
  <c r="CY5" i="10"/>
  <c r="DY12" i="10"/>
  <c r="O5" i="10"/>
  <c r="DG5" i="10"/>
  <c r="DP6" i="10"/>
  <c r="CH7" i="10"/>
  <c r="CM7" i="10" s="1"/>
  <c r="CF9" i="10"/>
  <c r="CK9" i="10" s="1"/>
  <c r="L10" i="10"/>
  <c r="BH14" i="10" s="1"/>
  <c r="CA10" i="10"/>
  <c r="O11" i="10"/>
  <c r="BI19" i="10" s="1"/>
  <c r="CE11" i="10"/>
  <c r="CJ11" i="10" s="1"/>
  <c r="CD12" i="10"/>
  <c r="CI12" i="10" s="1"/>
  <c r="CB13" i="10"/>
  <c r="CA14" i="10"/>
  <c r="CB15" i="10"/>
  <c r="CF16" i="10"/>
  <c r="CK16" i="10" s="1"/>
  <c r="P17" i="10"/>
  <c r="BP19" i="10" s="1"/>
  <c r="CE17" i="10"/>
  <c r="CJ17" i="10" s="1"/>
  <c r="L18" i="10"/>
  <c r="BK13" i="10" s="1"/>
  <c r="CC18" i="10"/>
  <c r="M19" i="10"/>
  <c r="BP14" i="10" s="1"/>
  <c r="CC19" i="10"/>
  <c r="CD20" i="10"/>
  <c r="CI20" i="10" s="1"/>
  <c r="CC21" i="10"/>
  <c r="CD22" i="10"/>
  <c r="CI22" i="10" s="1"/>
  <c r="CD23" i="10"/>
  <c r="CI23" i="10" s="1"/>
  <c r="BY24" i="10"/>
  <c r="CG24" i="10"/>
  <c r="CL24" i="10" s="1"/>
  <c r="CA25" i="10"/>
  <c r="CE26" i="10"/>
  <c r="CJ26" i="10" s="1"/>
  <c r="CA27" i="10"/>
  <c r="CE28" i="10"/>
  <c r="CJ28" i="10" s="1"/>
  <c r="CB29" i="10"/>
  <c r="CE30" i="10"/>
  <c r="CJ30" i="10" s="1"/>
  <c r="CC31" i="10"/>
  <c r="CD34" i="10"/>
  <c r="CI34" i="10" s="1"/>
  <c r="U11" i="10"/>
  <c r="V11" i="10" s="1"/>
  <c r="BD26" i="10" s="1"/>
  <c r="T8" i="10"/>
  <c r="T12" i="10"/>
  <c r="T16" i="10"/>
  <c r="Z9" i="10"/>
  <c r="Z13" i="10"/>
  <c r="Z17" i="10"/>
  <c r="AF5" i="10"/>
  <c r="AF7" i="10"/>
  <c r="AG7" i="10" s="1"/>
  <c r="AH7" i="10" s="1"/>
  <c r="BL28" i="10" s="1"/>
  <c r="AF9" i="10"/>
  <c r="AF11" i="10"/>
  <c r="AF13" i="10"/>
  <c r="AF15" i="10"/>
  <c r="AF17" i="10"/>
  <c r="AF19" i="10"/>
  <c r="I23" i="11"/>
  <c r="H24" i="12"/>
  <c r="H111" i="12"/>
  <c r="I104" i="12"/>
  <c r="I11" i="13"/>
  <c r="J11" i="13" s="1"/>
  <c r="K11" i="13" s="1"/>
  <c r="Z11" i="13" s="1"/>
  <c r="I18" i="13"/>
  <c r="DJ5" i="10"/>
  <c r="BH6" i="10"/>
  <c r="CY8" i="10"/>
  <c r="CF28" i="10"/>
  <c r="CK28" i="10" s="1"/>
  <c r="CF30" i="10"/>
  <c r="CK30" i="10" s="1"/>
  <c r="CD31" i="10"/>
  <c r="CI31" i="10" s="1"/>
  <c r="Y5" i="10"/>
  <c r="Y6" i="10"/>
  <c r="Y10" i="10"/>
  <c r="Y14" i="10"/>
  <c r="Y18" i="10"/>
  <c r="H8" i="12"/>
  <c r="N96" i="12"/>
  <c r="DD12" i="10"/>
  <c r="DP5" i="10"/>
  <c r="L7" i="10"/>
  <c r="BG14" i="10" s="1"/>
  <c r="DV8" i="10"/>
  <c r="CY10" i="10"/>
  <c r="CG11" i="10"/>
  <c r="CL11" i="10" s="1"/>
  <c r="O12" i="10"/>
  <c r="BI20" i="10" s="1"/>
  <c r="CF12" i="10"/>
  <c r="CK12" i="10" s="1"/>
  <c r="CD13" i="10"/>
  <c r="CI13" i="10" s="1"/>
  <c r="DE13" i="10"/>
  <c r="CC14" i="10"/>
  <c r="CD15" i="10"/>
  <c r="CI15" i="10" s="1"/>
  <c r="DJ15" i="10"/>
  <c r="BZ16" i="10"/>
  <c r="CH16" i="10"/>
  <c r="CM16" i="10" s="1"/>
  <c r="BY17" i="10"/>
  <c r="CG17" i="10"/>
  <c r="CL17" i="10" s="1"/>
  <c r="CE18" i="10"/>
  <c r="CJ18" i="10" s="1"/>
  <c r="CE19" i="10"/>
  <c r="CJ19" i="10" s="1"/>
  <c r="CF20" i="10"/>
  <c r="CK20" i="10" s="1"/>
  <c r="CE21" i="10"/>
  <c r="CJ21" i="10" s="1"/>
  <c r="CF22" i="10"/>
  <c r="CK22" i="10" s="1"/>
  <c r="CF23" i="10"/>
  <c r="CK23" i="10" s="1"/>
  <c r="CA24" i="10"/>
  <c r="CC25" i="10"/>
  <c r="BY26" i="10"/>
  <c r="CG26" i="10"/>
  <c r="CL26" i="10" s="1"/>
  <c r="CC27" i="10"/>
  <c r="BY28" i="10"/>
  <c r="CG28" i="10"/>
  <c r="CL28" i="10" s="1"/>
  <c r="CD29" i="10"/>
  <c r="CI29" i="10" s="1"/>
  <c r="BY30" i="10"/>
  <c r="CG30" i="10"/>
  <c r="CL30" i="10" s="1"/>
  <c r="CH31" i="10"/>
  <c r="CM31" i="10" s="1"/>
  <c r="BZ35" i="10"/>
  <c r="CD35" i="10"/>
  <c r="CI35" i="10" s="1"/>
  <c r="T5" i="10"/>
  <c r="U5" i="10" s="1"/>
  <c r="V5" i="10" s="1"/>
  <c r="BB26" i="10" s="1"/>
  <c r="T9" i="10"/>
  <c r="U9" i="10" s="1"/>
  <c r="V9" i="10" s="1"/>
  <c r="BC27" i="10" s="1"/>
  <c r="T13" i="10"/>
  <c r="Y7" i="10"/>
  <c r="Z10" i="10"/>
  <c r="Z14" i="10"/>
  <c r="Z18" i="10"/>
  <c r="I61" i="12"/>
  <c r="H69" i="12"/>
  <c r="I157" i="12"/>
  <c r="N99" i="12"/>
  <c r="O124" i="12"/>
  <c r="I7" i="13"/>
  <c r="I14" i="13"/>
  <c r="I23" i="13"/>
  <c r="BH5" i="10"/>
  <c r="BJ5" i="10"/>
  <c r="DV10" i="10"/>
  <c r="DJ16" i="10"/>
  <c r="CG23" i="10"/>
  <c r="CL23" i="10" s="1"/>
  <c r="CD25" i="10"/>
  <c r="CI25" i="10" s="1"/>
  <c r="CH26" i="10"/>
  <c r="CM26" i="10" s="1"/>
  <c r="CD27" i="10"/>
  <c r="CI27" i="10" s="1"/>
  <c r="BZ28" i="10"/>
  <c r="CH28" i="10"/>
  <c r="CM28" i="10" s="1"/>
  <c r="CE29" i="10"/>
  <c r="CJ29" i="10" s="1"/>
  <c r="BZ30" i="10"/>
  <c r="CH30" i="10"/>
  <c r="CM30" i="10" s="1"/>
  <c r="BY32" i="10"/>
  <c r="CE35" i="10"/>
  <c r="CJ35" i="10" s="1"/>
  <c r="BZ36" i="10"/>
  <c r="S6" i="10"/>
  <c r="U6" i="10" s="1"/>
  <c r="V6" i="10" s="1"/>
  <c r="BB27" i="10" s="1"/>
  <c r="S10" i="10"/>
  <c r="S14" i="10"/>
  <c r="Z6" i="10"/>
  <c r="AA6" i="10" s="1"/>
  <c r="AB6" i="10" s="1"/>
  <c r="BG27" i="10" s="1"/>
  <c r="Y11" i="10"/>
  <c r="Y15" i="10"/>
  <c r="AE8" i="10"/>
  <c r="AE10" i="10"/>
  <c r="AE12" i="10"/>
  <c r="AE14" i="10"/>
  <c r="AE16" i="10"/>
  <c r="H34" i="12"/>
  <c r="I120" i="12"/>
  <c r="I113" i="12"/>
  <c r="I110" i="12"/>
  <c r="I103" i="12"/>
  <c r="N136" i="12"/>
  <c r="N164" i="13"/>
  <c r="N162" i="13"/>
  <c r="N160" i="13"/>
  <c r="N158" i="13"/>
  <c r="N156" i="13"/>
  <c r="N154" i="13"/>
  <c r="N152" i="13"/>
  <c r="N150" i="13"/>
  <c r="N148" i="13"/>
  <c r="N146" i="13"/>
  <c r="N144" i="13"/>
  <c r="P144" i="13" s="1"/>
  <c r="Q144" i="13" s="1"/>
  <c r="AI16" i="13" s="1"/>
  <c r="N142" i="13"/>
  <c r="P142" i="13" s="1"/>
  <c r="Q142" i="13" s="1"/>
  <c r="AI14" i="13" s="1"/>
  <c r="N140" i="13"/>
  <c r="N138" i="13"/>
  <c r="N136" i="13"/>
  <c r="N134" i="13"/>
  <c r="N132" i="13"/>
  <c r="N130" i="13"/>
  <c r="N128" i="13"/>
  <c r="N126" i="13"/>
  <c r="P126" i="13" s="1"/>
  <c r="Q126" i="13" s="1"/>
  <c r="AH30" i="13" s="1"/>
  <c r="N124" i="13"/>
  <c r="N122" i="13"/>
  <c r="N120" i="13"/>
  <c r="N118" i="13"/>
  <c r="N116" i="13"/>
  <c r="N114" i="13"/>
  <c r="N112" i="13"/>
  <c r="P112" i="13" s="1"/>
  <c r="Q112" i="13" s="1"/>
  <c r="AH16" i="13" s="1"/>
  <c r="N110" i="13"/>
  <c r="P110" i="13" s="1"/>
  <c r="Q110" i="13" s="1"/>
  <c r="AH14" i="13" s="1"/>
  <c r="N108" i="13"/>
  <c r="N106" i="13"/>
  <c r="N104" i="13"/>
  <c r="N102" i="13"/>
  <c r="N100" i="13"/>
  <c r="N98" i="13"/>
  <c r="N96" i="13"/>
  <c r="N94" i="13"/>
  <c r="N92" i="13"/>
  <c r="N90" i="13"/>
  <c r="N88" i="13"/>
  <c r="N86" i="13"/>
  <c r="N84" i="13"/>
  <c r="N82" i="13"/>
  <c r="N80" i="13"/>
  <c r="P80" i="13" s="1"/>
  <c r="Q80" i="13" s="1"/>
  <c r="AG16" i="13" s="1"/>
  <c r="N78" i="13"/>
  <c r="P78" i="13" s="1"/>
  <c r="Q78" i="13" s="1"/>
  <c r="AG14" i="13" s="1"/>
  <c r="N76" i="13"/>
  <c r="N74" i="13"/>
  <c r="N72" i="13"/>
  <c r="N70" i="13"/>
  <c r="N68" i="13"/>
  <c r="N66" i="13"/>
  <c r="N64" i="13"/>
  <c r="N62" i="13"/>
  <c r="P62" i="13" s="1"/>
  <c r="Q62" i="13" s="1"/>
  <c r="AF30" i="13" s="1"/>
  <c r="N60" i="13"/>
  <c r="N58" i="13"/>
  <c r="N56" i="13"/>
  <c r="N54" i="13"/>
  <c r="N52" i="13"/>
  <c r="N50" i="13"/>
  <c r="N48" i="13"/>
  <c r="P48" i="13" s="1"/>
  <c r="Q48" i="13" s="1"/>
  <c r="AF16" i="13" s="1"/>
  <c r="N46" i="13"/>
  <c r="P46" i="13" s="1"/>
  <c r="Q46" i="13" s="1"/>
  <c r="AF14" i="13" s="1"/>
  <c r="N44" i="13"/>
  <c r="N42" i="13"/>
  <c r="N40" i="13"/>
  <c r="N38" i="13"/>
  <c r="N36" i="13"/>
  <c r="N34" i="13"/>
  <c r="N32" i="13"/>
  <c r="P32" i="13" s="1"/>
  <c r="Q32" i="13" s="1"/>
  <c r="AE32" i="13" s="1"/>
  <c r="N30" i="13"/>
  <c r="P30" i="13" s="1"/>
  <c r="Q30" i="13" s="1"/>
  <c r="AE30" i="13" s="1"/>
  <c r="N28" i="13"/>
  <c r="N26" i="13"/>
  <c r="N24" i="13"/>
  <c r="N22" i="13"/>
  <c r="N20" i="13"/>
  <c r="N18" i="13"/>
  <c r="N16" i="13"/>
  <c r="P16" i="13" s="1"/>
  <c r="Q16" i="13" s="1"/>
  <c r="AE16" i="13" s="1"/>
  <c r="N14" i="13"/>
  <c r="N12" i="13"/>
  <c r="N10" i="13"/>
  <c r="N8" i="13"/>
  <c r="N6" i="13"/>
  <c r="N163" i="13"/>
  <c r="N161" i="13"/>
  <c r="N159" i="13"/>
  <c r="N157" i="13"/>
  <c r="P157" i="13" s="1"/>
  <c r="Q157" i="13" s="1"/>
  <c r="AI29" i="13" s="1"/>
  <c r="N155" i="13"/>
  <c r="N153" i="13"/>
  <c r="N151" i="13"/>
  <c r="N149" i="13"/>
  <c r="N147" i="13"/>
  <c r="N145" i="13"/>
  <c r="N143" i="13"/>
  <c r="P143" i="13" s="1"/>
  <c r="Q143" i="13" s="1"/>
  <c r="AI15" i="13" s="1"/>
  <c r="N141" i="13"/>
  <c r="N139" i="13"/>
  <c r="N137" i="13"/>
  <c r="N135" i="13"/>
  <c r="N133" i="13"/>
  <c r="N131" i="13"/>
  <c r="N129" i="13"/>
  <c r="N127" i="13"/>
  <c r="P127" i="13" s="1"/>
  <c r="Q127" i="13" s="1"/>
  <c r="AH31" i="13" s="1"/>
  <c r="N125" i="13"/>
  <c r="P125" i="13" s="1"/>
  <c r="Q125" i="13" s="1"/>
  <c r="AH29" i="13" s="1"/>
  <c r="N123" i="13"/>
  <c r="N121" i="13"/>
  <c r="N119" i="13"/>
  <c r="N117" i="13"/>
  <c r="N115" i="13"/>
  <c r="N113" i="13"/>
  <c r="N111" i="13"/>
  <c r="P111" i="13" s="1"/>
  <c r="Q111" i="13" s="1"/>
  <c r="AH15" i="13" s="1"/>
  <c r="N109" i="13"/>
  <c r="P109" i="13" s="1"/>
  <c r="Q109" i="13" s="1"/>
  <c r="AH13" i="13" s="1"/>
  <c r="N107" i="13"/>
  <c r="N105" i="13"/>
  <c r="N103" i="13"/>
  <c r="N101" i="13"/>
  <c r="N99" i="13"/>
  <c r="N97" i="13"/>
  <c r="N95" i="13"/>
  <c r="N93" i="13"/>
  <c r="P93" i="13" s="1"/>
  <c r="Q93" i="13" s="1"/>
  <c r="AG29" i="13" s="1"/>
  <c r="N91" i="13"/>
  <c r="N89" i="13"/>
  <c r="N87" i="13"/>
  <c r="N85" i="13"/>
  <c r="N83" i="13"/>
  <c r="N81" i="13"/>
  <c r="N79" i="13"/>
  <c r="P79" i="13" s="1"/>
  <c r="Q79" i="13" s="1"/>
  <c r="AG15" i="13" s="1"/>
  <c r="N77" i="13"/>
  <c r="P77" i="13" s="1"/>
  <c r="Q77" i="13" s="1"/>
  <c r="AG13" i="13" s="1"/>
  <c r="N75" i="13"/>
  <c r="N73" i="13"/>
  <c r="N71" i="13"/>
  <c r="N69" i="13"/>
  <c r="N67" i="13"/>
  <c r="N65" i="13"/>
  <c r="N63" i="13"/>
  <c r="P63" i="13" s="1"/>
  <c r="Q63" i="13" s="1"/>
  <c r="AF31" i="13" s="1"/>
  <c r="N61" i="13"/>
  <c r="P61" i="13" s="1"/>
  <c r="Q61" i="13" s="1"/>
  <c r="AF29" i="13" s="1"/>
  <c r="N59" i="13"/>
  <c r="N57" i="13"/>
  <c r="N55" i="13"/>
  <c r="N53" i="13"/>
  <c r="N51" i="13"/>
  <c r="N49" i="13"/>
  <c r="N47" i="13"/>
  <c r="N45" i="13"/>
  <c r="P45" i="13" s="1"/>
  <c r="Q45" i="13" s="1"/>
  <c r="AF13" i="13" s="1"/>
  <c r="N43" i="13"/>
  <c r="N41" i="13"/>
  <c r="N39" i="13"/>
  <c r="N35" i="13"/>
  <c r="N19" i="13"/>
  <c r="N37" i="13"/>
  <c r="N21" i="13"/>
  <c r="N5" i="13"/>
  <c r="P5" i="13" s="1"/>
  <c r="Q5" i="13" s="1"/>
  <c r="AE5" i="13" s="1"/>
  <c r="N23" i="13"/>
  <c r="N7" i="13"/>
  <c r="N25" i="13"/>
  <c r="N9" i="13"/>
  <c r="N27" i="13"/>
  <c r="N11" i="13"/>
  <c r="N29" i="13"/>
  <c r="P29" i="13" s="1"/>
  <c r="Q29" i="13" s="1"/>
  <c r="AE29" i="13" s="1"/>
  <c r="N13" i="13"/>
  <c r="P13" i="13" s="1"/>
  <c r="Q13" i="13" s="1"/>
  <c r="AE13" i="13" s="1"/>
  <c r="N31" i="13"/>
  <c r="N15" i="13"/>
  <c r="N33" i="13"/>
  <c r="N17" i="13"/>
  <c r="DW7" i="10"/>
  <c r="Z7" i="10"/>
  <c r="Z11" i="10"/>
  <c r="Z15" i="10"/>
  <c r="AF8" i="10"/>
  <c r="AF10" i="10"/>
  <c r="AF12" i="10"/>
  <c r="AF14" i="10"/>
  <c r="AF16" i="10"/>
  <c r="T164" i="13"/>
  <c r="T162" i="13"/>
  <c r="T160" i="13"/>
  <c r="T158" i="13"/>
  <c r="T156" i="13"/>
  <c r="T154" i="13"/>
  <c r="T163" i="13"/>
  <c r="T161" i="13"/>
  <c r="T159" i="13"/>
  <c r="T157" i="13"/>
  <c r="T155" i="13"/>
  <c r="T153" i="13"/>
  <c r="T151" i="13"/>
  <c r="T149" i="13"/>
  <c r="T147" i="13"/>
  <c r="T145" i="13"/>
  <c r="T143" i="13"/>
  <c r="T141" i="13"/>
  <c r="T139" i="13"/>
  <c r="T137" i="13"/>
  <c r="T135" i="13"/>
  <c r="T133" i="13"/>
  <c r="T131" i="13"/>
  <c r="T129" i="13"/>
  <c r="T127" i="13"/>
  <c r="T125" i="13"/>
  <c r="T123" i="13"/>
  <c r="T121" i="13"/>
  <c r="T119" i="13"/>
  <c r="T117" i="13"/>
  <c r="T115" i="13"/>
  <c r="T113" i="13"/>
  <c r="T111" i="13"/>
  <c r="T109" i="13"/>
  <c r="T107" i="13"/>
  <c r="T105" i="13"/>
  <c r="T103" i="13"/>
  <c r="T101" i="13"/>
  <c r="T99" i="13"/>
  <c r="T97" i="13"/>
  <c r="T95" i="13"/>
  <c r="T93" i="13"/>
  <c r="T91" i="13"/>
  <c r="T89" i="13"/>
  <c r="T87" i="13"/>
  <c r="T152" i="13"/>
  <c r="T150" i="13"/>
  <c r="T148" i="13"/>
  <c r="T146" i="13"/>
  <c r="T144" i="13"/>
  <c r="V144" i="13" s="1"/>
  <c r="W144" i="13" s="1"/>
  <c r="AN16" i="13" s="1"/>
  <c r="T142" i="13"/>
  <c r="T140" i="13"/>
  <c r="T138" i="13"/>
  <c r="T136" i="13"/>
  <c r="T134" i="13"/>
  <c r="T132" i="13"/>
  <c r="T130" i="13"/>
  <c r="T128" i="13"/>
  <c r="T126" i="13"/>
  <c r="T124" i="13"/>
  <c r="T122" i="13"/>
  <c r="T120" i="13"/>
  <c r="T118" i="13"/>
  <c r="T116" i="13"/>
  <c r="T114" i="13"/>
  <c r="T112" i="13"/>
  <c r="T110" i="13"/>
  <c r="T108" i="13"/>
  <c r="T106" i="13"/>
  <c r="T104" i="13"/>
  <c r="T102" i="13"/>
  <c r="T100" i="13"/>
  <c r="T98" i="13"/>
  <c r="T96" i="13"/>
  <c r="T94" i="13"/>
  <c r="T92" i="13"/>
  <c r="T90" i="13"/>
  <c r="T88" i="13"/>
  <c r="T78" i="13"/>
  <c r="T71" i="13"/>
  <c r="T62" i="13"/>
  <c r="T55" i="13"/>
  <c r="T46" i="13"/>
  <c r="T39" i="13"/>
  <c r="T30" i="13"/>
  <c r="T23" i="13"/>
  <c r="T80" i="13"/>
  <c r="T73" i="13"/>
  <c r="T64" i="13"/>
  <c r="T57" i="13"/>
  <c r="T48" i="13"/>
  <c r="V48" i="13" s="1"/>
  <c r="W48" i="13" s="1"/>
  <c r="AK16" i="13" s="1"/>
  <c r="T41" i="13"/>
  <c r="T32" i="13"/>
  <c r="T25" i="13"/>
  <c r="T82" i="13"/>
  <c r="T75" i="13"/>
  <c r="T66" i="13"/>
  <c r="T59" i="13"/>
  <c r="T50" i="13"/>
  <c r="T43" i="13"/>
  <c r="T34" i="13"/>
  <c r="T27" i="13"/>
  <c r="T18" i="13"/>
  <c r="T16" i="13"/>
  <c r="T14" i="13"/>
  <c r="T12" i="13"/>
  <c r="T10" i="13"/>
  <c r="T8" i="13"/>
  <c r="T6" i="13"/>
  <c r="T84" i="13"/>
  <c r="T77" i="13"/>
  <c r="T68" i="13"/>
  <c r="T61" i="13"/>
  <c r="T52" i="13"/>
  <c r="T45" i="13"/>
  <c r="T36" i="13"/>
  <c r="T29" i="13"/>
  <c r="T20" i="13"/>
  <c r="T86" i="13"/>
  <c r="T79" i="13"/>
  <c r="T70" i="13"/>
  <c r="T63" i="13"/>
  <c r="T54" i="13"/>
  <c r="V54" i="13" s="1"/>
  <c r="W54" i="13" s="1"/>
  <c r="AK22" i="13" s="1"/>
  <c r="T47" i="13"/>
  <c r="T38" i="13"/>
  <c r="T31" i="13"/>
  <c r="T22" i="13"/>
  <c r="T81" i="13"/>
  <c r="T72" i="13"/>
  <c r="T65" i="13"/>
  <c r="T56" i="13"/>
  <c r="T49" i="13"/>
  <c r="T40" i="13"/>
  <c r="T33" i="13"/>
  <c r="T24" i="13"/>
  <c r="T83" i="13"/>
  <c r="T74" i="13"/>
  <c r="T67" i="13"/>
  <c r="T58" i="13"/>
  <c r="T51" i="13"/>
  <c r="T42" i="13"/>
  <c r="T35" i="13"/>
  <c r="T26" i="13"/>
  <c r="T19" i="13"/>
  <c r="T17" i="13"/>
  <c r="T15" i="13"/>
  <c r="V15" i="13" s="1"/>
  <c r="W15" i="13" s="1"/>
  <c r="AJ15" i="13" s="1"/>
  <c r="T13" i="13"/>
  <c r="T11" i="13"/>
  <c r="T9" i="13"/>
  <c r="T7" i="13"/>
  <c r="T5" i="13"/>
  <c r="T85" i="13"/>
  <c r="T76" i="13"/>
  <c r="T69" i="13"/>
  <c r="T60" i="13"/>
  <c r="V60" i="13" s="1"/>
  <c r="W60" i="13" s="1"/>
  <c r="AK28" i="13" s="1"/>
  <c r="T53" i="13"/>
  <c r="T44" i="13"/>
  <c r="T37" i="13"/>
  <c r="T28" i="13"/>
  <c r="T21" i="13"/>
  <c r="O10" i="13"/>
  <c r="O19" i="13"/>
  <c r="P19" i="13" s="1"/>
  <c r="Q19" i="13" s="1"/>
  <c r="AE19" i="13" s="1"/>
  <c r="O26" i="13"/>
  <c r="P26" i="13" s="1"/>
  <c r="Q26" i="13" s="1"/>
  <c r="AE26" i="13" s="1"/>
  <c r="O35" i="13"/>
  <c r="O40" i="13"/>
  <c r="O56" i="13"/>
  <c r="O72" i="13"/>
  <c r="O88" i="13"/>
  <c r="O104" i="13"/>
  <c r="O120" i="13"/>
  <c r="P120" i="13" s="1"/>
  <c r="Q120" i="13" s="1"/>
  <c r="AH24" i="13" s="1"/>
  <c r="O136" i="13"/>
  <c r="P136" i="13" s="1"/>
  <c r="Q136" i="13" s="1"/>
  <c r="AI8" i="13" s="1"/>
  <c r="O163" i="13"/>
  <c r="O161" i="13"/>
  <c r="O159" i="13"/>
  <c r="O157" i="13"/>
  <c r="O155" i="13"/>
  <c r="O153" i="13"/>
  <c r="O151" i="13"/>
  <c r="O149" i="13"/>
  <c r="O147" i="13"/>
  <c r="O145" i="13"/>
  <c r="O143" i="13"/>
  <c r="O141" i="13"/>
  <c r="O139" i="13"/>
  <c r="O137" i="13"/>
  <c r="O135" i="13"/>
  <c r="O133" i="13"/>
  <c r="O131" i="13"/>
  <c r="O129" i="13"/>
  <c r="O127" i="13"/>
  <c r="O125" i="13"/>
  <c r="O123" i="13"/>
  <c r="O121" i="13"/>
  <c r="O119" i="13"/>
  <c r="O117" i="13"/>
  <c r="P117" i="13" s="1"/>
  <c r="Q117" i="13" s="1"/>
  <c r="AH21" i="13" s="1"/>
  <c r="O115" i="13"/>
  <c r="O113" i="13"/>
  <c r="O111" i="13"/>
  <c r="O109" i="13"/>
  <c r="O107" i="13"/>
  <c r="O105" i="13"/>
  <c r="O103" i="13"/>
  <c r="O101" i="13"/>
  <c r="P101" i="13" s="1"/>
  <c r="Q101" i="13" s="1"/>
  <c r="AH5" i="13" s="1"/>
  <c r="O99" i="13"/>
  <c r="O97" i="13"/>
  <c r="O95" i="13"/>
  <c r="O93" i="13"/>
  <c r="O91" i="13"/>
  <c r="O89" i="13"/>
  <c r="O87" i="13"/>
  <c r="P87" i="13" s="1"/>
  <c r="Q87" i="13" s="1"/>
  <c r="AG23" i="13" s="1"/>
  <c r="O85" i="13"/>
  <c r="P85" i="13" s="1"/>
  <c r="Q85" i="13" s="1"/>
  <c r="AG21" i="13" s="1"/>
  <c r="O83" i="13"/>
  <c r="O81" i="13"/>
  <c r="O79" i="13"/>
  <c r="O77" i="13"/>
  <c r="O75" i="13"/>
  <c r="O73" i="13"/>
  <c r="O71" i="13"/>
  <c r="P71" i="13" s="1"/>
  <c r="Q71" i="13" s="1"/>
  <c r="AG7" i="13" s="1"/>
  <c r="O69" i="13"/>
  <c r="O67" i="13"/>
  <c r="O65" i="13"/>
  <c r="O63" i="13"/>
  <c r="O61" i="13"/>
  <c r="O59" i="13"/>
  <c r="O57" i="13"/>
  <c r="O55" i="13"/>
  <c r="P55" i="13" s="1"/>
  <c r="Q55" i="13" s="1"/>
  <c r="AF23" i="13" s="1"/>
  <c r="O53" i="13"/>
  <c r="O51" i="13"/>
  <c r="O49" i="13"/>
  <c r="O47" i="13"/>
  <c r="O45" i="13"/>
  <c r="O43" i="13"/>
  <c r="O41" i="13"/>
  <c r="O8" i="13"/>
  <c r="P8" i="13" s="1"/>
  <c r="Q8" i="13" s="1"/>
  <c r="AE8" i="13" s="1"/>
  <c r="O17" i="13"/>
  <c r="P17" i="13" s="1"/>
  <c r="Q17" i="13" s="1"/>
  <c r="AE17" i="13" s="1"/>
  <c r="O24" i="13"/>
  <c r="O33" i="13"/>
  <c r="O50" i="13"/>
  <c r="O66" i="13"/>
  <c r="O82" i="13"/>
  <c r="O98" i="13"/>
  <c r="O114" i="13"/>
  <c r="P114" i="13" s="1"/>
  <c r="Q114" i="13" s="1"/>
  <c r="AH18" i="13" s="1"/>
  <c r="O130" i="13"/>
  <c r="O146" i="13"/>
  <c r="O162" i="13"/>
  <c r="U163" i="13"/>
  <c r="U161" i="13"/>
  <c r="U159" i="13"/>
  <c r="U157" i="13"/>
  <c r="U155" i="13"/>
  <c r="U153" i="13"/>
  <c r="U156" i="13"/>
  <c r="U162" i="13"/>
  <c r="U152" i="13"/>
  <c r="U150" i="13"/>
  <c r="U148" i="13"/>
  <c r="U146" i="13"/>
  <c r="U144" i="13"/>
  <c r="U142" i="13"/>
  <c r="U140" i="13"/>
  <c r="U138" i="13"/>
  <c r="U136" i="13"/>
  <c r="U134" i="13"/>
  <c r="U132" i="13"/>
  <c r="U130" i="13"/>
  <c r="U128" i="13"/>
  <c r="U126" i="13"/>
  <c r="U124" i="13"/>
  <c r="U122" i="13"/>
  <c r="U120" i="13"/>
  <c r="U118" i="13"/>
  <c r="U116" i="13"/>
  <c r="U114" i="13"/>
  <c r="U112" i="13"/>
  <c r="U110" i="13"/>
  <c r="U108" i="13"/>
  <c r="U158" i="13"/>
  <c r="U164" i="13"/>
  <c r="U154" i="13"/>
  <c r="U160" i="13"/>
  <c r="U151" i="13"/>
  <c r="U149" i="13"/>
  <c r="U147" i="13"/>
  <c r="U145" i="13"/>
  <c r="U143" i="13"/>
  <c r="U141" i="13"/>
  <c r="U139" i="13"/>
  <c r="U137" i="13"/>
  <c r="U135" i="13"/>
  <c r="U133" i="13"/>
  <c r="U131" i="13"/>
  <c r="U129" i="13"/>
  <c r="U127" i="13"/>
  <c r="U125" i="13"/>
  <c r="U123" i="13"/>
  <c r="U121" i="13"/>
  <c r="U119" i="13"/>
  <c r="U117" i="13"/>
  <c r="U115" i="13"/>
  <c r="U113" i="13"/>
  <c r="U111" i="13"/>
  <c r="U109" i="13"/>
  <c r="U107" i="13"/>
  <c r="U105" i="13"/>
  <c r="U103" i="13"/>
  <c r="U101" i="13"/>
  <c r="U99" i="13"/>
  <c r="U97" i="13"/>
  <c r="U95" i="13"/>
  <c r="U93" i="13"/>
  <c r="U91" i="13"/>
  <c r="U89" i="13"/>
  <c r="U87" i="13"/>
  <c r="U85" i="13"/>
  <c r="U83" i="13"/>
  <c r="V83" i="13" s="1"/>
  <c r="W83" i="13" s="1"/>
  <c r="AL19" i="13" s="1"/>
  <c r="U81" i="13"/>
  <c r="U79" i="13"/>
  <c r="U77" i="13"/>
  <c r="U75" i="13"/>
  <c r="U73" i="13"/>
  <c r="U71" i="13"/>
  <c r="U69" i="13"/>
  <c r="U67" i="13"/>
  <c r="U65" i="13"/>
  <c r="U63" i="13"/>
  <c r="U61" i="13"/>
  <c r="U59" i="13"/>
  <c r="U57" i="13"/>
  <c r="U55" i="13"/>
  <c r="U53" i="13"/>
  <c r="U51" i="13"/>
  <c r="U49" i="13"/>
  <c r="U47" i="13"/>
  <c r="U45" i="13"/>
  <c r="U43" i="13"/>
  <c r="U41" i="13"/>
  <c r="U39" i="13"/>
  <c r="U37" i="13"/>
  <c r="U35" i="13"/>
  <c r="U33" i="13"/>
  <c r="U31" i="13"/>
  <c r="U29" i="13"/>
  <c r="U27" i="13"/>
  <c r="U25" i="13"/>
  <c r="U23" i="13"/>
  <c r="U21" i="13"/>
  <c r="V21" i="13" s="1"/>
  <c r="W21" i="13" s="1"/>
  <c r="AJ21" i="13" s="1"/>
  <c r="U19" i="13"/>
  <c r="V19" i="13" s="1"/>
  <c r="W19" i="13" s="1"/>
  <c r="AJ19" i="13" s="1"/>
  <c r="U100" i="13"/>
  <c r="U80" i="13"/>
  <c r="U64" i="13"/>
  <c r="U48" i="13"/>
  <c r="U32" i="13"/>
  <c r="U106" i="13"/>
  <c r="U90" i="13"/>
  <c r="V90" i="13" s="1"/>
  <c r="W90" i="13" s="1"/>
  <c r="AL26" i="13" s="1"/>
  <c r="U82" i="13"/>
  <c r="U66" i="13"/>
  <c r="U50" i="13"/>
  <c r="U34" i="13"/>
  <c r="U18" i="13"/>
  <c r="U16" i="13"/>
  <c r="U14" i="13"/>
  <c r="U96" i="13"/>
  <c r="U84" i="13"/>
  <c r="U68" i="13"/>
  <c r="U52" i="13"/>
  <c r="U36" i="13"/>
  <c r="U20" i="13"/>
  <c r="U102" i="13"/>
  <c r="U86" i="13"/>
  <c r="U70" i="13"/>
  <c r="U54" i="13"/>
  <c r="U38" i="13"/>
  <c r="U22" i="13"/>
  <c r="U92" i="13"/>
  <c r="U72" i="13"/>
  <c r="U56" i="13"/>
  <c r="U40" i="13"/>
  <c r="U24" i="13"/>
  <c r="U98" i="13"/>
  <c r="U74" i="13"/>
  <c r="U58" i="13"/>
  <c r="U42" i="13"/>
  <c r="U26" i="13"/>
  <c r="U17" i="13"/>
  <c r="U15" i="13"/>
  <c r="U13" i="13"/>
  <c r="U11" i="13"/>
  <c r="V11" i="13" s="1"/>
  <c r="W11" i="13" s="1"/>
  <c r="AJ11" i="13" s="1"/>
  <c r="U9" i="13"/>
  <c r="U7" i="13"/>
  <c r="U5" i="13"/>
  <c r="U104" i="13"/>
  <c r="U88" i="13"/>
  <c r="U76" i="13"/>
  <c r="U60" i="13"/>
  <c r="U44" i="13"/>
  <c r="U28" i="13"/>
  <c r="U94" i="13"/>
  <c r="U78" i="13"/>
  <c r="U62" i="13"/>
  <c r="U46" i="13"/>
  <c r="U30" i="13"/>
  <c r="H6" i="13"/>
  <c r="J6" i="13" s="1"/>
  <c r="K6" i="13" s="1"/>
  <c r="Z6" i="13" s="1"/>
  <c r="H8" i="13"/>
  <c r="J8" i="13" s="1"/>
  <c r="K8" i="13" s="1"/>
  <c r="Z8" i="13" s="1"/>
  <c r="H10" i="13"/>
  <c r="H12" i="13"/>
  <c r="H14" i="13"/>
  <c r="H16" i="13"/>
  <c r="H18" i="13"/>
  <c r="H20" i="13"/>
  <c r="H22" i="13"/>
  <c r="J22" i="13" s="1"/>
  <c r="K22" i="13" s="1"/>
  <c r="Z22" i="13" s="1"/>
  <c r="H24" i="13"/>
  <c r="H26" i="13"/>
  <c r="H28" i="13"/>
  <c r="H30" i="13"/>
  <c r="H32" i="13"/>
  <c r="H34" i="13"/>
  <c r="H36" i="13"/>
  <c r="H38" i="13"/>
  <c r="J38" i="13" s="1"/>
  <c r="K38" i="13" s="1"/>
  <c r="AA6" i="13" s="1"/>
  <c r="H40" i="13"/>
  <c r="J40" i="13" s="1"/>
  <c r="K40" i="13" s="1"/>
  <c r="AA8" i="13" s="1"/>
  <c r="H42" i="13"/>
  <c r="H44" i="13"/>
  <c r="H46" i="13"/>
  <c r="H48" i="13"/>
  <c r="H50" i="13"/>
  <c r="H52" i="13"/>
  <c r="H54" i="13"/>
  <c r="J54" i="13" s="1"/>
  <c r="K54" i="13" s="1"/>
  <c r="AA22" i="13" s="1"/>
  <c r="H56" i="13"/>
  <c r="H58" i="13"/>
  <c r="H60" i="13"/>
  <c r="H62" i="13"/>
  <c r="H64" i="13"/>
  <c r="H66" i="13"/>
  <c r="H68" i="13"/>
  <c r="H70" i="13"/>
  <c r="H72" i="13"/>
  <c r="J72" i="13" s="1"/>
  <c r="K72" i="13" s="1"/>
  <c r="AB8" i="13" s="1"/>
  <c r="H74" i="13"/>
  <c r="H76" i="13"/>
  <c r="H78" i="13"/>
  <c r="H80" i="13"/>
  <c r="H82" i="13"/>
  <c r="H84" i="13"/>
  <c r="H86" i="13"/>
  <c r="H88" i="13"/>
  <c r="J88" i="13" s="1"/>
  <c r="K88" i="13" s="1"/>
  <c r="AB24" i="13" s="1"/>
  <c r="H90" i="13"/>
  <c r="H92" i="13"/>
  <c r="H94" i="13"/>
  <c r="H96" i="13"/>
  <c r="H98" i="13"/>
  <c r="H100" i="13"/>
  <c r="H102" i="13"/>
  <c r="H104" i="13"/>
  <c r="H106" i="13"/>
  <c r="H108" i="13"/>
  <c r="H110" i="13"/>
  <c r="H112" i="13"/>
  <c r="H114" i="13"/>
  <c r="H116" i="13"/>
  <c r="H118" i="13"/>
  <c r="J118" i="13" s="1"/>
  <c r="K118" i="13" s="1"/>
  <c r="AC22" i="13" s="1"/>
  <c r="H120" i="13"/>
  <c r="J120" i="13" s="1"/>
  <c r="K120" i="13" s="1"/>
  <c r="AC24" i="13" s="1"/>
  <c r="H122" i="13"/>
  <c r="H124" i="13"/>
  <c r="H126" i="13"/>
  <c r="H128" i="13"/>
  <c r="H130" i="13"/>
  <c r="H132" i="13"/>
  <c r="H134" i="13"/>
  <c r="J134" i="13" s="1"/>
  <c r="K134" i="13" s="1"/>
  <c r="AD6" i="13" s="1"/>
  <c r="H136" i="13"/>
  <c r="J136" i="13" s="1"/>
  <c r="K136" i="13" s="1"/>
  <c r="AD8" i="13" s="1"/>
  <c r="H138" i="13"/>
  <c r="H140" i="13"/>
  <c r="H142" i="13"/>
  <c r="H144" i="13"/>
  <c r="H146" i="13"/>
  <c r="H148" i="13"/>
  <c r="H150" i="13"/>
  <c r="H152" i="13"/>
  <c r="H154" i="13"/>
  <c r="H156" i="13"/>
  <c r="H158" i="13"/>
  <c r="H160" i="13"/>
  <c r="H162" i="13"/>
  <c r="H164" i="13"/>
  <c r="O6" i="13"/>
  <c r="O15" i="13"/>
  <c r="P15" i="13" s="1"/>
  <c r="Q15" i="13" s="1"/>
  <c r="AE15" i="13" s="1"/>
  <c r="O22" i="13"/>
  <c r="O31" i="13"/>
  <c r="O38" i="13"/>
  <c r="O44" i="13"/>
  <c r="O60" i="13"/>
  <c r="O76" i="13"/>
  <c r="O92" i="13"/>
  <c r="O108" i="13"/>
  <c r="P108" i="13" s="1"/>
  <c r="Q108" i="13" s="1"/>
  <c r="AH12" i="13" s="1"/>
  <c r="O124" i="13"/>
  <c r="O140" i="13"/>
  <c r="O156" i="13"/>
  <c r="U12" i="13"/>
  <c r="O13" i="13"/>
  <c r="O20" i="13"/>
  <c r="O29" i="13"/>
  <c r="O36" i="13"/>
  <c r="P36" i="13" s="1"/>
  <c r="Q36" i="13" s="1"/>
  <c r="AE36" i="13" s="1"/>
  <c r="O54" i="13"/>
  <c r="O70" i="13"/>
  <c r="O86" i="13"/>
  <c r="O102" i="13"/>
  <c r="O118" i="13"/>
  <c r="O134" i="13"/>
  <c r="O150" i="13"/>
  <c r="U6" i="13"/>
  <c r="V6" i="13" s="1"/>
  <c r="W6" i="13" s="1"/>
  <c r="AJ6" i="13" s="1"/>
  <c r="O11" i="13"/>
  <c r="O18" i="13"/>
  <c r="O27" i="13"/>
  <c r="O34" i="13"/>
  <c r="O48" i="13"/>
  <c r="O64" i="13"/>
  <c r="O80" i="13"/>
  <c r="O96" i="13"/>
  <c r="O112" i="13"/>
  <c r="O128" i="13"/>
  <c r="O144" i="13"/>
  <c r="O160" i="13"/>
  <c r="O9" i="13"/>
  <c r="O16" i="13"/>
  <c r="O25" i="13"/>
  <c r="P25" i="13" s="1"/>
  <c r="Q25" i="13" s="1"/>
  <c r="AE25" i="13" s="1"/>
  <c r="O32" i="13"/>
  <c r="O39" i="13"/>
  <c r="O42" i="13"/>
  <c r="O58" i="13"/>
  <c r="O74" i="13"/>
  <c r="O90" i="13"/>
  <c r="O106" i="13"/>
  <c r="O122" i="13"/>
  <c r="P122" i="13" s="1"/>
  <c r="Q122" i="13" s="1"/>
  <c r="AH26" i="13" s="1"/>
  <c r="O138" i="13"/>
  <c r="P138" i="13" s="1"/>
  <c r="Q138" i="13" s="1"/>
  <c r="AI10" i="13" s="1"/>
  <c r="O154" i="13"/>
  <c r="U10" i="13"/>
  <c r="H79" i="13"/>
  <c r="H81" i="13"/>
  <c r="H83" i="13"/>
  <c r="H85" i="13"/>
  <c r="H87" i="13"/>
  <c r="H89" i="13"/>
  <c r="H91" i="13"/>
  <c r="H93" i="13"/>
  <c r="H95" i="13"/>
  <c r="H97" i="13"/>
  <c r="H99" i="13"/>
  <c r="H101" i="13"/>
  <c r="H103" i="13"/>
  <c r="J103" i="13" s="1"/>
  <c r="K103" i="13" s="1"/>
  <c r="AC7" i="13" s="1"/>
  <c r="H105" i="13"/>
  <c r="J105" i="13" s="1"/>
  <c r="K105" i="13" s="1"/>
  <c r="AC9" i="13" s="1"/>
  <c r="H107" i="13"/>
  <c r="H109" i="13"/>
  <c r="H111" i="13"/>
  <c r="H113" i="13"/>
  <c r="H115" i="13"/>
  <c r="H117" i="13"/>
  <c r="H119" i="13"/>
  <c r="J119" i="13" s="1"/>
  <c r="K119" i="13" s="1"/>
  <c r="AC23" i="13" s="1"/>
  <c r="H121" i="13"/>
  <c r="J121" i="13" s="1"/>
  <c r="K121" i="13" s="1"/>
  <c r="AC25" i="13" s="1"/>
  <c r="H123" i="13"/>
  <c r="H125" i="13"/>
  <c r="H127" i="13"/>
  <c r="H129" i="13"/>
  <c r="H131" i="13"/>
  <c r="H133" i="13"/>
  <c r="H135" i="13"/>
  <c r="H137" i="13"/>
  <c r="H139" i="13"/>
  <c r="H141" i="13"/>
  <c r="H143" i="13"/>
  <c r="H145" i="13"/>
  <c r="H147" i="13"/>
  <c r="H149" i="13"/>
  <c r="H151" i="13"/>
  <c r="H153" i="13"/>
  <c r="H155" i="13"/>
  <c r="H157" i="13"/>
  <c r="H159" i="13"/>
  <c r="H161" i="13"/>
  <c r="O7" i="13"/>
  <c r="O14" i="13"/>
  <c r="O23" i="13"/>
  <c r="P23" i="13" s="1"/>
  <c r="Q23" i="13" s="1"/>
  <c r="AE23" i="13" s="1"/>
  <c r="O30" i="13"/>
  <c r="O52" i="13"/>
  <c r="O68" i="13"/>
  <c r="O84" i="13"/>
  <c r="O100" i="13"/>
  <c r="O116" i="13"/>
  <c r="O132" i="13"/>
  <c r="O148" i="13"/>
  <c r="P148" i="13" s="1"/>
  <c r="Q148" i="13" s="1"/>
  <c r="AI20" i="13" s="1"/>
  <c r="O164" i="13"/>
  <c r="P164" i="13" s="1"/>
  <c r="Q164" i="13" s="1"/>
  <c r="AI36" i="13" s="1"/>
  <c r="O5" i="13"/>
  <c r="O12" i="13"/>
  <c r="O21" i="13"/>
  <c r="O28" i="13"/>
  <c r="O37" i="13"/>
  <c r="O46" i="13"/>
  <c r="O62" i="13"/>
  <c r="O78" i="13"/>
  <c r="O94" i="13"/>
  <c r="O110" i="13"/>
  <c r="O126" i="13"/>
  <c r="O142" i="13"/>
  <c r="O158" i="13"/>
  <c r="CH36" i="14"/>
  <c r="CM36" i="14" s="1"/>
  <c r="CG32" i="14"/>
  <c r="CL32" i="14" s="1"/>
  <c r="CD28" i="14"/>
  <c r="CI28" i="14" s="1"/>
  <c r="CF26" i="14"/>
  <c r="CK26" i="14" s="1"/>
  <c r="CF23" i="14"/>
  <c r="CK23" i="14" s="1"/>
  <c r="CF22" i="14"/>
  <c r="CK22" i="14" s="1"/>
  <c r="CE21" i="14"/>
  <c r="CJ21" i="14" s="1"/>
  <c r="CE20" i="14"/>
  <c r="CJ20" i="14" s="1"/>
  <c r="CH18" i="14"/>
  <c r="CM18" i="14" s="1"/>
  <c r="CD17" i="14"/>
  <c r="CI17" i="14" s="1"/>
  <c r="CE16" i="14"/>
  <c r="CJ16" i="14" s="1"/>
  <c r="CG15" i="14"/>
  <c r="CL15" i="14" s="1"/>
  <c r="CF13" i="14"/>
  <c r="CK13" i="14" s="1"/>
  <c r="CE10" i="14"/>
  <c r="CJ10" i="14" s="1"/>
  <c r="CD9" i="14"/>
  <c r="CI9" i="14" s="1"/>
  <c r="CG8" i="14"/>
  <c r="CL8" i="14" s="1"/>
  <c r="CF7" i="14"/>
  <c r="CK7" i="14" s="1"/>
  <c r="CE5" i="14"/>
  <c r="CJ5" i="14" s="1"/>
  <c r="CF32" i="14"/>
  <c r="CK32" i="14" s="1"/>
  <c r="CH27" i="14"/>
  <c r="CM27" i="14" s="1"/>
  <c r="CE26" i="14"/>
  <c r="CJ26" i="14" s="1"/>
  <c r="CH24" i="14"/>
  <c r="CM24" i="14" s="1"/>
  <c r="CE23" i="14"/>
  <c r="CJ23" i="14" s="1"/>
  <c r="CE22" i="14"/>
  <c r="CJ22" i="14" s="1"/>
  <c r="CD21" i="14"/>
  <c r="CI21" i="14" s="1"/>
  <c r="CD20" i="14"/>
  <c r="CI20" i="14" s="1"/>
  <c r="CG18" i="14"/>
  <c r="CL18" i="14" s="1"/>
  <c r="CD16" i="14"/>
  <c r="CI16" i="14" s="1"/>
  <c r="CF15" i="14"/>
  <c r="CK15" i="14" s="1"/>
  <c r="CH14" i="14"/>
  <c r="CM14" i="14" s="1"/>
  <c r="CF34" i="14"/>
  <c r="CK34" i="14" s="1"/>
  <c r="CH30" i="14"/>
  <c r="CM30" i="14" s="1"/>
  <c r="CG27" i="14"/>
  <c r="CL27" i="14" s="1"/>
  <c r="CD26" i="14"/>
  <c r="CI26" i="14" s="1"/>
  <c r="CG24" i="14"/>
  <c r="CL24" i="14" s="1"/>
  <c r="CD23" i="14"/>
  <c r="CI23" i="14" s="1"/>
  <c r="CE36" i="14"/>
  <c r="CJ36" i="14" s="1"/>
  <c r="CE34" i="14"/>
  <c r="CJ34" i="14" s="1"/>
  <c r="CG30" i="14"/>
  <c r="CL30" i="14" s="1"/>
  <c r="CG29" i="14"/>
  <c r="CL29" i="14" s="1"/>
  <c r="CF27" i="14"/>
  <c r="CK27" i="14" s="1"/>
  <c r="CH25" i="14"/>
  <c r="CM25" i="14" s="1"/>
  <c r="CF24" i="14"/>
  <c r="CK24" i="14" s="1"/>
  <c r="CH19" i="14"/>
  <c r="CM19" i="14" s="1"/>
  <c r="CE18" i="14"/>
  <c r="CJ18" i="14" s="1"/>
  <c r="CD15" i="14"/>
  <c r="CI15" i="14" s="1"/>
  <c r="CF14" i="14"/>
  <c r="CK14" i="14" s="1"/>
  <c r="CG12" i="14"/>
  <c r="CL12" i="14" s="1"/>
  <c r="CF11" i="14"/>
  <c r="CK11" i="14" s="1"/>
  <c r="CD36" i="14"/>
  <c r="CI36" i="14" s="1"/>
  <c r="CD34" i="14"/>
  <c r="CI34" i="14" s="1"/>
  <c r="CF30" i="14"/>
  <c r="CK30" i="14" s="1"/>
  <c r="CE29" i="14"/>
  <c r="CJ29" i="14" s="1"/>
  <c r="CH28" i="14"/>
  <c r="CM28" i="14" s="1"/>
  <c r="CE27" i="14"/>
  <c r="CJ27" i="14" s="1"/>
  <c r="CG25" i="14"/>
  <c r="CL25" i="14" s="1"/>
  <c r="CE24" i="14"/>
  <c r="CJ24" i="14" s="1"/>
  <c r="CG19" i="14"/>
  <c r="CL19" i="14" s="1"/>
  <c r="CD18" i="14"/>
  <c r="CI18" i="14" s="1"/>
  <c r="CH17" i="14"/>
  <c r="CM17" i="14" s="1"/>
  <c r="CE14" i="14"/>
  <c r="CJ14" i="14" s="1"/>
  <c r="CF12" i="14"/>
  <c r="CK12" i="14" s="1"/>
  <c r="CE11" i="14"/>
  <c r="CJ11" i="14" s="1"/>
  <c r="CH9" i="14"/>
  <c r="CM9" i="14" s="1"/>
  <c r="CE6" i="14"/>
  <c r="CJ6" i="14" s="1"/>
  <c r="CH35" i="14"/>
  <c r="CM35" i="14" s="1"/>
  <c r="CE31" i="14"/>
  <c r="CJ31" i="14" s="1"/>
  <c r="CD29" i="14"/>
  <c r="CI29" i="14" s="1"/>
  <c r="CG28" i="14"/>
  <c r="CL28" i="14" s="1"/>
  <c r="CD27" i="14"/>
  <c r="CI27" i="14" s="1"/>
  <c r="CF25" i="14"/>
  <c r="CK25" i="14" s="1"/>
  <c r="CD24" i="14"/>
  <c r="CI24" i="14" s="1"/>
  <c r="CH21" i="14"/>
  <c r="CM21" i="14" s="1"/>
  <c r="CH20" i="14"/>
  <c r="CM20" i="14" s="1"/>
  <c r="CF19" i="14"/>
  <c r="CK19" i="14" s="1"/>
  <c r="CG17" i="14"/>
  <c r="CL17" i="14" s="1"/>
  <c r="CH16" i="14"/>
  <c r="CM16" i="14" s="1"/>
  <c r="CD14" i="14"/>
  <c r="CI14" i="14" s="1"/>
  <c r="CE12" i="14"/>
  <c r="CJ12" i="14" s="1"/>
  <c r="CD11" i="14"/>
  <c r="CI11" i="14" s="1"/>
  <c r="CH10" i="14"/>
  <c r="CM10" i="14" s="1"/>
  <c r="CG9" i="14"/>
  <c r="CL9" i="14" s="1"/>
  <c r="CD6" i="14"/>
  <c r="CI6" i="14" s="1"/>
  <c r="CH5" i="14"/>
  <c r="CM5" i="14" s="1"/>
  <c r="CH33" i="14"/>
  <c r="CM33" i="14" s="1"/>
  <c r="CD31" i="14"/>
  <c r="CI31" i="14" s="1"/>
  <c r="CF28" i="14"/>
  <c r="CK28" i="14" s="1"/>
  <c r="CH26" i="14"/>
  <c r="CM26" i="14" s="1"/>
  <c r="CE25" i="14"/>
  <c r="CJ25" i="14" s="1"/>
  <c r="CH23" i="14"/>
  <c r="CM23" i="14" s="1"/>
  <c r="CH22" i="14"/>
  <c r="CM22" i="14" s="1"/>
  <c r="CG21" i="14"/>
  <c r="CL21" i="14" s="1"/>
  <c r="CG20" i="14"/>
  <c r="CL20" i="14" s="1"/>
  <c r="CE19" i="14"/>
  <c r="CJ19" i="14" s="1"/>
  <c r="CF17" i="14"/>
  <c r="CK17" i="14" s="1"/>
  <c r="CG16" i="14"/>
  <c r="CL16" i="14" s="1"/>
  <c r="CH13" i="14"/>
  <c r="CM13" i="14" s="1"/>
  <c r="CD12" i="14"/>
  <c r="CI12" i="14" s="1"/>
  <c r="CG10" i="14"/>
  <c r="CL10" i="14" s="1"/>
  <c r="CF9" i="14"/>
  <c r="CK9" i="14" s="1"/>
  <c r="CH7" i="14"/>
  <c r="CM7" i="14" s="1"/>
  <c r="CG5" i="14"/>
  <c r="CL5" i="14" s="1"/>
  <c r="N7" i="14"/>
  <c r="BB21" i="14" s="1"/>
  <c r="CD7" i="14"/>
  <c r="CI7" i="14" s="1"/>
  <c r="CD8" i="14"/>
  <c r="CI8" i="14" s="1"/>
  <c r="CG11" i="14"/>
  <c r="CL11" i="14" s="1"/>
  <c r="CG23" i="14"/>
  <c r="CL23" i="14" s="1"/>
  <c r="CD25" i="14"/>
  <c r="CI25" i="14" s="1"/>
  <c r="K6" i="14"/>
  <c r="BB13" i="14" s="1"/>
  <c r="CE7" i="14"/>
  <c r="CJ7" i="14" s="1"/>
  <c r="CE8" i="14"/>
  <c r="CJ8" i="14" s="1"/>
  <c r="K11" i="14"/>
  <c r="BD12" i="14" s="1"/>
  <c r="CH11" i="14"/>
  <c r="CM11" i="14" s="1"/>
  <c r="CE17" i="14"/>
  <c r="CJ17" i="14" s="1"/>
  <c r="CD22" i="14"/>
  <c r="CI22" i="14" s="1"/>
  <c r="AW2" i="14"/>
  <c r="BL7" i="14" s="1"/>
  <c r="AW1" i="14"/>
  <c r="CF6" i="14"/>
  <c r="CK6" i="14" s="1"/>
  <c r="CH8" i="14"/>
  <c r="CM8" i="14" s="1"/>
  <c r="K13" i="14"/>
  <c r="BD14" i="14" s="1"/>
  <c r="CE13" i="14"/>
  <c r="CJ13" i="14" s="1"/>
  <c r="CE15" i="14"/>
  <c r="CJ15" i="14" s="1"/>
  <c r="CF21" i="14"/>
  <c r="CK21" i="14" s="1"/>
  <c r="N19" i="14"/>
  <c r="BF21" i="14" s="1"/>
  <c r="CG26" i="14"/>
  <c r="CL26" i="14" s="1"/>
  <c r="CE28" i="14"/>
  <c r="CJ28" i="14" s="1"/>
  <c r="CN6" i="14"/>
  <c r="CS6" i="14" s="1"/>
  <c r="CG6" i="14"/>
  <c r="CL6" i="14" s="1"/>
  <c r="K9" i="14"/>
  <c r="BC13" i="14" s="1"/>
  <c r="CD10" i="14"/>
  <c r="CI10" i="14" s="1"/>
  <c r="CH12" i="14"/>
  <c r="CM12" i="14" s="1"/>
  <c r="CG13" i="14"/>
  <c r="CL13" i="14" s="1"/>
  <c r="CG14" i="14"/>
  <c r="CL14" i="14" s="1"/>
  <c r="CH15" i="14"/>
  <c r="CM15" i="14" s="1"/>
  <c r="CF20" i="14"/>
  <c r="CK20" i="14" s="1"/>
  <c r="K19" i="14"/>
  <c r="BF14" i="14" s="1"/>
  <c r="K8" i="14"/>
  <c r="BC12" i="14" s="1"/>
  <c r="K17" i="14"/>
  <c r="BF12" i="14" s="1"/>
  <c r="T6" i="14"/>
  <c r="T8" i="14"/>
  <c r="T10" i="14"/>
  <c r="T12" i="14"/>
  <c r="T14" i="14"/>
  <c r="T16" i="14"/>
  <c r="T18" i="14"/>
  <c r="K16" i="14"/>
  <c r="BE14" i="14" s="1"/>
  <c r="K15" i="14"/>
  <c r="BE13" i="14" s="1"/>
  <c r="K7" i="14"/>
  <c r="BB14" i="14" s="1"/>
  <c r="K5" i="14"/>
  <c r="BB12" i="14" s="1"/>
  <c r="T7" i="14"/>
  <c r="T9" i="14"/>
  <c r="T11" i="14"/>
  <c r="T13" i="14"/>
  <c r="T15" i="14"/>
  <c r="T17" i="14"/>
  <c r="T19" i="14"/>
  <c r="K18" i="14"/>
  <c r="BF13" i="14" s="1"/>
  <c r="K12" i="14"/>
  <c r="BD13" i="14" s="1"/>
  <c r="K10" i="14"/>
  <c r="BC14" i="14" s="1"/>
  <c r="CH32" i="14"/>
  <c r="CM32" i="14" s="1"/>
  <c r="S5" i="14"/>
  <c r="U5" i="14" s="1"/>
  <c r="V5" i="14" s="1"/>
  <c r="BB26" i="14" s="1"/>
  <c r="S6" i="14"/>
  <c r="S8" i="14"/>
  <c r="S10" i="14"/>
  <c r="S12" i="14"/>
  <c r="S14" i="14"/>
  <c r="U14" i="14" s="1"/>
  <c r="V14" i="14" s="1"/>
  <c r="BE26" i="14" s="1"/>
  <c r="S16" i="14"/>
  <c r="S18" i="14"/>
  <c r="S7" i="14"/>
  <c r="S9" i="14"/>
  <c r="S11" i="14"/>
  <c r="S13" i="14"/>
  <c r="S15" i="14"/>
  <c r="S17" i="14"/>
  <c r="S19" i="14"/>
  <c r="CF5" i="14"/>
  <c r="CK5" i="14" s="1"/>
  <c r="CE9" i="14"/>
  <c r="CJ9" i="14" s="1"/>
  <c r="AA7" i="14"/>
  <c r="AB7" i="14" s="1"/>
  <c r="BG28" i="14" s="1"/>
  <c r="T5" i="14"/>
  <c r="N6" i="14"/>
  <c r="BB20" i="14" s="1"/>
  <c r="BY10" i="14"/>
  <c r="L11" i="14"/>
  <c r="BI12" i="14" s="1"/>
  <c r="CC11" i="14"/>
  <c r="P13" i="14"/>
  <c r="BN21" i="14" s="1"/>
  <c r="BZ13" i="14"/>
  <c r="CC14" i="14"/>
  <c r="CA15" i="14"/>
  <c r="BY16" i="14"/>
  <c r="CB18" i="14"/>
  <c r="BY20" i="14"/>
  <c r="BY21" i="14"/>
  <c r="BZ22" i="14"/>
  <c r="BZ23" i="14"/>
  <c r="CC24" i="14"/>
  <c r="BZ26" i="14"/>
  <c r="CC27" i="14"/>
  <c r="CC29" i="14"/>
  <c r="CB30" i="14"/>
  <c r="CB35" i="14"/>
  <c r="Z18" i="14"/>
  <c r="Z16" i="14"/>
  <c r="AA16" i="14" s="1"/>
  <c r="AB16" i="14" s="1"/>
  <c r="BJ28" i="14" s="1"/>
  <c r="Z14" i="14"/>
  <c r="Z12" i="14"/>
  <c r="Z10" i="14"/>
  <c r="Z8" i="14"/>
  <c r="Z6" i="14"/>
  <c r="AF19" i="14"/>
  <c r="AF17" i="14"/>
  <c r="AF15" i="14"/>
  <c r="AG15" i="14" s="1"/>
  <c r="AH15" i="14" s="1"/>
  <c r="BO27" i="14" s="1"/>
  <c r="AF13" i="14"/>
  <c r="AF11" i="14"/>
  <c r="AF9" i="14"/>
  <c r="AF7" i="14"/>
  <c r="CQ10" i="14"/>
  <c r="CV10" i="14" s="1"/>
  <c r="AM1" i="14"/>
  <c r="BE7" i="14" s="1"/>
  <c r="O6" i="14"/>
  <c r="BG20" i="14" s="1"/>
  <c r="N8" i="14"/>
  <c r="BC19" i="14" s="1"/>
  <c r="CN8" i="14"/>
  <c r="CS8" i="14" s="1"/>
  <c r="L10" i="14"/>
  <c r="BH14" i="14" s="1"/>
  <c r="L12" i="14"/>
  <c r="BI13" i="14" s="1"/>
  <c r="CA13" i="14"/>
  <c r="CP14" i="14"/>
  <c r="CU14" i="14" s="1"/>
  <c r="CB15" i="14"/>
  <c r="BZ16" i="14"/>
  <c r="BY17" i="14"/>
  <c r="M18" i="14"/>
  <c r="BP13" i="14" s="1"/>
  <c r="CC18" i="14"/>
  <c r="BZ20" i="14"/>
  <c r="BZ21" i="14"/>
  <c r="CA22" i="14"/>
  <c r="CA23" i="14"/>
  <c r="CA26" i="14"/>
  <c r="BY28" i="14"/>
  <c r="CC30" i="14"/>
  <c r="CC34" i="14"/>
  <c r="Y18" i="14"/>
  <c r="Y16" i="14"/>
  <c r="Y14" i="14"/>
  <c r="AA14" i="14" s="1"/>
  <c r="AB14" i="14" s="1"/>
  <c r="BJ26" i="14" s="1"/>
  <c r="Y12" i="14"/>
  <c r="AA12" i="14" s="1"/>
  <c r="AB12" i="14" s="1"/>
  <c r="BI27" i="14" s="1"/>
  <c r="Y10" i="14"/>
  <c r="Y8" i="14"/>
  <c r="AA8" i="14" s="1"/>
  <c r="AB8" i="14" s="1"/>
  <c r="BH26" i="14" s="1"/>
  <c r="Y6" i="14"/>
  <c r="AE19" i="14"/>
  <c r="AE17" i="14"/>
  <c r="AE15" i="14"/>
  <c r="AE13" i="14"/>
  <c r="AE11" i="14"/>
  <c r="AE9" i="14"/>
  <c r="AE7" i="14"/>
  <c r="AG7" i="14" s="1"/>
  <c r="AH7" i="14" s="1"/>
  <c r="BL28" i="14" s="1"/>
  <c r="L5" i="14"/>
  <c r="BG12" i="14" s="1"/>
  <c r="L7" i="14"/>
  <c r="BG14" i="14" s="1"/>
  <c r="CP8" i="14"/>
  <c r="CU8" i="14" s="1"/>
  <c r="N11" i="14"/>
  <c r="BD19" i="14" s="1"/>
  <c r="CB13" i="14"/>
  <c r="CC15" i="14"/>
  <c r="CN15" i="14"/>
  <c r="CS15" i="14" s="1"/>
  <c r="CA16" i="14"/>
  <c r="BZ17" i="14"/>
  <c r="N18" i="14"/>
  <c r="BF20" i="14" s="1"/>
  <c r="BY19" i="14"/>
  <c r="CA20" i="14"/>
  <c r="CA21" i="14"/>
  <c r="CB22" i="14"/>
  <c r="CB23" i="14"/>
  <c r="BY25" i="14"/>
  <c r="CB26" i="14"/>
  <c r="BZ28" i="14"/>
  <c r="BY32" i="14"/>
  <c r="Y5" i="14"/>
  <c r="N12" i="14"/>
  <c r="BD20" i="14" s="1"/>
  <c r="Z5" i="14"/>
  <c r="Z19" i="14"/>
  <c r="Z17" i="14"/>
  <c r="Z15" i="14"/>
  <c r="Z13" i="14"/>
  <c r="Z11" i="14"/>
  <c r="Z9" i="14"/>
  <c r="AF18" i="14"/>
  <c r="AF16" i="14"/>
  <c r="AF14" i="14"/>
  <c r="AF12" i="14"/>
  <c r="AF10" i="14"/>
  <c r="AF8" i="14"/>
  <c r="N16" i="14"/>
  <c r="BE21" i="14" s="1"/>
  <c r="BY31" i="14"/>
  <c r="CA33" i="14"/>
  <c r="BY35" i="14"/>
  <c r="Y19" i="14"/>
  <c r="AA19" i="14" s="1"/>
  <c r="AB19" i="14" s="1"/>
  <c r="BK28" i="14" s="1"/>
  <c r="Y17" i="14"/>
  <c r="AA17" i="14" s="1"/>
  <c r="AB17" i="14" s="1"/>
  <c r="BK26" i="14" s="1"/>
  <c r="Y15" i="14"/>
  <c r="AA15" i="14" s="1"/>
  <c r="AB15" i="14" s="1"/>
  <c r="BJ27" i="14" s="1"/>
  <c r="Y13" i="14"/>
  <c r="AA13" i="14" s="1"/>
  <c r="AB13" i="14" s="1"/>
  <c r="BI28" i="14" s="1"/>
  <c r="Y11" i="14"/>
  <c r="Y9" i="14"/>
  <c r="AA9" i="14" s="1"/>
  <c r="AB9" i="14" s="1"/>
  <c r="BH27" i="14" s="1"/>
  <c r="AE18" i="14"/>
  <c r="AG18" i="14" s="1"/>
  <c r="AH18" i="14" s="1"/>
  <c r="BP27" i="14" s="1"/>
  <c r="AE16" i="14"/>
  <c r="AG16" i="14" s="1"/>
  <c r="AH16" i="14" s="1"/>
  <c r="BO28" i="14" s="1"/>
  <c r="AE14" i="14"/>
  <c r="AG14" i="14" s="1"/>
  <c r="AH14" i="14" s="1"/>
  <c r="BO26" i="14" s="1"/>
  <c r="AE12" i="14"/>
  <c r="AG12" i="14" s="1"/>
  <c r="AH12" i="14" s="1"/>
  <c r="BN27" i="14" s="1"/>
  <c r="AE10" i="14"/>
  <c r="AG10" i="14" s="1"/>
  <c r="AH10" i="14" s="1"/>
  <c r="BM28" i="14" s="1"/>
  <c r="AE8" i="14"/>
  <c r="AG8" i="14" s="1"/>
  <c r="AH8" i="14" s="1"/>
  <c r="BM26" i="14" s="1"/>
  <c r="AE6" i="14"/>
  <c r="AG6" i="14" s="1"/>
  <c r="AH6" i="14" s="1"/>
  <c r="BL27" i="14" s="1"/>
  <c r="AR2" i="14"/>
  <c r="N9" i="14"/>
  <c r="BC20" i="14" s="1"/>
  <c r="CR10" i="14"/>
  <c r="CW10" i="14" s="1"/>
  <c r="N14" i="14"/>
  <c r="BE19" i="14" s="1"/>
  <c r="BZ18" i="14"/>
  <c r="CC19" i="14"/>
  <c r="M19" i="14"/>
  <c r="BP14" i="14" s="1"/>
  <c r="CA24" i="14"/>
  <c r="CC25" i="14"/>
  <c r="CA27" i="14"/>
  <c r="CA29" i="14"/>
  <c r="BZ30" i="14"/>
  <c r="CB31" i="14"/>
  <c r="CB33" i="14"/>
  <c r="BZ35" i="14"/>
  <c r="CC32" i="14"/>
  <c r="ED39" i="16"/>
  <c r="ED38" i="16"/>
  <c r="BC7" i="14"/>
  <c r="BF6" i="14"/>
  <c r="BC6" i="14"/>
  <c r="BC5" i="14"/>
  <c r="BD7" i="14"/>
  <c r="BF7" i="14"/>
  <c r="BB5" i="14"/>
  <c r="BE6" i="14"/>
  <c r="BF5" i="14"/>
  <c r="BB7" i="14"/>
  <c r="DR6" i="14"/>
  <c r="DD11" i="14"/>
  <c r="AR1" i="14"/>
  <c r="BI5" i="14" s="1"/>
  <c r="BG19" i="14"/>
  <c r="DK5" i="14"/>
  <c r="DS5" i="14"/>
  <c r="DA6" i="14"/>
  <c r="DQ6" i="14"/>
  <c r="DY6" i="14"/>
  <c r="CQ7" i="14"/>
  <c r="CV7" i="14" s="1"/>
  <c r="CY7" i="14"/>
  <c r="DG7" i="14"/>
  <c r="DW7" i="14"/>
  <c r="DK8" i="14"/>
  <c r="DS8" i="14"/>
  <c r="CQ9" i="14"/>
  <c r="CV9" i="14" s="1"/>
  <c r="CY9" i="14"/>
  <c r="DG9" i="14"/>
  <c r="DW9" i="14"/>
  <c r="DA10" i="14"/>
  <c r="DK10" i="14"/>
  <c r="DW10" i="14"/>
  <c r="DS11" i="14"/>
  <c r="DK13" i="14"/>
  <c r="DP14" i="14"/>
  <c r="DR15" i="14"/>
  <c r="O18" i="14"/>
  <c r="BK20" i="14" s="1"/>
  <c r="L13" i="14"/>
  <c r="BI14" i="14" s="1"/>
  <c r="O11" i="14"/>
  <c r="BI19" i="14" s="1"/>
  <c r="L17" i="14"/>
  <c r="BK12" i="14" s="1"/>
  <c r="L15" i="14"/>
  <c r="BJ13" i="14" s="1"/>
  <c r="O14" i="14"/>
  <c r="BJ19" i="14" s="1"/>
  <c r="O19" i="14"/>
  <c r="BK21" i="14" s="1"/>
  <c r="L18" i="14"/>
  <c r="BK13" i="14" s="1"/>
  <c r="O16" i="14"/>
  <c r="BJ21" i="14" s="1"/>
  <c r="L19" i="14"/>
  <c r="BK14" i="14" s="1"/>
  <c r="L14" i="14"/>
  <c r="BJ12" i="14" s="1"/>
  <c r="O13" i="14"/>
  <c r="BI21" i="14" s="1"/>
  <c r="O17" i="14"/>
  <c r="BK19" i="14" s="1"/>
  <c r="O15" i="14"/>
  <c r="BJ20" i="14" s="1"/>
  <c r="DA22" i="14"/>
  <c r="DD5" i="14"/>
  <c r="DJ6" i="14"/>
  <c r="CZ7" i="14"/>
  <c r="DP7" i="14"/>
  <c r="DD8" i="14"/>
  <c r="DL8" i="14"/>
  <c r="CZ9" i="14"/>
  <c r="DP9" i="14"/>
  <c r="DX9" i="14"/>
  <c r="DX10" i="14"/>
  <c r="DG12" i="14"/>
  <c r="DQ13" i="14"/>
  <c r="DV14" i="14"/>
  <c r="DW23" i="14"/>
  <c r="CP36" i="14"/>
  <c r="CU36" i="14" s="1"/>
  <c r="CP34" i="14"/>
  <c r="CU34" i="14" s="1"/>
  <c r="CO31" i="14"/>
  <c r="CT31" i="14" s="1"/>
  <c r="CO29" i="14"/>
  <c r="CT29" i="14" s="1"/>
  <c r="CO36" i="14"/>
  <c r="CT36" i="14" s="1"/>
  <c r="CO34" i="14"/>
  <c r="CT34" i="14" s="1"/>
  <c r="CR32" i="14"/>
  <c r="CW32" i="14" s="1"/>
  <c r="CN31" i="14"/>
  <c r="CS31" i="14" s="1"/>
  <c r="CR30" i="14"/>
  <c r="CW30" i="14" s="1"/>
  <c r="CN29" i="14"/>
  <c r="CS29" i="14" s="1"/>
  <c r="CR28" i="14"/>
  <c r="CW28" i="14" s="1"/>
  <c r="CN36" i="14"/>
  <c r="CS36" i="14" s="1"/>
  <c r="CR35" i="14"/>
  <c r="CW35" i="14" s="1"/>
  <c r="CN34" i="14"/>
  <c r="CS34" i="14" s="1"/>
  <c r="CR33" i="14"/>
  <c r="CW33" i="14" s="1"/>
  <c r="CQ32" i="14"/>
  <c r="CV32" i="14" s="1"/>
  <c r="CP35" i="14"/>
  <c r="CU35" i="14" s="1"/>
  <c r="CO35" i="14"/>
  <c r="CT35" i="14" s="1"/>
  <c r="CO33" i="14"/>
  <c r="CT33" i="14" s="1"/>
  <c r="CN32" i="14"/>
  <c r="CS32" i="14" s="1"/>
  <c r="CR31" i="14"/>
  <c r="CW31" i="14" s="1"/>
  <c r="CR36" i="14"/>
  <c r="CW36" i="14" s="1"/>
  <c r="CN35" i="14"/>
  <c r="CS35" i="14" s="1"/>
  <c r="CR34" i="14"/>
  <c r="CW34" i="14" s="1"/>
  <c r="CN33" i="14"/>
  <c r="CS33" i="14" s="1"/>
  <c r="CQ31" i="14"/>
  <c r="CV31" i="14" s="1"/>
  <c r="CQ29" i="14"/>
  <c r="CV29" i="14" s="1"/>
  <c r="CP27" i="14"/>
  <c r="CU27" i="14" s="1"/>
  <c r="CQ36" i="14"/>
  <c r="CV36" i="14" s="1"/>
  <c r="CQ34" i="14"/>
  <c r="CV34" i="14" s="1"/>
  <c r="CP31" i="14"/>
  <c r="CU31" i="14" s="1"/>
  <c r="CP29" i="14"/>
  <c r="CU29" i="14" s="1"/>
  <c r="CO27" i="14"/>
  <c r="CT27" i="14" s="1"/>
  <c r="CP30" i="14"/>
  <c r="CU30" i="14" s="1"/>
  <c r="CR29" i="14"/>
  <c r="CW29" i="14" s="1"/>
  <c r="CO25" i="14"/>
  <c r="CT25" i="14" s="1"/>
  <c r="CO23" i="14"/>
  <c r="CT23" i="14" s="1"/>
  <c r="CQ22" i="14"/>
  <c r="CV22" i="14" s="1"/>
  <c r="CO30" i="14"/>
  <c r="CT30" i="14" s="1"/>
  <c r="CQ28" i="14"/>
  <c r="CV28" i="14" s="1"/>
  <c r="CN25" i="14"/>
  <c r="CS25" i="14" s="1"/>
  <c r="CR24" i="14"/>
  <c r="CW24" i="14" s="1"/>
  <c r="CN23" i="14"/>
  <c r="CS23" i="14" s="1"/>
  <c r="CP22" i="14"/>
  <c r="CU22" i="14" s="1"/>
  <c r="CR21" i="14"/>
  <c r="CW21" i="14" s="1"/>
  <c r="CN19" i="14"/>
  <c r="CS19" i="14" s="1"/>
  <c r="CQ18" i="14"/>
  <c r="CV18" i="14" s="1"/>
  <c r="CN30" i="14"/>
  <c r="CS30" i="14" s="1"/>
  <c r="CP28" i="14"/>
  <c r="CU28" i="14" s="1"/>
  <c r="CR26" i="14"/>
  <c r="CW26" i="14" s="1"/>
  <c r="CQ24" i="14"/>
  <c r="CV24" i="14" s="1"/>
  <c r="CO22" i="14"/>
  <c r="CT22" i="14" s="1"/>
  <c r="CQ21" i="14"/>
  <c r="CV21" i="14" s="1"/>
  <c r="CO28" i="14"/>
  <c r="CT28" i="14" s="1"/>
  <c r="CR27" i="14"/>
  <c r="CW27" i="14" s="1"/>
  <c r="CQ26" i="14"/>
  <c r="CV26" i="14" s="1"/>
  <c r="CP24" i="14"/>
  <c r="CU24" i="14" s="1"/>
  <c r="CN22" i="14"/>
  <c r="CS22" i="14" s="1"/>
  <c r="CP32" i="14"/>
  <c r="CU32" i="14" s="1"/>
  <c r="CN28" i="14"/>
  <c r="CS28" i="14" s="1"/>
  <c r="CQ27" i="14"/>
  <c r="CV27" i="14" s="1"/>
  <c r="CP26" i="14"/>
  <c r="CU26" i="14" s="1"/>
  <c r="CO24" i="14"/>
  <c r="CT24" i="14" s="1"/>
  <c r="CO21" i="14"/>
  <c r="CT21" i="14" s="1"/>
  <c r="CP20" i="14"/>
  <c r="CU20" i="14" s="1"/>
  <c r="CO32" i="14"/>
  <c r="CT32" i="14" s="1"/>
  <c r="CN27" i="14"/>
  <c r="CS27" i="14" s="1"/>
  <c r="CO26" i="14"/>
  <c r="CT26" i="14" s="1"/>
  <c r="CR25" i="14"/>
  <c r="CW25" i="14" s="1"/>
  <c r="CN24" i="14"/>
  <c r="CS24" i="14" s="1"/>
  <c r="CR23" i="14"/>
  <c r="CW23" i="14" s="1"/>
  <c r="CN21" i="14"/>
  <c r="CS21" i="14" s="1"/>
  <c r="CO20" i="14"/>
  <c r="CT20" i="14" s="1"/>
  <c r="CR19" i="14"/>
  <c r="CW19" i="14" s="1"/>
  <c r="CQ35" i="14"/>
  <c r="CV35" i="14" s="1"/>
  <c r="CP33" i="14"/>
  <c r="CU33" i="14" s="1"/>
  <c r="CQ30" i="14"/>
  <c r="CV30" i="14" s="1"/>
  <c r="CP25" i="14"/>
  <c r="CU25" i="14" s="1"/>
  <c r="CP23" i="14"/>
  <c r="CU23" i="14" s="1"/>
  <c r="CR22" i="14"/>
  <c r="CW22" i="14" s="1"/>
  <c r="CP19" i="14"/>
  <c r="CU19" i="14" s="1"/>
  <c r="CP21" i="14"/>
  <c r="CU21" i="14" s="1"/>
  <c r="CR17" i="14"/>
  <c r="CW17" i="14" s="1"/>
  <c r="CN16" i="14"/>
  <c r="CS16" i="14" s="1"/>
  <c r="CR15" i="14"/>
  <c r="CW15" i="14" s="1"/>
  <c r="CN14" i="14"/>
  <c r="CS14" i="14" s="1"/>
  <c r="CQ13" i="14"/>
  <c r="CV13" i="14" s="1"/>
  <c r="CP12" i="14"/>
  <c r="CU12" i="14" s="1"/>
  <c r="CO10" i="14"/>
  <c r="CT10" i="14" s="1"/>
  <c r="CQ17" i="14"/>
  <c r="CV17" i="14" s="1"/>
  <c r="CQ15" i="14"/>
  <c r="CV15" i="14" s="1"/>
  <c r="CP13" i="14"/>
  <c r="CU13" i="14" s="1"/>
  <c r="CO12" i="14"/>
  <c r="CT12" i="14" s="1"/>
  <c r="CR11" i="14"/>
  <c r="CW11" i="14" s="1"/>
  <c r="CN10" i="14"/>
  <c r="CS10" i="14" s="1"/>
  <c r="CQ23" i="14"/>
  <c r="CV23" i="14" s="1"/>
  <c r="CR20" i="14"/>
  <c r="CW20" i="14" s="1"/>
  <c r="CP17" i="14"/>
  <c r="CU17" i="14" s="1"/>
  <c r="CP15" i="14"/>
  <c r="CU15" i="14" s="1"/>
  <c r="CO13" i="14"/>
  <c r="CT13" i="14" s="1"/>
  <c r="CN12" i="14"/>
  <c r="CS12" i="14" s="1"/>
  <c r="CQ11" i="14"/>
  <c r="CV11" i="14" s="1"/>
  <c r="CQ20" i="14"/>
  <c r="CV20" i="14" s="1"/>
  <c r="CO17" i="14"/>
  <c r="CT17" i="14" s="1"/>
  <c r="CO15" i="14"/>
  <c r="CT15" i="14" s="1"/>
  <c r="CN13" i="14"/>
  <c r="CS13" i="14" s="1"/>
  <c r="CP11" i="14"/>
  <c r="CU11" i="14" s="1"/>
  <c r="CQ25" i="14"/>
  <c r="CV25" i="14" s="1"/>
  <c r="CN20" i="14"/>
  <c r="CS20" i="14" s="1"/>
  <c r="CR18" i="14"/>
  <c r="CW18" i="14" s="1"/>
  <c r="CN17" i="14"/>
  <c r="CS17" i="14" s="1"/>
  <c r="CR16" i="14"/>
  <c r="CW16" i="14" s="1"/>
  <c r="CQ33" i="14"/>
  <c r="CV33" i="14" s="1"/>
  <c r="CP18" i="14"/>
  <c r="CU18" i="14" s="1"/>
  <c r="CQ16" i="14"/>
  <c r="CV16" i="14" s="1"/>
  <c r="CQ14" i="14"/>
  <c r="CV14" i="14" s="1"/>
  <c r="CN26" i="14"/>
  <c r="CS26" i="14" s="1"/>
  <c r="CO19" i="14"/>
  <c r="CT19" i="14" s="1"/>
  <c r="CN18" i="14"/>
  <c r="CS18" i="14" s="1"/>
  <c r="CO16" i="14"/>
  <c r="CT16" i="14" s="1"/>
  <c r="CO14" i="14"/>
  <c r="CT14" i="14" s="1"/>
  <c r="CR13" i="14"/>
  <c r="CW13" i="14" s="1"/>
  <c r="CO5" i="14"/>
  <c r="CT5" i="14" s="1"/>
  <c r="DE5" i="14"/>
  <c r="DM5" i="14"/>
  <c r="DK6" i="14"/>
  <c r="DS6" i="14"/>
  <c r="DA7" i="14"/>
  <c r="DQ7" i="14"/>
  <c r="DY7" i="14"/>
  <c r="CO8" i="14"/>
  <c r="CT8" i="14" s="1"/>
  <c r="DE8" i="14"/>
  <c r="DM8" i="14"/>
  <c r="DA9" i="14"/>
  <c r="DQ9" i="14"/>
  <c r="DY9" i="14"/>
  <c r="DY10" i="14"/>
  <c r="CO11" i="14"/>
  <c r="CT11" i="14" s="1"/>
  <c r="DE11" i="14"/>
  <c r="DS13" i="14"/>
  <c r="CR14" i="14"/>
  <c r="CW14" i="14" s="1"/>
  <c r="CP16" i="14"/>
  <c r="CU16" i="14" s="1"/>
  <c r="DV36" i="14"/>
  <c r="DF36" i="14"/>
  <c r="CX36" i="14"/>
  <c r="DR35" i="14"/>
  <c r="DJ35" i="14"/>
  <c r="DV34" i="14"/>
  <c r="DF34" i="14"/>
  <c r="CX34" i="14"/>
  <c r="DR33" i="14"/>
  <c r="DJ33" i="14"/>
  <c r="DY32" i="14"/>
  <c r="DQ32" i="14"/>
  <c r="DA32" i="14"/>
  <c r="DM31" i="14"/>
  <c r="DE31" i="14"/>
  <c r="DY30" i="14"/>
  <c r="DQ30" i="14"/>
  <c r="DA30" i="14"/>
  <c r="DM29" i="14"/>
  <c r="DE29" i="14"/>
  <c r="DY28" i="14"/>
  <c r="DQ28" i="14"/>
  <c r="DA28" i="14"/>
  <c r="DL27" i="14"/>
  <c r="DD27" i="14"/>
  <c r="DM36" i="14"/>
  <c r="DE36" i="14"/>
  <c r="DY35" i="14"/>
  <c r="DQ35" i="14"/>
  <c r="DA35" i="14"/>
  <c r="DM34" i="14"/>
  <c r="DE34" i="14"/>
  <c r="DY33" i="14"/>
  <c r="DQ33" i="14"/>
  <c r="DA33" i="14"/>
  <c r="DX32" i="14"/>
  <c r="DP32" i="14"/>
  <c r="CZ32" i="14"/>
  <c r="DL31" i="14"/>
  <c r="DD31" i="14"/>
  <c r="DX30" i="14"/>
  <c r="DP30" i="14"/>
  <c r="CZ30" i="14"/>
  <c r="DL29" i="14"/>
  <c r="DD29" i="14"/>
  <c r="DX28" i="14"/>
  <c r="DP28" i="14"/>
  <c r="CZ28" i="14"/>
  <c r="DS27" i="14"/>
  <c r="DK27" i="14"/>
  <c r="DV26" i="14"/>
  <c r="DF26" i="14"/>
  <c r="CX26" i="14"/>
  <c r="DL36" i="14"/>
  <c r="DD36" i="14"/>
  <c r="DX35" i="14"/>
  <c r="DP35" i="14"/>
  <c r="CZ35" i="14"/>
  <c r="DL34" i="14"/>
  <c r="DD34" i="14"/>
  <c r="DX33" i="14"/>
  <c r="DP33" i="14"/>
  <c r="CZ33" i="14"/>
  <c r="DW32" i="14"/>
  <c r="DG32" i="14"/>
  <c r="CY32" i="14"/>
  <c r="DS36" i="14"/>
  <c r="DK36" i="14"/>
  <c r="DR36" i="14"/>
  <c r="DJ36" i="14"/>
  <c r="DV35" i="14"/>
  <c r="DF35" i="14"/>
  <c r="CX35" i="14"/>
  <c r="DR34" i="14"/>
  <c r="DJ34" i="14"/>
  <c r="DV33" i="14"/>
  <c r="DF33" i="14"/>
  <c r="DY36" i="14"/>
  <c r="DQ36" i="14"/>
  <c r="DA36" i="14"/>
  <c r="DM35" i="14"/>
  <c r="DE35" i="14"/>
  <c r="DY34" i="14"/>
  <c r="DQ34" i="14"/>
  <c r="DA34" i="14"/>
  <c r="DM33" i="14"/>
  <c r="DE33" i="14"/>
  <c r="DL32" i="14"/>
  <c r="DD32" i="14"/>
  <c r="DX31" i="14"/>
  <c r="DP31" i="14"/>
  <c r="CZ31" i="14"/>
  <c r="DX36" i="14"/>
  <c r="DP36" i="14"/>
  <c r="CZ36" i="14"/>
  <c r="DL35" i="14"/>
  <c r="DD35" i="14"/>
  <c r="DX34" i="14"/>
  <c r="DP34" i="14"/>
  <c r="CZ34" i="14"/>
  <c r="DL33" i="14"/>
  <c r="DD33" i="14"/>
  <c r="DS32" i="14"/>
  <c r="DK32" i="14"/>
  <c r="DW31" i="14"/>
  <c r="DG31" i="14"/>
  <c r="CY31" i="14"/>
  <c r="DS30" i="14"/>
  <c r="DK30" i="14"/>
  <c r="DW29" i="14"/>
  <c r="DG29" i="14"/>
  <c r="CY29" i="14"/>
  <c r="DS28" i="14"/>
  <c r="DK28" i="14"/>
  <c r="DV27" i="14"/>
  <c r="DF27" i="14"/>
  <c r="CX27" i="14"/>
  <c r="DY26" i="14"/>
  <c r="DQ26" i="14"/>
  <c r="DA26" i="14"/>
  <c r="DW36" i="14"/>
  <c r="DG36" i="14"/>
  <c r="CY36" i="14"/>
  <c r="DS35" i="14"/>
  <c r="DK35" i="14"/>
  <c r="DW34" i="14"/>
  <c r="DG34" i="14"/>
  <c r="CY34" i="14"/>
  <c r="DS33" i="14"/>
  <c r="DK33" i="14"/>
  <c r="DR32" i="14"/>
  <c r="DJ32" i="14"/>
  <c r="DV31" i="14"/>
  <c r="DF31" i="14"/>
  <c r="CX31" i="14"/>
  <c r="DR30" i="14"/>
  <c r="DJ30" i="14"/>
  <c r="DV29" i="14"/>
  <c r="DF29" i="14"/>
  <c r="CX29" i="14"/>
  <c r="DR28" i="14"/>
  <c r="DJ28" i="14"/>
  <c r="DM27" i="14"/>
  <c r="DE27" i="14"/>
  <c r="DX26" i="14"/>
  <c r="DP26" i="14"/>
  <c r="DK34" i="14"/>
  <c r="DF32" i="14"/>
  <c r="DR31" i="14"/>
  <c r="DV30" i="14"/>
  <c r="DF30" i="14"/>
  <c r="DX29" i="14"/>
  <c r="DL28" i="14"/>
  <c r="CY27" i="14"/>
  <c r="DD26" i="14"/>
  <c r="DM25" i="14"/>
  <c r="DE25" i="14"/>
  <c r="DY24" i="14"/>
  <c r="DQ24" i="14"/>
  <c r="DA24" i="14"/>
  <c r="DM23" i="14"/>
  <c r="DE23" i="14"/>
  <c r="DW22" i="14"/>
  <c r="DG22" i="14"/>
  <c r="CY22" i="14"/>
  <c r="DY21" i="14"/>
  <c r="DQ21" i="14"/>
  <c r="DA21" i="14"/>
  <c r="DW33" i="14"/>
  <c r="DE32" i="14"/>
  <c r="DQ31" i="14"/>
  <c r="DE30" i="14"/>
  <c r="DS29" i="14"/>
  <c r="DW28" i="14"/>
  <c r="DG28" i="14"/>
  <c r="DJ27" i="14"/>
  <c r="DM26" i="14"/>
  <c r="DL25" i="14"/>
  <c r="DD25" i="14"/>
  <c r="DX24" i="14"/>
  <c r="DP24" i="14"/>
  <c r="CZ24" i="14"/>
  <c r="DL23" i="14"/>
  <c r="DD23" i="14"/>
  <c r="DV22" i="14"/>
  <c r="DF22" i="14"/>
  <c r="CX22" i="14"/>
  <c r="DX21" i="14"/>
  <c r="DP21" i="14"/>
  <c r="CZ21" i="14"/>
  <c r="DY20" i="14"/>
  <c r="DQ20" i="14"/>
  <c r="DA20" i="14"/>
  <c r="DL19" i="14"/>
  <c r="DD19" i="14"/>
  <c r="DW18" i="14"/>
  <c r="DG18" i="14"/>
  <c r="CY18" i="14"/>
  <c r="CX32" i="14"/>
  <c r="DK31" i="14"/>
  <c r="DD30" i="14"/>
  <c r="DR29" i="14"/>
  <c r="DV28" i="14"/>
  <c r="DF28" i="14"/>
  <c r="DY27" i="14"/>
  <c r="DL26" i="14"/>
  <c r="DS25" i="14"/>
  <c r="DK25" i="14"/>
  <c r="DW24" i="14"/>
  <c r="DG24" i="14"/>
  <c r="CY24" i="14"/>
  <c r="DS23" i="14"/>
  <c r="DK23" i="14"/>
  <c r="DM22" i="14"/>
  <c r="DE22" i="14"/>
  <c r="DW21" i="14"/>
  <c r="DG21" i="14"/>
  <c r="CY21" i="14"/>
  <c r="DX20" i="14"/>
  <c r="DW35" i="14"/>
  <c r="DG33" i="14"/>
  <c r="DJ31" i="14"/>
  <c r="CY30" i="14"/>
  <c r="DQ29" i="14"/>
  <c r="DA29" i="14"/>
  <c r="DE28" i="14"/>
  <c r="DX27" i="14"/>
  <c r="DW26" i="14"/>
  <c r="DK26" i="14"/>
  <c r="CZ26" i="14"/>
  <c r="DR25" i="14"/>
  <c r="DJ25" i="14"/>
  <c r="DV24" i="14"/>
  <c r="DF24" i="14"/>
  <c r="CX24" i="14"/>
  <c r="DR23" i="14"/>
  <c r="DJ23" i="14"/>
  <c r="DL22" i="14"/>
  <c r="DD22" i="14"/>
  <c r="DV21" i="14"/>
  <c r="CY33" i="14"/>
  <c r="DV32" i="14"/>
  <c r="CX30" i="14"/>
  <c r="DP29" i="14"/>
  <c r="CZ29" i="14"/>
  <c r="DD28" i="14"/>
  <c r="DW27" i="14"/>
  <c r="DG27" i="14"/>
  <c r="DJ26" i="14"/>
  <c r="CY26" i="14"/>
  <c r="DY25" i="14"/>
  <c r="DQ25" i="14"/>
  <c r="DA25" i="14"/>
  <c r="DM24" i="14"/>
  <c r="DE24" i="14"/>
  <c r="DY23" i="14"/>
  <c r="DQ23" i="14"/>
  <c r="DA23" i="14"/>
  <c r="DS22" i="14"/>
  <c r="DK22" i="14"/>
  <c r="DM21" i="14"/>
  <c r="DE21" i="14"/>
  <c r="DV20" i="14"/>
  <c r="DF20" i="14"/>
  <c r="CX20" i="14"/>
  <c r="DY19" i="14"/>
  <c r="DQ19" i="14"/>
  <c r="DA19" i="14"/>
  <c r="DL18" i="14"/>
  <c r="DG35" i="14"/>
  <c r="CX33" i="14"/>
  <c r="DM30" i="14"/>
  <c r="DK29" i="14"/>
  <c r="CY28" i="14"/>
  <c r="DR27" i="14"/>
  <c r="DX25" i="14"/>
  <c r="DP25" i="14"/>
  <c r="CZ25" i="14"/>
  <c r="DL24" i="14"/>
  <c r="DD24" i="14"/>
  <c r="DX23" i="14"/>
  <c r="DP23" i="14"/>
  <c r="CZ23" i="14"/>
  <c r="DR22" i="14"/>
  <c r="DJ22" i="14"/>
  <c r="DL21" i="14"/>
  <c r="DD21" i="14"/>
  <c r="DM20" i="14"/>
  <c r="DE20" i="14"/>
  <c r="DX19" i="14"/>
  <c r="DP19" i="14"/>
  <c r="CZ19" i="14"/>
  <c r="DS18" i="14"/>
  <c r="DK18" i="14"/>
  <c r="DS34" i="14"/>
  <c r="DM32" i="14"/>
  <c r="DS31" i="14"/>
  <c r="DA31" i="14"/>
  <c r="DW30" i="14"/>
  <c r="DG30" i="14"/>
  <c r="DY29" i="14"/>
  <c r="DM28" i="14"/>
  <c r="DP27" i="14"/>
  <c r="CZ27" i="14"/>
  <c r="DR26" i="14"/>
  <c r="DE26" i="14"/>
  <c r="DV25" i="14"/>
  <c r="DF25" i="14"/>
  <c r="CX25" i="14"/>
  <c r="DR24" i="14"/>
  <c r="DJ24" i="14"/>
  <c r="DV23" i="14"/>
  <c r="DF23" i="14"/>
  <c r="CX23" i="14"/>
  <c r="DX22" i="14"/>
  <c r="DP22" i="14"/>
  <c r="CZ22" i="14"/>
  <c r="DB22" i="14" s="1"/>
  <c r="DC22" i="14" s="1"/>
  <c r="EC22" i="14" s="1"/>
  <c r="DR21" i="14"/>
  <c r="DJ21" i="14"/>
  <c r="DS20" i="14"/>
  <c r="DK20" i="14"/>
  <c r="DV19" i="14"/>
  <c r="DF19" i="14"/>
  <c r="CX19" i="14"/>
  <c r="DY18" i="14"/>
  <c r="DQ18" i="14"/>
  <c r="DA18" i="14"/>
  <c r="DW25" i="14"/>
  <c r="DG23" i="14"/>
  <c r="DL20" i="14"/>
  <c r="DS19" i="14"/>
  <c r="DJ18" i="14"/>
  <c r="DX17" i="14"/>
  <c r="DP17" i="14"/>
  <c r="CZ17" i="14"/>
  <c r="DL16" i="14"/>
  <c r="DD16" i="14"/>
  <c r="DX15" i="14"/>
  <c r="DP15" i="14"/>
  <c r="CZ15" i="14"/>
  <c r="DL14" i="14"/>
  <c r="DD14" i="14"/>
  <c r="DW13" i="14"/>
  <c r="DG13" i="14"/>
  <c r="CY13" i="14"/>
  <c r="DV12" i="14"/>
  <c r="DF12" i="14"/>
  <c r="CX12" i="14"/>
  <c r="DY11" i="14"/>
  <c r="DQ11" i="14"/>
  <c r="DA11" i="14"/>
  <c r="DM10" i="14"/>
  <c r="DE10" i="14"/>
  <c r="DJ29" i="14"/>
  <c r="CY23" i="14"/>
  <c r="DS21" i="14"/>
  <c r="DJ20" i="14"/>
  <c r="DR19" i="14"/>
  <c r="DT19" i="14" s="1"/>
  <c r="DU19" i="14" s="1"/>
  <c r="EF19" i="14" s="1"/>
  <c r="DX18" i="14"/>
  <c r="DW17" i="14"/>
  <c r="DG17" i="14"/>
  <c r="CY17" i="14"/>
  <c r="DS16" i="14"/>
  <c r="DK16" i="14"/>
  <c r="DW15" i="14"/>
  <c r="DG15" i="14"/>
  <c r="CY15" i="14"/>
  <c r="DS14" i="14"/>
  <c r="DK14" i="14"/>
  <c r="DV13" i="14"/>
  <c r="DF13" i="14"/>
  <c r="CX13" i="14"/>
  <c r="DM12" i="14"/>
  <c r="DE12" i="14"/>
  <c r="DX11" i="14"/>
  <c r="DP11" i="14"/>
  <c r="CZ11" i="14"/>
  <c r="DL10" i="14"/>
  <c r="DD10" i="14"/>
  <c r="CY35" i="14"/>
  <c r="DG25" i="14"/>
  <c r="DK21" i="14"/>
  <c r="CY19" i="14"/>
  <c r="DV18" i="14"/>
  <c r="DF18" i="14"/>
  <c r="DV17" i="14"/>
  <c r="DF17" i="14"/>
  <c r="CX17" i="14"/>
  <c r="DR16" i="14"/>
  <c r="DJ16" i="14"/>
  <c r="DV15" i="14"/>
  <c r="DF15" i="14"/>
  <c r="CX15" i="14"/>
  <c r="DR14" i="14"/>
  <c r="DJ14" i="14"/>
  <c r="DM13" i="14"/>
  <c r="DE13" i="14"/>
  <c r="DL12" i="14"/>
  <c r="DD12" i="14"/>
  <c r="DW11" i="14"/>
  <c r="DG11" i="14"/>
  <c r="CY11" i="14"/>
  <c r="DQ27" i="14"/>
  <c r="CY25" i="14"/>
  <c r="DS24" i="14"/>
  <c r="DY22" i="14"/>
  <c r="DF21" i="14"/>
  <c r="DW20" i="14"/>
  <c r="DG20" i="14"/>
  <c r="DM19" i="14"/>
  <c r="DE18" i="14"/>
  <c r="DM17" i="14"/>
  <c r="DE17" i="14"/>
  <c r="DY16" i="14"/>
  <c r="DQ16" i="14"/>
  <c r="DA16" i="14"/>
  <c r="DM15" i="14"/>
  <c r="DE15" i="14"/>
  <c r="DY14" i="14"/>
  <c r="DQ14" i="14"/>
  <c r="DA14" i="14"/>
  <c r="DL13" i="14"/>
  <c r="DD13" i="14"/>
  <c r="DS12" i="14"/>
  <c r="DK12" i="14"/>
  <c r="DV11" i="14"/>
  <c r="DF11" i="14"/>
  <c r="CX11" i="14"/>
  <c r="DA27" i="14"/>
  <c r="DS26" i="14"/>
  <c r="DK24" i="14"/>
  <c r="DQ22" i="14"/>
  <c r="DD20" i="14"/>
  <c r="DK19" i="14"/>
  <c r="DR18" i="14"/>
  <c r="DD18" i="14"/>
  <c r="DL17" i="14"/>
  <c r="DD17" i="14"/>
  <c r="DX16" i="14"/>
  <c r="DP16" i="14"/>
  <c r="CZ16" i="14"/>
  <c r="DG26" i="14"/>
  <c r="CX21" i="14"/>
  <c r="DR20" i="14"/>
  <c r="DJ19" i="14"/>
  <c r="DP18" i="14"/>
  <c r="DS17" i="14"/>
  <c r="DK17" i="14"/>
  <c r="DW16" i="14"/>
  <c r="DG16" i="14"/>
  <c r="CY16" i="14"/>
  <c r="DS15" i="14"/>
  <c r="DK15" i="14"/>
  <c r="DW14" i="14"/>
  <c r="DG14" i="14"/>
  <c r="CY14" i="14"/>
  <c r="DR13" i="14"/>
  <c r="DJ13" i="14"/>
  <c r="DY12" i="14"/>
  <c r="DQ12" i="14"/>
  <c r="DA12" i="14"/>
  <c r="CY20" i="14"/>
  <c r="DE19" i="14"/>
  <c r="DM18" i="14"/>
  <c r="CX18" i="14"/>
  <c r="DY17" i="14"/>
  <c r="DQ17" i="14"/>
  <c r="DA17" i="14"/>
  <c r="DM16" i="14"/>
  <c r="DE16" i="14"/>
  <c r="DY15" i="14"/>
  <c r="DQ15" i="14"/>
  <c r="DA15" i="14"/>
  <c r="DM14" i="14"/>
  <c r="DE14" i="14"/>
  <c r="DX13" i="14"/>
  <c r="DP13" i="14"/>
  <c r="CZ13" i="14"/>
  <c r="DW12" i="14"/>
  <c r="CX5" i="14"/>
  <c r="DF5" i="14"/>
  <c r="DV5" i="14"/>
  <c r="DD6" i="14"/>
  <c r="DL6" i="14"/>
  <c r="BN7" i="14"/>
  <c r="DJ7" i="14"/>
  <c r="DR7" i="14"/>
  <c r="CX8" i="14"/>
  <c r="DF8" i="14"/>
  <c r="DV8" i="14"/>
  <c r="DJ9" i="14"/>
  <c r="DR9" i="14"/>
  <c r="DF10" i="14"/>
  <c r="DP10" i="14"/>
  <c r="DJ11" i="14"/>
  <c r="CQ12" i="14"/>
  <c r="CV12" i="14" s="1"/>
  <c r="DJ12" i="14"/>
  <c r="DY13" i="14"/>
  <c r="CX14" i="14"/>
  <c r="CX16" i="14"/>
  <c r="CQ5" i="14"/>
  <c r="CV5" i="14" s="1"/>
  <c r="CY5" i="14"/>
  <c r="DG5" i="14"/>
  <c r="DW5" i="14"/>
  <c r="CO6" i="14"/>
  <c r="CT6" i="14" s="1"/>
  <c r="DE6" i="14"/>
  <c r="DM6" i="14"/>
  <c r="DK7" i="14"/>
  <c r="DS7" i="14"/>
  <c r="CQ8" i="14"/>
  <c r="CV8" i="14" s="1"/>
  <c r="CY8" i="14"/>
  <c r="DG8" i="14"/>
  <c r="DW8" i="14"/>
  <c r="DK9" i="14"/>
  <c r="DS9" i="14"/>
  <c r="DG10" i="14"/>
  <c r="DQ10" i="14"/>
  <c r="DK11" i="14"/>
  <c r="CR12" i="14"/>
  <c r="CW12" i="14" s="1"/>
  <c r="CZ14" i="14"/>
  <c r="DF16" i="14"/>
  <c r="CQ19" i="14"/>
  <c r="CV19" i="14" s="1"/>
  <c r="CR5" i="14"/>
  <c r="CW5" i="14" s="1"/>
  <c r="CZ5" i="14"/>
  <c r="DP5" i="14"/>
  <c r="DX5" i="14"/>
  <c r="CP6" i="14"/>
  <c r="CU6" i="14" s="1"/>
  <c r="CX6" i="14"/>
  <c r="DF6" i="14"/>
  <c r="DV6" i="14"/>
  <c r="CN7" i="14"/>
  <c r="CS7" i="14" s="1"/>
  <c r="DD7" i="14"/>
  <c r="DL7" i="14"/>
  <c r="CR8" i="14"/>
  <c r="CW8" i="14" s="1"/>
  <c r="CZ8" i="14"/>
  <c r="DP8" i="14"/>
  <c r="DX8" i="14"/>
  <c r="CN9" i="14"/>
  <c r="CS9" i="14" s="1"/>
  <c r="DD9" i="14"/>
  <c r="DL9" i="14"/>
  <c r="CX10" i="14"/>
  <c r="DR10" i="14"/>
  <c r="DL11" i="14"/>
  <c r="DP12" i="14"/>
  <c r="AG13" i="14"/>
  <c r="AH13" i="14" s="1"/>
  <c r="BN28" i="14" s="1"/>
  <c r="DA13" i="14"/>
  <c r="DF14" i="14"/>
  <c r="DD15" i="14"/>
  <c r="L16" i="14"/>
  <c r="BJ14" i="14" s="1"/>
  <c r="DJ17" i="14"/>
  <c r="DG19" i="14"/>
  <c r="CZ20" i="14"/>
  <c r="CX28" i="14"/>
  <c r="DY31" i="14"/>
  <c r="BP5" i="14"/>
  <c r="DL5" i="14"/>
  <c r="CS5" i="14"/>
  <c r="DA5" i="14"/>
  <c r="DQ5" i="14"/>
  <c r="DY5" i="14"/>
  <c r="CQ6" i="14"/>
  <c r="CV6" i="14" s="1"/>
  <c r="CY6" i="14"/>
  <c r="DG6" i="14"/>
  <c r="DW6" i="14"/>
  <c r="CO7" i="14"/>
  <c r="CT7" i="14" s="1"/>
  <c r="DE7" i="14"/>
  <c r="DM7" i="14"/>
  <c r="DA8" i="14"/>
  <c r="DQ8" i="14"/>
  <c r="DY8" i="14"/>
  <c r="CO9" i="14"/>
  <c r="CT9" i="14" s="1"/>
  <c r="DE9" i="14"/>
  <c r="DM9" i="14"/>
  <c r="CY10" i="14"/>
  <c r="DS10" i="14"/>
  <c r="DM11" i="14"/>
  <c r="CY12" i="14"/>
  <c r="DR12" i="14"/>
  <c r="DJ15" i="14"/>
  <c r="DV16" i="14"/>
  <c r="DR17" i="14"/>
  <c r="CO18" i="14"/>
  <c r="CT18" i="14" s="1"/>
  <c r="DW19" i="14"/>
  <c r="DP20" i="14"/>
  <c r="BL19" i="14"/>
  <c r="DX7" i="14"/>
  <c r="BB19" i="14"/>
  <c r="DJ5" i="14"/>
  <c r="DR5" i="14"/>
  <c r="CR6" i="14"/>
  <c r="CW6" i="14" s="1"/>
  <c r="CZ6" i="14"/>
  <c r="DP6" i="14"/>
  <c r="DX6" i="14"/>
  <c r="CP7" i="14"/>
  <c r="CU7" i="14" s="1"/>
  <c r="CX7" i="14"/>
  <c r="DF7" i="14"/>
  <c r="DH7" i="14" s="1"/>
  <c r="DI7" i="14" s="1"/>
  <c r="ED7" i="14" s="1"/>
  <c r="DV7" i="14"/>
  <c r="DJ8" i="14"/>
  <c r="DR8" i="14"/>
  <c r="CP9" i="14"/>
  <c r="CU9" i="14" s="1"/>
  <c r="CX9" i="14"/>
  <c r="DF9" i="14"/>
  <c r="DV9" i="14"/>
  <c r="CP10" i="14"/>
  <c r="CU10" i="14" s="1"/>
  <c r="CZ10" i="14"/>
  <c r="DJ10" i="14"/>
  <c r="DV10" i="14"/>
  <c r="DR11" i="14"/>
  <c r="CZ12" i="14"/>
  <c r="DX12" i="14"/>
  <c r="DL15" i="14"/>
  <c r="CZ18" i="14"/>
  <c r="DB18" i="14" s="1"/>
  <c r="DC18" i="14" s="1"/>
  <c r="EC18" i="14" s="1"/>
  <c r="DL30" i="14"/>
  <c r="AG19" i="14"/>
  <c r="AH19" i="14" s="1"/>
  <c r="BP28" i="14" s="1"/>
  <c r="CH29" i="14"/>
  <c r="CM29" i="14" s="1"/>
  <c r="CD30" i="14"/>
  <c r="CI30" i="14" s="1"/>
  <c r="BZ31" i="14"/>
  <c r="CH31" i="14"/>
  <c r="CM31" i="14" s="1"/>
  <c r="CD32" i="14"/>
  <c r="CI32" i="14" s="1"/>
  <c r="CE33" i="14"/>
  <c r="CJ33" i="14" s="1"/>
  <c r="CA34" i="14"/>
  <c r="CE35" i="14"/>
  <c r="CJ35" i="14" s="1"/>
  <c r="CA36" i="14"/>
  <c r="CE30" i="14"/>
  <c r="CJ30" i="14" s="1"/>
  <c r="CA31" i="14"/>
  <c r="CE32" i="14"/>
  <c r="CJ32" i="14" s="1"/>
  <c r="CF33" i="14"/>
  <c r="CK33" i="14" s="1"/>
  <c r="CB34" i="14"/>
  <c r="CF35" i="14"/>
  <c r="CK35" i="14" s="1"/>
  <c r="CB36" i="14"/>
  <c r="CG35" i="14"/>
  <c r="CL35" i="14" s="1"/>
  <c r="CC36" i="14"/>
  <c r="CF36" i="14"/>
  <c r="CK36" i="14" s="1"/>
  <c r="CF29" i="14"/>
  <c r="CK29" i="14" s="1"/>
  <c r="CF31" i="14"/>
  <c r="CK31" i="14" s="1"/>
  <c r="CB32" i="14"/>
  <c r="CC33" i="14"/>
  <c r="BY34" i="14"/>
  <c r="CG34" i="14"/>
  <c r="CL34" i="14" s="1"/>
  <c r="CC35" i="14"/>
  <c r="BY36" i="14"/>
  <c r="CG36" i="14"/>
  <c r="CL36" i="14" s="1"/>
  <c r="CG31" i="14"/>
  <c r="CL31" i="14" s="1"/>
  <c r="CD33" i="14"/>
  <c r="CI33" i="14" s="1"/>
  <c r="BZ34" i="14"/>
  <c r="CH34" i="14"/>
  <c r="CM34" i="14" s="1"/>
  <c r="CD35" i="14"/>
  <c r="CI35" i="14" s="1"/>
  <c r="P11" i="13"/>
  <c r="Q11" i="13" s="1"/>
  <c r="AE11" i="13" s="1"/>
  <c r="V161" i="13"/>
  <c r="W161" i="13" s="1"/>
  <c r="AN33" i="13" s="1"/>
  <c r="V129" i="13"/>
  <c r="W129" i="13" s="1"/>
  <c r="AM33" i="13" s="1"/>
  <c r="V150" i="13"/>
  <c r="W150" i="13" s="1"/>
  <c r="AN22" i="13" s="1"/>
  <c r="V159" i="13"/>
  <c r="W159" i="13" s="1"/>
  <c r="AN31" i="13" s="1"/>
  <c r="V92" i="13"/>
  <c r="W92" i="13" s="1"/>
  <c r="AL28" i="13" s="1"/>
  <c r="V80" i="13"/>
  <c r="W80" i="13" s="1"/>
  <c r="AL16" i="13" s="1"/>
  <c r="V114" i="13"/>
  <c r="W114" i="13" s="1"/>
  <c r="AM18" i="13" s="1"/>
  <c r="V98" i="13"/>
  <c r="W98" i="13" s="1"/>
  <c r="AL34" i="13" s="1"/>
  <c r="V66" i="13"/>
  <c r="W66" i="13" s="1"/>
  <c r="AK34" i="13" s="1"/>
  <c r="V34" i="13"/>
  <c r="W34" i="13" s="1"/>
  <c r="AJ34" i="13" s="1"/>
  <c r="V61" i="13"/>
  <c r="W61" i="13" s="1"/>
  <c r="AK29" i="13" s="1"/>
  <c r="V49" i="13"/>
  <c r="W49" i="13" s="1"/>
  <c r="AK17" i="13" s="1"/>
  <c r="V29" i="13"/>
  <c r="W29" i="13" s="1"/>
  <c r="AJ29" i="13" s="1"/>
  <c r="V127" i="13"/>
  <c r="W127" i="13" s="1"/>
  <c r="AM31" i="13" s="1"/>
  <c r="V43" i="13"/>
  <c r="W43" i="13" s="1"/>
  <c r="AK11" i="13" s="1"/>
  <c r="V8" i="13"/>
  <c r="W8" i="13" s="1"/>
  <c r="AJ8" i="13" s="1"/>
  <c r="P7" i="13"/>
  <c r="Q7" i="13" s="1"/>
  <c r="AE7" i="13" s="1"/>
  <c r="J10" i="13"/>
  <c r="K10" i="13" s="1"/>
  <c r="Z10" i="13" s="1"/>
  <c r="J14" i="13"/>
  <c r="K14" i="13" s="1"/>
  <c r="Z14" i="13" s="1"/>
  <c r="J18" i="13"/>
  <c r="K18" i="13" s="1"/>
  <c r="Z18" i="13" s="1"/>
  <c r="P27" i="13"/>
  <c r="Q27" i="13" s="1"/>
  <c r="AE27" i="13" s="1"/>
  <c r="P31" i="13"/>
  <c r="Q31" i="13" s="1"/>
  <c r="AE31" i="13" s="1"/>
  <c r="J33" i="13"/>
  <c r="K33" i="13" s="1"/>
  <c r="Z33" i="13" s="1"/>
  <c r="V20" i="13"/>
  <c r="W20" i="13" s="1"/>
  <c r="AJ20" i="13" s="1"/>
  <c r="V28" i="13"/>
  <c r="W28" i="13" s="1"/>
  <c r="AJ28" i="13" s="1"/>
  <c r="P35" i="13"/>
  <c r="Q35" i="13" s="1"/>
  <c r="AE35" i="13" s="1"/>
  <c r="P39" i="13"/>
  <c r="Q39" i="13" s="1"/>
  <c r="AF7" i="13" s="1"/>
  <c r="J7" i="13"/>
  <c r="K7" i="13" s="1"/>
  <c r="Z7" i="13" s="1"/>
  <c r="P12" i="13"/>
  <c r="Q12" i="13" s="1"/>
  <c r="AE12" i="13" s="1"/>
  <c r="J15" i="13"/>
  <c r="K15" i="13" s="1"/>
  <c r="Z15" i="13" s="1"/>
  <c r="V17" i="13"/>
  <c r="W17" i="13" s="1"/>
  <c r="AJ17" i="13" s="1"/>
  <c r="J19" i="13"/>
  <c r="K19" i="13" s="1"/>
  <c r="Z19" i="13" s="1"/>
  <c r="P20" i="13"/>
  <c r="Q20" i="13" s="1"/>
  <c r="AE20" i="13" s="1"/>
  <c r="J23" i="13"/>
  <c r="K23" i="13" s="1"/>
  <c r="Z23" i="13" s="1"/>
  <c r="P24" i="13"/>
  <c r="Q24" i="13" s="1"/>
  <c r="AE24" i="13" s="1"/>
  <c r="P28" i="13"/>
  <c r="Q28" i="13" s="1"/>
  <c r="AE28" i="13" s="1"/>
  <c r="P34" i="13"/>
  <c r="Q34" i="13" s="1"/>
  <c r="AE34" i="13" s="1"/>
  <c r="P9" i="13"/>
  <c r="Q9" i="13" s="1"/>
  <c r="AE9" i="13" s="1"/>
  <c r="J12" i="13"/>
  <c r="K12" i="13" s="1"/>
  <c r="Z12" i="13" s="1"/>
  <c r="J16" i="13"/>
  <c r="K16" i="13" s="1"/>
  <c r="Z16" i="13" s="1"/>
  <c r="V18" i="13"/>
  <c r="W18" i="13" s="1"/>
  <c r="AJ18" i="13" s="1"/>
  <c r="J20" i="13"/>
  <c r="K20" i="13" s="1"/>
  <c r="Z20" i="13" s="1"/>
  <c r="P21" i="13"/>
  <c r="Q21" i="13" s="1"/>
  <c r="AE21" i="13" s="1"/>
  <c r="J24" i="13"/>
  <c r="K24" i="13" s="1"/>
  <c r="Z24" i="13" s="1"/>
  <c r="J28" i="13"/>
  <c r="K28" i="13" s="1"/>
  <c r="Z28" i="13" s="1"/>
  <c r="J163" i="13"/>
  <c r="K163" i="13" s="1"/>
  <c r="AD35" i="13" s="1"/>
  <c r="J159" i="13"/>
  <c r="K159" i="13" s="1"/>
  <c r="AD31" i="13" s="1"/>
  <c r="J151" i="13"/>
  <c r="K151" i="13" s="1"/>
  <c r="AD23" i="13" s="1"/>
  <c r="J143" i="13"/>
  <c r="K143" i="13" s="1"/>
  <c r="AD15" i="13" s="1"/>
  <c r="J131" i="13"/>
  <c r="K131" i="13" s="1"/>
  <c r="AC35" i="13" s="1"/>
  <c r="J127" i="13"/>
  <c r="K127" i="13" s="1"/>
  <c r="AC31" i="13" s="1"/>
  <c r="J164" i="13"/>
  <c r="K164" i="13" s="1"/>
  <c r="AD36" i="13" s="1"/>
  <c r="J156" i="13"/>
  <c r="K156" i="13" s="1"/>
  <c r="AD28" i="13" s="1"/>
  <c r="J152" i="13"/>
  <c r="K152" i="13" s="1"/>
  <c r="AD24" i="13" s="1"/>
  <c r="J148" i="13"/>
  <c r="K148" i="13" s="1"/>
  <c r="AD20" i="13" s="1"/>
  <c r="J144" i="13"/>
  <c r="K144" i="13" s="1"/>
  <c r="AD16" i="13" s="1"/>
  <c r="J128" i="13"/>
  <c r="K128" i="13" s="1"/>
  <c r="AC32" i="13" s="1"/>
  <c r="J124" i="13"/>
  <c r="K124" i="13" s="1"/>
  <c r="AC28" i="13" s="1"/>
  <c r="J141" i="13"/>
  <c r="K141" i="13" s="1"/>
  <c r="AD13" i="13" s="1"/>
  <c r="J138" i="13"/>
  <c r="K138" i="13" s="1"/>
  <c r="AD10" i="13" s="1"/>
  <c r="J122" i="13"/>
  <c r="K122" i="13" s="1"/>
  <c r="AC26" i="13" s="1"/>
  <c r="J158" i="13"/>
  <c r="K158" i="13" s="1"/>
  <c r="AD30" i="13" s="1"/>
  <c r="J146" i="13"/>
  <c r="K146" i="13" s="1"/>
  <c r="AD18" i="13" s="1"/>
  <c r="J95" i="13"/>
  <c r="K95" i="13" s="1"/>
  <c r="AB31" i="13" s="1"/>
  <c r="J91" i="13"/>
  <c r="K91" i="13" s="1"/>
  <c r="AB27" i="13" s="1"/>
  <c r="J142" i="13"/>
  <c r="K142" i="13" s="1"/>
  <c r="AD14" i="13" s="1"/>
  <c r="J126" i="13"/>
  <c r="K126" i="13" s="1"/>
  <c r="AC30" i="13" s="1"/>
  <c r="J157" i="13"/>
  <c r="K157" i="13" s="1"/>
  <c r="AD29" i="13" s="1"/>
  <c r="J133" i="13"/>
  <c r="K133" i="13" s="1"/>
  <c r="AD5" i="13" s="1"/>
  <c r="J111" i="13"/>
  <c r="K111" i="13" s="1"/>
  <c r="AC15" i="13" s="1"/>
  <c r="J149" i="13"/>
  <c r="K149" i="13" s="1"/>
  <c r="AD21" i="13" s="1"/>
  <c r="J100" i="13"/>
  <c r="K100" i="13" s="1"/>
  <c r="AB36" i="13" s="1"/>
  <c r="J98" i="13"/>
  <c r="K98" i="13" s="1"/>
  <c r="AB34" i="13" s="1"/>
  <c r="J83" i="13"/>
  <c r="K83" i="13" s="1"/>
  <c r="AB19" i="13" s="1"/>
  <c r="J79" i="13"/>
  <c r="K79" i="13" s="1"/>
  <c r="AB15" i="13" s="1"/>
  <c r="J71" i="13"/>
  <c r="K71" i="13" s="1"/>
  <c r="AB7" i="13" s="1"/>
  <c r="J94" i="13"/>
  <c r="K94" i="13" s="1"/>
  <c r="AB30" i="13" s="1"/>
  <c r="J78" i="13"/>
  <c r="K78" i="13" s="1"/>
  <c r="AB14" i="13" s="1"/>
  <c r="J145" i="13"/>
  <c r="K145" i="13" s="1"/>
  <c r="AD17" i="13" s="1"/>
  <c r="J110" i="13"/>
  <c r="K110" i="13" s="1"/>
  <c r="AC14" i="13" s="1"/>
  <c r="J85" i="13"/>
  <c r="K85" i="13" s="1"/>
  <c r="AB21" i="13" s="1"/>
  <c r="J81" i="13"/>
  <c r="K81" i="13" s="1"/>
  <c r="AB17" i="13" s="1"/>
  <c r="J77" i="13"/>
  <c r="K77" i="13" s="1"/>
  <c r="AB13" i="13" s="1"/>
  <c r="J130" i="13"/>
  <c r="K130" i="13" s="1"/>
  <c r="AC34" i="13" s="1"/>
  <c r="J89" i="13"/>
  <c r="K89" i="13" s="1"/>
  <c r="AB25" i="13" s="1"/>
  <c r="J113" i="13"/>
  <c r="K113" i="13" s="1"/>
  <c r="AC17" i="13" s="1"/>
  <c r="J112" i="13"/>
  <c r="K112" i="13" s="1"/>
  <c r="AC16" i="13" s="1"/>
  <c r="J93" i="13"/>
  <c r="K93" i="13" s="1"/>
  <c r="AB29" i="13" s="1"/>
  <c r="J76" i="13"/>
  <c r="K76" i="13" s="1"/>
  <c r="AB12" i="13" s="1"/>
  <c r="J64" i="13"/>
  <c r="K64" i="13" s="1"/>
  <c r="AA32" i="13" s="1"/>
  <c r="J56" i="13"/>
  <c r="K56" i="13" s="1"/>
  <c r="AA24" i="13" s="1"/>
  <c r="J52" i="13"/>
  <c r="K52" i="13" s="1"/>
  <c r="AA20" i="13" s="1"/>
  <c r="J48" i="13"/>
  <c r="K48" i="13" s="1"/>
  <c r="AA16" i="13" s="1"/>
  <c r="J44" i="13"/>
  <c r="K44" i="13" s="1"/>
  <c r="AA12" i="13" s="1"/>
  <c r="J36" i="13"/>
  <c r="K36" i="13" s="1"/>
  <c r="Z36" i="13" s="1"/>
  <c r="J32" i="13"/>
  <c r="K32" i="13" s="1"/>
  <c r="Z32" i="13" s="1"/>
  <c r="J102" i="13"/>
  <c r="K102" i="13" s="1"/>
  <c r="AC6" i="13" s="1"/>
  <c r="J97" i="13"/>
  <c r="K97" i="13" s="1"/>
  <c r="AB33" i="13" s="1"/>
  <c r="J92" i="13"/>
  <c r="K92" i="13" s="1"/>
  <c r="AB28" i="13" s="1"/>
  <c r="J69" i="13"/>
  <c r="K69" i="13" s="1"/>
  <c r="AB5" i="13" s="1"/>
  <c r="J68" i="13"/>
  <c r="K68" i="13" s="1"/>
  <c r="AA36" i="13" s="1"/>
  <c r="J67" i="13"/>
  <c r="K67" i="13" s="1"/>
  <c r="AA35" i="13" s="1"/>
  <c r="J63" i="13"/>
  <c r="K63" i="13" s="1"/>
  <c r="AA31" i="13" s="1"/>
  <c r="J59" i="13"/>
  <c r="K59" i="13" s="1"/>
  <c r="AA27" i="13" s="1"/>
  <c r="J55" i="13"/>
  <c r="K55" i="13" s="1"/>
  <c r="AA23" i="13" s="1"/>
  <c r="J51" i="13"/>
  <c r="K51" i="13" s="1"/>
  <c r="AA19" i="13" s="1"/>
  <c r="J47" i="13"/>
  <c r="K47" i="13" s="1"/>
  <c r="AA15" i="13" s="1"/>
  <c r="J39" i="13"/>
  <c r="K39" i="13" s="1"/>
  <c r="AA7" i="13" s="1"/>
  <c r="J31" i="13"/>
  <c r="K31" i="13" s="1"/>
  <c r="Z31" i="13" s="1"/>
  <c r="J101" i="13"/>
  <c r="K101" i="13" s="1"/>
  <c r="AC5" i="13" s="1"/>
  <c r="J70" i="13"/>
  <c r="K70" i="13" s="1"/>
  <c r="AB6" i="13" s="1"/>
  <c r="J109" i="13"/>
  <c r="K109" i="13" s="1"/>
  <c r="AC13" i="13" s="1"/>
  <c r="J108" i="13"/>
  <c r="K108" i="13" s="1"/>
  <c r="AC12" i="13" s="1"/>
  <c r="J96" i="13"/>
  <c r="K96" i="13" s="1"/>
  <c r="AB32" i="13" s="1"/>
  <c r="J66" i="13"/>
  <c r="K66" i="13" s="1"/>
  <c r="AA34" i="13" s="1"/>
  <c r="J50" i="13"/>
  <c r="K50" i="13" s="1"/>
  <c r="AA18" i="13" s="1"/>
  <c r="J46" i="13"/>
  <c r="K46" i="13" s="1"/>
  <c r="AA14" i="13" s="1"/>
  <c r="J80" i="13"/>
  <c r="K80" i="13" s="1"/>
  <c r="AB16" i="13" s="1"/>
  <c r="J61" i="13"/>
  <c r="K61" i="13" s="1"/>
  <c r="AA29" i="13" s="1"/>
  <c r="J53" i="13"/>
  <c r="K53" i="13" s="1"/>
  <c r="AA21" i="13" s="1"/>
  <c r="J5" i="13"/>
  <c r="K5" i="13" s="1"/>
  <c r="Z5" i="13" s="1"/>
  <c r="J9" i="13"/>
  <c r="K9" i="13" s="1"/>
  <c r="Z9" i="13" s="1"/>
  <c r="J13" i="13"/>
  <c r="K13" i="13" s="1"/>
  <c r="Z13" i="13" s="1"/>
  <c r="P22" i="13"/>
  <c r="Q22" i="13" s="1"/>
  <c r="AE22" i="13" s="1"/>
  <c r="V23" i="13"/>
  <c r="W23" i="13" s="1"/>
  <c r="AJ23" i="13" s="1"/>
  <c r="J30" i="13"/>
  <c r="K30" i="13" s="1"/>
  <c r="Z30" i="13" s="1"/>
  <c r="V31" i="13"/>
  <c r="W31" i="13" s="1"/>
  <c r="AJ31" i="13" s="1"/>
  <c r="J34" i="13"/>
  <c r="K34" i="13" s="1"/>
  <c r="Z34" i="13" s="1"/>
  <c r="P156" i="13"/>
  <c r="Q156" i="13" s="1"/>
  <c r="AI28" i="13" s="1"/>
  <c r="P152" i="13"/>
  <c r="Q152" i="13" s="1"/>
  <c r="AI24" i="13" s="1"/>
  <c r="P132" i="13"/>
  <c r="Q132" i="13" s="1"/>
  <c r="AH36" i="13" s="1"/>
  <c r="P124" i="13"/>
  <c r="Q124" i="13" s="1"/>
  <c r="AH28" i="13" s="1"/>
  <c r="P116" i="13"/>
  <c r="Q116" i="13" s="1"/>
  <c r="AH20" i="13" s="1"/>
  <c r="P153" i="13"/>
  <c r="Q153" i="13" s="1"/>
  <c r="AI25" i="13" s="1"/>
  <c r="P145" i="13"/>
  <c r="Q145" i="13" s="1"/>
  <c r="AI17" i="13" s="1"/>
  <c r="P129" i="13"/>
  <c r="Q129" i="13" s="1"/>
  <c r="AH33" i="13" s="1"/>
  <c r="P121" i="13"/>
  <c r="Q121" i="13" s="1"/>
  <c r="AH25" i="13" s="1"/>
  <c r="P113" i="13"/>
  <c r="Q113" i="13" s="1"/>
  <c r="AH17" i="13" s="1"/>
  <c r="P163" i="13"/>
  <c r="Q163" i="13" s="1"/>
  <c r="AI35" i="13" s="1"/>
  <c r="P159" i="13"/>
  <c r="Q159" i="13" s="1"/>
  <c r="AI31" i="13" s="1"/>
  <c r="P155" i="13"/>
  <c r="Q155" i="13" s="1"/>
  <c r="AI27" i="13" s="1"/>
  <c r="P147" i="13"/>
  <c r="Q147" i="13" s="1"/>
  <c r="AI19" i="13" s="1"/>
  <c r="P104" i="13"/>
  <c r="Q104" i="13" s="1"/>
  <c r="AH8" i="13" s="1"/>
  <c r="P100" i="13"/>
  <c r="Q100" i="13" s="1"/>
  <c r="AG36" i="13" s="1"/>
  <c r="P134" i="13"/>
  <c r="Q134" i="13" s="1"/>
  <c r="AI6" i="13" s="1"/>
  <c r="P131" i="13"/>
  <c r="Q131" i="13" s="1"/>
  <c r="AH35" i="13" s="1"/>
  <c r="P115" i="13"/>
  <c r="Q115" i="13" s="1"/>
  <c r="AH19" i="13" s="1"/>
  <c r="P162" i="13"/>
  <c r="Q162" i="13" s="1"/>
  <c r="AI34" i="13" s="1"/>
  <c r="P154" i="13"/>
  <c r="Q154" i="13" s="1"/>
  <c r="AI26" i="13" s="1"/>
  <c r="P90" i="13"/>
  <c r="Q90" i="13" s="1"/>
  <c r="AG26" i="13" s="1"/>
  <c r="P89" i="13"/>
  <c r="Q89" i="13" s="1"/>
  <c r="AG25" i="13" s="1"/>
  <c r="P146" i="13"/>
  <c r="Q146" i="13" s="1"/>
  <c r="AI18" i="13" s="1"/>
  <c r="P88" i="13"/>
  <c r="Q88" i="13" s="1"/>
  <c r="AG24" i="13" s="1"/>
  <c r="P84" i="13"/>
  <c r="Q84" i="13" s="1"/>
  <c r="AG20" i="13" s="1"/>
  <c r="P76" i="13"/>
  <c r="Q76" i="13" s="1"/>
  <c r="AG12" i="13" s="1"/>
  <c r="P72" i="13"/>
  <c r="Q72" i="13" s="1"/>
  <c r="AG8" i="13" s="1"/>
  <c r="P139" i="13"/>
  <c r="Q139" i="13" s="1"/>
  <c r="AI11" i="13" s="1"/>
  <c r="P99" i="13"/>
  <c r="Q99" i="13" s="1"/>
  <c r="AG35" i="13" s="1"/>
  <c r="P83" i="13"/>
  <c r="Q83" i="13" s="1"/>
  <c r="AG19" i="13" s="1"/>
  <c r="P75" i="13"/>
  <c r="Q75" i="13" s="1"/>
  <c r="AG11" i="13" s="1"/>
  <c r="P123" i="13"/>
  <c r="Q123" i="13" s="1"/>
  <c r="AH27" i="13" s="1"/>
  <c r="P95" i="13"/>
  <c r="Q95" i="13" s="1"/>
  <c r="AG31" i="13" s="1"/>
  <c r="P86" i="13"/>
  <c r="Q86" i="13" s="1"/>
  <c r="AG22" i="13" s="1"/>
  <c r="P82" i="13"/>
  <c r="Q82" i="13" s="1"/>
  <c r="AG18" i="13" s="1"/>
  <c r="P74" i="13"/>
  <c r="Q74" i="13" s="1"/>
  <c r="AG10" i="13" s="1"/>
  <c r="P118" i="13"/>
  <c r="Q118" i="13" s="1"/>
  <c r="AH22" i="13" s="1"/>
  <c r="P106" i="13"/>
  <c r="Q106" i="13" s="1"/>
  <c r="AH10" i="13" s="1"/>
  <c r="P103" i="13"/>
  <c r="Q103" i="13" s="1"/>
  <c r="AH7" i="13" s="1"/>
  <c r="P102" i="13"/>
  <c r="Q102" i="13" s="1"/>
  <c r="AH6" i="13" s="1"/>
  <c r="P81" i="13"/>
  <c r="Q81" i="13" s="1"/>
  <c r="AG17" i="13" s="1"/>
  <c r="P73" i="13"/>
  <c r="Q73" i="13" s="1"/>
  <c r="AG9" i="13" s="1"/>
  <c r="P57" i="13"/>
  <c r="Q57" i="13" s="1"/>
  <c r="AF25" i="13" s="1"/>
  <c r="P49" i="13"/>
  <c r="Q49" i="13" s="1"/>
  <c r="AF17" i="13" s="1"/>
  <c r="P41" i="13"/>
  <c r="Q41" i="13" s="1"/>
  <c r="AF9" i="13" s="1"/>
  <c r="P37" i="13"/>
  <c r="Q37" i="13" s="1"/>
  <c r="AF5" i="13" s="1"/>
  <c r="P33" i="13"/>
  <c r="Q33" i="13" s="1"/>
  <c r="AE33" i="13" s="1"/>
  <c r="P91" i="13"/>
  <c r="Q91" i="13" s="1"/>
  <c r="AG27" i="13" s="1"/>
  <c r="P64" i="13"/>
  <c r="Q64" i="13" s="1"/>
  <c r="AF32" i="13" s="1"/>
  <c r="P60" i="13"/>
  <c r="Q60" i="13" s="1"/>
  <c r="AF28" i="13" s="1"/>
  <c r="P56" i="13"/>
  <c r="Q56" i="13" s="1"/>
  <c r="AF24" i="13" s="1"/>
  <c r="P44" i="13"/>
  <c r="Q44" i="13" s="1"/>
  <c r="AF12" i="13" s="1"/>
  <c r="P40" i="13"/>
  <c r="Q40" i="13" s="1"/>
  <c r="AF8" i="13" s="1"/>
  <c r="P107" i="13"/>
  <c r="Q107" i="13" s="1"/>
  <c r="AH11" i="13" s="1"/>
  <c r="P98" i="13"/>
  <c r="Q98" i="13" s="1"/>
  <c r="AG34" i="13" s="1"/>
  <c r="P68" i="13"/>
  <c r="Q68" i="13" s="1"/>
  <c r="AF36" i="13" s="1"/>
  <c r="P59" i="13"/>
  <c r="Q59" i="13" s="1"/>
  <c r="AF27" i="13" s="1"/>
  <c r="P51" i="13"/>
  <c r="Q51" i="13" s="1"/>
  <c r="AF19" i="13" s="1"/>
  <c r="P97" i="13"/>
  <c r="Q97" i="13" s="1"/>
  <c r="AG33" i="13" s="1"/>
  <c r="P67" i="13"/>
  <c r="Q67" i="13" s="1"/>
  <c r="AF35" i="13" s="1"/>
  <c r="P58" i="13"/>
  <c r="Q58" i="13" s="1"/>
  <c r="AF26" i="13" s="1"/>
  <c r="P54" i="13"/>
  <c r="Q54" i="13" s="1"/>
  <c r="AF22" i="13" s="1"/>
  <c r="P50" i="13"/>
  <c r="Q50" i="13" s="1"/>
  <c r="AF18" i="13" s="1"/>
  <c r="P42" i="13"/>
  <c r="Q42" i="13" s="1"/>
  <c r="AF10" i="13" s="1"/>
  <c r="P38" i="13"/>
  <c r="Q38" i="13" s="1"/>
  <c r="AF6" i="13" s="1"/>
  <c r="H5" i="12"/>
  <c r="H30" i="12"/>
  <c r="H14" i="12"/>
  <c r="H101" i="12"/>
  <c r="O23" i="12"/>
  <c r="H36" i="12"/>
  <c r="H20" i="12"/>
  <c r="J20" i="12" s="1"/>
  <c r="K20" i="12" s="1"/>
  <c r="H37" i="12"/>
  <c r="O7" i="12"/>
  <c r="H134" i="12"/>
  <c r="H136" i="12"/>
  <c r="H138" i="12"/>
  <c r="H140" i="12"/>
  <c r="H142" i="12"/>
  <c r="H144" i="12"/>
  <c r="H146" i="12"/>
  <c r="H148" i="12"/>
  <c r="H150" i="12"/>
  <c r="H152" i="12"/>
  <c r="H154" i="12"/>
  <c r="H156" i="12"/>
  <c r="H158" i="12"/>
  <c r="H160" i="12"/>
  <c r="J160" i="12" s="1"/>
  <c r="K160" i="12" s="1"/>
  <c r="H162" i="12"/>
  <c r="H164" i="12"/>
  <c r="J164" i="12" s="1"/>
  <c r="K164" i="12" s="1"/>
  <c r="H102" i="12"/>
  <c r="H104" i="12"/>
  <c r="H106" i="12"/>
  <c r="H108" i="12"/>
  <c r="H110" i="12"/>
  <c r="J110" i="12" s="1"/>
  <c r="K110" i="12" s="1"/>
  <c r="H112" i="12"/>
  <c r="H114" i="12"/>
  <c r="H116" i="12"/>
  <c r="H118" i="12"/>
  <c r="H120" i="12"/>
  <c r="H122" i="12"/>
  <c r="H124" i="12"/>
  <c r="H135" i="12"/>
  <c r="H137" i="12"/>
  <c r="H139" i="12"/>
  <c r="H141" i="12"/>
  <c r="J141" i="12" s="1"/>
  <c r="K141" i="12" s="1"/>
  <c r="H143" i="12"/>
  <c r="J143" i="12" s="1"/>
  <c r="K143" i="12" s="1"/>
  <c r="H145" i="12"/>
  <c r="H147" i="12"/>
  <c r="H149" i="12"/>
  <c r="H151" i="12"/>
  <c r="H153" i="12"/>
  <c r="H155" i="12"/>
  <c r="H157" i="12"/>
  <c r="J157" i="12" s="1"/>
  <c r="K157" i="12" s="1"/>
  <c r="H159" i="12"/>
  <c r="J159" i="12" s="1"/>
  <c r="K159" i="12" s="1"/>
  <c r="H161" i="12"/>
  <c r="H109" i="12"/>
  <c r="H125" i="12"/>
  <c r="H127" i="12"/>
  <c r="H129" i="12"/>
  <c r="H131" i="12"/>
  <c r="H71" i="12"/>
  <c r="H73" i="12"/>
  <c r="H75" i="12"/>
  <c r="H77" i="12"/>
  <c r="H79" i="12"/>
  <c r="H81" i="12"/>
  <c r="H83" i="12"/>
  <c r="H85" i="12"/>
  <c r="H87" i="12"/>
  <c r="H89" i="12"/>
  <c r="H91" i="12"/>
  <c r="H93" i="12"/>
  <c r="H95" i="12"/>
  <c r="H97" i="12"/>
  <c r="H99" i="12"/>
  <c r="H39" i="12"/>
  <c r="H52" i="12"/>
  <c r="H54" i="12"/>
  <c r="H56" i="12"/>
  <c r="H67" i="12"/>
  <c r="H7" i="12"/>
  <c r="H9" i="12"/>
  <c r="H11" i="12"/>
  <c r="H13" i="12"/>
  <c r="H15" i="12"/>
  <c r="H17" i="12"/>
  <c r="H19" i="12"/>
  <c r="H21" i="12"/>
  <c r="H23" i="12"/>
  <c r="H25" i="12"/>
  <c r="H27" i="12"/>
  <c r="H29" i="12"/>
  <c r="H31" i="12"/>
  <c r="H33" i="12"/>
  <c r="H35" i="12"/>
  <c r="H126" i="12"/>
  <c r="H70" i="12"/>
  <c r="H76" i="12"/>
  <c r="H82" i="12"/>
  <c r="H86" i="12"/>
  <c r="H92" i="12"/>
  <c r="H98" i="12"/>
  <c r="H40" i="12"/>
  <c r="H53" i="12"/>
  <c r="H107" i="12"/>
  <c r="H123" i="12"/>
  <c r="H41" i="12"/>
  <c r="H58" i="12"/>
  <c r="H117" i="12"/>
  <c r="H132" i="12"/>
  <c r="H74" i="12"/>
  <c r="H80" i="12"/>
  <c r="H88" i="12"/>
  <c r="H96" i="12"/>
  <c r="H38" i="12"/>
  <c r="H51" i="12"/>
  <c r="H105" i="12"/>
  <c r="H121" i="12"/>
  <c r="H43" i="12"/>
  <c r="H45" i="12"/>
  <c r="H47" i="12"/>
  <c r="H60" i="12"/>
  <c r="H62" i="12"/>
  <c r="J62" i="12" s="1"/>
  <c r="K62" i="12" s="1"/>
  <c r="H64" i="12"/>
  <c r="H130" i="12"/>
  <c r="J130" i="12" s="1"/>
  <c r="K130" i="12" s="1"/>
  <c r="H72" i="12"/>
  <c r="H78" i="12"/>
  <c r="H84" i="12"/>
  <c r="H90" i="12"/>
  <c r="H94" i="12"/>
  <c r="H100" i="12"/>
  <c r="H55" i="12"/>
  <c r="H133" i="12"/>
  <c r="J133" i="12" s="1"/>
  <c r="K133" i="12" s="1"/>
  <c r="H103" i="12"/>
  <c r="H119" i="12"/>
  <c r="H49" i="12"/>
  <c r="J49" i="12" s="1"/>
  <c r="K49" i="12" s="1"/>
  <c r="H66" i="12"/>
  <c r="H115" i="12"/>
  <c r="H42" i="12"/>
  <c r="H57" i="12"/>
  <c r="H163" i="12"/>
  <c r="J163" i="12" s="1"/>
  <c r="K163" i="12" s="1"/>
  <c r="H113" i="12"/>
  <c r="J113" i="12" s="1"/>
  <c r="K113" i="12" s="1"/>
  <c r="H44" i="12"/>
  <c r="J44" i="12" s="1"/>
  <c r="K44" i="12" s="1"/>
  <c r="H46" i="12"/>
  <c r="J46" i="12" s="1"/>
  <c r="K46" i="12" s="1"/>
  <c r="H48" i="12"/>
  <c r="H59" i="12"/>
  <c r="J59" i="12" s="1"/>
  <c r="K59" i="12" s="1"/>
  <c r="H61" i="12"/>
  <c r="J61" i="12" s="1"/>
  <c r="K61" i="12" s="1"/>
  <c r="H63" i="12"/>
  <c r="J63" i="12" s="1"/>
  <c r="K63" i="12" s="1"/>
  <c r="H26" i="12"/>
  <c r="H10" i="12"/>
  <c r="H68" i="12"/>
  <c r="H65" i="12"/>
  <c r="H32" i="12"/>
  <c r="H16" i="12"/>
  <c r="O97" i="12"/>
  <c r="H22" i="12"/>
  <c r="H6" i="12"/>
  <c r="O138" i="12"/>
  <c r="O140" i="12"/>
  <c r="O155" i="12"/>
  <c r="O157" i="12"/>
  <c r="O162" i="12"/>
  <c r="O111" i="12"/>
  <c r="O113" i="12"/>
  <c r="O142" i="12"/>
  <c r="O144" i="12"/>
  <c r="O146" i="12"/>
  <c r="O148" i="12"/>
  <c r="O164" i="12"/>
  <c r="O102" i="12"/>
  <c r="O104" i="12"/>
  <c r="O135" i="12"/>
  <c r="O137" i="12"/>
  <c r="O150" i="12"/>
  <c r="O152" i="12"/>
  <c r="O159" i="12"/>
  <c r="O161" i="12"/>
  <c r="O133" i="12"/>
  <c r="O106" i="12"/>
  <c r="O108" i="12"/>
  <c r="O139" i="12"/>
  <c r="O141" i="12"/>
  <c r="O154" i="12"/>
  <c r="O156" i="12"/>
  <c r="O143" i="12"/>
  <c r="O145" i="12"/>
  <c r="O158" i="12"/>
  <c r="O134" i="12"/>
  <c r="O136" i="12"/>
  <c r="P136" i="12" s="1"/>
  <c r="Q136" i="12" s="1"/>
  <c r="O151" i="12"/>
  <c r="O153" i="12"/>
  <c r="O160" i="12"/>
  <c r="O107" i="12"/>
  <c r="O109" i="12"/>
  <c r="O126" i="12"/>
  <c r="O128" i="12"/>
  <c r="P128" i="12" s="1"/>
  <c r="Q128" i="12" s="1"/>
  <c r="O79" i="12"/>
  <c r="O81" i="12"/>
  <c r="O94" i="12"/>
  <c r="O96" i="12"/>
  <c r="O47" i="12"/>
  <c r="O49" i="12"/>
  <c r="O58" i="12"/>
  <c r="O110" i="12"/>
  <c r="O115" i="12"/>
  <c r="O117" i="12"/>
  <c r="O130" i="12"/>
  <c r="O83" i="12"/>
  <c r="O85" i="12"/>
  <c r="O98" i="12"/>
  <c r="O100" i="12"/>
  <c r="O51" i="12"/>
  <c r="O53" i="12"/>
  <c r="O60" i="12"/>
  <c r="O67" i="12"/>
  <c r="O119" i="12"/>
  <c r="O121" i="12"/>
  <c r="O132" i="12"/>
  <c r="O70" i="12"/>
  <c r="O72" i="12"/>
  <c r="O87" i="12"/>
  <c r="O89" i="12"/>
  <c r="O38" i="12"/>
  <c r="O40" i="12"/>
  <c r="O62" i="12"/>
  <c r="O123" i="12"/>
  <c r="O125" i="12"/>
  <c r="O101" i="12"/>
  <c r="O74" i="12"/>
  <c r="O76" i="12"/>
  <c r="O91" i="12"/>
  <c r="O93" i="12"/>
  <c r="O69" i="12"/>
  <c r="P69" i="12" s="1"/>
  <c r="Q69" i="12" s="1"/>
  <c r="O42" i="12"/>
  <c r="O44" i="12"/>
  <c r="O55" i="12"/>
  <c r="O57" i="12"/>
  <c r="O64" i="12"/>
  <c r="O6" i="12"/>
  <c r="O8" i="12"/>
  <c r="O10" i="12"/>
  <c r="O12" i="12"/>
  <c r="O14" i="12"/>
  <c r="O16" i="12"/>
  <c r="O18" i="12"/>
  <c r="O20" i="12"/>
  <c r="O22" i="12"/>
  <c r="O24" i="12"/>
  <c r="O26" i="12"/>
  <c r="O28" i="12"/>
  <c r="O30" i="12"/>
  <c r="O32" i="12"/>
  <c r="O34" i="12"/>
  <c r="O36" i="12"/>
  <c r="O163" i="12"/>
  <c r="O114" i="12"/>
  <c r="O116" i="12"/>
  <c r="O82" i="12"/>
  <c r="O84" i="12"/>
  <c r="O99" i="12"/>
  <c r="O50" i="12"/>
  <c r="O52" i="12"/>
  <c r="O59" i="12"/>
  <c r="O61" i="12"/>
  <c r="O68" i="12"/>
  <c r="O112" i="12"/>
  <c r="O118" i="12"/>
  <c r="O120" i="12"/>
  <c r="O131" i="12"/>
  <c r="O71" i="12"/>
  <c r="O73" i="12"/>
  <c r="O86" i="12"/>
  <c r="O88" i="12"/>
  <c r="O39" i="12"/>
  <c r="O41" i="12"/>
  <c r="O54" i="12"/>
  <c r="O103" i="12"/>
  <c r="O127" i="12"/>
  <c r="O92" i="12"/>
  <c r="O37" i="12"/>
  <c r="O17" i="12"/>
  <c r="O33" i="12"/>
  <c r="O5" i="12"/>
  <c r="O45" i="12"/>
  <c r="O25" i="12"/>
  <c r="O95" i="12"/>
  <c r="O11" i="12"/>
  <c r="O27" i="12"/>
  <c r="O9" i="12"/>
  <c r="O122" i="12"/>
  <c r="O77" i="12"/>
  <c r="O56" i="12"/>
  <c r="O65" i="12"/>
  <c r="O21" i="12"/>
  <c r="O149" i="12"/>
  <c r="O80" i="12"/>
  <c r="O90" i="12"/>
  <c r="O15" i="12"/>
  <c r="O31" i="12"/>
  <c r="O105" i="12"/>
  <c r="O75" i="12"/>
  <c r="O78" i="12"/>
  <c r="O48" i="12"/>
  <c r="O63" i="12"/>
  <c r="O66" i="12"/>
  <c r="O19" i="12"/>
  <c r="O35" i="12"/>
  <c r="O147" i="12"/>
  <c r="O129" i="12"/>
  <c r="O13" i="12"/>
  <c r="O29" i="12"/>
  <c r="H28" i="12"/>
  <c r="J28" i="12" s="1"/>
  <c r="K28" i="12" s="1"/>
  <c r="H12" i="12"/>
  <c r="H50" i="12"/>
  <c r="O46" i="12"/>
  <c r="H18" i="12"/>
  <c r="I134" i="12"/>
  <c r="I136" i="12"/>
  <c r="I138" i="12"/>
  <c r="I140" i="12"/>
  <c r="I142" i="12"/>
  <c r="I144" i="12"/>
  <c r="I146" i="12"/>
  <c r="I148" i="12"/>
  <c r="I150" i="12"/>
  <c r="I152" i="12"/>
  <c r="I154" i="12"/>
  <c r="I156" i="12"/>
  <c r="J156" i="12" s="1"/>
  <c r="K156" i="12" s="1"/>
  <c r="I158" i="12"/>
  <c r="I160" i="12"/>
  <c r="I162" i="12"/>
  <c r="J162" i="12" s="1"/>
  <c r="K162" i="12" s="1"/>
  <c r="I164" i="12"/>
  <c r="I5" i="12"/>
  <c r="I37" i="12"/>
  <c r="I57" i="12"/>
  <c r="I42" i="12"/>
  <c r="I69" i="12"/>
  <c r="J69" i="12" s="1"/>
  <c r="K69" i="12" s="1"/>
  <c r="I101" i="12"/>
  <c r="I122" i="12"/>
  <c r="I115" i="12"/>
  <c r="I106" i="12"/>
  <c r="I147" i="12"/>
  <c r="N94" i="12"/>
  <c r="N84" i="12"/>
  <c r="P84" i="12" s="1"/>
  <c r="Q84" i="12" s="1"/>
  <c r="N81" i="12"/>
  <c r="U146" i="12"/>
  <c r="U162" i="12"/>
  <c r="U115" i="12"/>
  <c r="U117" i="12"/>
  <c r="U130" i="12"/>
  <c r="U132" i="12"/>
  <c r="U70" i="12"/>
  <c r="U72" i="12"/>
  <c r="U74" i="12"/>
  <c r="U76" i="12"/>
  <c r="U78" i="12"/>
  <c r="U80" i="12"/>
  <c r="U82" i="12"/>
  <c r="U84" i="12"/>
  <c r="U86" i="12"/>
  <c r="U88" i="12"/>
  <c r="U90" i="12"/>
  <c r="U92" i="12"/>
  <c r="U94" i="12"/>
  <c r="U96" i="12"/>
  <c r="U98" i="12"/>
  <c r="U100" i="12"/>
  <c r="U38" i="12"/>
  <c r="U43" i="12"/>
  <c r="U45" i="12"/>
  <c r="U60" i="12"/>
  <c r="U37" i="12"/>
  <c r="U5" i="12"/>
  <c r="U139" i="12"/>
  <c r="U141" i="12"/>
  <c r="U148" i="12"/>
  <c r="U155" i="12"/>
  <c r="U157" i="12"/>
  <c r="U164" i="12"/>
  <c r="U102" i="12"/>
  <c r="U104" i="12"/>
  <c r="U119" i="12"/>
  <c r="U121" i="12"/>
  <c r="U101" i="12"/>
  <c r="V101" i="12" s="1"/>
  <c r="W101" i="12" s="1"/>
  <c r="U69" i="12"/>
  <c r="V69" i="12" s="1"/>
  <c r="W69" i="12" s="1"/>
  <c r="U40" i="12"/>
  <c r="U50" i="12"/>
  <c r="U55" i="12"/>
  <c r="U57" i="12"/>
  <c r="U150" i="12"/>
  <c r="U133" i="12"/>
  <c r="U106" i="12"/>
  <c r="U108" i="12"/>
  <c r="U123" i="12"/>
  <c r="U125" i="12"/>
  <c r="U52" i="12"/>
  <c r="U62" i="12"/>
  <c r="U67" i="12"/>
  <c r="U134" i="12"/>
  <c r="U136" i="12"/>
  <c r="U143" i="12"/>
  <c r="U145" i="12"/>
  <c r="U152" i="12"/>
  <c r="U159" i="12"/>
  <c r="U161" i="12"/>
  <c r="U110" i="12"/>
  <c r="U112" i="12"/>
  <c r="U127" i="12"/>
  <c r="U129" i="12"/>
  <c r="U42" i="12"/>
  <c r="U47" i="12"/>
  <c r="U49" i="12"/>
  <c r="U64" i="12"/>
  <c r="U7" i="12"/>
  <c r="U9" i="12"/>
  <c r="U11" i="12"/>
  <c r="U13" i="12"/>
  <c r="U15" i="12"/>
  <c r="U17" i="12"/>
  <c r="U19" i="12"/>
  <c r="U21" i="12"/>
  <c r="U23" i="12"/>
  <c r="U25" i="12"/>
  <c r="U27" i="12"/>
  <c r="U29" i="12"/>
  <c r="U31" i="12"/>
  <c r="U33" i="12"/>
  <c r="U35" i="12"/>
  <c r="U138" i="12"/>
  <c r="U154" i="12"/>
  <c r="U114" i="12"/>
  <c r="U116" i="12"/>
  <c r="U131" i="12"/>
  <c r="U71" i="12"/>
  <c r="U73" i="12"/>
  <c r="U75" i="12"/>
  <c r="U77" i="12"/>
  <c r="U79" i="12"/>
  <c r="U81" i="12"/>
  <c r="U83" i="12"/>
  <c r="U85" i="12"/>
  <c r="U87" i="12"/>
  <c r="U89" i="12"/>
  <c r="U91" i="12"/>
  <c r="U93" i="12"/>
  <c r="U95" i="12"/>
  <c r="U97" i="12"/>
  <c r="U99" i="12"/>
  <c r="U44" i="12"/>
  <c r="U54" i="12"/>
  <c r="U59" i="12"/>
  <c r="U61" i="12"/>
  <c r="U140" i="12"/>
  <c r="U147" i="12"/>
  <c r="U149" i="12"/>
  <c r="U156" i="12"/>
  <c r="U163" i="12"/>
  <c r="U103" i="12"/>
  <c r="U105" i="12"/>
  <c r="U118" i="12"/>
  <c r="U120" i="12"/>
  <c r="U39" i="12"/>
  <c r="U41" i="12"/>
  <c r="U56" i="12"/>
  <c r="U66" i="12"/>
  <c r="U135" i="12"/>
  <c r="U137" i="12"/>
  <c r="U144" i="12"/>
  <c r="U151" i="12"/>
  <c r="U153" i="12"/>
  <c r="U160" i="12"/>
  <c r="U111" i="12"/>
  <c r="U113" i="12"/>
  <c r="U126" i="12"/>
  <c r="U128" i="12"/>
  <c r="U48" i="12"/>
  <c r="U58" i="12"/>
  <c r="U63" i="12"/>
  <c r="U65" i="12"/>
  <c r="U6" i="12"/>
  <c r="U8" i="12"/>
  <c r="U10" i="12"/>
  <c r="U12" i="12"/>
  <c r="U14" i="12"/>
  <c r="U16" i="12"/>
  <c r="U18" i="12"/>
  <c r="U20" i="12"/>
  <c r="U22" i="12"/>
  <c r="U24" i="12"/>
  <c r="V24" i="12" s="1"/>
  <c r="W24" i="12" s="1"/>
  <c r="U26" i="12"/>
  <c r="U28" i="12"/>
  <c r="U30" i="12"/>
  <c r="U32" i="12"/>
  <c r="U34" i="12"/>
  <c r="U36" i="12"/>
  <c r="U122" i="12"/>
  <c r="V122" i="12" s="1"/>
  <c r="W122" i="12" s="1"/>
  <c r="U158" i="12"/>
  <c r="U51" i="12"/>
  <c r="U68" i="12"/>
  <c r="U109" i="12"/>
  <c r="U124" i="12"/>
  <c r="U46" i="12"/>
  <c r="U107" i="12"/>
  <c r="U53" i="12"/>
  <c r="I36" i="12"/>
  <c r="J36" i="12" s="1"/>
  <c r="K36" i="12" s="1"/>
  <c r="I34" i="12"/>
  <c r="I32" i="12"/>
  <c r="I30" i="12"/>
  <c r="J30" i="12" s="1"/>
  <c r="K30" i="12" s="1"/>
  <c r="I28" i="12"/>
  <c r="I26" i="12"/>
  <c r="I24" i="12"/>
  <c r="J24" i="12" s="1"/>
  <c r="K24" i="12" s="1"/>
  <c r="I22" i="12"/>
  <c r="J22" i="12" s="1"/>
  <c r="K22" i="12" s="1"/>
  <c r="I20" i="12"/>
  <c r="I18" i="12"/>
  <c r="I16" i="12"/>
  <c r="I14" i="12"/>
  <c r="I12" i="12"/>
  <c r="I10" i="12"/>
  <c r="I8" i="12"/>
  <c r="I6" i="12"/>
  <c r="I68" i="12"/>
  <c r="I55" i="12"/>
  <c r="J55" i="12" s="1"/>
  <c r="K55" i="12" s="1"/>
  <c r="I53" i="12"/>
  <c r="I51" i="12"/>
  <c r="I40" i="12"/>
  <c r="I38" i="12"/>
  <c r="I100" i="12"/>
  <c r="I98" i="12"/>
  <c r="I96" i="12"/>
  <c r="I94" i="12"/>
  <c r="I92" i="12"/>
  <c r="I90" i="12"/>
  <c r="I88" i="12"/>
  <c r="I86" i="12"/>
  <c r="I84" i="12"/>
  <c r="I82" i="12"/>
  <c r="I80" i="12"/>
  <c r="I78" i="12"/>
  <c r="I76" i="12"/>
  <c r="I74" i="12"/>
  <c r="I72" i="12"/>
  <c r="I70" i="12"/>
  <c r="I132" i="12"/>
  <c r="I130" i="12"/>
  <c r="I128" i="12"/>
  <c r="J128" i="12" s="1"/>
  <c r="K128" i="12" s="1"/>
  <c r="I126" i="12"/>
  <c r="I124" i="12"/>
  <c r="I117" i="12"/>
  <c r="I108" i="12"/>
  <c r="I153" i="12"/>
  <c r="I137" i="12"/>
  <c r="N101" i="12"/>
  <c r="P101" i="12" s="1"/>
  <c r="Q101" i="12" s="1"/>
  <c r="N126" i="12"/>
  <c r="P126" i="12" s="1"/>
  <c r="Q126" i="12" s="1"/>
  <c r="N116" i="12"/>
  <c r="T139" i="12"/>
  <c r="V139" i="12" s="1"/>
  <c r="W139" i="12" s="1"/>
  <c r="T141" i="12"/>
  <c r="V141" i="12" s="1"/>
  <c r="W141" i="12" s="1"/>
  <c r="T148" i="12"/>
  <c r="T155" i="12"/>
  <c r="T157" i="12"/>
  <c r="T164" i="12"/>
  <c r="V164" i="12" s="1"/>
  <c r="W164" i="12" s="1"/>
  <c r="T102" i="12"/>
  <c r="V102" i="12" s="1"/>
  <c r="W102" i="12" s="1"/>
  <c r="T104" i="12"/>
  <c r="V104" i="12" s="1"/>
  <c r="W104" i="12" s="1"/>
  <c r="T119" i="12"/>
  <c r="V119" i="12" s="1"/>
  <c r="W119" i="12" s="1"/>
  <c r="T121" i="12"/>
  <c r="V121" i="12" s="1"/>
  <c r="W121" i="12" s="1"/>
  <c r="T40" i="12"/>
  <c r="T50" i="12"/>
  <c r="T55" i="12"/>
  <c r="T57" i="12"/>
  <c r="V57" i="12" s="1"/>
  <c r="W57" i="12" s="1"/>
  <c r="T150" i="12"/>
  <c r="V150" i="12" s="1"/>
  <c r="W150" i="12" s="1"/>
  <c r="T106" i="12"/>
  <c r="T108" i="12"/>
  <c r="T123" i="12"/>
  <c r="T125" i="12"/>
  <c r="T52" i="12"/>
  <c r="T62" i="12"/>
  <c r="V62" i="12" s="1"/>
  <c r="W62" i="12" s="1"/>
  <c r="T67" i="12"/>
  <c r="V67" i="12" s="1"/>
  <c r="W67" i="12" s="1"/>
  <c r="T37" i="12"/>
  <c r="T5" i="12"/>
  <c r="T134" i="12"/>
  <c r="V134" i="12" s="1"/>
  <c r="W134" i="12" s="1"/>
  <c r="T136" i="12"/>
  <c r="T143" i="12"/>
  <c r="T145" i="12"/>
  <c r="T152" i="12"/>
  <c r="T159" i="12"/>
  <c r="V159" i="12" s="1"/>
  <c r="W159" i="12" s="1"/>
  <c r="T161" i="12"/>
  <c r="V161" i="12" s="1"/>
  <c r="W161" i="12" s="1"/>
  <c r="T110" i="12"/>
  <c r="T112" i="12"/>
  <c r="V112" i="12" s="1"/>
  <c r="W112" i="12" s="1"/>
  <c r="T127" i="12"/>
  <c r="T129" i="12"/>
  <c r="T101" i="12"/>
  <c r="T69" i="12"/>
  <c r="T42" i="12"/>
  <c r="T47" i="12"/>
  <c r="V47" i="12" s="1"/>
  <c r="W47" i="12" s="1"/>
  <c r="T49" i="12"/>
  <c r="T64" i="12"/>
  <c r="V64" i="12" s="1"/>
  <c r="W64" i="12" s="1"/>
  <c r="T7" i="12"/>
  <c r="T9" i="12"/>
  <c r="T11" i="12"/>
  <c r="T13" i="12"/>
  <c r="T15" i="12"/>
  <c r="T17" i="12"/>
  <c r="T19" i="12"/>
  <c r="T21" i="12"/>
  <c r="V21" i="12" s="1"/>
  <c r="W21" i="12" s="1"/>
  <c r="T23" i="12"/>
  <c r="V23" i="12" s="1"/>
  <c r="W23" i="12" s="1"/>
  <c r="T25" i="12"/>
  <c r="T27" i="12"/>
  <c r="T29" i="12"/>
  <c r="T31" i="12"/>
  <c r="T33" i="12"/>
  <c r="V33" i="12" s="1"/>
  <c r="W33" i="12" s="1"/>
  <c r="T35" i="12"/>
  <c r="T138" i="12"/>
  <c r="V138" i="12" s="1"/>
  <c r="W138" i="12" s="1"/>
  <c r="T154" i="12"/>
  <c r="V154" i="12" s="1"/>
  <c r="W154" i="12" s="1"/>
  <c r="T133" i="12"/>
  <c r="T114" i="12"/>
  <c r="T116" i="12"/>
  <c r="T131" i="12"/>
  <c r="T71" i="12"/>
  <c r="T73" i="12"/>
  <c r="T75" i="12"/>
  <c r="T77" i="12"/>
  <c r="T79" i="12"/>
  <c r="T81" i="12"/>
  <c r="T83" i="12"/>
  <c r="T85" i="12"/>
  <c r="V85" i="12" s="1"/>
  <c r="W85" i="12" s="1"/>
  <c r="T87" i="12"/>
  <c r="T89" i="12"/>
  <c r="T91" i="12"/>
  <c r="T93" i="12"/>
  <c r="T95" i="12"/>
  <c r="T97" i="12"/>
  <c r="T99" i="12"/>
  <c r="T44" i="12"/>
  <c r="T54" i="12"/>
  <c r="T59" i="12"/>
  <c r="T61" i="12"/>
  <c r="T140" i="12"/>
  <c r="V140" i="12" s="1"/>
  <c r="W140" i="12" s="1"/>
  <c r="T147" i="12"/>
  <c r="T149" i="12"/>
  <c r="V149" i="12" s="1"/>
  <c r="W149" i="12" s="1"/>
  <c r="T156" i="12"/>
  <c r="T163" i="12"/>
  <c r="T103" i="12"/>
  <c r="T105" i="12"/>
  <c r="T118" i="12"/>
  <c r="V118" i="12" s="1"/>
  <c r="W118" i="12" s="1"/>
  <c r="T120" i="12"/>
  <c r="V120" i="12" s="1"/>
  <c r="W120" i="12" s="1"/>
  <c r="T39" i="12"/>
  <c r="T41" i="12"/>
  <c r="V41" i="12" s="1"/>
  <c r="W41" i="12" s="1"/>
  <c r="T56" i="12"/>
  <c r="T66" i="12"/>
  <c r="T142" i="12"/>
  <c r="T158" i="12"/>
  <c r="T107" i="12"/>
  <c r="V107" i="12" s="1"/>
  <c r="W107" i="12" s="1"/>
  <c r="T109" i="12"/>
  <c r="V109" i="12" s="1"/>
  <c r="W109" i="12" s="1"/>
  <c r="T122" i="12"/>
  <c r="T124" i="12"/>
  <c r="V124" i="12" s="1"/>
  <c r="W124" i="12" s="1"/>
  <c r="T46" i="12"/>
  <c r="V46" i="12" s="1"/>
  <c r="W46" i="12" s="1"/>
  <c r="T51" i="12"/>
  <c r="T53" i="12"/>
  <c r="T68" i="12"/>
  <c r="T146" i="12"/>
  <c r="T162" i="12"/>
  <c r="T115" i="12"/>
  <c r="T117" i="12"/>
  <c r="V117" i="12" s="1"/>
  <c r="W117" i="12" s="1"/>
  <c r="T130" i="12"/>
  <c r="T132" i="12"/>
  <c r="V132" i="12" s="1"/>
  <c r="W132" i="12" s="1"/>
  <c r="T70" i="12"/>
  <c r="V70" i="12" s="1"/>
  <c r="W70" i="12" s="1"/>
  <c r="T72" i="12"/>
  <c r="T74" i="12"/>
  <c r="T76" i="12"/>
  <c r="T78" i="12"/>
  <c r="T80" i="12"/>
  <c r="T82" i="12"/>
  <c r="V82" i="12" s="1"/>
  <c r="W82" i="12" s="1"/>
  <c r="T84" i="12"/>
  <c r="T86" i="12"/>
  <c r="V86" i="12" s="1"/>
  <c r="W86" i="12" s="1"/>
  <c r="T88" i="12"/>
  <c r="T90" i="12"/>
  <c r="T92" i="12"/>
  <c r="T94" i="12"/>
  <c r="T96" i="12"/>
  <c r="T98" i="12"/>
  <c r="V98" i="12" s="1"/>
  <c r="W98" i="12" s="1"/>
  <c r="T100" i="12"/>
  <c r="T38" i="12"/>
  <c r="V38" i="12" s="1"/>
  <c r="W38" i="12" s="1"/>
  <c r="T43" i="12"/>
  <c r="T45" i="12"/>
  <c r="T60" i="12"/>
  <c r="T111" i="12"/>
  <c r="T18" i="12"/>
  <c r="T34" i="12"/>
  <c r="V34" i="12" s="1"/>
  <c r="W34" i="12" s="1"/>
  <c r="T137" i="12"/>
  <c r="V137" i="12" s="1"/>
  <c r="W137" i="12" s="1"/>
  <c r="T144" i="12"/>
  <c r="V144" i="12" s="1"/>
  <c r="W144" i="12" s="1"/>
  <c r="T151" i="12"/>
  <c r="V151" i="12" s="1"/>
  <c r="W151" i="12" s="1"/>
  <c r="T58" i="12"/>
  <c r="V58" i="12" s="1"/>
  <c r="W58" i="12" s="1"/>
  <c r="T12" i="12"/>
  <c r="T28" i="12"/>
  <c r="T126" i="12"/>
  <c r="T48" i="12"/>
  <c r="T65" i="12"/>
  <c r="V65" i="12" s="1"/>
  <c r="W65" i="12" s="1"/>
  <c r="T6" i="12"/>
  <c r="T22" i="12"/>
  <c r="T16" i="12"/>
  <c r="T32" i="12"/>
  <c r="V32" i="12" s="1"/>
  <c r="W32" i="12" s="1"/>
  <c r="T113" i="12"/>
  <c r="T63" i="12"/>
  <c r="V63" i="12" s="1"/>
  <c r="W63" i="12" s="1"/>
  <c r="T20" i="12"/>
  <c r="V20" i="12" s="1"/>
  <c r="W20" i="12" s="1"/>
  <c r="T36" i="12"/>
  <c r="V36" i="12" s="1"/>
  <c r="W36" i="12" s="1"/>
  <c r="T153" i="12"/>
  <c r="V153" i="12" s="1"/>
  <c r="W153" i="12" s="1"/>
  <c r="T160" i="12"/>
  <c r="T14" i="12"/>
  <c r="T30" i="12"/>
  <c r="V30" i="12" s="1"/>
  <c r="W30" i="12" s="1"/>
  <c r="I64" i="12"/>
  <c r="I62" i="12"/>
  <c r="I60" i="12"/>
  <c r="I47" i="12"/>
  <c r="J47" i="12" s="1"/>
  <c r="K47" i="12" s="1"/>
  <c r="I45" i="12"/>
  <c r="I43" i="12"/>
  <c r="I121" i="12"/>
  <c r="J121" i="12" s="1"/>
  <c r="K121" i="12" s="1"/>
  <c r="I112" i="12"/>
  <c r="I105" i="12"/>
  <c r="I149" i="12"/>
  <c r="N5" i="12"/>
  <c r="N59" i="12"/>
  <c r="N50" i="12"/>
  <c r="P50" i="12" s="1"/>
  <c r="Q50" i="12" s="1"/>
  <c r="T8" i="12"/>
  <c r="U142" i="12"/>
  <c r="J103" i="12"/>
  <c r="K103" i="12" s="1"/>
  <c r="P96" i="12"/>
  <c r="Q96" i="12" s="1"/>
  <c r="N142" i="12"/>
  <c r="N144" i="12"/>
  <c r="N146" i="12"/>
  <c r="N148" i="12"/>
  <c r="N164" i="12"/>
  <c r="N102" i="12"/>
  <c r="P102" i="12" s="1"/>
  <c r="Q102" i="12" s="1"/>
  <c r="N104" i="12"/>
  <c r="N135" i="12"/>
  <c r="P135" i="12" s="1"/>
  <c r="Q135" i="12" s="1"/>
  <c r="N137" i="12"/>
  <c r="P137" i="12" s="1"/>
  <c r="Q137" i="12" s="1"/>
  <c r="N150" i="12"/>
  <c r="N152" i="12"/>
  <c r="P152" i="12" s="1"/>
  <c r="Q152" i="12" s="1"/>
  <c r="N159" i="12"/>
  <c r="N161" i="12"/>
  <c r="N106" i="12"/>
  <c r="N108" i="12"/>
  <c r="P108" i="12" s="1"/>
  <c r="Q108" i="12" s="1"/>
  <c r="N139" i="12"/>
  <c r="P139" i="12" s="1"/>
  <c r="Q139" i="12" s="1"/>
  <c r="N141" i="12"/>
  <c r="N154" i="12"/>
  <c r="P154" i="12" s="1"/>
  <c r="Q154" i="12" s="1"/>
  <c r="N156" i="12"/>
  <c r="N110" i="12"/>
  <c r="P110" i="12" s="1"/>
  <c r="Q110" i="12" s="1"/>
  <c r="N112" i="12"/>
  <c r="P112" i="12" s="1"/>
  <c r="Q112" i="12" s="1"/>
  <c r="N143" i="12"/>
  <c r="N145" i="12"/>
  <c r="P145" i="12" s="1"/>
  <c r="Q145" i="12" s="1"/>
  <c r="N158" i="12"/>
  <c r="P158" i="12" s="1"/>
  <c r="Q158" i="12" s="1"/>
  <c r="N147" i="12"/>
  <c r="P147" i="12" s="1"/>
  <c r="Q147" i="12" s="1"/>
  <c r="N149" i="12"/>
  <c r="P149" i="12" s="1"/>
  <c r="Q149" i="12" s="1"/>
  <c r="N163" i="12"/>
  <c r="P163" i="12" s="1"/>
  <c r="Q163" i="12" s="1"/>
  <c r="N103" i="12"/>
  <c r="P103" i="12" s="1"/>
  <c r="Q103" i="12" s="1"/>
  <c r="N105" i="12"/>
  <c r="P105" i="12" s="1"/>
  <c r="Q105" i="12" s="1"/>
  <c r="N138" i="12"/>
  <c r="N140" i="12"/>
  <c r="P140" i="12" s="1"/>
  <c r="Q140" i="12" s="1"/>
  <c r="N155" i="12"/>
  <c r="P155" i="12" s="1"/>
  <c r="Q155" i="12" s="1"/>
  <c r="N157" i="12"/>
  <c r="P157" i="12" s="1"/>
  <c r="Q157" i="12" s="1"/>
  <c r="N162" i="12"/>
  <c r="P162" i="12" s="1"/>
  <c r="Q162" i="12" s="1"/>
  <c r="N111" i="12"/>
  <c r="P111" i="12" s="1"/>
  <c r="Q111" i="12" s="1"/>
  <c r="N113" i="12"/>
  <c r="P113" i="12" s="1"/>
  <c r="Q113" i="12" s="1"/>
  <c r="N133" i="12"/>
  <c r="P133" i="12" s="1"/>
  <c r="Q133" i="12" s="1"/>
  <c r="N115" i="12"/>
  <c r="P115" i="12" s="1"/>
  <c r="Q115" i="12" s="1"/>
  <c r="N117" i="12"/>
  <c r="N130" i="12"/>
  <c r="P130" i="12" s="1"/>
  <c r="Q130" i="12" s="1"/>
  <c r="N83" i="12"/>
  <c r="P83" i="12" s="1"/>
  <c r="Q83" i="12" s="1"/>
  <c r="N85" i="12"/>
  <c r="N98" i="12"/>
  <c r="N100" i="12"/>
  <c r="N51" i="12"/>
  <c r="N53" i="12"/>
  <c r="P53" i="12" s="1"/>
  <c r="Q53" i="12" s="1"/>
  <c r="N60" i="12"/>
  <c r="N67" i="12"/>
  <c r="P67" i="12" s="1"/>
  <c r="Q67" i="12" s="1"/>
  <c r="N151" i="12"/>
  <c r="N107" i="12"/>
  <c r="N119" i="12"/>
  <c r="N121" i="12"/>
  <c r="N132" i="12"/>
  <c r="P132" i="12" s="1"/>
  <c r="Q132" i="12" s="1"/>
  <c r="N70" i="12"/>
  <c r="N72" i="12"/>
  <c r="P72" i="12" s="1"/>
  <c r="Q72" i="12" s="1"/>
  <c r="N87" i="12"/>
  <c r="P87" i="12" s="1"/>
  <c r="Q87" i="12" s="1"/>
  <c r="N89" i="12"/>
  <c r="N38" i="12"/>
  <c r="P38" i="12" s="1"/>
  <c r="Q38" i="12" s="1"/>
  <c r="N40" i="12"/>
  <c r="N62" i="12"/>
  <c r="N134" i="12"/>
  <c r="P134" i="12" s="1"/>
  <c r="Q134" i="12" s="1"/>
  <c r="N123" i="12"/>
  <c r="P123" i="12" s="1"/>
  <c r="Q123" i="12" s="1"/>
  <c r="N125" i="12"/>
  <c r="N74" i="12"/>
  <c r="N76" i="12"/>
  <c r="N91" i="12"/>
  <c r="P91" i="12" s="1"/>
  <c r="Q91" i="12" s="1"/>
  <c r="N93" i="12"/>
  <c r="N42" i="12"/>
  <c r="P42" i="12" s="1"/>
  <c r="Q42" i="12" s="1"/>
  <c r="N44" i="12"/>
  <c r="N55" i="12"/>
  <c r="P55" i="12" s="1"/>
  <c r="Q55" i="12" s="1"/>
  <c r="N57" i="12"/>
  <c r="P57" i="12" s="1"/>
  <c r="Q57" i="12" s="1"/>
  <c r="N64" i="12"/>
  <c r="N6" i="12"/>
  <c r="N8" i="12"/>
  <c r="N10" i="12"/>
  <c r="N12" i="12"/>
  <c r="N14" i="12"/>
  <c r="N16" i="12"/>
  <c r="N18" i="12"/>
  <c r="N20" i="12"/>
  <c r="N22" i="12"/>
  <c r="P22" i="12" s="1"/>
  <c r="Q22" i="12" s="1"/>
  <c r="N24" i="12"/>
  <c r="N26" i="12"/>
  <c r="N28" i="12"/>
  <c r="P28" i="12" s="1"/>
  <c r="Q28" i="12" s="1"/>
  <c r="N30" i="12"/>
  <c r="N32" i="12"/>
  <c r="P32" i="12" s="1"/>
  <c r="Q32" i="12" s="1"/>
  <c r="N34" i="12"/>
  <c r="P34" i="12" s="1"/>
  <c r="Q34" i="12" s="1"/>
  <c r="N36" i="12"/>
  <c r="N127" i="12"/>
  <c r="N129" i="12"/>
  <c r="P129" i="12" s="1"/>
  <c r="Q129" i="12" s="1"/>
  <c r="N78" i="12"/>
  <c r="N80" i="12"/>
  <c r="N95" i="12"/>
  <c r="P95" i="12" s="1"/>
  <c r="Q95" i="12" s="1"/>
  <c r="N97" i="12"/>
  <c r="P97" i="12" s="1"/>
  <c r="Q97" i="12" s="1"/>
  <c r="N46" i="12"/>
  <c r="N48" i="12"/>
  <c r="P48" i="12" s="1"/>
  <c r="Q48" i="12" s="1"/>
  <c r="N66" i="12"/>
  <c r="P66" i="12" s="1"/>
  <c r="Q66" i="12" s="1"/>
  <c r="N118" i="12"/>
  <c r="N120" i="12"/>
  <c r="P120" i="12" s="1"/>
  <c r="Q120" i="12" s="1"/>
  <c r="N131" i="12"/>
  <c r="P131" i="12" s="1"/>
  <c r="Q131" i="12" s="1"/>
  <c r="N71" i="12"/>
  <c r="P71" i="12" s="1"/>
  <c r="Q71" i="12" s="1"/>
  <c r="N73" i="12"/>
  <c r="P73" i="12" s="1"/>
  <c r="Q73" i="12" s="1"/>
  <c r="N86" i="12"/>
  <c r="N88" i="12"/>
  <c r="N39" i="12"/>
  <c r="P39" i="12" s="1"/>
  <c r="Q39" i="12" s="1"/>
  <c r="N41" i="12"/>
  <c r="N54" i="12"/>
  <c r="P54" i="12" s="1"/>
  <c r="Q54" i="12" s="1"/>
  <c r="N37" i="12"/>
  <c r="N153" i="12"/>
  <c r="P153" i="12" s="1"/>
  <c r="Q153" i="12" s="1"/>
  <c r="N160" i="12"/>
  <c r="N109" i="12"/>
  <c r="P109" i="12" s="1"/>
  <c r="Q109" i="12" s="1"/>
  <c r="N122" i="12"/>
  <c r="P122" i="12" s="1"/>
  <c r="Q122" i="12" s="1"/>
  <c r="N124" i="12"/>
  <c r="P124" i="12" s="1"/>
  <c r="Q124" i="12" s="1"/>
  <c r="N75" i="12"/>
  <c r="P75" i="12" s="1"/>
  <c r="Q75" i="12" s="1"/>
  <c r="N77" i="12"/>
  <c r="P77" i="12" s="1"/>
  <c r="Q77" i="12" s="1"/>
  <c r="N90" i="12"/>
  <c r="N92" i="12"/>
  <c r="P92" i="12" s="1"/>
  <c r="Q92" i="12" s="1"/>
  <c r="N43" i="12"/>
  <c r="P43" i="12" s="1"/>
  <c r="Q43" i="12" s="1"/>
  <c r="N45" i="12"/>
  <c r="P45" i="12" s="1"/>
  <c r="Q45" i="12" s="1"/>
  <c r="N56" i="12"/>
  <c r="P56" i="12" s="1"/>
  <c r="Q56" i="12" s="1"/>
  <c r="N63" i="12"/>
  <c r="P63" i="12" s="1"/>
  <c r="Q63" i="12" s="1"/>
  <c r="N65" i="12"/>
  <c r="P65" i="12" s="1"/>
  <c r="Q65" i="12" s="1"/>
  <c r="N7" i="12"/>
  <c r="P7" i="12" s="1"/>
  <c r="Q7" i="12" s="1"/>
  <c r="N9" i="12"/>
  <c r="N11" i="12"/>
  <c r="N13" i="12"/>
  <c r="N15" i="12"/>
  <c r="N17" i="12"/>
  <c r="N19" i="12"/>
  <c r="P19" i="12" s="1"/>
  <c r="Q19" i="12" s="1"/>
  <c r="N21" i="12"/>
  <c r="N23" i="12"/>
  <c r="N25" i="12"/>
  <c r="P25" i="12" s="1"/>
  <c r="Q25" i="12" s="1"/>
  <c r="N27" i="12"/>
  <c r="N29" i="12"/>
  <c r="P29" i="12" s="1"/>
  <c r="Q29" i="12" s="1"/>
  <c r="N31" i="12"/>
  <c r="N33" i="12"/>
  <c r="P33" i="12" s="1"/>
  <c r="Q33" i="12" s="1"/>
  <c r="N35" i="12"/>
  <c r="P35" i="12" s="1"/>
  <c r="Q35" i="12" s="1"/>
  <c r="I58" i="12"/>
  <c r="I41" i="12"/>
  <c r="I123" i="12"/>
  <c r="I114" i="12"/>
  <c r="I107" i="12"/>
  <c r="I133" i="12"/>
  <c r="I155" i="12"/>
  <c r="I139" i="12"/>
  <c r="N68" i="12"/>
  <c r="N47" i="12"/>
  <c r="T26" i="12"/>
  <c r="V26" i="12" s="1"/>
  <c r="W26" i="12" s="1"/>
  <c r="I35" i="12"/>
  <c r="I33" i="12"/>
  <c r="I31" i="12"/>
  <c r="I29" i="12"/>
  <c r="I27" i="12"/>
  <c r="I25" i="12"/>
  <c r="I23" i="12"/>
  <c r="I21" i="12"/>
  <c r="I19" i="12"/>
  <c r="I17" i="12"/>
  <c r="J17" i="12" s="1"/>
  <c r="K17" i="12" s="1"/>
  <c r="I15" i="12"/>
  <c r="I13" i="12"/>
  <c r="I11" i="12"/>
  <c r="I9" i="12"/>
  <c r="I7" i="12"/>
  <c r="I67" i="12"/>
  <c r="I56" i="12"/>
  <c r="I54" i="12"/>
  <c r="J54" i="12" s="1"/>
  <c r="K54" i="12" s="1"/>
  <c r="I52" i="12"/>
  <c r="I39" i="12"/>
  <c r="J39" i="12" s="1"/>
  <c r="K39" i="12" s="1"/>
  <c r="I99" i="12"/>
  <c r="I97" i="12"/>
  <c r="I95" i="12"/>
  <c r="I93" i="12"/>
  <c r="I91" i="12"/>
  <c r="I89" i="12"/>
  <c r="I87" i="12"/>
  <c r="I85" i="12"/>
  <c r="I83" i="12"/>
  <c r="I81" i="12"/>
  <c r="I79" i="12"/>
  <c r="I77" i="12"/>
  <c r="I75" i="12"/>
  <c r="I73" i="12"/>
  <c r="I71" i="12"/>
  <c r="I131" i="12"/>
  <c r="I129" i="12"/>
  <c r="I127" i="12"/>
  <c r="I125" i="12"/>
  <c r="J125" i="12" s="1"/>
  <c r="K125" i="12" s="1"/>
  <c r="I116" i="12"/>
  <c r="I109" i="12"/>
  <c r="I161" i="12"/>
  <c r="I145" i="12"/>
  <c r="N82" i="12"/>
  <c r="T128" i="12"/>
  <c r="T135" i="12"/>
  <c r="I65" i="12"/>
  <c r="I50" i="12"/>
  <c r="I118" i="12"/>
  <c r="I111" i="12"/>
  <c r="J111" i="12" s="1"/>
  <c r="K111" i="12" s="1"/>
  <c r="I102" i="12"/>
  <c r="I151" i="12"/>
  <c r="I135" i="12"/>
  <c r="N61" i="12"/>
  <c r="N58" i="12"/>
  <c r="N52" i="12"/>
  <c r="N49" i="12"/>
  <c r="P49" i="12" s="1"/>
  <c r="Q49" i="12" s="1"/>
  <c r="N79" i="12"/>
  <c r="P79" i="12" s="1"/>
  <c r="Q79" i="12" s="1"/>
  <c r="N114" i="12"/>
  <c r="P114" i="12" s="1"/>
  <c r="Q114" i="12" s="1"/>
  <c r="T10" i="12"/>
  <c r="P51" i="12"/>
  <c r="Q51" i="12" s="1"/>
  <c r="P59" i="12"/>
  <c r="Q59" i="12" s="1"/>
  <c r="P99" i="12"/>
  <c r="Q99" i="12" s="1"/>
  <c r="P142" i="12"/>
  <c r="Q142" i="12" s="1"/>
  <c r="V55" i="12"/>
  <c r="W55" i="12" s="1"/>
  <c r="V106" i="12"/>
  <c r="W106" i="12" s="1"/>
  <c r="V94" i="12"/>
  <c r="W94" i="12" s="1"/>
  <c r="V78" i="12"/>
  <c r="W78" i="12" s="1"/>
  <c r="V130" i="12"/>
  <c r="W130" i="12" s="1"/>
  <c r="V97" i="12"/>
  <c r="W97" i="12" s="1"/>
  <c r="V93" i="12"/>
  <c r="W93" i="12" s="1"/>
  <c r="V89" i="12"/>
  <c r="W89" i="12" s="1"/>
  <c r="V81" i="12"/>
  <c r="W81" i="12" s="1"/>
  <c r="V77" i="12"/>
  <c r="W77" i="12" s="1"/>
  <c r="V114" i="12"/>
  <c r="W114" i="12" s="1"/>
  <c r="V110" i="12"/>
  <c r="W110" i="12" s="1"/>
  <c r="V133" i="12"/>
  <c r="W133" i="12" s="1"/>
  <c r="J37" i="12"/>
  <c r="K37" i="12" s="1"/>
  <c r="P8" i="12"/>
  <c r="Q8" i="12" s="1"/>
  <c r="J8" i="12"/>
  <c r="K8" i="12" s="1"/>
  <c r="J10" i="12"/>
  <c r="K10" i="12" s="1"/>
  <c r="K14" i="11"/>
  <c r="S14" i="11"/>
  <c r="F15" i="11"/>
  <c r="N15" i="11"/>
  <c r="I16" i="11"/>
  <c r="Q16" i="11"/>
  <c r="AE16" i="11"/>
  <c r="AF16" i="11" s="1"/>
  <c r="L17" i="11"/>
  <c r="T17" i="11"/>
  <c r="G18" i="11"/>
  <c r="H18" i="11" s="1"/>
  <c r="X18" i="11"/>
  <c r="Y18" i="11" s="1"/>
  <c r="J19" i="11"/>
  <c r="R19" i="11"/>
  <c r="M20" i="11"/>
  <c r="AE21" i="11"/>
  <c r="AF21" i="11" s="1"/>
  <c r="N22" i="11"/>
  <c r="X22" i="11"/>
  <c r="Y22" i="11" s="1"/>
  <c r="L23" i="11"/>
  <c r="N24" i="11"/>
  <c r="J25" i="11"/>
  <c r="AE25" i="11"/>
  <c r="AF25" i="11" s="1"/>
  <c r="L26" i="11"/>
  <c r="R28" i="11"/>
  <c r="K31" i="11"/>
  <c r="N32" i="11"/>
  <c r="Q33" i="11"/>
  <c r="T34" i="11"/>
  <c r="G35" i="11"/>
  <c r="H35" i="11" s="1"/>
  <c r="J36" i="11"/>
  <c r="R37" i="11"/>
  <c r="L38" i="11"/>
  <c r="I41" i="11"/>
  <c r="R44" i="11"/>
  <c r="J44" i="11"/>
  <c r="Q44" i="11"/>
  <c r="N43" i="11"/>
  <c r="S42" i="11"/>
  <c r="K42" i="11"/>
  <c r="M40" i="11"/>
  <c r="R39" i="11"/>
  <c r="J39" i="11"/>
  <c r="G38" i="11"/>
  <c r="H38" i="11" s="1"/>
  <c r="T37" i="11"/>
  <c r="L37" i="11"/>
  <c r="Q36" i="11"/>
  <c r="N35" i="11"/>
  <c r="S34" i="11"/>
  <c r="K34" i="11"/>
  <c r="M32" i="11"/>
  <c r="R31" i="11"/>
  <c r="J31" i="11"/>
  <c r="G30" i="11"/>
  <c r="H30" i="11" s="1"/>
  <c r="T29" i="11"/>
  <c r="L29" i="11"/>
  <c r="Q28" i="11"/>
  <c r="N27" i="11"/>
  <c r="S26" i="11"/>
  <c r="K26" i="11"/>
  <c r="M24" i="11"/>
  <c r="M43" i="11"/>
  <c r="R42" i="11"/>
  <c r="J42" i="11"/>
  <c r="G41" i="11"/>
  <c r="H41" i="11" s="1"/>
  <c r="T40" i="11"/>
  <c r="L40" i="11"/>
  <c r="Q39" i="11"/>
  <c r="N38" i="11"/>
  <c r="S37" i="11"/>
  <c r="K37" i="11"/>
  <c r="M35" i="11"/>
  <c r="R34" i="11"/>
  <c r="J34" i="11"/>
  <c r="G33" i="11"/>
  <c r="H33" i="11" s="1"/>
  <c r="T32" i="11"/>
  <c r="L32" i="11"/>
  <c r="Q31" i="11"/>
  <c r="N30" i="11"/>
  <c r="S29" i="11"/>
  <c r="K29" i="11"/>
  <c r="M27" i="11"/>
  <c r="R26" i="11"/>
  <c r="J26" i="11"/>
  <c r="G25" i="11"/>
  <c r="H25" i="11" s="1"/>
  <c r="T24" i="11"/>
  <c r="N44" i="11"/>
  <c r="M44" i="11"/>
  <c r="R43" i="11"/>
  <c r="J43" i="11"/>
  <c r="G42" i="11"/>
  <c r="H42" i="11" s="1"/>
  <c r="T41" i="11"/>
  <c r="L41" i="11"/>
  <c r="Q40" i="11"/>
  <c r="N39" i="11"/>
  <c r="S38" i="11"/>
  <c r="K38" i="11"/>
  <c r="M36" i="11"/>
  <c r="R35" i="11"/>
  <c r="J35" i="11"/>
  <c r="G34" i="11"/>
  <c r="H34" i="11" s="1"/>
  <c r="T33" i="11"/>
  <c r="L33" i="11"/>
  <c r="Q32" i="11"/>
  <c r="N31" i="11"/>
  <c r="S30" i="11"/>
  <c r="K30" i="11"/>
  <c r="M28" i="11"/>
  <c r="R27" i="11"/>
  <c r="J27" i="11"/>
  <c r="G26" i="11"/>
  <c r="H26" i="11" s="1"/>
  <c r="T25" i="11"/>
  <c r="T44" i="11"/>
  <c r="L44" i="11"/>
  <c r="Q43" i="11"/>
  <c r="N42" i="11"/>
  <c r="S41" i="11"/>
  <c r="K41" i="11"/>
  <c r="M39" i="11"/>
  <c r="R38" i="11"/>
  <c r="J38" i="11"/>
  <c r="G37" i="11"/>
  <c r="H37" i="11" s="1"/>
  <c r="T36" i="11"/>
  <c r="L36" i="11"/>
  <c r="Q35" i="11"/>
  <c r="N34" i="11"/>
  <c r="S33" i="11"/>
  <c r="K33" i="11"/>
  <c r="M31" i="11"/>
  <c r="R30" i="11"/>
  <c r="J30" i="11"/>
  <c r="G29" i="11"/>
  <c r="H29" i="11" s="1"/>
  <c r="T28" i="11"/>
  <c r="L28" i="11"/>
  <c r="Q27" i="11"/>
  <c r="N26" i="11"/>
  <c r="S25" i="11"/>
  <c r="K25" i="11"/>
  <c r="M23" i="11"/>
  <c r="R22" i="11"/>
  <c r="J22" i="11"/>
  <c r="S44" i="11"/>
  <c r="K44" i="11"/>
  <c r="M42" i="11"/>
  <c r="R41" i="11"/>
  <c r="J41" i="11"/>
  <c r="G40" i="11"/>
  <c r="H40" i="11" s="1"/>
  <c r="T39" i="11"/>
  <c r="L39" i="11"/>
  <c r="Q38" i="11"/>
  <c r="N37" i="11"/>
  <c r="X38" i="11"/>
  <c r="Y38" i="11" s="1"/>
  <c r="X30" i="11"/>
  <c r="Y30" i="11" s="1"/>
  <c r="X41" i="11"/>
  <c r="Y41" i="11" s="1"/>
  <c r="X33" i="11"/>
  <c r="Y33" i="11" s="1"/>
  <c r="X25" i="11"/>
  <c r="Y25" i="11" s="1"/>
  <c r="X42" i="11"/>
  <c r="Y42" i="11" s="1"/>
  <c r="X34" i="11"/>
  <c r="Y34" i="11" s="1"/>
  <c r="X26" i="11"/>
  <c r="Y26" i="11" s="1"/>
  <c r="X37" i="11"/>
  <c r="Y37" i="11" s="1"/>
  <c r="X29" i="11"/>
  <c r="Y29" i="11" s="1"/>
  <c r="X21" i="11"/>
  <c r="Y21" i="11" s="1"/>
  <c r="X40" i="11"/>
  <c r="Y40" i="11" s="1"/>
  <c r="I13" i="11"/>
  <c r="Q13" i="11"/>
  <c r="AE13" i="11"/>
  <c r="L14" i="11"/>
  <c r="T14" i="11"/>
  <c r="G15" i="11"/>
  <c r="H15" i="11" s="1"/>
  <c r="X15" i="11"/>
  <c r="Y15" i="11" s="1"/>
  <c r="J16" i="11"/>
  <c r="R16" i="11"/>
  <c r="M17" i="11"/>
  <c r="K19" i="11"/>
  <c r="S19" i="11"/>
  <c r="F20" i="11"/>
  <c r="N20" i="11"/>
  <c r="I21" i="11"/>
  <c r="Q21" i="11"/>
  <c r="F22" i="11"/>
  <c r="N23" i="11"/>
  <c r="X23" i="11"/>
  <c r="Y23" i="11" s="1"/>
  <c r="L25" i="11"/>
  <c r="M26" i="11"/>
  <c r="S28" i="11"/>
  <c r="U28" i="11" s="1"/>
  <c r="V28" i="11" s="1"/>
  <c r="I30" i="11"/>
  <c r="AE30" i="11"/>
  <c r="AF30" i="11" s="1"/>
  <c r="L31" i="11"/>
  <c r="R33" i="11"/>
  <c r="K36" i="11"/>
  <c r="M38" i="11"/>
  <c r="G39" i="11"/>
  <c r="H39" i="11" s="1"/>
  <c r="S40" i="11"/>
  <c r="M41" i="11"/>
  <c r="S43" i="11"/>
  <c r="F43" i="11"/>
  <c r="F35" i="11"/>
  <c r="F27" i="11"/>
  <c r="F38" i="11"/>
  <c r="F30" i="11"/>
  <c r="F44" i="11"/>
  <c r="F39" i="11"/>
  <c r="F31" i="11"/>
  <c r="F42" i="11"/>
  <c r="F34" i="11"/>
  <c r="F26" i="11"/>
  <c r="F37" i="11"/>
  <c r="AE44" i="11"/>
  <c r="AF44" i="11" s="1"/>
  <c r="AE36" i="11"/>
  <c r="AF36" i="11" s="1"/>
  <c r="AE28" i="11"/>
  <c r="AF28" i="11" s="1"/>
  <c r="AE39" i="11"/>
  <c r="AF39" i="11" s="1"/>
  <c r="AE31" i="11"/>
  <c r="AF31" i="11" s="1"/>
  <c r="AE40" i="11"/>
  <c r="AF40" i="11" s="1"/>
  <c r="AE32" i="11"/>
  <c r="AF32" i="11" s="1"/>
  <c r="AE43" i="11"/>
  <c r="AF43" i="11" s="1"/>
  <c r="AE35" i="11"/>
  <c r="AF35" i="11" s="1"/>
  <c r="AE27" i="11"/>
  <c r="AF27" i="11" s="1"/>
  <c r="AE38" i="11"/>
  <c r="AF38" i="11" s="1"/>
  <c r="J13" i="11"/>
  <c r="R13" i="11"/>
  <c r="M14" i="11"/>
  <c r="K16" i="11"/>
  <c r="S16" i="11"/>
  <c r="F17" i="11"/>
  <c r="N17" i="11"/>
  <c r="I18" i="11"/>
  <c r="Q18" i="11"/>
  <c r="AE18" i="11"/>
  <c r="AF18" i="11" s="1"/>
  <c r="L19" i="11"/>
  <c r="T19" i="11"/>
  <c r="G20" i="11"/>
  <c r="H20" i="11" s="1"/>
  <c r="X20" i="11"/>
  <c r="Y20" i="11" s="1"/>
  <c r="J21" i="11"/>
  <c r="R21" i="11"/>
  <c r="G22" i="11"/>
  <c r="H22" i="11" s="1"/>
  <c r="AE22" i="11"/>
  <c r="AF22" i="11" s="1"/>
  <c r="F23" i="11"/>
  <c r="F24" i="11"/>
  <c r="Q24" i="11"/>
  <c r="M25" i="11"/>
  <c r="S27" i="11"/>
  <c r="F28" i="11"/>
  <c r="I29" i="11"/>
  <c r="AE29" i="11"/>
  <c r="AF29" i="11" s="1"/>
  <c r="L30" i="11"/>
  <c r="R32" i="11"/>
  <c r="K35" i="11"/>
  <c r="N36" i="11"/>
  <c r="AE37" i="11"/>
  <c r="AF37" i="11" s="1"/>
  <c r="N41" i="11"/>
  <c r="T43" i="11"/>
  <c r="K13" i="11"/>
  <c r="S13" i="11"/>
  <c r="F14" i="11"/>
  <c r="N14" i="11"/>
  <c r="I15" i="11"/>
  <c r="Q15" i="11"/>
  <c r="AE15" i="11"/>
  <c r="AF15" i="11" s="1"/>
  <c r="L16" i="11"/>
  <c r="T16" i="11"/>
  <c r="G17" i="11"/>
  <c r="H17" i="11" s="1"/>
  <c r="X17" i="11"/>
  <c r="Y17" i="11" s="1"/>
  <c r="J18" i="11"/>
  <c r="R18" i="11"/>
  <c r="M19" i="11"/>
  <c r="K21" i="11"/>
  <c r="S21" i="11"/>
  <c r="Q22" i="11"/>
  <c r="G23" i="11"/>
  <c r="H23" i="11" s="1"/>
  <c r="AE23" i="11"/>
  <c r="AF23" i="11" s="1"/>
  <c r="G24" i="11"/>
  <c r="H24" i="11" s="1"/>
  <c r="R24" i="11"/>
  <c r="N25" i="11"/>
  <c r="Q26" i="11"/>
  <c r="T27" i="11"/>
  <c r="G28" i="11"/>
  <c r="H28" i="11" s="1"/>
  <c r="X28" i="11"/>
  <c r="Y28" i="11" s="1"/>
  <c r="J29" i="11"/>
  <c r="M30" i="11"/>
  <c r="O30" i="11" s="1"/>
  <c r="P30" i="11" s="1"/>
  <c r="S32" i="11"/>
  <c r="F33" i="11"/>
  <c r="I34" i="11"/>
  <c r="AE34" i="11"/>
  <c r="AF34" i="11" s="1"/>
  <c r="L35" i="11"/>
  <c r="T38" i="11"/>
  <c r="K39" i="11"/>
  <c r="Q41" i="11"/>
  <c r="I42" i="11"/>
  <c r="X43" i="11"/>
  <c r="Y43" i="11" s="1"/>
  <c r="L13" i="11"/>
  <c r="T13" i="11"/>
  <c r="G14" i="11"/>
  <c r="H14" i="11" s="1"/>
  <c r="X14" i="11"/>
  <c r="Y14" i="11" s="1"/>
  <c r="J15" i="11"/>
  <c r="R15" i="11"/>
  <c r="M16" i="11"/>
  <c r="K18" i="11"/>
  <c r="S18" i="11"/>
  <c r="F19" i="11"/>
  <c r="N19" i="11"/>
  <c r="I20" i="11"/>
  <c r="Q20" i="11"/>
  <c r="AE20" i="11"/>
  <c r="AF20" i="11" s="1"/>
  <c r="L21" i="11"/>
  <c r="T21" i="11"/>
  <c r="I22" i="11"/>
  <c r="S22" i="11"/>
  <c r="Q23" i="11"/>
  <c r="I24" i="11"/>
  <c r="S24" i="11"/>
  <c r="Q25" i="11"/>
  <c r="T26" i="11"/>
  <c r="G27" i="11"/>
  <c r="H27" i="11" s="1"/>
  <c r="X27" i="11"/>
  <c r="Y27" i="11" s="1"/>
  <c r="J28" i="11"/>
  <c r="M29" i="11"/>
  <c r="S31" i="11"/>
  <c r="F32" i="11"/>
  <c r="I33" i="11"/>
  <c r="AE33" i="11"/>
  <c r="AF33" i="11" s="1"/>
  <c r="L34" i="11"/>
  <c r="R36" i="11"/>
  <c r="I37" i="11"/>
  <c r="F40" i="11"/>
  <c r="L42" i="11"/>
  <c r="M13" i="11"/>
  <c r="K15" i="11"/>
  <c r="S15" i="11"/>
  <c r="F16" i="11"/>
  <c r="N16" i="11"/>
  <c r="I17" i="11"/>
  <c r="Q17" i="11"/>
  <c r="AE17" i="11"/>
  <c r="AF17" i="11" s="1"/>
  <c r="L18" i="11"/>
  <c r="T18" i="11"/>
  <c r="G19" i="11"/>
  <c r="H19" i="11" s="1"/>
  <c r="X19" i="11"/>
  <c r="Y19" i="11" s="1"/>
  <c r="J20" i="11"/>
  <c r="R20" i="11"/>
  <c r="M21" i="11"/>
  <c r="K22" i="11"/>
  <c r="T22" i="11"/>
  <c r="R23" i="11"/>
  <c r="J24" i="11"/>
  <c r="R25" i="11"/>
  <c r="K28" i="11"/>
  <c r="N29" i="11"/>
  <c r="Q30" i="11"/>
  <c r="T31" i="11"/>
  <c r="G32" i="11"/>
  <c r="H32" i="11" s="1"/>
  <c r="X32" i="11"/>
  <c r="Y32" i="11" s="1"/>
  <c r="J33" i="11"/>
  <c r="M34" i="11"/>
  <c r="S36" i="11"/>
  <c r="J37" i="11"/>
  <c r="J40" i="11"/>
  <c r="G43" i="11"/>
  <c r="H43" i="11" s="1"/>
  <c r="G44" i="11"/>
  <c r="H44" i="11" s="1"/>
  <c r="F13" i="11"/>
  <c r="N13" i="11"/>
  <c r="Q14" i="11"/>
  <c r="AE14" i="11"/>
  <c r="AF14" i="11" s="1"/>
  <c r="L15" i="11"/>
  <c r="T15" i="11"/>
  <c r="G16" i="11"/>
  <c r="H16" i="11" s="1"/>
  <c r="J17" i="11"/>
  <c r="R17" i="11"/>
  <c r="M18" i="11"/>
  <c r="K20" i="11"/>
  <c r="S20" i="11"/>
  <c r="F21" i="11"/>
  <c r="N21" i="11"/>
  <c r="L22" i="11"/>
  <c r="J23" i="11"/>
  <c r="S23" i="11"/>
  <c r="K24" i="11"/>
  <c r="Y24" i="11"/>
  <c r="F25" i="11"/>
  <c r="K27" i="11"/>
  <c r="N28" i="11"/>
  <c r="Q29" i="11"/>
  <c r="T30" i="11"/>
  <c r="G31" i="11"/>
  <c r="H31" i="11" s="1"/>
  <c r="X31" i="11"/>
  <c r="Y31" i="11" s="1"/>
  <c r="J32" i="11"/>
  <c r="M33" i="11"/>
  <c r="S35" i="11"/>
  <c r="F36" i="11"/>
  <c r="M37" i="11"/>
  <c r="S39" i="11"/>
  <c r="U39" i="11" s="1"/>
  <c r="V39" i="11" s="1"/>
  <c r="K40" i="11"/>
  <c r="AE41" i="11"/>
  <c r="AF41" i="11" s="1"/>
  <c r="Q42" i="11"/>
  <c r="K43" i="11"/>
  <c r="I44" i="11"/>
  <c r="I36" i="11"/>
  <c r="I28" i="11"/>
  <c r="I39" i="11"/>
  <c r="I31" i="11"/>
  <c r="I40" i="11"/>
  <c r="I32" i="11"/>
  <c r="I43" i="11"/>
  <c r="I35" i="11"/>
  <c r="I27" i="11"/>
  <c r="I38" i="11"/>
  <c r="G13" i="11"/>
  <c r="X13" i="11"/>
  <c r="J14" i="11"/>
  <c r="R14" i="11"/>
  <c r="M15" i="11"/>
  <c r="K17" i="11"/>
  <c r="S17" i="11"/>
  <c r="F18" i="11"/>
  <c r="N18" i="11"/>
  <c r="I19" i="11"/>
  <c r="Q19" i="11"/>
  <c r="AE19" i="11"/>
  <c r="AF19" i="11" s="1"/>
  <c r="L20" i="11"/>
  <c r="T20" i="11"/>
  <c r="G21" i="11"/>
  <c r="H21" i="11" s="1"/>
  <c r="M22" i="11"/>
  <c r="O22" i="11" s="1"/>
  <c r="P22" i="11" s="1"/>
  <c r="K23" i="11"/>
  <c r="T23" i="11"/>
  <c r="L24" i="11"/>
  <c r="AE24" i="11"/>
  <c r="AF24" i="11" s="1"/>
  <c r="I25" i="11"/>
  <c r="I26" i="11"/>
  <c r="AE26" i="11"/>
  <c r="AF26" i="11" s="1"/>
  <c r="L27" i="11"/>
  <c r="R29" i="11"/>
  <c r="K32" i="11"/>
  <c r="N33" i="11"/>
  <c r="Q34" i="11"/>
  <c r="T35" i="11"/>
  <c r="G36" i="11"/>
  <c r="H36" i="11" s="1"/>
  <c r="X36" i="11"/>
  <c r="Y36" i="11" s="1"/>
  <c r="Q37" i="11"/>
  <c r="X39" i="11"/>
  <c r="Y39" i="11" s="1"/>
  <c r="N40" i="11"/>
  <c r="F41" i="11"/>
  <c r="T42" i="11"/>
  <c r="L43" i="11"/>
  <c r="X44" i="11"/>
  <c r="Y44" i="11" s="1"/>
  <c r="AA13" i="10"/>
  <c r="AB13" i="10" s="1"/>
  <c r="BI28" i="10" s="1"/>
  <c r="AA12" i="10"/>
  <c r="AB12" i="10" s="1"/>
  <c r="BI27" i="10" s="1"/>
  <c r="AA17" i="10"/>
  <c r="AB17" i="10" s="1"/>
  <c r="BK26" i="10" s="1"/>
  <c r="AA5" i="10"/>
  <c r="AB5" i="10" s="1"/>
  <c r="BG26" i="10" s="1"/>
  <c r="CS5" i="10"/>
  <c r="CQ5" i="10"/>
  <c r="CV5" i="10" s="1"/>
  <c r="CZ6" i="10"/>
  <c r="BL7" i="10"/>
  <c r="CO13" i="10"/>
  <c r="CT13" i="10" s="1"/>
  <c r="BL5" i="10"/>
  <c r="DR8" i="10"/>
  <c r="DR9" i="10"/>
  <c r="DR10" i="10"/>
  <c r="DJ11" i="10"/>
  <c r="CZ12" i="10"/>
  <c r="DA15" i="10"/>
  <c r="CO17" i="10"/>
  <c r="CT17" i="10" s="1"/>
  <c r="DX21" i="10"/>
  <c r="DR7" i="10"/>
  <c r="DG11" i="10"/>
  <c r="CX14" i="10"/>
  <c r="CP15" i="10"/>
  <c r="CU15" i="10" s="1"/>
  <c r="CO16" i="10"/>
  <c r="CT16" i="10" s="1"/>
  <c r="CY21" i="10"/>
  <c r="DX22" i="10"/>
  <c r="DE28" i="10"/>
  <c r="AM2" i="10"/>
  <c r="CR5" i="10"/>
  <c r="CW5" i="10" s="1"/>
  <c r="CZ5" i="10"/>
  <c r="DQ5" i="10"/>
  <c r="BJ6" i="10"/>
  <c r="DA6" i="10"/>
  <c r="DQ6" i="10"/>
  <c r="U7" i="10"/>
  <c r="V7" i="10" s="1"/>
  <c r="BB28" i="10" s="1"/>
  <c r="DS7" i="10"/>
  <c r="DA5" i="10"/>
  <c r="DR5" i="10"/>
  <c r="BG6" i="10"/>
  <c r="CN6" i="10"/>
  <c r="CS6" i="10" s="1"/>
  <c r="DD6" i="10"/>
  <c r="CP7" i="10"/>
  <c r="CU7" i="10" s="1"/>
  <c r="DF7" i="10"/>
  <c r="DV7" i="10"/>
  <c r="DS8" i="10"/>
  <c r="DS9" i="10"/>
  <c r="DS10" i="10"/>
  <c r="CQ11" i="10"/>
  <c r="CV11" i="10" s="1"/>
  <c r="DK11" i="10"/>
  <c r="DA13" i="10"/>
  <c r="DM14" i="10"/>
  <c r="CX16" i="10"/>
  <c r="DF17" i="10"/>
  <c r="CO6" i="10"/>
  <c r="CT6" i="10" s="1"/>
  <c r="DF8" i="10"/>
  <c r="DF9" i="10"/>
  <c r="DF10" i="10"/>
  <c r="BG5" i="10"/>
  <c r="CQ8" i="10"/>
  <c r="CV8" i="10" s="1"/>
  <c r="DW8" i="10"/>
  <c r="CQ9" i="10"/>
  <c r="CV9" i="10" s="1"/>
  <c r="DG10" i="10"/>
  <c r="DM13" i="10"/>
  <c r="DV15" i="10"/>
  <c r="DR16" i="10"/>
  <c r="DJ19" i="10"/>
  <c r="CY20" i="10"/>
  <c r="BL19" i="10"/>
  <c r="DD5" i="10"/>
  <c r="DM5" i="10"/>
  <c r="DV5" i="10"/>
  <c r="DY6" i="10"/>
  <c r="BI7" i="10"/>
  <c r="DK7" i="10"/>
  <c r="DJ8" i="10"/>
  <c r="DJ9" i="10"/>
  <c r="DJ10" i="10"/>
  <c r="CY11" i="10"/>
  <c r="DS11" i="10"/>
  <c r="DQ13" i="10"/>
  <c r="DF18" i="10"/>
  <c r="DR19" i="10"/>
  <c r="DX20" i="10"/>
  <c r="BB19" i="10"/>
  <c r="BN7" i="10"/>
  <c r="CQ7" i="10"/>
  <c r="CV7" i="10" s="1"/>
  <c r="CP8" i="10"/>
  <c r="CU8" i="10" s="1"/>
  <c r="CP9" i="10"/>
  <c r="CU9" i="10" s="1"/>
  <c r="DK5" i="10"/>
  <c r="CR6" i="10"/>
  <c r="CW6" i="10" s="1"/>
  <c r="DX6" i="10"/>
  <c r="DJ7" i="10"/>
  <c r="DG8" i="10"/>
  <c r="DG9" i="10"/>
  <c r="DW9" i="10"/>
  <c r="CQ10" i="10"/>
  <c r="CV10" i="10" s="1"/>
  <c r="DW10" i="10"/>
  <c r="DR11" i="10"/>
  <c r="DJ12" i="10"/>
  <c r="DV14" i="10"/>
  <c r="CP36" i="10"/>
  <c r="CU36" i="10" s="1"/>
  <c r="CP34" i="10"/>
  <c r="CU34" i="10" s="1"/>
  <c r="CO31" i="10"/>
  <c r="CT31" i="10" s="1"/>
  <c r="CO29" i="10"/>
  <c r="CT29" i="10" s="1"/>
  <c r="CO27" i="10"/>
  <c r="CT27" i="10" s="1"/>
  <c r="CR26" i="10"/>
  <c r="CW26" i="10" s="1"/>
  <c r="CO36" i="10"/>
  <c r="CT36" i="10" s="1"/>
  <c r="CO34" i="10"/>
  <c r="CT34" i="10" s="1"/>
  <c r="CR32" i="10"/>
  <c r="CW32" i="10" s="1"/>
  <c r="CN31" i="10"/>
  <c r="CS31" i="10" s="1"/>
  <c r="CR30" i="10"/>
  <c r="CW30" i="10" s="1"/>
  <c r="CN29" i="10"/>
  <c r="CS29" i="10" s="1"/>
  <c r="CR28" i="10"/>
  <c r="CW28" i="10" s="1"/>
  <c r="CN27" i="10"/>
  <c r="CS27" i="10" s="1"/>
  <c r="CQ26" i="10"/>
  <c r="CV26" i="10" s="1"/>
  <c r="CN36" i="10"/>
  <c r="CS36" i="10" s="1"/>
  <c r="CR35" i="10"/>
  <c r="CW35" i="10" s="1"/>
  <c r="CN34" i="10"/>
  <c r="CS34" i="10" s="1"/>
  <c r="CR33" i="10"/>
  <c r="CW33" i="10" s="1"/>
  <c r="CQ32" i="10"/>
  <c r="CV32" i="10" s="1"/>
  <c r="CQ30" i="10"/>
  <c r="CV30" i="10" s="1"/>
  <c r="CQ28" i="10"/>
  <c r="CV28" i="10" s="1"/>
  <c r="CP26" i="10"/>
  <c r="CU26" i="10" s="1"/>
  <c r="CQ35" i="10"/>
  <c r="CV35" i="10" s="1"/>
  <c r="CQ33" i="10"/>
  <c r="CV33" i="10" s="1"/>
  <c r="CP32" i="10"/>
  <c r="CU32" i="10" s="1"/>
  <c r="CP30" i="10"/>
  <c r="CU30" i="10" s="1"/>
  <c r="CP28" i="10"/>
  <c r="CU28" i="10" s="1"/>
  <c r="CP35" i="10"/>
  <c r="CU35" i="10" s="1"/>
  <c r="CP33" i="10"/>
  <c r="CU33" i="10" s="1"/>
  <c r="CO32" i="10"/>
  <c r="CT32" i="10" s="1"/>
  <c r="CO35" i="10"/>
  <c r="CT35" i="10" s="1"/>
  <c r="CO33" i="10"/>
  <c r="CT33" i="10" s="1"/>
  <c r="CN32" i="10"/>
  <c r="CS32" i="10" s="1"/>
  <c r="CR31" i="10"/>
  <c r="CW31" i="10" s="1"/>
  <c r="CN30" i="10"/>
  <c r="CS30" i="10" s="1"/>
  <c r="CR29" i="10"/>
  <c r="CW29" i="10" s="1"/>
  <c r="CN28" i="10"/>
  <c r="CS28" i="10" s="1"/>
  <c r="CR27" i="10"/>
  <c r="CW27" i="10" s="1"/>
  <c r="CR36" i="10"/>
  <c r="CW36" i="10" s="1"/>
  <c r="CN35" i="10"/>
  <c r="CS35" i="10" s="1"/>
  <c r="CR34" i="10"/>
  <c r="CW34" i="10" s="1"/>
  <c r="CN33" i="10"/>
  <c r="CS33" i="10" s="1"/>
  <c r="CQ31" i="10"/>
  <c r="CV31" i="10" s="1"/>
  <c r="CQ29" i="10"/>
  <c r="CV29" i="10" s="1"/>
  <c r="CQ27" i="10"/>
  <c r="CV27" i="10" s="1"/>
  <c r="CQ36" i="10"/>
  <c r="CV36" i="10" s="1"/>
  <c r="CR25" i="10"/>
  <c r="CW25" i="10" s="1"/>
  <c r="CN24" i="10"/>
  <c r="CS24" i="10" s="1"/>
  <c r="CO23" i="10"/>
  <c r="CT23" i="10" s="1"/>
  <c r="CN22" i="10"/>
  <c r="CS22" i="10" s="1"/>
  <c r="CN20" i="10"/>
  <c r="CS20" i="10" s="1"/>
  <c r="CQ19" i="10"/>
  <c r="CV19" i="10" s="1"/>
  <c r="CO30" i="10"/>
  <c r="CT30" i="10" s="1"/>
  <c r="CP27" i="10"/>
  <c r="CU27" i="10" s="1"/>
  <c r="CQ25" i="10"/>
  <c r="CV25" i="10" s="1"/>
  <c r="CN23" i="10"/>
  <c r="CS23" i="10" s="1"/>
  <c r="CP19" i="10"/>
  <c r="CU19" i="10" s="1"/>
  <c r="CR17" i="10"/>
  <c r="CW17" i="10" s="1"/>
  <c r="CQ34" i="10"/>
  <c r="CV34" i="10" s="1"/>
  <c r="CP25" i="10"/>
  <c r="CU25" i="10" s="1"/>
  <c r="CO19" i="10"/>
  <c r="CT19" i="10" s="1"/>
  <c r="CR18" i="10"/>
  <c r="CW18" i="10" s="1"/>
  <c r="CQ17" i="10"/>
  <c r="CV17" i="10" s="1"/>
  <c r="CP31" i="10"/>
  <c r="CU31" i="10" s="1"/>
  <c r="CP24" i="10"/>
  <c r="CU24" i="10" s="1"/>
  <c r="CQ23" i="10"/>
  <c r="CV23" i="10" s="1"/>
  <c r="CP22" i="10"/>
  <c r="CU22" i="10" s="1"/>
  <c r="CO21" i="10"/>
  <c r="CT21" i="10" s="1"/>
  <c r="CP20" i="10"/>
  <c r="CU20" i="10" s="1"/>
  <c r="CO26" i="10"/>
  <c r="CT26" i="10" s="1"/>
  <c r="CQ21" i="10"/>
  <c r="CV21" i="10" s="1"/>
  <c r="CQ20" i="10"/>
  <c r="CV20" i="10" s="1"/>
  <c r="CR19" i="10"/>
  <c r="CW19" i="10" s="1"/>
  <c r="CN17" i="10"/>
  <c r="CS17" i="10" s="1"/>
  <c r="CO15" i="10"/>
  <c r="CT15" i="10" s="1"/>
  <c r="CN13" i="10"/>
  <c r="CS13" i="10" s="1"/>
  <c r="CQ12" i="10"/>
  <c r="CV12" i="10" s="1"/>
  <c r="CN26" i="10"/>
  <c r="CS26" i="10" s="1"/>
  <c r="CP21" i="10"/>
  <c r="CU21" i="10" s="1"/>
  <c r="CO20" i="10"/>
  <c r="CT20" i="10" s="1"/>
  <c r="CN19" i="10"/>
  <c r="CS19" i="10" s="1"/>
  <c r="CR16" i="10"/>
  <c r="CW16" i="10" s="1"/>
  <c r="CN15" i="10"/>
  <c r="CS15" i="10" s="1"/>
  <c r="CR14" i="10"/>
  <c r="CW14" i="10" s="1"/>
  <c r="CO25" i="10"/>
  <c r="CT25" i="10" s="1"/>
  <c r="CR23" i="10"/>
  <c r="CW23" i="10" s="1"/>
  <c r="CN21" i="10"/>
  <c r="CS21" i="10" s="1"/>
  <c r="CQ16" i="10"/>
  <c r="CV16" i="10" s="1"/>
  <c r="CQ14" i="10"/>
  <c r="CV14" i="10" s="1"/>
  <c r="CO12" i="10"/>
  <c r="CT12" i="10" s="1"/>
  <c r="CN25" i="10"/>
  <c r="CS25" i="10" s="1"/>
  <c r="CP23" i="10"/>
  <c r="CU23" i="10" s="1"/>
  <c r="CQ24" i="10"/>
  <c r="CV24" i="10" s="1"/>
  <c r="CQ22" i="10"/>
  <c r="CV22" i="10" s="1"/>
  <c r="CP18" i="10"/>
  <c r="CU18" i="10" s="1"/>
  <c r="CN16" i="10"/>
  <c r="CS16" i="10" s="1"/>
  <c r="CR15" i="10"/>
  <c r="CW15" i="10" s="1"/>
  <c r="CN14" i="10"/>
  <c r="CS14" i="10" s="1"/>
  <c r="CQ13" i="10"/>
  <c r="CV13" i="10" s="1"/>
  <c r="CO24" i="10"/>
  <c r="CT24" i="10" s="1"/>
  <c r="CO22" i="10"/>
  <c r="CT22" i="10" s="1"/>
  <c r="CO18" i="10"/>
  <c r="CT18" i="10" s="1"/>
  <c r="CP17" i="10"/>
  <c r="CU17" i="10" s="1"/>
  <c r="CQ15" i="10"/>
  <c r="CV15" i="10" s="1"/>
  <c r="CR21" i="10"/>
  <c r="CW21" i="10" s="1"/>
  <c r="CR20" i="10"/>
  <c r="CW20" i="10" s="1"/>
  <c r="CQ18" i="10"/>
  <c r="CV18" i="10" s="1"/>
  <c r="CO14" i="10"/>
  <c r="CT14" i="10" s="1"/>
  <c r="CP11" i="10"/>
  <c r="CU11" i="10" s="1"/>
  <c r="CN18" i="10"/>
  <c r="CS18" i="10" s="1"/>
  <c r="CR13" i="10"/>
  <c r="CW13" i="10" s="1"/>
  <c r="CO11" i="10"/>
  <c r="CT11" i="10" s="1"/>
  <c r="CO9" i="10"/>
  <c r="CT9" i="10" s="1"/>
  <c r="CO7" i="10"/>
  <c r="CT7" i="10" s="1"/>
  <c r="CQ6" i="10"/>
  <c r="CV6" i="10" s="1"/>
  <c r="CP13" i="10"/>
  <c r="CU13" i="10" s="1"/>
  <c r="CN11" i="10"/>
  <c r="CS11" i="10" s="1"/>
  <c r="CR10" i="10"/>
  <c r="CW10" i="10" s="1"/>
  <c r="CN9" i="10"/>
  <c r="CS9" i="10" s="1"/>
  <c r="CR8" i="10"/>
  <c r="CW8" i="10" s="1"/>
  <c r="CN7" i="10"/>
  <c r="CS7" i="10" s="1"/>
  <c r="CP6" i="10"/>
  <c r="CU6" i="10" s="1"/>
  <c r="CO28" i="10"/>
  <c r="CT28" i="10" s="1"/>
  <c r="CR24" i="10"/>
  <c r="CW24" i="10" s="1"/>
  <c r="CR12" i="10"/>
  <c r="CW12" i="10" s="1"/>
  <c r="CO10" i="10"/>
  <c r="CT10" i="10" s="1"/>
  <c r="CO8" i="10"/>
  <c r="CT8" i="10" s="1"/>
  <c r="CP29" i="10"/>
  <c r="CU29" i="10" s="1"/>
  <c r="CP16" i="10"/>
  <c r="CU16" i="10" s="1"/>
  <c r="CP12" i="10"/>
  <c r="CU12" i="10" s="1"/>
  <c r="CR11" i="10"/>
  <c r="CW11" i="10" s="1"/>
  <c r="CN10" i="10"/>
  <c r="CS10" i="10" s="1"/>
  <c r="CR9" i="10"/>
  <c r="CW9" i="10" s="1"/>
  <c r="CN8" i="10"/>
  <c r="CS8" i="10" s="1"/>
  <c r="CR7" i="10"/>
  <c r="CW7" i="10" s="1"/>
  <c r="BI5" i="10"/>
  <c r="CO5" i="10"/>
  <c r="CT5" i="10" s="1"/>
  <c r="DE5" i="10"/>
  <c r="DW5" i="10"/>
  <c r="BK6" i="10"/>
  <c r="DL6" i="10"/>
  <c r="CX7" i="10"/>
  <c r="DK8" i="10"/>
  <c r="AA9" i="10"/>
  <c r="AB9" i="10" s="1"/>
  <c r="BH27" i="10" s="1"/>
  <c r="DK9" i="10"/>
  <c r="AA10" i="10"/>
  <c r="AB10" i="10" s="1"/>
  <c r="BH28" i="10" s="1"/>
  <c r="DK10" i="10"/>
  <c r="DW11" i="10"/>
  <c r="CN12" i="10"/>
  <c r="CS12" i="10" s="1"/>
  <c r="DP12" i="10"/>
  <c r="CR22" i="10"/>
  <c r="CW22" i="10" s="1"/>
  <c r="BG19" i="10"/>
  <c r="DV36" i="10"/>
  <c r="DF36" i="10"/>
  <c r="CX36" i="10"/>
  <c r="DR35" i="10"/>
  <c r="DJ35" i="10"/>
  <c r="DV34" i="10"/>
  <c r="DF34" i="10"/>
  <c r="CX34" i="10"/>
  <c r="DR33" i="10"/>
  <c r="DJ33" i="10"/>
  <c r="DY32" i="10"/>
  <c r="DQ32" i="10"/>
  <c r="DA32" i="10"/>
  <c r="DM31" i="10"/>
  <c r="DE31" i="10"/>
  <c r="DY30" i="10"/>
  <c r="DQ30" i="10"/>
  <c r="DA30" i="10"/>
  <c r="DM29" i="10"/>
  <c r="DE29" i="10"/>
  <c r="DY28" i="10"/>
  <c r="DQ28" i="10"/>
  <c r="DA28" i="10"/>
  <c r="DM27" i="10"/>
  <c r="DE27" i="10"/>
  <c r="DX26" i="10"/>
  <c r="DP26" i="10"/>
  <c r="CZ26" i="10"/>
  <c r="DM36" i="10"/>
  <c r="DE36" i="10"/>
  <c r="DY35" i="10"/>
  <c r="DQ35" i="10"/>
  <c r="DA35" i="10"/>
  <c r="DM34" i="10"/>
  <c r="DE34" i="10"/>
  <c r="DY33" i="10"/>
  <c r="DQ33" i="10"/>
  <c r="DA33" i="10"/>
  <c r="DX32" i="10"/>
  <c r="DP32" i="10"/>
  <c r="CZ32" i="10"/>
  <c r="DL31" i="10"/>
  <c r="DD31" i="10"/>
  <c r="DX30" i="10"/>
  <c r="DP30" i="10"/>
  <c r="CZ30" i="10"/>
  <c r="DL29" i="10"/>
  <c r="DD29" i="10"/>
  <c r="DX28" i="10"/>
  <c r="DP28" i="10"/>
  <c r="CZ28" i="10"/>
  <c r="DL27" i="10"/>
  <c r="DD27" i="10"/>
  <c r="DW26" i="10"/>
  <c r="DG26" i="10"/>
  <c r="CY26" i="10"/>
  <c r="DL36" i="10"/>
  <c r="DD36" i="10"/>
  <c r="DX35" i="10"/>
  <c r="DP35" i="10"/>
  <c r="CZ35" i="10"/>
  <c r="DL34" i="10"/>
  <c r="DD34" i="10"/>
  <c r="DX33" i="10"/>
  <c r="DP33" i="10"/>
  <c r="CZ33" i="10"/>
  <c r="DW32" i="10"/>
  <c r="DG32" i="10"/>
  <c r="CY32" i="10"/>
  <c r="DS31" i="10"/>
  <c r="DK31" i="10"/>
  <c r="DW30" i="10"/>
  <c r="DG30" i="10"/>
  <c r="CY30" i="10"/>
  <c r="DS29" i="10"/>
  <c r="DK29" i="10"/>
  <c r="DW28" i="10"/>
  <c r="DG28" i="10"/>
  <c r="CY28" i="10"/>
  <c r="DS27" i="10"/>
  <c r="DK27" i="10"/>
  <c r="DV26" i="10"/>
  <c r="DF26" i="10"/>
  <c r="CX26" i="10"/>
  <c r="DS36" i="10"/>
  <c r="DK36" i="10"/>
  <c r="DW35" i="10"/>
  <c r="DG35" i="10"/>
  <c r="CY35" i="10"/>
  <c r="DS34" i="10"/>
  <c r="DK34" i="10"/>
  <c r="DW33" i="10"/>
  <c r="DG33" i="10"/>
  <c r="CY33" i="10"/>
  <c r="DV32" i="10"/>
  <c r="DF32" i="10"/>
  <c r="CX32" i="10"/>
  <c r="DR31" i="10"/>
  <c r="DJ31" i="10"/>
  <c r="DV30" i="10"/>
  <c r="DF30" i="10"/>
  <c r="CX30" i="10"/>
  <c r="DR29" i="10"/>
  <c r="DJ29" i="10"/>
  <c r="DV28" i="10"/>
  <c r="DF28" i="10"/>
  <c r="CX28" i="10"/>
  <c r="DR27" i="10"/>
  <c r="DJ27" i="10"/>
  <c r="DR36" i="10"/>
  <c r="DJ36" i="10"/>
  <c r="DV35" i="10"/>
  <c r="DF35" i="10"/>
  <c r="CX35" i="10"/>
  <c r="DR34" i="10"/>
  <c r="DJ34" i="10"/>
  <c r="DV33" i="10"/>
  <c r="DF33" i="10"/>
  <c r="CX33" i="10"/>
  <c r="DM32" i="10"/>
  <c r="DE32" i="10"/>
  <c r="DY36" i="10"/>
  <c r="DQ36" i="10"/>
  <c r="DA36" i="10"/>
  <c r="DM35" i="10"/>
  <c r="DE35" i="10"/>
  <c r="DY34" i="10"/>
  <c r="DQ34" i="10"/>
  <c r="DA34" i="10"/>
  <c r="DM33" i="10"/>
  <c r="DE33" i="10"/>
  <c r="DL32" i="10"/>
  <c r="DD32" i="10"/>
  <c r="DX31" i="10"/>
  <c r="DP31" i="10"/>
  <c r="CZ31" i="10"/>
  <c r="DL30" i="10"/>
  <c r="DD30" i="10"/>
  <c r="DX29" i="10"/>
  <c r="DP29" i="10"/>
  <c r="CZ29" i="10"/>
  <c r="DL28" i="10"/>
  <c r="DD28" i="10"/>
  <c r="DX27" i="10"/>
  <c r="DP27" i="10"/>
  <c r="CZ27" i="10"/>
  <c r="DS26" i="10"/>
  <c r="DK26" i="10"/>
  <c r="DX36" i="10"/>
  <c r="DP36" i="10"/>
  <c r="CZ36" i="10"/>
  <c r="DL35" i="10"/>
  <c r="DD35" i="10"/>
  <c r="DX34" i="10"/>
  <c r="DP34" i="10"/>
  <c r="CZ34" i="10"/>
  <c r="DL33" i="10"/>
  <c r="DD33" i="10"/>
  <c r="DS32" i="10"/>
  <c r="DK32" i="10"/>
  <c r="DW31" i="10"/>
  <c r="DG31" i="10"/>
  <c r="CY31" i="10"/>
  <c r="DS30" i="10"/>
  <c r="DK30" i="10"/>
  <c r="DW29" i="10"/>
  <c r="DG29" i="10"/>
  <c r="CY29" i="10"/>
  <c r="DS28" i="10"/>
  <c r="DK28" i="10"/>
  <c r="DW27" i="10"/>
  <c r="DG27" i="10"/>
  <c r="CY27" i="10"/>
  <c r="DR26" i="10"/>
  <c r="DJ26" i="10"/>
  <c r="DG34" i="10"/>
  <c r="DK33" i="10"/>
  <c r="DQ29" i="10"/>
  <c r="DR28" i="10"/>
  <c r="DY27" i="10"/>
  <c r="DX25" i="10"/>
  <c r="DP25" i="10"/>
  <c r="CZ25" i="10"/>
  <c r="DL24" i="10"/>
  <c r="DD24" i="10"/>
  <c r="DM23" i="10"/>
  <c r="DE23" i="10"/>
  <c r="DL22" i="10"/>
  <c r="DD22" i="10"/>
  <c r="DS21" i="10"/>
  <c r="DK21" i="10"/>
  <c r="DL20" i="10"/>
  <c r="DD20" i="10"/>
  <c r="DW19" i="10"/>
  <c r="DG19" i="10"/>
  <c r="CY19" i="10"/>
  <c r="DR18" i="10"/>
  <c r="DJ18" i="10"/>
  <c r="DY17" i="10"/>
  <c r="DQ17" i="10"/>
  <c r="DA17" i="10"/>
  <c r="CY34" i="10"/>
  <c r="DM28" i="10"/>
  <c r="DV27" i="10"/>
  <c r="DQ26" i="10"/>
  <c r="DW25" i="10"/>
  <c r="DG25" i="10"/>
  <c r="CY25" i="10"/>
  <c r="DS24" i="10"/>
  <c r="DK24" i="10"/>
  <c r="DL23" i="10"/>
  <c r="DD23" i="10"/>
  <c r="DS22" i="10"/>
  <c r="DK22" i="10"/>
  <c r="DR21" i="10"/>
  <c r="DJ21" i="10"/>
  <c r="DS20" i="10"/>
  <c r="DK20" i="10"/>
  <c r="DV19" i="10"/>
  <c r="DF19" i="10"/>
  <c r="CX19" i="10"/>
  <c r="DY18" i="10"/>
  <c r="DQ18" i="10"/>
  <c r="DA18" i="10"/>
  <c r="DX17" i="10"/>
  <c r="DP17" i="10"/>
  <c r="CZ17" i="10"/>
  <c r="DF31" i="10"/>
  <c r="DR30" i="10"/>
  <c r="DJ28" i="10"/>
  <c r="DQ27" i="10"/>
  <c r="DM26" i="10"/>
  <c r="DV25" i="10"/>
  <c r="DF25" i="10"/>
  <c r="CX25" i="10"/>
  <c r="DR24" i="10"/>
  <c r="DJ24" i="10"/>
  <c r="DS23" i="10"/>
  <c r="DK23" i="10"/>
  <c r="DR22" i="10"/>
  <c r="DJ22" i="10"/>
  <c r="DY21" i="10"/>
  <c r="DQ21" i="10"/>
  <c r="DA21" i="10"/>
  <c r="DR20" i="10"/>
  <c r="DJ20" i="10"/>
  <c r="DM19" i="10"/>
  <c r="DE19" i="10"/>
  <c r="DX18" i="10"/>
  <c r="DP18" i="10"/>
  <c r="CZ18" i="10"/>
  <c r="DW17" i="10"/>
  <c r="DG17" i="10"/>
  <c r="CY17" i="10"/>
  <c r="DS35" i="10"/>
  <c r="DG36" i="10"/>
  <c r="DK35" i="10"/>
  <c r="DW34" i="10"/>
  <c r="DV31" i="10"/>
  <c r="DY29" i="10"/>
  <c r="DA27" i="10"/>
  <c r="DY26" i="10"/>
  <c r="DD26" i="10"/>
  <c r="DR25" i="10"/>
  <c r="DJ25" i="10"/>
  <c r="DV24" i="10"/>
  <c r="DF24" i="10"/>
  <c r="CX24" i="10"/>
  <c r="DW23" i="10"/>
  <c r="DG23" i="10"/>
  <c r="CY23" i="10"/>
  <c r="DV22" i="10"/>
  <c r="DF22" i="10"/>
  <c r="CX22" i="10"/>
  <c r="DM21" i="10"/>
  <c r="DE21" i="10"/>
  <c r="DV20" i="10"/>
  <c r="DF20" i="10"/>
  <c r="CX20" i="10"/>
  <c r="DV29" i="10"/>
  <c r="DK25" i="10"/>
  <c r="DP24" i="10"/>
  <c r="CZ24" i="10"/>
  <c r="DJ23" i="10"/>
  <c r="DP22" i="10"/>
  <c r="CZ22" i="10"/>
  <c r="DW21" i="10"/>
  <c r="DG21" i="10"/>
  <c r="DW20" i="10"/>
  <c r="DG20" i="10"/>
  <c r="DQ19" i="10"/>
  <c r="DW18" i="10"/>
  <c r="DL18" i="10"/>
  <c r="CX18" i="10"/>
  <c r="DM17" i="10"/>
  <c r="DY16" i="10"/>
  <c r="DQ16" i="10"/>
  <c r="DA16" i="10"/>
  <c r="DM15" i="10"/>
  <c r="DE15" i="10"/>
  <c r="DY14" i="10"/>
  <c r="DQ14" i="10"/>
  <c r="DA14" i="10"/>
  <c r="DL13" i="10"/>
  <c r="DD13" i="10"/>
  <c r="DW12" i="10"/>
  <c r="DG12" i="10"/>
  <c r="CY12" i="10"/>
  <c r="DM30" i="10"/>
  <c r="DF29" i="10"/>
  <c r="DF27" i="10"/>
  <c r="DY25" i="10"/>
  <c r="CY24" i="10"/>
  <c r="DY23" i="10"/>
  <c r="CY22" i="10"/>
  <c r="DV21" i="10"/>
  <c r="DF21" i="10"/>
  <c r="DE20" i="10"/>
  <c r="DP19" i="10"/>
  <c r="DV18" i="10"/>
  <c r="DK18" i="10"/>
  <c r="DL17" i="10"/>
  <c r="CX17" i="10"/>
  <c r="DX16" i="10"/>
  <c r="DP16" i="10"/>
  <c r="CZ16" i="10"/>
  <c r="DL15" i="10"/>
  <c r="DD15" i="10"/>
  <c r="DX14" i="10"/>
  <c r="DP14" i="10"/>
  <c r="CZ14" i="10"/>
  <c r="DS13" i="10"/>
  <c r="DK13" i="10"/>
  <c r="DW36" i="10"/>
  <c r="DS33" i="10"/>
  <c r="DR32" i="10"/>
  <c r="DJ30" i="10"/>
  <c r="DA29" i="10"/>
  <c r="CX27" i="10"/>
  <c r="DE25" i="10"/>
  <c r="DM24" i="10"/>
  <c r="DX23" i="10"/>
  <c r="DM22" i="10"/>
  <c r="DD21" i="10"/>
  <c r="DQ20" i="10"/>
  <c r="DA20" i="10"/>
  <c r="DL19" i="10"/>
  <c r="DA19" i="10"/>
  <c r="DG18" i="10"/>
  <c r="DV17" i="10"/>
  <c r="DK17" i="10"/>
  <c r="DW16" i="10"/>
  <c r="DG16" i="10"/>
  <c r="CY16" i="10"/>
  <c r="DS15" i="10"/>
  <c r="DK15" i="10"/>
  <c r="DW14" i="10"/>
  <c r="DG14" i="10"/>
  <c r="CY14" i="10"/>
  <c r="DR13" i="10"/>
  <c r="DJ13" i="10"/>
  <c r="DM12" i="10"/>
  <c r="DE12" i="10"/>
  <c r="CY36" i="10"/>
  <c r="DJ32" i="10"/>
  <c r="DY31" i="10"/>
  <c r="DE30" i="10"/>
  <c r="CX29" i="10"/>
  <c r="DD25" i="10"/>
  <c r="DY24" i="10"/>
  <c r="DV23" i="10"/>
  <c r="DF23" i="10"/>
  <c r="DY22" i="10"/>
  <c r="DP21" i="10"/>
  <c r="CZ21" i="10"/>
  <c r="DP20" i="10"/>
  <c r="CZ20" i="10"/>
  <c r="DY19" i="10"/>
  <c r="DK19" i="10"/>
  <c r="CZ19" i="10"/>
  <c r="DA31" i="10"/>
  <c r="DQ25" i="10"/>
  <c r="DA25" i="10"/>
  <c r="DW24" i="10"/>
  <c r="DG24" i="10"/>
  <c r="DQ23" i="10"/>
  <c r="DA23" i="10"/>
  <c r="DW22" i="10"/>
  <c r="DG22" i="10"/>
  <c r="CX21" i="10"/>
  <c r="DM20" i="10"/>
  <c r="DD18" i="10"/>
  <c r="DS17" i="10"/>
  <c r="DE17" i="10"/>
  <c r="DL16" i="10"/>
  <c r="DD16" i="10"/>
  <c r="DX15" i="10"/>
  <c r="DP15" i="10"/>
  <c r="CZ15" i="10"/>
  <c r="DL14" i="10"/>
  <c r="DD14" i="10"/>
  <c r="DW13" i="10"/>
  <c r="DG13" i="10"/>
  <c r="CY13" i="10"/>
  <c r="CX31" i="10"/>
  <c r="DE26" i="10"/>
  <c r="DM25" i="10"/>
  <c r="DE24" i="10"/>
  <c r="DP23" i="10"/>
  <c r="CZ23" i="10"/>
  <c r="DE22" i="10"/>
  <c r="DL21" i="10"/>
  <c r="DY20" i="10"/>
  <c r="DS19" i="10"/>
  <c r="DR17" i="10"/>
  <c r="DD17" i="10"/>
  <c r="DS16" i="10"/>
  <c r="DK16" i="10"/>
  <c r="DW15" i="10"/>
  <c r="DG15" i="10"/>
  <c r="CY15" i="10"/>
  <c r="DS14" i="10"/>
  <c r="DK14" i="10"/>
  <c r="DL26" i="10"/>
  <c r="CX23" i="10"/>
  <c r="DF16" i="10"/>
  <c r="DR15" i="10"/>
  <c r="CX15" i="10"/>
  <c r="DJ14" i="10"/>
  <c r="DY13" i="10"/>
  <c r="DS12" i="10"/>
  <c r="CX12" i="10"/>
  <c r="DV11" i="10"/>
  <c r="DF11" i="10"/>
  <c r="CX11" i="10"/>
  <c r="DQ31" i="10"/>
  <c r="DA26" i="10"/>
  <c r="DS25" i="10"/>
  <c r="DX24" i="10"/>
  <c r="DE16" i="10"/>
  <c r="DQ15" i="10"/>
  <c r="DF14" i="10"/>
  <c r="DX13" i="10"/>
  <c r="DR12" i="10"/>
  <c r="DM11" i="10"/>
  <c r="DE11" i="10"/>
  <c r="DY10" i="10"/>
  <c r="DQ10" i="10"/>
  <c r="DA10" i="10"/>
  <c r="DM9" i="10"/>
  <c r="DE9" i="10"/>
  <c r="DY8" i="10"/>
  <c r="DQ8" i="10"/>
  <c r="DA8" i="10"/>
  <c r="DM7" i="10"/>
  <c r="DE7" i="10"/>
  <c r="DW6" i="10"/>
  <c r="DG6" i="10"/>
  <c r="CY6" i="10"/>
  <c r="DL25" i="10"/>
  <c r="DQ24" i="10"/>
  <c r="DX19" i="10"/>
  <c r="DS18" i="10"/>
  <c r="DV16" i="10"/>
  <c r="DE14" i="10"/>
  <c r="DV13" i="10"/>
  <c r="DF13" i="10"/>
  <c r="DQ12" i="10"/>
  <c r="DF12" i="10"/>
  <c r="DL11" i="10"/>
  <c r="DD11" i="10"/>
  <c r="DX10" i="10"/>
  <c r="DP10" i="10"/>
  <c r="CZ10" i="10"/>
  <c r="DL9" i="10"/>
  <c r="DD9" i="10"/>
  <c r="DX8" i="10"/>
  <c r="DZ8" i="10" s="1"/>
  <c r="EA8" i="10" s="1"/>
  <c r="EG8" i="10" s="1"/>
  <c r="DP8" i="10"/>
  <c r="CZ8" i="10"/>
  <c r="DL7" i="10"/>
  <c r="DD7" i="10"/>
  <c r="DV6" i="10"/>
  <c r="DF6" i="10"/>
  <c r="CX6" i="10"/>
  <c r="DR23" i="10"/>
  <c r="DD19" i="10"/>
  <c r="DE18" i="10"/>
  <c r="DF15" i="10"/>
  <c r="DR14" i="10"/>
  <c r="DP13" i="10"/>
  <c r="CZ13" i="10"/>
  <c r="DX12" i="10"/>
  <c r="DL12" i="10"/>
  <c r="DY11" i="10"/>
  <c r="DQ11" i="10"/>
  <c r="DA11" i="10"/>
  <c r="DM10" i="10"/>
  <c r="DE10" i="10"/>
  <c r="DY9" i="10"/>
  <c r="DQ9" i="10"/>
  <c r="DA9" i="10"/>
  <c r="DM8" i="10"/>
  <c r="DE8" i="10"/>
  <c r="DY7" i="10"/>
  <c r="DQ7" i="10"/>
  <c r="DA7" i="10"/>
  <c r="DS6" i="10"/>
  <c r="DK6" i="10"/>
  <c r="DA22" i="10"/>
  <c r="CY18" i="10"/>
  <c r="DJ17" i="10"/>
  <c r="DM16" i="10"/>
  <c r="DY15" i="10"/>
  <c r="CX13" i="10"/>
  <c r="DV12" i="10"/>
  <c r="DK12" i="10"/>
  <c r="DA12" i="10"/>
  <c r="DX11" i="10"/>
  <c r="DP11" i="10"/>
  <c r="CZ11" i="10"/>
  <c r="DL10" i="10"/>
  <c r="DD10" i="10"/>
  <c r="DX9" i="10"/>
  <c r="DZ9" i="10" s="1"/>
  <c r="EA9" i="10" s="1"/>
  <c r="EG9" i="10" s="1"/>
  <c r="DP9" i="10"/>
  <c r="CZ9" i="10"/>
  <c r="DL8" i="10"/>
  <c r="DD8" i="10"/>
  <c r="DX7" i="10"/>
  <c r="DP7" i="10"/>
  <c r="CZ7" i="10"/>
  <c r="DR6" i="10"/>
  <c r="DJ6" i="10"/>
  <c r="DL5" i="10"/>
  <c r="CP5" i="10"/>
  <c r="CU5" i="10" s="1"/>
  <c r="CX5" i="10"/>
  <c r="DF5" i="10"/>
  <c r="DH5" i="10" s="1"/>
  <c r="DI5" i="10" s="1"/>
  <c r="ED5" i="10" s="1"/>
  <c r="DX5" i="10"/>
  <c r="DM6" i="10"/>
  <c r="CY7" i="10"/>
  <c r="CX8" i="10"/>
  <c r="CX9" i="10"/>
  <c r="CX10" i="10"/>
  <c r="AA14" i="10"/>
  <c r="AB14" i="10" s="1"/>
  <c r="BJ26" i="10" s="1"/>
  <c r="CP14" i="10"/>
  <c r="CU14" i="10" s="1"/>
  <c r="DQ22" i="10"/>
  <c r="N17" i="10"/>
  <c r="BF19" i="10" s="1"/>
  <c r="N18" i="10"/>
  <c r="BF20" i="10" s="1"/>
  <c r="N19" i="10"/>
  <c r="BF21" i="10" s="1"/>
  <c r="N14" i="10"/>
  <c r="BE19" i="10" s="1"/>
  <c r="N16" i="10"/>
  <c r="BE21" i="10" s="1"/>
  <c r="N15" i="10"/>
  <c r="BE20" i="10" s="1"/>
  <c r="U14" i="10"/>
  <c r="V14" i="10" s="1"/>
  <c r="BE26" i="10" s="1"/>
  <c r="K19" i="10"/>
  <c r="BF14" i="10" s="1"/>
  <c r="AA19" i="10"/>
  <c r="AB19" i="10" s="1"/>
  <c r="BK28" i="10" s="1"/>
  <c r="CE32" i="10"/>
  <c r="CJ32" i="10" s="1"/>
  <c r="CF33" i="10"/>
  <c r="CK33" i="10" s="1"/>
  <c r="CB34" i="10"/>
  <c r="CF35" i="10"/>
  <c r="CK35" i="10" s="1"/>
  <c r="CB36" i="10"/>
  <c r="CF32" i="10"/>
  <c r="CK32" i="10" s="1"/>
  <c r="BY33" i="10"/>
  <c r="CG33" i="10"/>
  <c r="CL33" i="10" s="1"/>
  <c r="CC34" i="10"/>
  <c r="BY35" i="10"/>
  <c r="CG35" i="10"/>
  <c r="CL35" i="10" s="1"/>
  <c r="CC36" i="10"/>
  <c r="CH32" i="10"/>
  <c r="CM32" i="10" s="1"/>
  <c r="CA33" i="10"/>
  <c r="CE34" i="10"/>
  <c r="CJ34" i="10" s="1"/>
  <c r="CA35" i="10"/>
  <c r="CE36" i="10"/>
  <c r="CJ36" i="10" s="1"/>
  <c r="CE31" i="10"/>
  <c r="CJ31" i="10" s="1"/>
  <c r="CA32" i="10"/>
  <c r="CB33" i="10"/>
  <c r="CF34" i="10"/>
  <c r="CK34" i="10" s="1"/>
  <c r="CB35" i="10"/>
  <c r="CF36" i="10"/>
  <c r="CK36" i="10" s="1"/>
  <c r="CF31" i="10"/>
  <c r="CK31" i="10" s="1"/>
  <c r="CB32" i="10"/>
  <c r="CC33" i="10"/>
  <c r="BY34" i="10"/>
  <c r="CG34" i="10"/>
  <c r="CL34" i="10" s="1"/>
  <c r="CC35" i="10"/>
  <c r="BY36" i="10"/>
  <c r="CG36" i="10"/>
  <c r="CL36" i="10" s="1"/>
  <c r="CG31" i="10"/>
  <c r="CL31" i="10" s="1"/>
  <c r="CC32" i="10"/>
  <c r="CD33" i="10"/>
  <c r="CI33" i="10" s="1"/>
  <c r="BZ34" i="10"/>
  <c r="CH34" i="10"/>
  <c r="CM34" i="10" s="1"/>
  <c r="O38" i="11" l="1"/>
  <c r="P38" i="11" s="1"/>
  <c r="BO5" i="10"/>
  <c r="BN6" i="10"/>
  <c r="BO7" i="10"/>
  <c r="DN5" i="10"/>
  <c r="DO5" i="10" s="1"/>
  <c r="EE5" i="10" s="1"/>
  <c r="DT30" i="10"/>
  <c r="DU30" i="10" s="1"/>
  <c r="EF30" i="10" s="1"/>
  <c r="BK7" i="10"/>
  <c r="BM7" i="10"/>
  <c r="P22" i="10"/>
  <c r="P23" i="10" s="1"/>
  <c r="AG8" i="10"/>
  <c r="AH8" i="10" s="1"/>
  <c r="BM26" i="10" s="1"/>
  <c r="BP5" i="10"/>
  <c r="AG15" i="10"/>
  <c r="AH15" i="10" s="1"/>
  <c r="BO27" i="10" s="1"/>
  <c r="U10" i="10"/>
  <c r="V10" i="10" s="1"/>
  <c r="BC28" i="10" s="1"/>
  <c r="DZ13" i="10"/>
  <c r="EA13" i="10" s="1"/>
  <c r="EG13" i="10" s="1"/>
  <c r="DT28" i="10"/>
  <c r="DU28" i="10" s="1"/>
  <c r="EF28" i="10" s="1"/>
  <c r="P21" i="10"/>
  <c r="BB7" i="10"/>
  <c r="DH13" i="10"/>
  <c r="DI13" i="10" s="1"/>
  <c r="ED13" i="10" s="1"/>
  <c r="DT15" i="10"/>
  <c r="DU15" i="10" s="1"/>
  <c r="EF15" i="10" s="1"/>
  <c r="BP7" i="10"/>
  <c r="BM6" i="10"/>
  <c r="BO6" i="10"/>
  <c r="BJ7" i="10"/>
  <c r="AA15" i="10"/>
  <c r="AB15" i="10" s="1"/>
  <c r="BJ27" i="10" s="1"/>
  <c r="AA11" i="10"/>
  <c r="AB11" i="10" s="1"/>
  <c r="BI26" i="10" s="1"/>
  <c r="AA7" i="10"/>
  <c r="AB7" i="10" s="1"/>
  <c r="BG28" i="10" s="1"/>
  <c r="U16" i="10"/>
  <c r="V16" i="10" s="1"/>
  <c r="BE28" i="10" s="1"/>
  <c r="U12" i="10"/>
  <c r="V12" i="10" s="1"/>
  <c r="BD27" i="10" s="1"/>
  <c r="AG6" i="10"/>
  <c r="AH6" i="10" s="1"/>
  <c r="BL27" i="10" s="1"/>
  <c r="BL5" i="14"/>
  <c r="BO7" i="14"/>
  <c r="U8" i="14"/>
  <c r="V8" i="14" s="1"/>
  <c r="BC26" i="14" s="1"/>
  <c r="AG9" i="14"/>
  <c r="AH9" i="14" s="1"/>
  <c r="BM27" i="14" s="1"/>
  <c r="AA10" i="14"/>
  <c r="AB10" i="14" s="1"/>
  <c r="BH28" i="14" s="1"/>
  <c r="AA18" i="14"/>
  <c r="AB18" i="14" s="1"/>
  <c r="BK27" i="14" s="1"/>
  <c r="BL6" i="14"/>
  <c r="U19" i="14"/>
  <c r="V19" i="14" s="1"/>
  <c r="BF28" i="14" s="1"/>
  <c r="CJ38" i="14"/>
  <c r="AG11" i="10"/>
  <c r="AH11" i="10" s="1"/>
  <c r="BN26" i="10" s="1"/>
  <c r="DH6" i="10"/>
  <c r="DI6" i="10" s="1"/>
  <c r="ED6" i="10" s="1"/>
  <c r="DB24" i="10"/>
  <c r="DC24" i="10" s="1"/>
  <c r="EC24" i="10" s="1"/>
  <c r="BB6" i="10"/>
  <c r="BC5" i="10"/>
  <c r="O37" i="11"/>
  <c r="P37" i="11" s="1"/>
  <c r="P31" i="12"/>
  <c r="Q31" i="12" s="1"/>
  <c r="P46" i="12"/>
  <c r="Q46" i="12" s="1"/>
  <c r="P125" i="12"/>
  <c r="Q125" i="12" s="1"/>
  <c r="P104" i="12"/>
  <c r="Q104" i="12" s="1"/>
  <c r="J105" i="12"/>
  <c r="K105" i="12" s="1"/>
  <c r="V152" i="12"/>
  <c r="W152" i="12" s="1"/>
  <c r="J48" i="12"/>
  <c r="K48" i="12" s="1"/>
  <c r="J66" i="12"/>
  <c r="K66" i="12" s="1"/>
  <c r="BN6" i="14"/>
  <c r="AG11" i="14"/>
  <c r="AH11" i="14" s="1"/>
  <c r="BN26" i="14" s="1"/>
  <c r="BB6" i="14"/>
  <c r="AG16" i="10"/>
  <c r="AH16" i="10" s="1"/>
  <c r="BO28" i="10" s="1"/>
  <c r="BK5" i="10"/>
  <c r="BD6" i="10"/>
  <c r="P88" i="12"/>
  <c r="Q88" i="12" s="1"/>
  <c r="DB13" i="10"/>
  <c r="DC13" i="10" s="1"/>
  <c r="EC13" i="10" s="1"/>
  <c r="DN9" i="10"/>
  <c r="DO9" i="10" s="1"/>
  <c r="EE9" i="10" s="1"/>
  <c r="BE6" i="10"/>
  <c r="P160" i="12"/>
  <c r="Q160" i="12" s="1"/>
  <c r="P70" i="12"/>
  <c r="Q70" i="12" s="1"/>
  <c r="P143" i="12"/>
  <c r="Q143" i="12" s="1"/>
  <c r="P106" i="12"/>
  <c r="Q106" i="12" s="1"/>
  <c r="V50" i="12"/>
  <c r="W50" i="12" s="1"/>
  <c r="N22" i="14"/>
  <c r="BP6" i="14"/>
  <c r="BP7" i="14"/>
  <c r="U17" i="14"/>
  <c r="V17" i="14" s="1"/>
  <c r="BF26" i="14" s="1"/>
  <c r="N21" i="14"/>
  <c r="DT6" i="10"/>
  <c r="DU6" i="10" s="1"/>
  <c r="EF6" i="10" s="1"/>
  <c r="DZ5" i="10"/>
  <c r="EA5" i="10" s="1"/>
  <c r="EG5" i="10" s="1"/>
  <c r="P58" i="12"/>
  <c r="Q58" i="12" s="1"/>
  <c r="P27" i="12"/>
  <c r="Q27" i="12" s="1"/>
  <c r="P30" i="12"/>
  <c r="Q30" i="12" s="1"/>
  <c r="P44" i="12"/>
  <c r="Q44" i="12" s="1"/>
  <c r="P161" i="12"/>
  <c r="Q161" i="12" s="1"/>
  <c r="P164" i="12"/>
  <c r="Q164" i="12" s="1"/>
  <c r="V28" i="12"/>
  <c r="W28" i="12" s="1"/>
  <c r="V115" i="12"/>
  <c r="W115" i="12" s="1"/>
  <c r="V39" i="12"/>
  <c r="W39" i="12" s="1"/>
  <c r="V147" i="12"/>
  <c r="W147" i="12" s="1"/>
  <c r="V95" i="12"/>
  <c r="W95" i="12" s="1"/>
  <c r="V79" i="12"/>
  <c r="W79" i="12" s="1"/>
  <c r="V25" i="12"/>
  <c r="W25" i="12" s="1"/>
  <c r="V125" i="12"/>
  <c r="W125" i="12" s="1"/>
  <c r="J120" i="12"/>
  <c r="K120" i="12" s="1"/>
  <c r="J104" i="12"/>
  <c r="K104" i="12" s="1"/>
  <c r="DZ7" i="14"/>
  <c r="EA7" i="14" s="1"/>
  <c r="EG7" i="14" s="1"/>
  <c r="DT14" i="14"/>
  <c r="DU14" i="14" s="1"/>
  <c r="EF14" i="14" s="1"/>
  <c r="BD5" i="14"/>
  <c r="BE5" i="14"/>
  <c r="AG12" i="10"/>
  <c r="AH12" i="10" s="1"/>
  <c r="BN27" i="10" s="1"/>
  <c r="BM5" i="10"/>
  <c r="U18" i="14"/>
  <c r="V18" i="14" s="1"/>
  <c r="BF27" i="14" s="1"/>
  <c r="DH15" i="10"/>
  <c r="DI15" i="10" s="1"/>
  <c r="ED15" i="10" s="1"/>
  <c r="BC6" i="10"/>
  <c r="O15" i="11"/>
  <c r="P15" i="11" s="1"/>
  <c r="O33" i="11"/>
  <c r="P33" i="11" s="1"/>
  <c r="U20" i="11"/>
  <c r="V20" i="11" s="1"/>
  <c r="U36" i="11"/>
  <c r="V36" i="11" s="1"/>
  <c r="P61" i="12"/>
  <c r="Q61" i="12" s="1"/>
  <c r="P47" i="12"/>
  <c r="Q47" i="12" s="1"/>
  <c r="P37" i="12"/>
  <c r="Q37" i="12" s="1"/>
  <c r="P80" i="12"/>
  <c r="Q80" i="12" s="1"/>
  <c r="P62" i="12"/>
  <c r="Q62" i="12" s="1"/>
  <c r="P121" i="12"/>
  <c r="Q121" i="12" s="1"/>
  <c r="P100" i="12"/>
  <c r="Q100" i="12" s="1"/>
  <c r="P159" i="12"/>
  <c r="Q159" i="12" s="1"/>
  <c r="P148" i="12"/>
  <c r="Q148" i="12" s="1"/>
  <c r="V60" i="12"/>
  <c r="W60" i="12" s="1"/>
  <c r="V162" i="12"/>
  <c r="W162" i="12" s="1"/>
  <c r="V127" i="12"/>
  <c r="W127" i="12" s="1"/>
  <c r="V136" i="12"/>
  <c r="W136" i="12" s="1"/>
  <c r="J117" i="12"/>
  <c r="K117" i="12" s="1"/>
  <c r="U13" i="14"/>
  <c r="V13" i="14" s="1"/>
  <c r="BD28" i="14" s="1"/>
  <c r="BO5" i="14"/>
  <c r="AG17" i="10"/>
  <c r="AH17" i="10" s="1"/>
  <c r="BP26" i="10" s="1"/>
  <c r="CJ39" i="10"/>
  <c r="J127" i="12"/>
  <c r="K127" i="12" s="1"/>
  <c r="P68" i="12"/>
  <c r="Q68" i="12" s="1"/>
  <c r="P26" i="12"/>
  <c r="Q26" i="12" s="1"/>
  <c r="P21" i="14"/>
  <c r="P23" i="14" s="1"/>
  <c r="DB19" i="10"/>
  <c r="DC19" i="10" s="1"/>
  <c r="EC19" i="10" s="1"/>
  <c r="DH27" i="10"/>
  <c r="DI27" i="10" s="1"/>
  <c r="ED27" i="10" s="1"/>
  <c r="O22" i="10"/>
  <c r="P93" i="12"/>
  <c r="Q93" i="12" s="1"/>
  <c r="P40" i="12"/>
  <c r="Q40" i="12" s="1"/>
  <c r="P119" i="12"/>
  <c r="Q119" i="12" s="1"/>
  <c r="P156" i="12"/>
  <c r="Q156" i="12" s="1"/>
  <c r="DN8" i="10"/>
  <c r="DO8" i="10" s="1"/>
  <c r="EE8" i="10" s="1"/>
  <c r="DZ11" i="10"/>
  <c r="EA11" i="10" s="1"/>
  <c r="EG11" i="10" s="1"/>
  <c r="DN11" i="10"/>
  <c r="DO11" i="10" s="1"/>
  <c r="EE11" i="10" s="1"/>
  <c r="O26" i="11"/>
  <c r="P26" i="11" s="1"/>
  <c r="V128" i="12"/>
  <c r="W128" i="12" s="1"/>
  <c r="J129" i="12"/>
  <c r="K129" i="12" s="1"/>
  <c r="P41" i="12"/>
  <c r="Q41" i="12" s="1"/>
  <c r="P118" i="12"/>
  <c r="Q118" i="12" s="1"/>
  <c r="P24" i="12"/>
  <c r="Q24" i="12" s="1"/>
  <c r="P107" i="12"/>
  <c r="Q107" i="12" s="1"/>
  <c r="P85" i="12"/>
  <c r="Q85" i="12" s="1"/>
  <c r="V160" i="12"/>
  <c r="W160" i="12" s="1"/>
  <c r="V43" i="12"/>
  <c r="W43" i="12" s="1"/>
  <c r="V68" i="12"/>
  <c r="W68" i="12" s="1"/>
  <c r="V158" i="12"/>
  <c r="W158" i="12" s="1"/>
  <c r="V105" i="12"/>
  <c r="W105" i="12" s="1"/>
  <c r="V59" i="12"/>
  <c r="W59" i="12" s="1"/>
  <c r="V73" i="12"/>
  <c r="W73" i="12" s="1"/>
  <c r="J34" i="12"/>
  <c r="K34" i="12" s="1"/>
  <c r="J101" i="12"/>
  <c r="K101" i="12" s="1"/>
  <c r="DN30" i="14"/>
  <c r="DO30" i="14" s="1"/>
  <c r="EE30" i="14" s="1"/>
  <c r="P22" i="14"/>
  <c r="DZ18" i="14"/>
  <c r="EA18" i="14" s="1"/>
  <c r="EG18" i="14" s="1"/>
  <c r="BD6" i="14"/>
  <c r="AA6" i="14"/>
  <c r="AB6" i="14" s="1"/>
  <c r="BG27" i="14" s="1"/>
  <c r="U9" i="14"/>
  <c r="V9" i="14" s="1"/>
  <c r="BC27" i="14" s="1"/>
  <c r="U6" i="14"/>
  <c r="V6" i="14" s="1"/>
  <c r="BB27" i="14" s="1"/>
  <c r="AG13" i="10"/>
  <c r="AH13" i="10" s="1"/>
  <c r="BN28" i="10" s="1"/>
  <c r="AR41" i="18"/>
  <c r="AR41" i="17"/>
  <c r="U32" i="11"/>
  <c r="V32" i="11" s="1"/>
  <c r="V27" i="12"/>
  <c r="W27" i="12" s="1"/>
  <c r="V52" i="12"/>
  <c r="W52" i="12" s="1"/>
  <c r="CJ39" i="14"/>
  <c r="DH9" i="14"/>
  <c r="DI9" i="14" s="1"/>
  <c r="ED9" i="14" s="1"/>
  <c r="DH16" i="14"/>
  <c r="DI16" i="14" s="1"/>
  <c r="ED16" i="14" s="1"/>
  <c r="BM6" i="14"/>
  <c r="BM5" i="14"/>
  <c r="AA18" i="10"/>
  <c r="AB18" i="10" s="1"/>
  <c r="BK27" i="10" s="1"/>
  <c r="AG5" i="10"/>
  <c r="AH5" i="10" s="1"/>
  <c r="BL26" i="10" s="1"/>
  <c r="BZ38" i="10"/>
  <c r="DN25" i="10"/>
  <c r="DO25" i="10" s="1"/>
  <c r="EE25" i="10" s="1"/>
  <c r="DT9" i="10"/>
  <c r="DU9" i="10" s="1"/>
  <c r="EF9" i="10" s="1"/>
  <c r="U16" i="11"/>
  <c r="V16" i="11" s="1"/>
  <c r="U33" i="11"/>
  <c r="V33" i="11" s="1"/>
  <c r="V111" i="12"/>
  <c r="W111" i="12" s="1"/>
  <c r="V148" i="12"/>
  <c r="W148" i="12" s="1"/>
  <c r="P13" i="12"/>
  <c r="Q13" i="12" s="1"/>
  <c r="P78" i="12"/>
  <c r="Q78" i="12" s="1"/>
  <c r="P150" i="12"/>
  <c r="Q150" i="12" s="1"/>
  <c r="J84" i="12"/>
  <c r="K84" i="12" s="1"/>
  <c r="J80" i="12"/>
  <c r="K80" i="12" s="1"/>
  <c r="J147" i="12"/>
  <c r="K147" i="12" s="1"/>
  <c r="J122" i="12"/>
  <c r="K122" i="12" s="1"/>
  <c r="J106" i="12"/>
  <c r="K106" i="12" s="1"/>
  <c r="J154" i="12"/>
  <c r="K154" i="12" s="1"/>
  <c r="J138" i="12"/>
  <c r="K138" i="12" s="1"/>
  <c r="BZ39" i="14"/>
  <c r="DZ6" i="14"/>
  <c r="EA6" i="14" s="1"/>
  <c r="EG6" i="14" s="1"/>
  <c r="DT17" i="14"/>
  <c r="DU17" i="14" s="1"/>
  <c r="EF17" i="14" s="1"/>
  <c r="DN11" i="14"/>
  <c r="DO11" i="14" s="1"/>
  <c r="EE11" i="14" s="1"/>
  <c r="DB8" i="14"/>
  <c r="DC8" i="14" s="1"/>
  <c r="EC8" i="14" s="1"/>
  <c r="DB14" i="14"/>
  <c r="DC14" i="14" s="1"/>
  <c r="EC14" i="14" s="1"/>
  <c r="U16" i="14"/>
  <c r="V16" i="14" s="1"/>
  <c r="BE28" i="14" s="1"/>
  <c r="AG10" i="10"/>
  <c r="AH10" i="10" s="1"/>
  <c r="BM28" i="10" s="1"/>
  <c r="AG19" i="10"/>
  <c r="AH19" i="10" s="1"/>
  <c r="BP28" i="10" s="1"/>
  <c r="DB14" i="10"/>
  <c r="DC14" i="10" s="1"/>
  <c r="EC14" i="10" s="1"/>
  <c r="DN23" i="10"/>
  <c r="DO23" i="10" s="1"/>
  <c r="EE23" i="10" s="1"/>
  <c r="DH26" i="10"/>
  <c r="DI26" i="10" s="1"/>
  <c r="ED26" i="10" s="1"/>
  <c r="J74" i="12"/>
  <c r="K74" i="12" s="1"/>
  <c r="J40" i="12"/>
  <c r="K40" i="12" s="1"/>
  <c r="DH8" i="14"/>
  <c r="DI8" i="14" s="1"/>
  <c r="ED8" i="14" s="1"/>
  <c r="O21" i="10"/>
  <c r="O23" i="10" s="1"/>
  <c r="V61" i="12"/>
  <c r="W61" i="12" s="1"/>
  <c r="V91" i="12"/>
  <c r="W91" i="12" s="1"/>
  <c r="V75" i="12"/>
  <c r="W75" i="12" s="1"/>
  <c r="DN8" i="14"/>
  <c r="DO8" i="14" s="1"/>
  <c r="EE8" i="14" s="1"/>
  <c r="BN5" i="14"/>
  <c r="BM7" i="14"/>
  <c r="AA5" i="14"/>
  <c r="AB5" i="14" s="1"/>
  <c r="BG26" i="14" s="1"/>
  <c r="U15" i="14"/>
  <c r="V15" i="14" s="1"/>
  <c r="BE27" i="14" s="1"/>
  <c r="U12" i="14"/>
  <c r="V12" i="14" s="1"/>
  <c r="BD27" i="14" s="1"/>
  <c r="DZ20" i="10"/>
  <c r="EA20" i="10" s="1"/>
  <c r="EG20" i="10" s="1"/>
  <c r="V22" i="12"/>
  <c r="W22" i="12" s="1"/>
  <c r="V35" i="12"/>
  <c r="W35" i="12" s="1"/>
  <c r="V49" i="12"/>
  <c r="W49" i="12" s="1"/>
  <c r="P116" i="12"/>
  <c r="Q116" i="12" s="1"/>
  <c r="V51" i="12"/>
  <c r="W51" i="12" s="1"/>
  <c r="V126" i="12"/>
  <c r="W126" i="12" s="1"/>
  <c r="V90" i="12"/>
  <c r="W90" i="12" s="1"/>
  <c r="V74" i="12"/>
  <c r="W74" i="12" s="1"/>
  <c r="DT12" i="14"/>
  <c r="DU12" i="14" s="1"/>
  <c r="EF12" i="14" s="1"/>
  <c r="DT30" i="14"/>
  <c r="DU30" i="14" s="1"/>
  <c r="EF30" i="14" s="1"/>
  <c r="DZ14" i="14"/>
  <c r="EA14" i="14" s="1"/>
  <c r="EG14" i="14" s="1"/>
  <c r="AA11" i="14"/>
  <c r="AB11" i="14" s="1"/>
  <c r="BI26" i="14" s="1"/>
  <c r="AG17" i="14"/>
  <c r="AH17" i="14" s="1"/>
  <c r="BP26" i="14" s="1"/>
  <c r="U10" i="14"/>
  <c r="V10" i="14" s="1"/>
  <c r="BC28" i="14" s="1"/>
  <c r="BH7" i="10"/>
  <c r="AA16" i="10"/>
  <c r="AB16" i="10" s="1"/>
  <c r="BJ28" i="10" s="1"/>
  <c r="BL6" i="10"/>
  <c r="BZ39" i="10"/>
  <c r="DB11" i="10"/>
  <c r="DC11" i="10" s="1"/>
  <c r="EC11" i="10" s="1"/>
  <c r="DN7" i="10"/>
  <c r="DO7" i="10" s="1"/>
  <c r="EE7" i="10" s="1"/>
  <c r="DZ10" i="10"/>
  <c r="EA10" i="10" s="1"/>
  <c r="EG10" i="10" s="1"/>
  <c r="DN26" i="10"/>
  <c r="DO26" i="10" s="1"/>
  <c r="EE26" i="10" s="1"/>
  <c r="DN14" i="10"/>
  <c r="DO14" i="10" s="1"/>
  <c r="EE14" i="10" s="1"/>
  <c r="DT13" i="10"/>
  <c r="DU13" i="10" s="1"/>
  <c r="EF13" i="10" s="1"/>
  <c r="DT32" i="10"/>
  <c r="DU32" i="10" s="1"/>
  <c r="EF32" i="10" s="1"/>
  <c r="DN13" i="10"/>
  <c r="DO13" i="10" s="1"/>
  <c r="EE13" i="10" s="1"/>
  <c r="DT25" i="10"/>
  <c r="DU25" i="10" s="1"/>
  <c r="EF25" i="10" s="1"/>
  <c r="DT22" i="10"/>
  <c r="DU22" i="10" s="1"/>
  <c r="EF22" i="10" s="1"/>
  <c r="DN20" i="10"/>
  <c r="DO20" i="10" s="1"/>
  <c r="EE20" i="10" s="1"/>
  <c r="DN24" i="10"/>
  <c r="DO24" i="10" s="1"/>
  <c r="EE24" i="10" s="1"/>
  <c r="DN35" i="10"/>
  <c r="DO35" i="10" s="1"/>
  <c r="EE35" i="10" s="1"/>
  <c r="DZ27" i="10"/>
  <c r="EA27" i="10" s="1"/>
  <c r="EG27" i="10" s="1"/>
  <c r="DB31" i="10"/>
  <c r="DC31" i="10" s="1"/>
  <c r="EC31" i="10" s="1"/>
  <c r="DH32" i="10"/>
  <c r="DI32" i="10" s="1"/>
  <c r="ED32" i="10" s="1"/>
  <c r="DZ33" i="10"/>
  <c r="EA33" i="10" s="1"/>
  <c r="EG33" i="10" s="1"/>
  <c r="V53" i="12"/>
  <c r="W53" i="12" s="1"/>
  <c r="V37" i="12"/>
  <c r="W37" i="12" s="1"/>
  <c r="DZ16" i="14"/>
  <c r="EA16" i="14" s="1"/>
  <c r="EG16" i="14" s="1"/>
  <c r="DH21" i="14"/>
  <c r="DI21" i="14" s="1"/>
  <c r="ED21" i="14" s="1"/>
  <c r="DZ11" i="14"/>
  <c r="EA11" i="14" s="1"/>
  <c r="EG11" i="14" s="1"/>
  <c r="DB17" i="14"/>
  <c r="DC17" i="14" s="1"/>
  <c r="EC17" i="14" s="1"/>
  <c r="DT25" i="14"/>
  <c r="DU25" i="14" s="1"/>
  <c r="EF25" i="14" s="1"/>
  <c r="DN23" i="14"/>
  <c r="DO23" i="14" s="1"/>
  <c r="EE23" i="14" s="1"/>
  <c r="DH30" i="14"/>
  <c r="DI30" i="14" s="1"/>
  <c r="ED30" i="14" s="1"/>
  <c r="DB36" i="14"/>
  <c r="DC36" i="14" s="1"/>
  <c r="EC36" i="14" s="1"/>
  <c r="DB33" i="14"/>
  <c r="DC33" i="14" s="1"/>
  <c r="EC33" i="14" s="1"/>
  <c r="DN31" i="14"/>
  <c r="DO31" i="14" s="1"/>
  <c r="EE31" i="14" s="1"/>
  <c r="BO6" i="14"/>
  <c r="U11" i="14"/>
  <c r="V11" i="14" s="1"/>
  <c r="BD26" i="14" s="1"/>
  <c r="BI6" i="10"/>
  <c r="CJ41" i="14"/>
  <c r="DB16" i="10"/>
  <c r="DC16" i="10" s="1"/>
  <c r="EC16" i="10" s="1"/>
  <c r="O34" i="11"/>
  <c r="P34" i="11" s="1"/>
  <c r="O19" i="11"/>
  <c r="P19" i="11" s="1"/>
  <c r="U27" i="11"/>
  <c r="V27" i="11" s="1"/>
  <c r="U40" i="11"/>
  <c r="V40" i="11" s="1"/>
  <c r="O31" i="11"/>
  <c r="P31" i="11" s="1"/>
  <c r="V48" i="12"/>
  <c r="W48" i="12" s="1"/>
  <c r="V56" i="12"/>
  <c r="W56" i="12" s="1"/>
  <c r="V156" i="12"/>
  <c r="W156" i="12" s="1"/>
  <c r="V99" i="12"/>
  <c r="W99" i="12" s="1"/>
  <c r="V83" i="12"/>
  <c r="W83" i="12" s="1"/>
  <c r="V116" i="12"/>
  <c r="W116" i="12" s="1"/>
  <c r="DB20" i="14"/>
  <c r="DC20" i="14" s="1"/>
  <c r="EC20" i="14" s="1"/>
  <c r="DN17" i="14"/>
  <c r="DO17" i="14" s="1"/>
  <c r="EE17" i="14" s="1"/>
  <c r="DN14" i="14"/>
  <c r="DO14" i="14" s="1"/>
  <c r="EE14" i="14" s="1"/>
  <c r="DZ17" i="14"/>
  <c r="EA17" i="14" s="1"/>
  <c r="EG17" i="14" s="1"/>
  <c r="DN18" i="14"/>
  <c r="DO18" i="14" s="1"/>
  <c r="EE18" i="14" s="1"/>
  <c r="DB29" i="14"/>
  <c r="DC29" i="14" s="1"/>
  <c r="EC29" i="14" s="1"/>
  <c r="DT31" i="14"/>
  <c r="DU31" i="14" s="1"/>
  <c r="EF31" i="14" s="1"/>
  <c r="DN33" i="14"/>
  <c r="DO33" i="14" s="1"/>
  <c r="EE33" i="14" s="1"/>
  <c r="DZ36" i="14"/>
  <c r="EA36" i="14" s="1"/>
  <c r="EG36" i="14" s="1"/>
  <c r="DZ33" i="14"/>
  <c r="EA33" i="14" s="1"/>
  <c r="EG33" i="14" s="1"/>
  <c r="U7" i="14"/>
  <c r="V7" i="14" s="1"/>
  <c r="BB28" i="14" s="1"/>
  <c r="AG14" i="10"/>
  <c r="AH14" i="10" s="1"/>
  <c r="BO26" i="10" s="1"/>
  <c r="ED41" i="16"/>
  <c r="CT39" i="14"/>
  <c r="CT38" i="14"/>
  <c r="DN24" i="14"/>
  <c r="DO24" i="14" s="1"/>
  <c r="EE24" i="14" s="1"/>
  <c r="DN7" i="14"/>
  <c r="DO7" i="14" s="1"/>
  <c r="EE7" i="14" s="1"/>
  <c r="DT9" i="14"/>
  <c r="DU9" i="14" s="1"/>
  <c r="EF9" i="14" s="1"/>
  <c r="DB10" i="14"/>
  <c r="DC10" i="14" s="1"/>
  <c r="EC10" i="14" s="1"/>
  <c r="DT5" i="14"/>
  <c r="DU5" i="14" s="1"/>
  <c r="EF5" i="14" s="1"/>
  <c r="CO38" i="14"/>
  <c r="DT7" i="14"/>
  <c r="DU7" i="14" s="1"/>
  <c r="EF7" i="14" s="1"/>
  <c r="DH15" i="14"/>
  <c r="DI15" i="14" s="1"/>
  <c r="ED15" i="14" s="1"/>
  <c r="DN16" i="14"/>
  <c r="DO16" i="14" s="1"/>
  <c r="EE16" i="14" s="1"/>
  <c r="DB27" i="14"/>
  <c r="DC27" i="14" s="1"/>
  <c r="EC27" i="14" s="1"/>
  <c r="DH20" i="14"/>
  <c r="DI20" i="14" s="1"/>
  <c r="ED20" i="14" s="1"/>
  <c r="DZ29" i="14"/>
  <c r="EA29" i="14" s="1"/>
  <c r="EG29" i="14" s="1"/>
  <c r="DN35" i="14"/>
  <c r="DO35" i="14" s="1"/>
  <c r="EE35" i="14" s="1"/>
  <c r="DN32" i="14"/>
  <c r="DO32" i="14" s="1"/>
  <c r="EE32" i="14" s="1"/>
  <c r="DH35" i="14"/>
  <c r="DI35" i="14" s="1"/>
  <c r="ED35" i="14" s="1"/>
  <c r="DZ35" i="14"/>
  <c r="EA35" i="14" s="1"/>
  <c r="EG35" i="14" s="1"/>
  <c r="DB28" i="14"/>
  <c r="DC28" i="14" s="1"/>
  <c r="EC28" i="14" s="1"/>
  <c r="DN27" i="14"/>
  <c r="DO27" i="14" s="1"/>
  <c r="EE27" i="14" s="1"/>
  <c r="DB9" i="14"/>
  <c r="DC9" i="14" s="1"/>
  <c r="EC9" i="14" s="1"/>
  <c r="BI7" i="14"/>
  <c r="BK6" i="14"/>
  <c r="BG7" i="14"/>
  <c r="BI6" i="14"/>
  <c r="BK5" i="14"/>
  <c r="BH5" i="14"/>
  <c r="BH6" i="14"/>
  <c r="BJ5" i="14"/>
  <c r="BG6" i="14"/>
  <c r="DH34" i="14"/>
  <c r="DI34" i="14" s="1"/>
  <c r="ED34" i="14" s="1"/>
  <c r="DN15" i="14"/>
  <c r="DO15" i="14" s="1"/>
  <c r="EE15" i="14" s="1"/>
  <c r="CE43" i="14"/>
  <c r="DT10" i="14"/>
  <c r="DU10" i="14" s="1"/>
  <c r="EF10" i="14" s="1"/>
  <c r="DZ5" i="14"/>
  <c r="EA5" i="14" s="1"/>
  <c r="EG5" i="14" s="1"/>
  <c r="DH10" i="14"/>
  <c r="DI10" i="14" s="1"/>
  <c r="ED10" i="14" s="1"/>
  <c r="DB13" i="14"/>
  <c r="DC13" i="14" s="1"/>
  <c r="EC13" i="14" s="1"/>
  <c r="DN13" i="14"/>
  <c r="DO13" i="14" s="1"/>
  <c r="EE13" i="14" s="1"/>
  <c r="DN12" i="14"/>
  <c r="DO12" i="14" s="1"/>
  <c r="EE12" i="14" s="1"/>
  <c r="DT21" i="14"/>
  <c r="DU21" i="14" s="1"/>
  <c r="EF21" i="14" s="1"/>
  <c r="DT24" i="14"/>
  <c r="DU24" i="14" s="1"/>
  <c r="EF24" i="14" s="1"/>
  <c r="DN21" i="14"/>
  <c r="DO21" i="14" s="1"/>
  <c r="EE21" i="14" s="1"/>
  <c r="DB25" i="14"/>
  <c r="DC25" i="14" s="1"/>
  <c r="EC25" i="14" s="1"/>
  <c r="DN22" i="14"/>
  <c r="DO22" i="14" s="1"/>
  <c r="EE22" i="14" s="1"/>
  <c r="DB26" i="14"/>
  <c r="DC26" i="14" s="1"/>
  <c r="EC26" i="14" s="1"/>
  <c r="DN26" i="14"/>
  <c r="DO26" i="14" s="1"/>
  <c r="EE26" i="14" s="1"/>
  <c r="DB21" i="14"/>
  <c r="DC21" i="14" s="1"/>
  <c r="EC21" i="14" s="1"/>
  <c r="DB24" i="14"/>
  <c r="DC24" i="14" s="1"/>
  <c r="EC24" i="14" s="1"/>
  <c r="DH31" i="14"/>
  <c r="DI31" i="14" s="1"/>
  <c r="ED31" i="14" s="1"/>
  <c r="DN36" i="14"/>
  <c r="DO36" i="14" s="1"/>
  <c r="EE36" i="14" s="1"/>
  <c r="DZ28" i="14"/>
  <c r="EA28" i="14" s="1"/>
  <c r="EG28" i="14" s="1"/>
  <c r="DB32" i="14"/>
  <c r="DC32" i="14" s="1"/>
  <c r="EC32" i="14" s="1"/>
  <c r="DT6" i="14"/>
  <c r="DU6" i="14" s="1"/>
  <c r="EF6" i="14" s="1"/>
  <c r="BH7" i="14"/>
  <c r="DT16" i="14"/>
  <c r="DU16" i="14" s="1"/>
  <c r="EF16" i="14" s="1"/>
  <c r="DT28" i="14"/>
  <c r="DU28" i="14" s="1"/>
  <c r="EF28" i="14" s="1"/>
  <c r="DH33" i="14"/>
  <c r="DI33" i="14" s="1"/>
  <c r="ED33" i="14" s="1"/>
  <c r="DT36" i="14"/>
  <c r="DU36" i="14" s="1"/>
  <c r="EF36" i="14" s="1"/>
  <c r="BJ7" i="14"/>
  <c r="BJ6" i="14"/>
  <c r="CE38" i="14"/>
  <c r="DN6" i="14"/>
  <c r="DO6" i="14" s="1"/>
  <c r="EE6" i="14" s="1"/>
  <c r="DB12" i="14"/>
  <c r="DC12" i="14" s="1"/>
  <c r="EC12" i="14" s="1"/>
  <c r="DN9" i="14"/>
  <c r="DO9" i="14" s="1"/>
  <c r="EE9" i="14" s="1"/>
  <c r="DB5" i="14"/>
  <c r="DC5" i="14" s="1"/>
  <c r="DZ13" i="14"/>
  <c r="EA13" i="14" s="1"/>
  <c r="EG13" i="14" s="1"/>
  <c r="DT20" i="14"/>
  <c r="DU20" i="14" s="1"/>
  <c r="EF20" i="14" s="1"/>
  <c r="DB15" i="14"/>
  <c r="DC15" i="14" s="1"/>
  <c r="EC15" i="14" s="1"/>
  <c r="DH25" i="14"/>
  <c r="DI25" i="14" s="1"/>
  <c r="ED25" i="14" s="1"/>
  <c r="DB19" i="14"/>
  <c r="DC19" i="14" s="1"/>
  <c r="EC19" i="14" s="1"/>
  <c r="DT22" i="14"/>
  <c r="DU22" i="14" s="1"/>
  <c r="EF22" i="14" s="1"/>
  <c r="DZ25" i="14"/>
  <c r="EA25" i="14" s="1"/>
  <c r="EG25" i="14" s="1"/>
  <c r="DT23" i="14"/>
  <c r="DU23" i="14" s="1"/>
  <c r="EF23" i="14" s="1"/>
  <c r="DH28" i="14"/>
  <c r="DI28" i="14" s="1"/>
  <c r="ED28" i="14" s="1"/>
  <c r="DZ21" i="14"/>
  <c r="EA21" i="14" s="1"/>
  <c r="EG21" i="14" s="1"/>
  <c r="DZ24" i="14"/>
  <c r="EA24" i="14" s="1"/>
  <c r="EG24" i="14" s="1"/>
  <c r="DH32" i="14"/>
  <c r="DI32" i="14" s="1"/>
  <c r="ED32" i="14" s="1"/>
  <c r="DH27" i="14"/>
  <c r="DI27" i="14" s="1"/>
  <c r="ED27" i="14" s="1"/>
  <c r="DB34" i="14"/>
  <c r="DC34" i="14" s="1"/>
  <c r="EC34" i="14" s="1"/>
  <c r="DB31" i="14"/>
  <c r="DC31" i="14" s="1"/>
  <c r="EC31" i="14" s="1"/>
  <c r="DH26" i="14"/>
  <c r="DI26" i="14" s="1"/>
  <c r="ED26" i="14" s="1"/>
  <c r="DN29" i="14"/>
  <c r="DO29" i="14" s="1"/>
  <c r="EE29" i="14" s="1"/>
  <c r="DZ32" i="14"/>
  <c r="EA32" i="14" s="1"/>
  <c r="EG32" i="14" s="1"/>
  <c r="DT35" i="14"/>
  <c r="DU35" i="14" s="1"/>
  <c r="EF35" i="14" s="1"/>
  <c r="DB7" i="14"/>
  <c r="DC7" i="14" s="1"/>
  <c r="EC7" i="14" s="1"/>
  <c r="BG5" i="14"/>
  <c r="BK7" i="14"/>
  <c r="DT11" i="14"/>
  <c r="DU11" i="14" s="1"/>
  <c r="EF11" i="14" s="1"/>
  <c r="CE39" i="14"/>
  <c r="DH14" i="14"/>
  <c r="DI14" i="14" s="1"/>
  <c r="ED14" i="14" s="1"/>
  <c r="DT18" i="14"/>
  <c r="DU18" i="14" s="1"/>
  <c r="EF18" i="14" s="1"/>
  <c r="DH11" i="14"/>
  <c r="DI11" i="14" s="1"/>
  <c r="ED11" i="14" s="1"/>
  <c r="DH17" i="14"/>
  <c r="DI17" i="14" s="1"/>
  <c r="ED17" i="14" s="1"/>
  <c r="DH13" i="14"/>
  <c r="DI13" i="14" s="1"/>
  <c r="ED13" i="14" s="1"/>
  <c r="DH12" i="14"/>
  <c r="DI12" i="14" s="1"/>
  <c r="ED12" i="14" s="1"/>
  <c r="DH19" i="14"/>
  <c r="DI19" i="14" s="1"/>
  <c r="ED19" i="14" s="1"/>
  <c r="DZ22" i="14"/>
  <c r="EA22" i="14" s="1"/>
  <c r="EG22" i="14" s="1"/>
  <c r="DB23" i="14"/>
  <c r="DC23" i="14" s="1"/>
  <c r="EC23" i="14" s="1"/>
  <c r="DT27" i="14"/>
  <c r="DU27" i="14" s="1"/>
  <c r="EF27" i="14" s="1"/>
  <c r="DZ27" i="14"/>
  <c r="EA27" i="14" s="1"/>
  <c r="EG27" i="14" s="1"/>
  <c r="DZ20" i="14"/>
  <c r="EA20" i="14" s="1"/>
  <c r="EG20" i="14" s="1"/>
  <c r="DH29" i="14"/>
  <c r="DI29" i="14" s="1"/>
  <c r="ED29" i="14" s="1"/>
  <c r="DT32" i="14"/>
  <c r="DU32" i="14" s="1"/>
  <c r="EF32" i="14" s="1"/>
  <c r="DN34" i="14"/>
  <c r="DO34" i="14" s="1"/>
  <c r="EE34" i="14" s="1"/>
  <c r="DB30" i="14"/>
  <c r="DC30" i="14" s="1"/>
  <c r="EC30" i="14" s="1"/>
  <c r="BZ38" i="14"/>
  <c r="DZ10" i="14"/>
  <c r="EA10" i="14" s="1"/>
  <c r="EG10" i="14" s="1"/>
  <c r="DN5" i="14"/>
  <c r="DO5" i="14" s="1"/>
  <c r="EE5" i="14" s="1"/>
  <c r="DT8" i="14"/>
  <c r="DU8" i="14" s="1"/>
  <c r="EF8" i="14" s="1"/>
  <c r="DB6" i="14"/>
  <c r="DC6" i="14" s="1"/>
  <c r="EC6" i="14" s="1"/>
  <c r="CE44" i="14"/>
  <c r="DN10" i="14"/>
  <c r="DO10" i="14" s="1"/>
  <c r="EE10" i="14" s="1"/>
  <c r="DZ15" i="14"/>
  <c r="EA15" i="14" s="1"/>
  <c r="EG15" i="14" s="1"/>
  <c r="DN20" i="14"/>
  <c r="DO20" i="14" s="1"/>
  <c r="EE20" i="14" s="1"/>
  <c r="DZ19" i="14"/>
  <c r="EA19" i="14" s="1"/>
  <c r="EG19" i="14" s="1"/>
  <c r="DH24" i="14"/>
  <c r="DI24" i="14" s="1"/>
  <c r="ED24" i="14" s="1"/>
  <c r="DT29" i="14"/>
  <c r="DU29" i="14" s="1"/>
  <c r="EF29" i="14" s="1"/>
  <c r="DN19" i="14"/>
  <c r="DO19" i="14" s="1"/>
  <c r="EE19" i="14" s="1"/>
  <c r="DH22" i="14"/>
  <c r="DI22" i="14" s="1"/>
  <c r="ED22" i="14" s="1"/>
  <c r="DN25" i="14"/>
  <c r="DO25" i="14" s="1"/>
  <c r="EE25" i="14" s="1"/>
  <c r="DZ34" i="14"/>
  <c r="EA34" i="14" s="1"/>
  <c r="EG34" i="14" s="1"/>
  <c r="DZ31" i="14"/>
  <c r="EA31" i="14" s="1"/>
  <c r="EG31" i="14" s="1"/>
  <c r="DT34" i="14"/>
  <c r="DU34" i="14" s="1"/>
  <c r="EF34" i="14" s="1"/>
  <c r="DB35" i="14"/>
  <c r="DC35" i="14" s="1"/>
  <c r="EC35" i="14" s="1"/>
  <c r="DH36" i="14"/>
  <c r="DI36" i="14" s="1"/>
  <c r="ED36" i="14" s="1"/>
  <c r="DZ9" i="14"/>
  <c r="EA9" i="14" s="1"/>
  <c r="EG9" i="14" s="1"/>
  <c r="DT15" i="14"/>
  <c r="DU15" i="14" s="1"/>
  <c r="EF15" i="14" s="1"/>
  <c r="O21" i="14"/>
  <c r="DZ12" i="14"/>
  <c r="EA12" i="14" s="1"/>
  <c r="EG12" i="14" s="1"/>
  <c r="N23" i="14"/>
  <c r="DZ8" i="14"/>
  <c r="EA8" i="14" s="1"/>
  <c r="EG8" i="14" s="1"/>
  <c r="DH6" i="14"/>
  <c r="DI6" i="14" s="1"/>
  <c r="ED6" i="14" s="1"/>
  <c r="CO39" i="14"/>
  <c r="DH5" i="14"/>
  <c r="DI5" i="14" s="1"/>
  <c r="ED5" i="14" s="1"/>
  <c r="DT13" i="14"/>
  <c r="DU13" i="14" s="1"/>
  <c r="EF13" i="14" s="1"/>
  <c r="DB16" i="14"/>
  <c r="DC16" i="14" s="1"/>
  <c r="EC16" i="14" s="1"/>
  <c r="DH18" i="14"/>
  <c r="DI18" i="14" s="1"/>
  <c r="ED18" i="14" s="1"/>
  <c r="DB11" i="14"/>
  <c r="DC11" i="14" s="1"/>
  <c r="EC11" i="14" s="1"/>
  <c r="DH23" i="14"/>
  <c r="DI23" i="14" s="1"/>
  <c r="ED23" i="14" s="1"/>
  <c r="DT26" i="14"/>
  <c r="DU26" i="14" s="1"/>
  <c r="EF26" i="14" s="1"/>
  <c r="DZ23" i="14"/>
  <c r="EA23" i="14" s="1"/>
  <c r="EG23" i="14" s="1"/>
  <c r="DN28" i="14"/>
  <c r="DO28" i="14" s="1"/>
  <c r="EE28" i="14" s="1"/>
  <c r="DZ26" i="14"/>
  <c r="EA26" i="14" s="1"/>
  <c r="EG26" i="14" s="1"/>
  <c r="DZ30" i="14"/>
  <c r="EA30" i="14" s="1"/>
  <c r="EG30" i="14" s="1"/>
  <c r="DT33" i="14"/>
  <c r="DU33" i="14" s="1"/>
  <c r="EF33" i="14" s="1"/>
  <c r="O22" i="14"/>
  <c r="P96" i="13"/>
  <c r="Q96" i="13" s="1"/>
  <c r="AG32" i="13" s="1"/>
  <c r="J82" i="13"/>
  <c r="K82" i="13" s="1"/>
  <c r="AB18" i="13" s="1"/>
  <c r="J160" i="13"/>
  <c r="K160" i="13" s="1"/>
  <c r="AD32" i="13" s="1"/>
  <c r="V22" i="13"/>
  <c r="W22" i="13" s="1"/>
  <c r="AJ22" i="13" s="1"/>
  <c r="V68" i="13"/>
  <c r="W68" i="13" s="1"/>
  <c r="AK36" i="13" s="1"/>
  <c r="V123" i="13"/>
  <c r="W123" i="13" s="1"/>
  <c r="AM27" i="13" s="1"/>
  <c r="V135" i="13"/>
  <c r="W135" i="13" s="1"/>
  <c r="AN7" i="13" s="1"/>
  <c r="P119" i="13"/>
  <c r="Q119" i="13" s="1"/>
  <c r="AH23" i="13" s="1"/>
  <c r="P158" i="13"/>
  <c r="Q158" i="13" s="1"/>
  <c r="AI30" i="13" s="1"/>
  <c r="P161" i="13"/>
  <c r="Q161" i="13" s="1"/>
  <c r="AI33" i="13" s="1"/>
  <c r="P140" i="13"/>
  <c r="Q140" i="13" s="1"/>
  <c r="AI12" i="13" s="1"/>
  <c r="P18" i="13"/>
  <c r="Q18" i="13" s="1"/>
  <c r="AE18" i="13" s="1"/>
  <c r="V7" i="13"/>
  <c r="W7" i="13" s="1"/>
  <c r="AJ7" i="13" s="1"/>
  <c r="J57" i="13"/>
  <c r="K57" i="13" s="1"/>
  <c r="AA25" i="13" s="1"/>
  <c r="J60" i="13"/>
  <c r="K60" i="13" s="1"/>
  <c r="AA28" i="13" s="1"/>
  <c r="J137" i="13"/>
  <c r="K137" i="13" s="1"/>
  <c r="AD9" i="13" s="1"/>
  <c r="J90" i="13"/>
  <c r="K90" i="13" s="1"/>
  <c r="AB26" i="13" s="1"/>
  <c r="J86" i="13"/>
  <c r="K86" i="13" s="1"/>
  <c r="AB22" i="13" s="1"/>
  <c r="J162" i="13"/>
  <c r="K162" i="13" s="1"/>
  <c r="AD34" i="13" s="1"/>
  <c r="J132" i="13"/>
  <c r="K132" i="13" s="1"/>
  <c r="AC36" i="13" s="1"/>
  <c r="V32" i="13"/>
  <c r="W32" i="13" s="1"/>
  <c r="AJ32" i="13" s="1"/>
  <c r="V10" i="13"/>
  <c r="W10" i="13" s="1"/>
  <c r="AJ10" i="13" s="1"/>
  <c r="V5" i="13"/>
  <c r="W5" i="13" s="1"/>
  <c r="AJ5" i="13" s="1"/>
  <c r="V47" i="13"/>
  <c r="W47" i="13" s="1"/>
  <c r="AK15" i="13" s="1"/>
  <c r="V52" i="13"/>
  <c r="W52" i="13" s="1"/>
  <c r="AK20" i="13" s="1"/>
  <c r="V128" i="13"/>
  <c r="W128" i="13" s="1"/>
  <c r="AM32" i="13" s="1"/>
  <c r="V53" i="13"/>
  <c r="W53" i="13" s="1"/>
  <c r="AK21" i="13" s="1"/>
  <c r="V116" i="13"/>
  <c r="W116" i="13" s="1"/>
  <c r="AM20" i="13" s="1"/>
  <c r="V58" i="13"/>
  <c r="W58" i="13" s="1"/>
  <c r="AK26" i="13" s="1"/>
  <c r="V99" i="13"/>
  <c r="W99" i="13" s="1"/>
  <c r="AL35" i="13" s="1"/>
  <c r="V87" i="13"/>
  <c r="W87" i="13" s="1"/>
  <c r="AL23" i="13" s="1"/>
  <c r="V88" i="13"/>
  <c r="W88" i="13" s="1"/>
  <c r="AL24" i="13" s="1"/>
  <c r="V102" i="13"/>
  <c r="W102" i="13" s="1"/>
  <c r="AM6" i="13" s="1"/>
  <c r="V163" i="13"/>
  <c r="W163" i="13" s="1"/>
  <c r="AN35" i="13" s="1"/>
  <c r="V136" i="13"/>
  <c r="W136" i="13" s="1"/>
  <c r="AN8" i="13" s="1"/>
  <c r="V148" i="13"/>
  <c r="W148" i="13" s="1"/>
  <c r="AN20" i="13" s="1"/>
  <c r="V122" i="13"/>
  <c r="W122" i="13" s="1"/>
  <c r="AM26" i="13" s="1"/>
  <c r="V154" i="13"/>
  <c r="W154" i="13" s="1"/>
  <c r="AN26" i="13" s="1"/>
  <c r="V133" i="13"/>
  <c r="W133" i="13" s="1"/>
  <c r="AN5" i="13" s="1"/>
  <c r="J153" i="13"/>
  <c r="K153" i="13" s="1"/>
  <c r="AD25" i="13" s="1"/>
  <c r="V84" i="13"/>
  <c r="W84" i="13" s="1"/>
  <c r="AL20" i="13" s="1"/>
  <c r="P69" i="13"/>
  <c r="Q69" i="13" s="1"/>
  <c r="AG5" i="13" s="1"/>
  <c r="P52" i="13"/>
  <c r="Q52" i="13" s="1"/>
  <c r="AF20" i="13" s="1"/>
  <c r="P65" i="13"/>
  <c r="Q65" i="13" s="1"/>
  <c r="AF33" i="13" s="1"/>
  <c r="P105" i="13"/>
  <c r="Q105" i="13" s="1"/>
  <c r="AH9" i="13" s="1"/>
  <c r="P135" i="13"/>
  <c r="Q135" i="13" s="1"/>
  <c r="AI7" i="13" s="1"/>
  <c r="P133" i="13"/>
  <c r="Q133" i="13" s="1"/>
  <c r="AI5" i="13" s="1"/>
  <c r="J29" i="13"/>
  <c r="K29" i="13" s="1"/>
  <c r="Z29" i="13" s="1"/>
  <c r="J17" i="13"/>
  <c r="K17" i="13" s="1"/>
  <c r="Z17" i="13" s="1"/>
  <c r="P6" i="13"/>
  <c r="Q6" i="13" s="1"/>
  <c r="AE6" i="13" s="1"/>
  <c r="J62" i="13"/>
  <c r="K62" i="13" s="1"/>
  <c r="AA30" i="13" s="1"/>
  <c r="J104" i="13"/>
  <c r="K104" i="13" s="1"/>
  <c r="AC8" i="13" s="1"/>
  <c r="J106" i="13"/>
  <c r="K106" i="13" s="1"/>
  <c r="AC10" i="13" s="1"/>
  <c r="J161" i="13"/>
  <c r="K161" i="13" s="1"/>
  <c r="AD33" i="13" s="1"/>
  <c r="J99" i="13"/>
  <c r="K99" i="13" s="1"/>
  <c r="AB35" i="13" s="1"/>
  <c r="J116" i="13"/>
  <c r="K116" i="13" s="1"/>
  <c r="AC20" i="13" s="1"/>
  <c r="J115" i="13"/>
  <c r="K115" i="13" s="1"/>
  <c r="AC19" i="13" s="1"/>
  <c r="J147" i="13"/>
  <c r="K147" i="13" s="1"/>
  <c r="AD19" i="13" s="1"/>
  <c r="V25" i="13"/>
  <c r="W25" i="13" s="1"/>
  <c r="AJ25" i="13" s="1"/>
  <c r="V51" i="13"/>
  <c r="W51" i="13" s="1"/>
  <c r="AK19" i="13" s="1"/>
  <c r="V56" i="13"/>
  <c r="W56" i="13" s="1"/>
  <c r="AK24" i="13" s="1"/>
  <c r="V103" i="13"/>
  <c r="W103" i="13" s="1"/>
  <c r="AM7" i="13" s="1"/>
  <c r="V57" i="13"/>
  <c r="W57" i="13" s="1"/>
  <c r="AK25" i="13" s="1"/>
  <c r="V30" i="13"/>
  <c r="W30" i="13" s="1"/>
  <c r="AJ30" i="13" s="1"/>
  <c r="V62" i="13"/>
  <c r="W62" i="13" s="1"/>
  <c r="AK30" i="13" s="1"/>
  <c r="V100" i="13"/>
  <c r="W100" i="13" s="1"/>
  <c r="AL36" i="13" s="1"/>
  <c r="V108" i="13"/>
  <c r="W108" i="13" s="1"/>
  <c r="AM12" i="13" s="1"/>
  <c r="V104" i="13"/>
  <c r="W104" i="13" s="1"/>
  <c r="AM8" i="13" s="1"/>
  <c r="V106" i="13"/>
  <c r="W106" i="13" s="1"/>
  <c r="AM10" i="13" s="1"/>
  <c r="V109" i="13"/>
  <c r="W109" i="13" s="1"/>
  <c r="AM13" i="13" s="1"/>
  <c r="V139" i="13"/>
  <c r="W139" i="13" s="1"/>
  <c r="AN11" i="13" s="1"/>
  <c r="V152" i="13"/>
  <c r="W152" i="13" s="1"/>
  <c r="AN24" i="13" s="1"/>
  <c r="V126" i="13"/>
  <c r="W126" i="13" s="1"/>
  <c r="AM30" i="13" s="1"/>
  <c r="V158" i="13"/>
  <c r="W158" i="13" s="1"/>
  <c r="AN30" i="13" s="1"/>
  <c r="V137" i="13"/>
  <c r="W137" i="13" s="1"/>
  <c r="AN9" i="13" s="1"/>
  <c r="P43" i="13"/>
  <c r="Q43" i="13" s="1"/>
  <c r="AF11" i="13" s="1"/>
  <c r="V27" i="13"/>
  <c r="W27" i="13" s="1"/>
  <c r="AJ27" i="13" s="1"/>
  <c r="J117" i="13"/>
  <c r="K117" i="13" s="1"/>
  <c r="AC21" i="13" s="1"/>
  <c r="J140" i="13"/>
  <c r="K140" i="13" s="1"/>
  <c r="AD12" i="13" s="1"/>
  <c r="V13" i="13"/>
  <c r="W13" i="13" s="1"/>
  <c r="AJ13" i="13" s="1"/>
  <c r="V55" i="13"/>
  <c r="W55" i="13" s="1"/>
  <c r="AK23" i="13" s="1"/>
  <c r="V140" i="13"/>
  <c r="W140" i="13" s="1"/>
  <c r="AN12" i="13" s="1"/>
  <c r="V69" i="13"/>
  <c r="W69" i="13" s="1"/>
  <c r="AL5" i="13" s="1"/>
  <c r="V143" i="13"/>
  <c r="W143" i="13" s="1"/>
  <c r="AN15" i="13" s="1"/>
  <c r="V110" i="13"/>
  <c r="W110" i="13" s="1"/>
  <c r="AM14" i="13" s="1"/>
  <c r="V89" i="13"/>
  <c r="W89" i="13" s="1"/>
  <c r="AL25" i="13" s="1"/>
  <c r="V156" i="13"/>
  <c r="W156" i="13" s="1"/>
  <c r="AN28" i="13" s="1"/>
  <c r="V130" i="13"/>
  <c r="W130" i="13" s="1"/>
  <c r="AM34" i="13" s="1"/>
  <c r="V162" i="13"/>
  <c r="W162" i="13" s="1"/>
  <c r="AN34" i="13" s="1"/>
  <c r="V141" i="13"/>
  <c r="W141" i="13" s="1"/>
  <c r="AN13" i="13" s="1"/>
  <c r="P137" i="13"/>
  <c r="Q137" i="13" s="1"/>
  <c r="AI9" i="13" s="1"/>
  <c r="J65" i="13"/>
  <c r="K65" i="13" s="1"/>
  <c r="AA33" i="13" s="1"/>
  <c r="P47" i="13"/>
  <c r="Q47" i="13" s="1"/>
  <c r="AF15" i="13" s="1"/>
  <c r="P70" i="13"/>
  <c r="Q70" i="13" s="1"/>
  <c r="AG6" i="13" s="1"/>
  <c r="P150" i="13"/>
  <c r="Q150" i="13" s="1"/>
  <c r="AI22" i="13" s="1"/>
  <c r="P141" i="13"/>
  <c r="Q141" i="13" s="1"/>
  <c r="AI13" i="13" s="1"/>
  <c r="J25" i="13"/>
  <c r="K25" i="13" s="1"/>
  <c r="Z25" i="13" s="1"/>
  <c r="P14" i="13"/>
  <c r="Q14" i="13" s="1"/>
  <c r="AE14" i="13" s="1"/>
  <c r="J84" i="13"/>
  <c r="K84" i="13" s="1"/>
  <c r="AB20" i="13" s="1"/>
  <c r="J114" i="13"/>
  <c r="K114" i="13" s="1"/>
  <c r="AC18" i="13" s="1"/>
  <c r="J75" i="13"/>
  <c r="K75" i="13" s="1"/>
  <c r="AB11" i="13" s="1"/>
  <c r="J125" i="13"/>
  <c r="K125" i="13" s="1"/>
  <c r="AC29" i="13" s="1"/>
  <c r="V40" i="13"/>
  <c r="W40" i="13" s="1"/>
  <c r="AK8" i="13" s="1"/>
  <c r="V24" i="13"/>
  <c r="W24" i="13" s="1"/>
  <c r="AJ24" i="13" s="1"/>
  <c r="V59" i="13"/>
  <c r="W59" i="13" s="1"/>
  <c r="AK27" i="13" s="1"/>
  <c r="V64" i="13"/>
  <c r="W64" i="13" s="1"/>
  <c r="AK32" i="13" s="1"/>
  <c r="V33" i="13"/>
  <c r="W33" i="13" s="1"/>
  <c r="AJ33" i="13" s="1"/>
  <c r="V65" i="13"/>
  <c r="W65" i="13" s="1"/>
  <c r="AK33" i="13" s="1"/>
  <c r="V38" i="13"/>
  <c r="W38" i="13" s="1"/>
  <c r="AK6" i="13" s="1"/>
  <c r="V67" i="13"/>
  <c r="W67" i="13" s="1"/>
  <c r="AK35" i="13" s="1"/>
  <c r="V131" i="13"/>
  <c r="W131" i="13" s="1"/>
  <c r="AM35" i="13" s="1"/>
  <c r="V147" i="13"/>
  <c r="W147" i="13" s="1"/>
  <c r="AN19" i="13" s="1"/>
  <c r="V73" i="13"/>
  <c r="W73" i="13" s="1"/>
  <c r="AL9" i="13" s="1"/>
  <c r="V151" i="13"/>
  <c r="W151" i="13" s="1"/>
  <c r="AN23" i="13" s="1"/>
  <c r="V111" i="13"/>
  <c r="W111" i="13" s="1"/>
  <c r="AM15" i="13" s="1"/>
  <c r="V93" i="13"/>
  <c r="W93" i="13" s="1"/>
  <c r="AL29" i="13" s="1"/>
  <c r="V160" i="13"/>
  <c r="W160" i="13" s="1"/>
  <c r="AN32" i="13" s="1"/>
  <c r="V134" i="13"/>
  <c r="W134" i="13" s="1"/>
  <c r="AN6" i="13" s="1"/>
  <c r="V113" i="13"/>
  <c r="W113" i="13" s="1"/>
  <c r="AM17" i="13" s="1"/>
  <c r="V145" i="13"/>
  <c r="W145" i="13" s="1"/>
  <c r="AN17" i="13" s="1"/>
  <c r="V63" i="13"/>
  <c r="W63" i="13" s="1"/>
  <c r="AK31" i="13" s="1"/>
  <c r="V78" i="13"/>
  <c r="W78" i="13" s="1"/>
  <c r="AL14" i="13" s="1"/>
  <c r="V37" i="13"/>
  <c r="W37" i="13" s="1"/>
  <c r="AK5" i="13" s="1"/>
  <c r="V70" i="13"/>
  <c r="W70" i="13" s="1"/>
  <c r="AL6" i="13" s="1"/>
  <c r="V42" i="13"/>
  <c r="W42" i="13" s="1"/>
  <c r="AK10" i="13" s="1"/>
  <c r="V74" i="13"/>
  <c r="W74" i="13" s="1"/>
  <c r="AL10" i="13" s="1"/>
  <c r="V71" i="13"/>
  <c r="W71" i="13" s="1"/>
  <c r="AL7" i="13" s="1"/>
  <c r="V72" i="13"/>
  <c r="W72" i="13" s="1"/>
  <c r="AL8" i="13" s="1"/>
  <c r="V77" i="13"/>
  <c r="W77" i="13" s="1"/>
  <c r="AL13" i="13" s="1"/>
  <c r="V94" i="13"/>
  <c r="W94" i="13" s="1"/>
  <c r="AL30" i="13" s="1"/>
  <c r="V112" i="13"/>
  <c r="W112" i="13" s="1"/>
  <c r="AM16" i="13" s="1"/>
  <c r="V97" i="13"/>
  <c r="W97" i="13" s="1"/>
  <c r="AL33" i="13" s="1"/>
  <c r="V164" i="13"/>
  <c r="W164" i="13" s="1"/>
  <c r="AN36" i="13" s="1"/>
  <c r="V138" i="13"/>
  <c r="W138" i="13" s="1"/>
  <c r="AN10" i="13" s="1"/>
  <c r="V117" i="13"/>
  <c r="W117" i="13" s="1"/>
  <c r="AM21" i="13" s="1"/>
  <c r="V149" i="13"/>
  <c r="W149" i="13" s="1"/>
  <c r="AN21" i="13" s="1"/>
  <c r="P66" i="13"/>
  <c r="Q66" i="13" s="1"/>
  <c r="AF34" i="13" s="1"/>
  <c r="P94" i="13"/>
  <c r="Q94" i="13" s="1"/>
  <c r="AG30" i="13" s="1"/>
  <c r="P151" i="13"/>
  <c r="Q151" i="13" s="1"/>
  <c r="AI23" i="13" s="1"/>
  <c r="P130" i="13"/>
  <c r="Q130" i="13" s="1"/>
  <c r="AH34" i="13" s="1"/>
  <c r="P149" i="13"/>
  <c r="Q149" i="13" s="1"/>
  <c r="AI21" i="13" s="1"/>
  <c r="P128" i="13"/>
  <c r="Q128" i="13" s="1"/>
  <c r="AH32" i="13" s="1"/>
  <c r="P160" i="13"/>
  <c r="Q160" i="13" s="1"/>
  <c r="AI32" i="13" s="1"/>
  <c r="J45" i="13"/>
  <c r="K45" i="13" s="1"/>
  <c r="AA13" i="13" s="1"/>
  <c r="AA41" i="13" s="1"/>
  <c r="J74" i="13"/>
  <c r="K74" i="13" s="1"/>
  <c r="AB10" i="13" s="1"/>
  <c r="J129" i="13"/>
  <c r="K129" i="13" s="1"/>
  <c r="AC33" i="13" s="1"/>
  <c r="J150" i="13"/>
  <c r="K150" i="13" s="1"/>
  <c r="AD22" i="13" s="1"/>
  <c r="V14" i="13"/>
  <c r="W14" i="13" s="1"/>
  <c r="AJ14" i="13" s="1"/>
  <c r="V9" i="13"/>
  <c r="W9" i="13" s="1"/>
  <c r="AJ9" i="13" s="1"/>
  <c r="V16" i="13"/>
  <c r="W16" i="13" s="1"/>
  <c r="AJ16" i="13" s="1"/>
  <c r="V35" i="13"/>
  <c r="W35" i="13" s="1"/>
  <c r="AJ35" i="13" s="1"/>
  <c r="V91" i="13"/>
  <c r="W91" i="13" s="1"/>
  <c r="AL27" i="13" s="1"/>
  <c r="V96" i="13"/>
  <c r="W96" i="13" s="1"/>
  <c r="AL32" i="13" s="1"/>
  <c r="V41" i="13"/>
  <c r="W41" i="13" s="1"/>
  <c r="AK9" i="13" s="1"/>
  <c r="V82" i="13"/>
  <c r="W82" i="13" s="1"/>
  <c r="AL18" i="13" s="1"/>
  <c r="V46" i="13"/>
  <c r="W46" i="13" s="1"/>
  <c r="AK14" i="13" s="1"/>
  <c r="V86" i="13"/>
  <c r="W86" i="13" s="1"/>
  <c r="AL22" i="13" s="1"/>
  <c r="V75" i="13"/>
  <c r="W75" i="13" s="1"/>
  <c r="AL11" i="13" s="1"/>
  <c r="V76" i="13"/>
  <c r="W76" i="13" s="1"/>
  <c r="AL12" i="13" s="1"/>
  <c r="V81" i="13"/>
  <c r="W81" i="13" s="1"/>
  <c r="AL17" i="13" s="1"/>
  <c r="V95" i="13"/>
  <c r="W95" i="13" s="1"/>
  <c r="AL31" i="13" s="1"/>
  <c r="V119" i="13"/>
  <c r="W119" i="13" s="1"/>
  <c r="AM23" i="13" s="1"/>
  <c r="V101" i="13"/>
  <c r="W101" i="13" s="1"/>
  <c r="AM5" i="13" s="1"/>
  <c r="V118" i="13"/>
  <c r="W118" i="13" s="1"/>
  <c r="AM22" i="13" s="1"/>
  <c r="V142" i="13"/>
  <c r="W142" i="13" s="1"/>
  <c r="AN14" i="13" s="1"/>
  <c r="V121" i="13"/>
  <c r="W121" i="13" s="1"/>
  <c r="AM25" i="13" s="1"/>
  <c r="V153" i="13"/>
  <c r="W153" i="13" s="1"/>
  <c r="AN25" i="13" s="1"/>
  <c r="V26" i="13"/>
  <c r="W26" i="13" s="1"/>
  <c r="AJ26" i="13" s="1"/>
  <c r="P53" i="13"/>
  <c r="Q53" i="13" s="1"/>
  <c r="AF21" i="13" s="1"/>
  <c r="P92" i="13"/>
  <c r="Q92" i="13" s="1"/>
  <c r="AG28" i="13" s="1"/>
  <c r="J21" i="13"/>
  <c r="K21" i="13" s="1"/>
  <c r="Z21" i="13" s="1"/>
  <c r="P10" i="13"/>
  <c r="Q10" i="13" s="1"/>
  <c r="AE10" i="13" s="1"/>
  <c r="J49" i="13"/>
  <c r="K49" i="13" s="1"/>
  <c r="AA17" i="13" s="1"/>
  <c r="J87" i="13"/>
  <c r="K87" i="13" s="1"/>
  <c r="AB23" i="13" s="1"/>
  <c r="J135" i="13"/>
  <c r="K135" i="13" s="1"/>
  <c r="AD7" i="13" s="1"/>
  <c r="AD38" i="13" s="1"/>
  <c r="V36" i="13"/>
  <c r="W36" i="13" s="1"/>
  <c r="AJ36" i="13" s="1"/>
  <c r="V12" i="13"/>
  <c r="W12" i="13" s="1"/>
  <c r="AJ12" i="13" s="1"/>
  <c r="V39" i="13"/>
  <c r="W39" i="13" s="1"/>
  <c r="AK7" i="13" s="1"/>
  <c r="V44" i="13"/>
  <c r="W44" i="13" s="1"/>
  <c r="AK12" i="13" s="1"/>
  <c r="V124" i="13"/>
  <c r="W124" i="13" s="1"/>
  <c r="AM28" i="13" s="1"/>
  <c r="V45" i="13"/>
  <c r="W45" i="13" s="1"/>
  <c r="AK13" i="13" s="1"/>
  <c r="V115" i="13"/>
  <c r="W115" i="13" s="1"/>
  <c r="AM19" i="13" s="1"/>
  <c r="V50" i="13"/>
  <c r="W50" i="13" s="1"/>
  <c r="AK18" i="13" s="1"/>
  <c r="V107" i="13"/>
  <c r="W107" i="13" s="1"/>
  <c r="AM11" i="13" s="1"/>
  <c r="V79" i="13"/>
  <c r="W79" i="13" s="1"/>
  <c r="AL15" i="13" s="1"/>
  <c r="V85" i="13"/>
  <c r="W85" i="13" s="1"/>
  <c r="AL21" i="13" s="1"/>
  <c r="V155" i="13"/>
  <c r="W155" i="13" s="1"/>
  <c r="AN27" i="13" s="1"/>
  <c r="V120" i="13"/>
  <c r="W120" i="13" s="1"/>
  <c r="AM24" i="13" s="1"/>
  <c r="V105" i="13"/>
  <c r="W105" i="13" s="1"/>
  <c r="AM9" i="13" s="1"/>
  <c r="V132" i="13"/>
  <c r="W132" i="13" s="1"/>
  <c r="AM36" i="13" s="1"/>
  <c r="V146" i="13"/>
  <c r="W146" i="13" s="1"/>
  <c r="AN18" i="13" s="1"/>
  <c r="V125" i="13"/>
  <c r="W125" i="13" s="1"/>
  <c r="AM29" i="13" s="1"/>
  <c r="V157" i="13"/>
  <c r="W157" i="13" s="1"/>
  <c r="AN29" i="13" s="1"/>
  <c r="V142" i="12"/>
  <c r="W142" i="12" s="1"/>
  <c r="V103" i="12"/>
  <c r="W103" i="12" s="1"/>
  <c r="V54" i="12"/>
  <c r="W54" i="12" s="1"/>
  <c r="V87" i="12"/>
  <c r="W87" i="12" s="1"/>
  <c r="V71" i="12"/>
  <c r="W71" i="12" s="1"/>
  <c r="V88" i="12"/>
  <c r="W88" i="12" s="1"/>
  <c r="V72" i="12"/>
  <c r="W72" i="12" s="1"/>
  <c r="P81" i="12"/>
  <c r="Q81" i="12" s="1"/>
  <c r="P74" i="12"/>
  <c r="Q74" i="12" s="1"/>
  <c r="J68" i="12"/>
  <c r="K68" i="12" s="1"/>
  <c r="J78" i="12"/>
  <c r="K78" i="12" s="1"/>
  <c r="J43" i="12"/>
  <c r="K43" i="12" s="1"/>
  <c r="J35" i="12"/>
  <c r="K35" i="12" s="1"/>
  <c r="J56" i="12"/>
  <c r="K56" i="12" s="1"/>
  <c r="J91" i="12"/>
  <c r="K91" i="12" s="1"/>
  <c r="J75" i="12"/>
  <c r="K75" i="12" s="1"/>
  <c r="J161" i="12"/>
  <c r="K161" i="12" s="1"/>
  <c r="J145" i="12"/>
  <c r="K145" i="12" s="1"/>
  <c r="J152" i="12"/>
  <c r="K152" i="12" s="1"/>
  <c r="J136" i="12"/>
  <c r="K136" i="12" s="1"/>
  <c r="J67" i="12"/>
  <c r="K67" i="12" s="1"/>
  <c r="P23" i="12"/>
  <c r="Q23" i="12" s="1"/>
  <c r="V66" i="12"/>
  <c r="W66" i="12" s="1"/>
  <c r="V163" i="12"/>
  <c r="W163" i="12" s="1"/>
  <c r="V44" i="12"/>
  <c r="W44" i="12" s="1"/>
  <c r="V131" i="12"/>
  <c r="W131" i="12" s="1"/>
  <c r="V31" i="12"/>
  <c r="W31" i="12" s="1"/>
  <c r="V42" i="12"/>
  <c r="W42" i="12" s="1"/>
  <c r="J72" i="12"/>
  <c r="K72" i="12" s="1"/>
  <c r="J132" i="12"/>
  <c r="K132" i="12" s="1"/>
  <c r="J98" i="12"/>
  <c r="K98" i="12" s="1"/>
  <c r="J33" i="12"/>
  <c r="K33" i="12" s="1"/>
  <c r="J89" i="12"/>
  <c r="K89" i="12" s="1"/>
  <c r="J73" i="12"/>
  <c r="K73" i="12" s="1"/>
  <c r="J118" i="12"/>
  <c r="K118" i="12" s="1"/>
  <c r="J102" i="12"/>
  <c r="K102" i="12" s="1"/>
  <c r="J150" i="12"/>
  <c r="K150" i="12" s="1"/>
  <c r="J134" i="12"/>
  <c r="K134" i="12" s="1"/>
  <c r="J65" i="12"/>
  <c r="K65" i="12" s="1"/>
  <c r="J77" i="12"/>
  <c r="K77" i="12" s="1"/>
  <c r="V135" i="12"/>
  <c r="W135" i="12" s="1"/>
  <c r="P21" i="12"/>
  <c r="Q21" i="12" s="1"/>
  <c r="P144" i="12"/>
  <c r="Q144" i="12" s="1"/>
  <c r="V29" i="12"/>
  <c r="W29" i="12" s="1"/>
  <c r="V157" i="12"/>
  <c r="W157" i="12" s="1"/>
  <c r="V100" i="12"/>
  <c r="W100" i="12" s="1"/>
  <c r="V84" i="12"/>
  <c r="W84" i="12" s="1"/>
  <c r="J50" i="12"/>
  <c r="K50" i="12" s="1"/>
  <c r="J26" i="12"/>
  <c r="K26" i="12" s="1"/>
  <c r="J92" i="12"/>
  <c r="K92" i="12" s="1"/>
  <c r="J31" i="12"/>
  <c r="K31" i="12" s="1"/>
  <c r="J52" i="12"/>
  <c r="K52" i="12" s="1"/>
  <c r="J87" i="12"/>
  <c r="K87" i="12" s="1"/>
  <c r="J71" i="12"/>
  <c r="K71" i="12" s="1"/>
  <c r="J116" i="12"/>
  <c r="K116" i="12" s="1"/>
  <c r="J148" i="12"/>
  <c r="K148" i="12" s="1"/>
  <c r="J21" i="12"/>
  <c r="K21" i="12" s="1"/>
  <c r="P127" i="12"/>
  <c r="Q127" i="12" s="1"/>
  <c r="P76" i="12"/>
  <c r="Q76" i="12" s="1"/>
  <c r="P89" i="12"/>
  <c r="Q89" i="12" s="1"/>
  <c r="P151" i="12"/>
  <c r="Q151" i="12" s="1"/>
  <c r="P141" i="12"/>
  <c r="Q141" i="12" s="1"/>
  <c r="J45" i="12"/>
  <c r="K45" i="12" s="1"/>
  <c r="V145" i="12"/>
  <c r="W145" i="12" s="1"/>
  <c r="V155" i="12"/>
  <c r="W155" i="12" s="1"/>
  <c r="P82" i="12"/>
  <c r="Q82" i="12" s="1"/>
  <c r="P98" i="12"/>
  <c r="Q98" i="12" s="1"/>
  <c r="J57" i="12"/>
  <c r="K57" i="12" s="1"/>
  <c r="J64" i="12"/>
  <c r="K64" i="12" s="1"/>
  <c r="J51" i="12"/>
  <c r="K51" i="12" s="1"/>
  <c r="J58" i="12"/>
  <c r="K58" i="12" s="1"/>
  <c r="J86" i="12"/>
  <c r="K86" i="12" s="1"/>
  <c r="J29" i="12"/>
  <c r="K29" i="12" s="1"/>
  <c r="J85" i="12"/>
  <c r="K85" i="12" s="1"/>
  <c r="J131" i="12"/>
  <c r="K131" i="12" s="1"/>
  <c r="J155" i="12"/>
  <c r="K155" i="12" s="1"/>
  <c r="J139" i="12"/>
  <c r="K139" i="12" s="1"/>
  <c r="J114" i="12"/>
  <c r="K114" i="12" s="1"/>
  <c r="J146" i="12"/>
  <c r="K146" i="12" s="1"/>
  <c r="J126" i="12"/>
  <c r="K126" i="12" s="1"/>
  <c r="J93" i="12"/>
  <c r="K93" i="12" s="1"/>
  <c r="P36" i="12"/>
  <c r="Q36" i="12" s="1"/>
  <c r="P20" i="12"/>
  <c r="Q20" i="12" s="1"/>
  <c r="P64" i="12"/>
  <c r="Q64" i="12" s="1"/>
  <c r="V113" i="12"/>
  <c r="W113" i="12" s="1"/>
  <c r="V129" i="12"/>
  <c r="W129" i="12" s="1"/>
  <c r="V143" i="12"/>
  <c r="W143" i="12" s="1"/>
  <c r="V40" i="12"/>
  <c r="W40" i="12" s="1"/>
  <c r="V96" i="12"/>
  <c r="W96" i="12" s="1"/>
  <c r="V80" i="12"/>
  <c r="W80" i="12" s="1"/>
  <c r="P90" i="12"/>
  <c r="Q90" i="12" s="1"/>
  <c r="J42" i="12"/>
  <c r="K42" i="12" s="1"/>
  <c r="J100" i="12"/>
  <c r="K100" i="12" s="1"/>
  <c r="J38" i="12"/>
  <c r="K38" i="12" s="1"/>
  <c r="J41" i="12"/>
  <c r="K41" i="12" s="1"/>
  <c r="J82" i="12"/>
  <c r="K82" i="12" s="1"/>
  <c r="J27" i="12"/>
  <c r="K27" i="12" s="1"/>
  <c r="J99" i="12"/>
  <c r="K99" i="12" s="1"/>
  <c r="J83" i="12"/>
  <c r="K83" i="12" s="1"/>
  <c r="J153" i="12"/>
  <c r="K153" i="12" s="1"/>
  <c r="J137" i="12"/>
  <c r="K137" i="12" s="1"/>
  <c r="J112" i="12"/>
  <c r="K112" i="12" s="1"/>
  <c r="J144" i="12"/>
  <c r="K144" i="12" s="1"/>
  <c r="P52" i="12"/>
  <c r="Q52" i="12" s="1"/>
  <c r="P60" i="12"/>
  <c r="Q60" i="12" s="1"/>
  <c r="P117" i="12"/>
  <c r="Q117" i="12" s="1"/>
  <c r="V123" i="12"/>
  <c r="W123" i="12" s="1"/>
  <c r="P86" i="12"/>
  <c r="Q86" i="12" s="1"/>
  <c r="J32" i="12"/>
  <c r="K32" i="12" s="1"/>
  <c r="J115" i="12"/>
  <c r="K115" i="12" s="1"/>
  <c r="J94" i="12"/>
  <c r="K94" i="12" s="1"/>
  <c r="J60" i="12"/>
  <c r="K60" i="12" s="1"/>
  <c r="J96" i="12"/>
  <c r="K96" i="12" s="1"/>
  <c r="J123" i="12"/>
  <c r="K123" i="12" s="1"/>
  <c r="J76" i="12"/>
  <c r="K76" i="12" s="1"/>
  <c r="J25" i="12"/>
  <c r="K25" i="12" s="1"/>
  <c r="J97" i="12"/>
  <c r="K97" i="12" s="1"/>
  <c r="J81" i="12"/>
  <c r="K81" i="12" s="1"/>
  <c r="J151" i="12"/>
  <c r="K151" i="12" s="1"/>
  <c r="J135" i="12"/>
  <c r="K135" i="12" s="1"/>
  <c r="J158" i="12"/>
  <c r="K158" i="12" s="1"/>
  <c r="J142" i="12"/>
  <c r="K142" i="12" s="1"/>
  <c r="J109" i="12"/>
  <c r="K109" i="12" s="1"/>
  <c r="P138" i="12"/>
  <c r="Q138" i="12" s="1"/>
  <c r="V45" i="12"/>
  <c r="W45" i="12" s="1"/>
  <c r="V146" i="12"/>
  <c r="W146" i="12" s="1"/>
  <c r="V108" i="12"/>
  <c r="W108" i="12" s="1"/>
  <c r="J53" i="12"/>
  <c r="K53" i="12" s="1"/>
  <c r="V92" i="12"/>
  <c r="W92" i="12" s="1"/>
  <c r="V76" i="12"/>
  <c r="W76" i="12" s="1"/>
  <c r="P94" i="12"/>
  <c r="Q94" i="12" s="1"/>
  <c r="P146" i="12"/>
  <c r="Q146" i="12" s="1"/>
  <c r="J90" i="12"/>
  <c r="K90" i="12" s="1"/>
  <c r="J88" i="12"/>
  <c r="K88" i="12" s="1"/>
  <c r="J107" i="12"/>
  <c r="K107" i="12" s="1"/>
  <c r="J70" i="12"/>
  <c r="K70" i="12" s="1"/>
  <c r="J23" i="12"/>
  <c r="K23" i="12" s="1"/>
  <c r="J95" i="12"/>
  <c r="K95" i="12" s="1"/>
  <c r="J79" i="12"/>
  <c r="K79" i="12" s="1"/>
  <c r="J149" i="12"/>
  <c r="K149" i="12" s="1"/>
  <c r="J124" i="12"/>
  <c r="K124" i="12" s="1"/>
  <c r="J108" i="12"/>
  <c r="K108" i="12" s="1"/>
  <c r="J140" i="12"/>
  <c r="K140" i="12" s="1"/>
  <c r="V19" i="12"/>
  <c r="W19" i="12" s="1"/>
  <c r="V6" i="12"/>
  <c r="W6" i="12" s="1"/>
  <c r="V11" i="12"/>
  <c r="W11" i="12" s="1"/>
  <c r="V8" i="12"/>
  <c r="W8" i="12" s="1"/>
  <c r="J11" i="12"/>
  <c r="K11" i="12" s="1"/>
  <c r="P15" i="12"/>
  <c r="Q15" i="12" s="1"/>
  <c r="P14" i="12"/>
  <c r="Q14" i="12" s="1"/>
  <c r="P18" i="12"/>
  <c r="Q18" i="12" s="1"/>
  <c r="P17" i="12"/>
  <c r="Q17" i="12" s="1"/>
  <c r="J5" i="12"/>
  <c r="K5" i="12" s="1"/>
  <c r="V9" i="12"/>
  <c r="W9" i="12" s="1"/>
  <c r="V10" i="12"/>
  <c r="W10" i="12" s="1"/>
  <c r="P10" i="12"/>
  <c r="Q10" i="12" s="1"/>
  <c r="J14" i="12"/>
  <c r="K14" i="12" s="1"/>
  <c r="P6" i="12"/>
  <c r="Q6" i="12" s="1"/>
  <c r="J16" i="12"/>
  <c r="K16" i="12" s="1"/>
  <c r="P5" i="12"/>
  <c r="Q5" i="12" s="1"/>
  <c r="V16" i="12"/>
  <c r="W16" i="12" s="1"/>
  <c r="J19" i="12"/>
  <c r="K19" i="12" s="1"/>
  <c r="J6" i="12"/>
  <c r="K6" i="12" s="1"/>
  <c r="V5" i="12"/>
  <c r="W5" i="12" s="1"/>
  <c r="V13" i="12"/>
  <c r="W13" i="12" s="1"/>
  <c r="P9" i="12"/>
  <c r="Q9" i="12" s="1"/>
  <c r="V7" i="12"/>
  <c r="W7" i="12" s="1"/>
  <c r="J9" i="12"/>
  <c r="K9" i="12" s="1"/>
  <c r="V14" i="12"/>
  <c r="W14" i="12" s="1"/>
  <c r="P12" i="12"/>
  <c r="Q12" i="12" s="1"/>
  <c r="P11" i="12"/>
  <c r="Q11" i="12" s="1"/>
  <c r="V17" i="12"/>
  <c r="W17" i="12" s="1"/>
  <c r="P16" i="12"/>
  <c r="Q16" i="12" s="1"/>
  <c r="J12" i="12"/>
  <c r="K12" i="12" s="1"/>
  <c r="V12" i="12"/>
  <c r="W12" i="12" s="1"/>
  <c r="V18" i="12"/>
  <c r="W18" i="12" s="1"/>
  <c r="J7" i="12"/>
  <c r="K7" i="12" s="1"/>
  <c r="J18" i="12"/>
  <c r="K18" i="12" s="1"/>
  <c r="J13" i="12"/>
  <c r="K13" i="12" s="1"/>
  <c r="V15" i="12"/>
  <c r="W15" i="12" s="1"/>
  <c r="J15" i="12"/>
  <c r="K15" i="12" s="1"/>
  <c r="U18" i="11"/>
  <c r="V18" i="11" s="1"/>
  <c r="O41" i="11"/>
  <c r="P41" i="11" s="1"/>
  <c r="U30" i="11"/>
  <c r="V30" i="11" s="1"/>
  <c r="O36" i="11"/>
  <c r="P36" i="11" s="1"/>
  <c r="O27" i="11"/>
  <c r="P27" i="11" s="1"/>
  <c r="U25" i="11"/>
  <c r="V25" i="11" s="1"/>
  <c r="U34" i="11"/>
  <c r="V34" i="11" s="1"/>
  <c r="O40" i="11"/>
  <c r="P40" i="11" s="1"/>
  <c r="O18" i="11"/>
  <c r="P18" i="11" s="1"/>
  <c r="U15" i="11"/>
  <c r="V15" i="11" s="1"/>
  <c r="O16" i="11"/>
  <c r="P16" i="11" s="1"/>
  <c r="O25" i="11"/>
  <c r="P25" i="11" s="1"/>
  <c r="O42" i="11"/>
  <c r="P42" i="11" s="1"/>
  <c r="U38" i="11"/>
  <c r="V38" i="11" s="1"/>
  <c r="O44" i="11"/>
  <c r="P44" i="11" s="1"/>
  <c r="U29" i="11"/>
  <c r="V29" i="11" s="1"/>
  <c r="O35" i="11"/>
  <c r="P35" i="11" s="1"/>
  <c r="O20" i="11"/>
  <c r="P20" i="11" s="1"/>
  <c r="Y13" i="11"/>
  <c r="U23" i="11"/>
  <c r="V23" i="11" s="1"/>
  <c r="U19" i="11"/>
  <c r="V19" i="11" s="1"/>
  <c r="O39" i="11"/>
  <c r="P39" i="11" s="1"/>
  <c r="U42" i="11"/>
  <c r="V42" i="11" s="1"/>
  <c r="H13" i="11"/>
  <c r="O13" i="11"/>
  <c r="U24" i="11"/>
  <c r="V24" i="11" s="1"/>
  <c r="AF13" i="11"/>
  <c r="U44" i="11"/>
  <c r="V44" i="11" s="1"/>
  <c r="U37" i="11"/>
  <c r="V37" i="11" s="1"/>
  <c r="O43" i="11"/>
  <c r="P43" i="11" s="1"/>
  <c r="U31" i="11"/>
  <c r="V31" i="11" s="1"/>
  <c r="U13" i="11"/>
  <c r="V13" i="11" s="1"/>
  <c r="O14" i="11"/>
  <c r="P14" i="11" s="1"/>
  <c r="O17" i="11"/>
  <c r="P17" i="11" s="1"/>
  <c r="U41" i="11"/>
  <c r="V41" i="11" s="1"/>
  <c r="O24" i="11"/>
  <c r="P24" i="11" s="1"/>
  <c r="U17" i="11"/>
  <c r="V17" i="11" s="1"/>
  <c r="O21" i="11"/>
  <c r="P21" i="11" s="1"/>
  <c r="O29" i="11"/>
  <c r="P29" i="11" s="1"/>
  <c r="O28" i="11"/>
  <c r="P28" i="11" s="1"/>
  <c r="U14" i="11"/>
  <c r="V14" i="11" s="1"/>
  <c r="U35" i="11"/>
  <c r="V35" i="11" s="1"/>
  <c r="U22" i="11"/>
  <c r="V22" i="11" s="1"/>
  <c r="U21" i="11"/>
  <c r="V21" i="11" s="1"/>
  <c r="U43" i="11"/>
  <c r="V43" i="11" s="1"/>
  <c r="O23" i="11"/>
  <c r="P23" i="11" s="1"/>
  <c r="U26" i="11"/>
  <c r="V26" i="11" s="1"/>
  <c r="O32" i="11"/>
  <c r="P32" i="11" s="1"/>
  <c r="DZ7" i="10"/>
  <c r="EA7" i="10" s="1"/>
  <c r="EG7" i="10" s="1"/>
  <c r="DB18" i="10"/>
  <c r="DC18" i="10" s="1"/>
  <c r="EC18" i="10" s="1"/>
  <c r="DB17" i="10"/>
  <c r="DC17" i="10" s="1"/>
  <c r="EC17" i="10" s="1"/>
  <c r="DZ35" i="10"/>
  <c r="EA35" i="10" s="1"/>
  <c r="EG35" i="10" s="1"/>
  <c r="CE44" i="10"/>
  <c r="DB12" i="10"/>
  <c r="DC12" i="10" s="1"/>
  <c r="EC12" i="10" s="1"/>
  <c r="U17" i="10"/>
  <c r="V17" i="10" s="1"/>
  <c r="BF26" i="10" s="1"/>
  <c r="U15" i="10"/>
  <c r="V15" i="10" s="1"/>
  <c r="BE27" i="10" s="1"/>
  <c r="DB7" i="10"/>
  <c r="DC7" i="10" s="1"/>
  <c r="EC7" i="10" s="1"/>
  <c r="DB10" i="10"/>
  <c r="DC10" i="10" s="1"/>
  <c r="EC10" i="10" s="1"/>
  <c r="DH14" i="10"/>
  <c r="DI14" i="10" s="1"/>
  <c r="ED14" i="10" s="1"/>
  <c r="DH11" i="10"/>
  <c r="DI11" i="10" s="1"/>
  <c r="ED11" i="10" s="1"/>
  <c r="DH16" i="10"/>
  <c r="DI16" i="10" s="1"/>
  <c r="ED16" i="10" s="1"/>
  <c r="DB23" i="10"/>
  <c r="DC23" i="10" s="1"/>
  <c r="EC23" i="10" s="1"/>
  <c r="DN17" i="10"/>
  <c r="DO17" i="10" s="1"/>
  <c r="EE17" i="10" s="1"/>
  <c r="DH25" i="10"/>
  <c r="DI25" i="10" s="1"/>
  <c r="ED25" i="10" s="1"/>
  <c r="DZ34" i="10"/>
  <c r="EA34" i="10" s="1"/>
  <c r="EG34" i="10" s="1"/>
  <c r="DB27" i="10"/>
  <c r="DC27" i="10" s="1"/>
  <c r="EC27" i="10" s="1"/>
  <c r="DH28" i="10"/>
  <c r="DI28" i="10" s="1"/>
  <c r="ED28" i="10" s="1"/>
  <c r="DT31" i="10"/>
  <c r="DU31" i="10" s="1"/>
  <c r="EF31" i="10" s="1"/>
  <c r="DB33" i="10"/>
  <c r="DC33" i="10" s="1"/>
  <c r="EC33" i="10" s="1"/>
  <c r="DN31" i="10"/>
  <c r="DO31" i="10" s="1"/>
  <c r="EE31" i="10" s="1"/>
  <c r="DZ26" i="10"/>
  <c r="EA26" i="10" s="1"/>
  <c r="EG26" i="10" s="1"/>
  <c r="DH36" i="10"/>
  <c r="DI36" i="10" s="1"/>
  <c r="ED36" i="10" s="1"/>
  <c r="DN6" i="10"/>
  <c r="DO6" i="10" s="1"/>
  <c r="EE6" i="10" s="1"/>
  <c r="DT7" i="10"/>
  <c r="DU7" i="10" s="1"/>
  <c r="EF7" i="10" s="1"/>
  <c r="CT39" i="10"/>
  <c r="CT38" i="10"/>
  <c r="DN16" i="10"/>
  <c r="DO16" i="10" s="1"/>
  <c r="EE16" i="10" s="1"/>
  <c r="DN19" i="10"/>
  <c r="DO19" i="10" s="1"/>
  <c r="EE19" i="10" s="1"/>
  <c r="DH24" i="10"/>
  <c r="DI24" i="10" s="1"/>
  <c r="ED24" i="10" s="1"/>
  <c r="DZ29" i="10"/>
  <c r="EA29" i="10" s="1"/>
  <c r="EG29" i="10" s="1"/>
  <c r="DT34" i="10"/>
  <c r="DU34" i="10" s="1"/>
  <c r="EF34" i="10" s="1"/>
  <c r="DB28" i="10"/>
  <c r="DC28" i="10" s="1"/>
  <c r="EC28" i="10" s="1"/>
  <c r="U18" i="10"/>
  <c r="V18" i="10" s="1"/>
  <c r="BF27" i="10" s="1"/>
  <c r="DN10" i="10"/>
  <c r="DO10" i="10" s="1"/>
  <c r="EE10" i="10" s="1"/>
  <c r="DT14" i="10"/>
  <c r="DU14" i="10" s="1"/>
  <c r="EF14" i="10" s="1"/>
  <c r="DB20" i="10"/>
  <c r="DC20" i="10" s="1"/>
  <c r="EC20" i="10" s="1"/>
  <c r="DZ14" i="10"/>
  <c r="EA14" i="10" s="1"/>
  <c r="EG14" i="10" s="1"/>
  <c r="DH22" i="10"/>
  <c r="DI22" i="10" s="1"/>
  <c r="ED22" i="10" s="1"/>
  <c r="DZ18" i="10"/>
  <c r="EA18" i="10" s="1"/>
  <c r="EG18" i="10" s="1"/>
  <c r="DZ17" i="10"/>
  <c r="EA17" i="10" s="1"/>
  <c r="EG17" i="10" s="1"/>
  <c r="DN30" i="10"/>
  <c r="DO30" i="10" s="1"/>
  <c r="EE30" i="10" s="1"/>
  <c r="DH35" i="10"/>
  <c r="DI35" i="10" s="1"/>
  <c r="ED35" i="10" s="1"/>
  <c r="DN36" i="10"/>
  <c r="DO36" i="10" s="1"/>
  <c r="EE36" i="10" s="1"/>
  <c r="DZ28" i="10"/>
  <c r="EA28" i="10" s="1"/>
  <c r="EG28" i="10" s="1"/>
  <c r="DB32" i="10"/>
  <c r="DC32" i="10" s="1"/>
  <c r="EC32" i="10" s="1"/>
  <c r="DT33" i="10"/>
  <c r="DU33" i="10" s="1"/>
  <c r="EF33" i="10" s="1"/>
  <c r="N21" i="10"/>
  <c r="DT16" i="10"/>
  <c r="DU16" i="10" s="1"/>
  <c r="EF16" i="10" s="1"/>
  <c r="DH17" i="10"/>
  <c r="DI17" i="10" s="1"/>
  <c r="ED17" i="10" s="1"/>
  <c r="BD7" i="10"/>
  <c r="DT10" i="10"/>
  <c r="DU10" i="10" s="1"/>
  <c r="EF10" i="10" s="1"/>
  <c r="CO39" i="10"/>
  <c r="DZ22" i="10"/>
  <c r="EA22" i="10" s="1"/>
  <c r="EG22" i="10" s="1"/>
  <c r="DB6" i="10"/>
  <c r="DC6" i="10" s="1"/>
  <c r="EC6" i="10" s="1"/>
  <c r="CO38" i="10"/>
  <c r="DB8" i="10"/>
  <c r="DC8" i="10" s="1"/>
  <c r="EC8" i="10" s="1"/>
  <c r="DZ24" i="10"/>
  <c r="EA24" i="10" s="1"/>
  <c r="EG24" i="10" s="1"/>
  <c r="DT17" i="10"/>
  <c r="DU17" i="10" s="1"/>
  <c r="EF17" i="10" s="1"/>
  <c r="DB15" i="10"/>
  <c r="DC15" i="10" s="1"/>
  <c r="EC15" i="10" s="1"/>
  <c r="DB21" i="10"/>
  <c r="DC21" i="10" s="1"/>
  <c r="EC21" i="10" s="1"/>
  <c r="DN15" i="10"/>
  <c r="DO15" i="10" s="1"/>
  <c r="EE15" i="10" s="1"/>
  <c r="DT21" i="10"/>
  <c r="DU21" i="10" s="1"/>
  <c r="EF21" i="10" s="1"/>
  <c r="DB25" i="10"/>
  <c r="DC25" i="10" s="1"/>
  <c r="EC25" i="10" s="1"/>
  <c r="DB36" i="10"/>
  <c r="DC36" i="10" s="1"/>
  <c r="EC36" i="10" s="1"/>
  <c r="DT29" i="10"/>
  <c r="DU29" i="10" s="1"/>
  <c r="EF29" i="10" s="1"/>
  <c r="DN29" i="10"/>
  <c r="DO29" i="10" s="1"/>
  <c r="EE29" i="10" s="1"/>
  <c r="DZ32" i="10"/>
  <c r="EA32" i="10" s="1"/>
  <c r="EG32" i="10" s="1"/>
  <c r="DH34" i="10"/>
  <c r="DI34" i="10" s="1"/>
  <c r="ED34" i="10" s="1"/>
  <c r="CE43" i="10"/>
  <c r="DT19" i="10"/>
  <c r="DU19" i="10" s="1"/>
  <c r="EF19" i="10" s="1"/>
  <c r="DT5" i="10"/>
  <c r="DU5" i="10" s="1"/>
  <c r="EF5" i="10" s="1"/>
  <c r="BF5" i="10"/>
  <c r="DT8" i="10"/>
  <c r="DU8" i="10" s="1"/>
  <c r="EF8" i="10" s="1"/>
  <c r="BF7" i="10"/>
  <c r="DZ23" i="10"/>
  <c r="EA23" i="10" s="1"/>
  <c r="EG23" i="10" s="1"/>
  <c r="DB22" i="10"/>
  <c r="DC22" i="10" s="1"/>
  <c r="EC22" i="10" s="1"/>
  <c r="DH20" i="10"/>
  <c r="DI20" i="10" s="1"/>
  <c r="ED20" i="10" s="1"/>
  <c r="DT26" i="10"/>
  <c r="DU26" i="10" s="1"/>
  <c r="EF26" i="10" s="1"/>
  <c r="DN28" i="10"/>
  <c r="DO28" i="10" s="1"/>
  <c r="EE28" i="10" s="1"/>
  <c r="DZ31" i="10"/>
  <c r="EA31" i="10" s="1"/>
  <c r="EG31" i="10" s="1"/>
  <c r="DH33" i="10"/>
  <c r="DI33" i="10" s="1"/>
  <c r="ED33" i="10" s="1"/>
  <c r="DT36" i="10"/>
  <c r="DU36" i="10" s="1"/>
  <c r="EF36" i="10" s="1"/>
  <c r="DN34" i="10"/>
  <c r="DO34" i="10" s="1"/>
  <c r="EE34" i="10" s="1"/>
  <c r="DB30" i="10"/>
  <c r="DC30" i="10" s="1"/>
  <c r="EC30" i="10" s="1"/>
  <c r="DT11" i="10"/>
  <c r="DU11" i="10" s="1"/>
  <c r="EF11" i="10" s="1"/>
  <c r="DZ6" i="10"/>
  <c r="EA6" i="10" s="1"/>
  <c r="EG6" i="10" s="1"/>
  <c r="CE38" i="10"/>
  <c r="DH18" i="10"/>
  <c r="DI18" i="10" s="1"/>
  <c r="ED18" i="10" s="1"/>
  <c r="DH10" i="10"/>
  <c r="DI10" i="10" s="1"/>
  <c r="ED10" i="10" s="1"/>
  <c r="DH7" i="10"/>
  <c r="DI7" i="10" s="1"/>
  <c r="ED7" i="10" s="1"/>
  <c r="DZ21" i="10"/>
  <c r="EA21" i="10" s="1"/>
  <c r="EG21" i="10" s="1"/>
  <c r="CJ38" i="10"/>
  <c r="CJ41" i="10" s="1"/>
  <c r="BC7" i="10"/>
  <c r="DB9" i="10"/>
  <c r="DC9" i="10" s="1"/>
  <c r="EC9" i="10" s="1"/>
  <c r="DN12" i="10"/>
  <c r="DO12" i="10" s="1"/>
  <c r="EE12" i="10" s="1"/>
  <c r="DT23" i="10"/>
  <c r="DU23" i="10" s="1"/>
  <c r="EF23" i="10" s="1"/>
  <c r="DH12" i="10"/>
  <c r="DI12" i="10" s="1"/>
  <c r="ED12" i="10" s="1"/>
  <c r="DZ15" i="10"/>
  <c r="EA15" i="10" s="1"/>
  <c r="EG15" i="10" s="1"/>
  <c r="DH21" i="10"/>
  <c r="DI21" i="10" s="1"/>
  <c r="ED21" i="10" s="1"/>
  <c r="DN18" i="10"/>
  <c r="DO18" i="10" s="1"/>
  <c r="EE18" i="10" s="1"/>
  <c r="DT20" i="10"/>
  <c r="DU20" i="10" s="1"/>
  <c r="EF20" i="10" s="1"/>
  <c r="DT18" i="10"/>
  <c r="DU18" i="10" s="1"/>
  <c r="EF18" i="10" s="1"/>
  <c r="DZ25" i="10"/>
  <c r="EA25" i="10" s="1"/>
  <c r="EG25" i="10" s="1"/>
  <c r="DN33" i="10"/>
  <c r="DO33" i="10" s="1"/>
  <c r="EE33" i="10" s="1"/>
  <c r="DZ36" i="10"/>
  <c r="EA36" i="10" s="1"/>
  <c r="EG36" i="10" s="1"/>
  <c r="DB29" i="10"/>
  <c r="DC29" i="10" s="1"/>
  <c r="EC29" i="10" s="1"/>
  <c r="DH30" i="10"/>
  <c r="DI30" i="10" s="1"/>
  <c r="ED30" i="10" s="1"/>
  <c r="DB35" i="10"/>
  <c r="DC35" i="10" s="1"/>
  <c r="EC35" i="10" s="1"/>
  <c r="N22" i="10"/>
  <c r="DH9" i="10"/>
  <c r="DI9" i="10" s="1"/>
  <c r="ED9" i="10" s="1"/>
  <c r="DB5" i="10"/>
  <c r="DC5" i="10" s="1"/>
  <c r="BE7" i="10"/>
  <c r="BB5" i="10"/>
  <c r="DZ19" i="10"/>
  <c r="EA19" i="10" s="1"/>
  <c r="EG19" i="10" s="1"/>
  <c r="DH29" i="10"/>
  <c r="DI29" i="10" s="1"/>
  <c r="ED29" i="10" s="1"/>
  <c r="U19" i="10"/>
  <c r="V19" i="10" s="1"/>
  <c r="BF28" i="10" s="1"/>
  <c r="DZ12" i="10"/>
  <c r="EA12" i="10" s="1"/>
  <c r="EG12" i="10" s="1"/>
  <c r="DT12" i="10"/>
  <c r="DU12" i="10" s="1"/>
  <c r="EF12" i="10" s="1"/>
  <c r="DN21" i="10"/>
  <c r="DO21" i="10" s="1"/>
  <c r="EE21" i="10" s="1"/>
  <c r="DH23" i="10"/>
  <c r="DI23" i="10" s="1"/>
  <c r="ED23" i="10" s="1"/>
  <c r="DZ16" i="10"/>
  <c r="EA16" i="10" s="1"/>
  <c r="EG16" i="10" s="1"/>
  <c r="DT24" i="10"/>
  <c r="DU24" i="10" s="1"/>
  <c r="EF24" i="10" s="1"/>
  <c r="DH31" i="10"/>
  <c r="DI31" i="10" s="1"/>
  <c r="ED31" i="10" s="1"/>
  <c r="DH19" i="10"/>
  <c r="DI19" i="10" s="1"/>
  <c r="ED19" i="10" s="1"/>
  <c r="DN22" i="10"/>
  <c r="DO22" i="10" s="1"/>
  <c r="EE22" i="10" s="1"/>
  <c r="DB34" i="10"/>
  <c r="DC34" i="10" s="1"/>
  <c r="EC34" i="10" s="1"/>
  <c r="DN32" i="10"/>
  <c r="DO32" i="10" s="1"/>
  <c r="EE32" i="10" s="1"/>
  <c r="DT27" i="10"/>
  <c r="DU27" i="10" s="1"/>
  <c r="EF27" i="10" s="1"/>
  <c r="DN27" i="10"/>
  <c r="DO27" i="10" s="1"/>
  <c r="EE27" i="10" s="1"/>
  <c r="DZ30" i="10"/>
  <c r="EA30" i="10" s="1"/>
  <c r="EG30" i="10" s="1"/>
  <c r="DB26" i="10"/>
  <c r="DC26" i="10" s="1"/>
  <c r="EC26" i="10" s="1"/>
  <c r="DT35" i="10"/>
  <c r="DU35" i="10" s="1"/>
  <c r="EF35" i="10" s="1"/>
  <c r="CE39" i="10"/>
  <c r="DH8" i="10"/>
  <c r="DI8" i="10" s="1"/>
  <c r="ED8" i="10" s="1"/>
  <c r="BF6" i="10"/>
  <c r="BE5" i="10"/>
  <c r="AH42" i="13" l="1"/>
  <c r="AF39" i="13"/>
  <c r="AC39" i="13"/>
  <c r="CG43" i="10"/>
  <c r="AE41" i="13"/>
  <c r="AB38" i="13"/>
  <c r="Z38" i="13"/>
  <c r="Z39" i="13"/>
  <c r="AF41" i="13"/>
  <c r="AB42" i="13"/>
  <c r="AD39" i="13"/>
  <c r="AD40" i="13" s="1"/>
  <c r="AA38" i="13"/>
  <c r="AM41" i="13"/>
  <c r="AM42" i="13"/>
  <c r="AM39" i="13"/>
  <c r="AM40" i="13" s="1"/>
  <c r="AM38" i="13"/>
  <c r="AK39" i="13"/>
  <c r="AK38" i="13"/>
  <c r="AK41" i="13"/>
  <c r="AK42" i="13"/>
  <c r="AL42" i="13"/>
  <c r="AL38" i="13"/>
  <c r="AL41" i="13"/>
  <c r="AL43" i="13" s="1"/>
  <c r="AL39" i="13"/>
  <c r="Z41" i="13"/>
  <c r="AB39" i="13"/>
  <c r="AB40" i="13" s="1"/>
  <c r="AD42" i="13"/>
  <c r="AE38" i="13"/>
  <c r="AH41" i="13"/>
  <c r="AH43" i="13" s="1"/>
  <c r="AG42" i="13"/>
  <c r="AG41" i="13"/>
  <c r="AG39" i="13"/>
  <c r="AG38" i="13"/>
  <c r="Z42" i="13"/>
  <c r="AD41" i="13"/>
  <c r="AE39" i="13"/>
  <c r="AE40" i="13" s="1"/>
  <c r="AH39" i="13"/>
  <c r="AC38" i="13"/>
  <c r="AC40" i="13" s="1"/>
  <c r="AE42" i="13"/>
  <c r="AE43" i="13" s="1"/>
  <c r="AH38" i="13"/>
  <c r="CT41" i="14"/>
  <c r="AC41" i="13"/>
  <c r="CT41" i="10"/>
  <c r="AI38" i="13"/>
  <c r="AI41" i="13"/>
  <c r="AI42" i="13"/>
  <c r="AI39" i="13"/>
  <c r="AN41" i="13"/>
  <c r="AN42" i="13"/>
  <c r="AN39" i="13"/>
  <c r="AN38" i="13"/>
  <c r="AJ39" i="13"/>
  <c r="AJ40" i="13" s="1"/>
  <c r="AJ38" i="13"/>
  <c r="AJ41" i="13"/>
  <c r="AJ42" i="13"/>
  <c r="AC42" i="13"/>
  <c r="AF38" i="13"/>
  <c r="AF40" i="13" s="1"/>
  <c r="AA42" i="13"/>
  <c r="AA43" i="13" s="1"/>
  <c r="AF42" i="13"/>
  <c r="AB41" i="13"/>
  <c r="AA39" i="13"/>
  <c r="O23" i="14"/>
  <c r="CO41" i="14"/>
  <c r="CY39" i="14"/>
  <c r="CY38" i="14"/>
  <c r="EC5" i="14"/>
  <c r="CG43" i="14"/>
  <c r="P13" i="11"/>
  <c r="CY39" i="10"/>
  <c r="CY38" i="10"/>
  <c r="CY41" i="10" s="1"/>
  <c r="EC5" i="10"/>
  <c r="CO41" i="10"/>
  <c r="N23" i="10"/>
  <c r="AM43" i="13" l="1"/>
  <c r="AD43" i="13"/>
  <c r="AN43" i="13"/>
  <c r="AG40" i="13"/>
  <c r="Z43" i="13"/>
  <c r="AK40" i="13"/>
  <c r="AJ43" i="13"/>
  <c r="AI40" i="13"/>
  <c r="AL40" i="13"/>
  <c r="Z40" i="13"/>
  <c r="AN40" i="13"/>
  <c r="AC43" i="13"/>
  <c r="AK43" i="13"/>
  <c r="AB43" i="13"/>
  <c r="AF43" i="13"/>
  <c r="AG43" i="13"/>
  <c r="AA40" i="13"/>
  <c r="AI43" i="13"/>
  <c r="AH40" i="13"/>
  <c r="ED39" i="14"/>
  <c r="ED38" i="14"/>
  <c r="ED41" i="14" s="1"/>
  <c r="CY41" i="14"/>
  <c r="ED39" i="10"/>
  <c r="ED38" i="10"/>
  <c r="ED41" i="10" l="1"/>
  <c r="D8" i="6"/>
  <c r="E8" i="6"/>
  <c r="D9" i="6"/>
  <c r="E9" i="6"/>
  <c r="C9" i="8" l="1"/>
  <c r="C8" i="8"/>
  <c r="C6" i="8"/>
  <c r="C5" i="8"/>
  <c r="C4" i="8"/>
  <c r="C2" i="8"/>
  <c r="C1" i="8"/>
  <c r="G37" i="8" l="1"/>
  <c r="F38" i="8"/>
  <c r="L44" i="8"/>
  <c r="P14" i="8"/>
  <c r="O28" i="8"/>
  <c r="L34" i="8"/>
  <c r="I14" i="8"/>
  <c r="R16" i="8"/>
  <c r="O21" i="8"/>
  <c r="Q23" i="8"/>
  <c r="F28" i="8"/>
  <c r="Q30" i="8"/>
  <c r="L33" i="8"/>
  <c r="H38" i="8"/>
  <c r="K40" i="8"/>
  <c r="Q14" i="8"/>
  <c r="L17" i="8"/>
  <c r="H22" i="8"/>
  <c r="K24" i="8"/>
  <c r="G29" i="8"/>
  <c r="J31" i="8"/>
  <c r="F35" i="8"/>
  <c r="P38" i="8"/>
  <c r="K41" i="8"/>
  <c r="I15" i="8"/>
  <c r="L18" i="8"/>
  <c r="I22" i="8"/>
  <c r="R24" i="8"/>
  <c r="O29" i="8"/>
  <c r="Q31" i="8"/>
  <c r="F36" i="8"/>
  <c r="Q38" i="8"/>
  <c r="L41" i="8"/>
  <c r="K17" i="8"/>
  <c r="R40" i="8"/>
  <c r="G13" i="8"/>
  <c r="J15" i="8"/>
  <c r="F19" i="8"/>
  <c r="P22" i="8"/>
  <c r="K25" i="8"/>
  <c r="P29" i="8"/>
  <c r="J32" i="8"/>
  <c r="O36" i="8"/>
  <c r="I39" i="8"/>
  <c r="L42" i="8"/>
  <c r="J24" i="8"/>
  <c r="I31" i="8"/>
  <c r="O13" i="8"/>
  <c r="Q15" i="8"/>
  <c r="F20" i="8"/>
  <c r="Q22" i="8"/>
  <c r="L25" i="8"/>
  <c r="H30" i="8"/>
  <c r="K32" i="8"/>
  <c r="J39" i="8"/>
  <c r="F43" i="8"/>
  <c r="P21" i="8"/>
  <c r="I38" i="8"/>
  <c r="G39" i="8"/>
  <c r="P13" i="8"/>
  <c r="J16" i="8"/>
  <c r="O20" i="8"/>
  <c r="I23" i="8"/>
  <c r="L26" i="8"/>
  <c r="I30" i="8"/>
  <c r="R32" i="8"/>
  <c r="O37" i="8"/>
  <c r="Q39" i="8"/>
  <c r="F44" i="8"/>
  <c r="H14" i="8"/>
  <c r="K16" i="8"/>
  <c r="G21" i="8"/>
  <c r="J23" i="8"/>
  <c r="F27" i="8"/>
  <c r="P30" i="8"/>
  <c r="K33" i="8"/>
  <c r="P37" i="8"/>
  <c r="J40" i="8"/>
  <c r="O44" i="8"/>
  <c r="H13" i="8"/>
  <c r="G20" i="8"/>
  <c r="R23" i="8"/>
  <c r="H29" i="8"/>
  <c r="G36" i="8"/>
  <c r="F13" i="8"/>
  <c r="G14" i="8"/>
  <c r="O14" i="8"/>
  <c r="H15" i="8"/>
  <c r="P15" i="8"/>
  <c r="I16" i="8"/>
  <c r="Q16" i="8"/>
  <c r="J17" i="8"/>
  <c r="R17" i="8"/>
  <c r="K18" i="8"/>
  <c r="L19" i="8"/>
  <c r="F21" i="8"/>
  <c r="G22" i="8"/>
  <c r="O22" i="8"/>
  <c r="H23" i="8"/>
  <c r="P23" i="8"/>
  <c r="I24" i="8"/>
  <c r="Q24" i="8"/>
  <c r="J25" i="8"/>
  <c r="R25" i="8"/>
  <c r="K26" i="8"/>
  <c r="L27" i="8"/>
  <c r="F29" i="8"/>
  <c r="G30" i="8"/>
  <c r="O30" i="8"/>
  <c r="H31" i="8"/>
  <c r="P31" i="8"/>
  <c r="I32" i="8"/>
  <c r="Q32" i="8"/>
  <c r="J33" i="8"/>
  <c r="R33" i="8"/>
  <c r="K34" i="8"/>
  <c r="L35" i="8"/>
  <c r="F37" i="8"/>
  <c r="G38" i="8"/>
  <c r="O38" i="8"/>
  <c r="H39" i="8"/>
  <c r="P39" i="8"/>
  <c r="I40" i="8"/>
  <c r="Q40" i="8"/>
  <c r="J41" i="8"/>
  <c r="R41" i="8"/>
  <c r="K42" i="8"/>
  <c r="L43" i="8"/>
  <c r="G44" i="8"/>
  <c r="I13" i="8"/>
  <c r="Q13" i="8"/>
  <c r="J14" i="8"/>
  <c r="R14" i="8"/>
  <c r="K15" i="8"/>
  <c r="L16" i="8"/>
  <c r="F18" i="8"/>
  <c r="G19" i="8"/>
  <c r="O19" i="8"/>
  <c r="H20" i="8"/>
  <c r="P20" i="8"/>
  <c r="I21" i="8"/>
  <c r="Q21" i="8"/>
  <c r="J22" i="8"/>
  <c r="R22" i="8"/>
  <c r="K23" i="8"/>
  <c r="L24" i="8"/>
  <c r="F26" i="8"/>
  <c r="G27" i="8"/>
  <c r="O27" i="8"/>
  <c r="H28" i="8"/>
  <c r="P28" i="8"/>
  <c r="I29" i="8"/>
  <c r="Q29" i="8"/>
  <c r="J30" i="8"/>
  <c r="R30" i="8"/>
  <c r="K31" i="8"/>
  <c r="L32" i="8"/>
  <c r="F34" i="8"/>
  <c r="G35" i="8"/>
  <c r="O35" i="8"/>
  <c r="H36" i="8"/>
  <c r="P36" i="8"/>
  <c r="I37" i="8"/>
  <c r="Q37" i="8"/>
  <c r="J38" i="8"/>
  <c r="R38" i="8"/>
  <c r="K39" i="8"/>
  <c r="L40" i="8"/>
  <c r="F42" i="8"/>
  <c r="G43" i="8"/>
  <c r="O43" i="8"/>
  <c r="H44" i="8"/>
  <c r="P44" i="8"/>
  <c r="R15" i="8"/>
  <c r="H21" i="8"/>
  <c r="R31" i="8"/>
  <c r="H37" i="8"/>
  <c r="J13" i="8"/>
  <c r="R13" i="8"/>
  <c r="K14" i="8"/>
  <c r="L15" i="8"/>
  <c r="F17" i="8"/>
  <c r="G18" i="8"/>
  <c r="O18" i="8"/>
  <c r="H19" i="8"/>
  <c r="P19" i="8"/>
  <c r="I20" i="8"/>
  <c r="Q20" i="8"/>
  <c r="J21" i="8"/>
  <c r="R21" i="8"/>
  <c r="K22" i="8"/>
  <c r="L23" i="8"/>
  <c r="F25" i="8"/>
  <c r="G26" i="8"/>
  <c r="O26" i="8"/>
  <c r="H27" i="8"/>
  <c r="P27" i="8"/>
  <c r="I28" i="8"/>
  <c r="Q28" i="8"/>
  <c r="J29" i="8"/>
  <c r="R29" i="8"/>
  <c r="K30" i="8"/>
  <c r="L31" i="8"/>
  <c r="F33" i="8"/>
  <c r="G34" i="8"/>
  <c r="O34" i="8"/>
  <c r="H35" i="8"/>
  <c r="P35" i="8"/>
  <c r="I36" i="8"/>
  <c r="Q36" i="8"/>
  <c r="J37" i="8"/>
  <c r="R37" i="8"/>
  <c r="K38" i="8"/>
  <c r="L39" i="8"/>
  <c r="F41" i="8"/>
  <c r="G42" i="8"/>
  <c r="O42" i="8"/>
  <c r="H43" i="8"/>
  <c r="P43" i="8"/>
  <c r="I44" i="8"/>
  <c r="Q44" i="8"/>
  <c r="G28" i="8"/>
  <c r="K13" i="8"/>
  <c r="L14" i="8"/>
  <c r="F16" i="8"/>
  <c r="G17" i="8"/>
  <c r="O17" i="8"/>
  <c r="H18" i="8"/>
  <c r="P18" i="8"/>
  <c r="I19" i="8"/>
  <c r="Q19" i="8"/>
  <c r="J20" i="8"/>
  <c r="R20" i="8"/>
  <c r="K21" i="8"/>
  <c r="L22" i="8"/>
  <c r="F24" i="8"/>
  <c r="G25" i="8"/>
  <c r="O25" i="8"/>
  <c r="H26" i="8"/>
  <c r="P26" i="8"/>
  <c r="I27" i="8"/>
  <c r="Q27" i="8"/>
  <c r="J28" i="8"/>
  <c r="R28" i="8"/>
  <c r="K29" i="8"/>
  <c r="L30" i="8"/>
  <c r="F32" i="8"/>
  <c r="G33" i="8"/>
  <c r="O33" i="8"/>
  <c r="H34" i="8"/>
  <c r="P34" i="8"/>
  <c r="I35" i="8"/>
  <c r="Q35" i="8"/>
  <c r="J36" i="8"/>
  <c r="R36" i="8"/>
  <c r="K37" i="8"/>
  <c r="L38" i="8"/>
  <c r="F40" i="8"/>
  <c r="G41" i="8"/>
  <c r="O41" i="8"/>
  <c r="H42" i="8"/>
  <c r="P42" i="8"/>
  <c r="I43" i="8"/>
  <c r="Q43" i="8"/>
  <c r="J44" i="8"/>
  <c r="R44" i="8"/>
  <c r="R39" i="8"/>
  <c r="L13" i="8"/>
  <c r="F15" i="8"/>
  <c r="G16" i="8"/>
  <c r="O16" i="8"/>
  <c r="H17" i="8"/>
  <c r="P17" i="8"/>
  <c r="I18" i="8"/>
  <c r="Q18" i="8"/>
  <c r="J19" i="8"/>
  <c r="R19" i="8"/>
  <c r="K20" i="8"/>
  <c r="L21" i="8"/>
  <c r="F23" i="8"/>
  <c r="G24" i="8"/>
  <c r="O24" i="8"/>
  <c r="H25" i="8"/>
  <c r="P25" i="8"/>
  <c r="I26" i="8"/>
  <c r="Q26" i="8"/>
  <c r="J27" i="8"/>
  <c r="R27" i="8"/>
  <c r="K28" i="8"/>
  <c r="L29" i="8"/>
  <c r="F31" i="8"/>
  <c r="G32" i="8"/>
  <c r="O32" i="8"/>
  <c r="H33" i="8"/>
  <c r="P33" i="8"/>
  <c r="I34" i="8"/>
  <c r="Q34" i="8"/>
  <c r="J35" i="8"/>
  <c r="R35" i="8"/>
  <c r="K36" i="8"/>
  <c r="L37" i="8"/>
  <c r="F39" i="8"/>
  <c r="G40" i="8"/>
  <c r="O40" i="8"/>
  <c r="H41" i="8"/>
  <c r="P41" i="8"/>
  <c r="I42" i="8"/>
  <c r="Q42" i="8"/>
  <c r="J43" i="8"/>
  <c r="R43" i="8"/>
  <c r="K44" i="8"/>
  <c r="M44" i="8" s="1"/>
  <c r="N44" i="8" s="1"/>
  <c r="F14" i="8"/>
  <c r="G15" i="8"/>
  <c r="O15" i="8"/>
  <c r="H16" i="8"/>
  <c r="P16" i="8"/>
  <c r="I17" i="8"/>
  <c r="M17" i="8" s="1"/>
  <c r="N17" i="8" s="1"/>
  <c r="Q17" i="8"/>
  <c r="S17" i="8" s="1"/>
  <c r="T17" i="8" s="1"/>
  <c r="J18" i="8"/>
  <c r="R18" i="8"/>
  <c r="K19" i="8"/>
  <c r="L20" i="8"/>
  <c r="F22" i="8"/>
  <c r="G23" i="8"/>
  <c r="O23" i="8"/>
  <c r="S23" i="8" s="1"/>
  <c r="T23" i="8" s="1"/>
  <c r="H24" i="8"/>
  <c r="P24" i="8"/>
  <c r="I25" i="8"/>
  <c r="M25" i="8" s="1"/>
  <c r="N25" i="8" s="1"/>
  <c r="Q25" i="8"/>
  <c r="J26" i="8"/>
  <c r="R26" i="8"/>
  <c r="K27" i="8"/>
  <c r="L28" i="8"/>
  <c r="F30" i="8"/>
  <c r="G31" i="8"/>
  <c r="O31" i="8"/>
  <c r="S31" i="8" s="1"/>
  <c r="T31" i="8" s="1"/>
  <c r="H32" i="8"/>
  <c r="P32" i="8"/>
  <c r="I33" i="8"/>
  <c r="M33" i="8" s="1"/>
  <c r="N33" i="8" s="1"/>
  <c r="Q33" i="8"/>
  <c r="J34" i="8"/>
  <c r="R34" i="8"/>
  <c r="K35" i="8"/>
  <c r="L36" i="8"/>
  <c r="O39" i="8"/>
  <c r="H40" i="8"/>
  <c r="P40" i="8"/>
  <c r="I41" i="8"/>
  <c r="M41" i="8" s="1"/>
  <c r="N41" i="8" s="1"/>
  <c r="Q41" i="8"/>
  <c r="J42" i="8"/>
  <c r="R42" i="8"/>
  <c r="K43" i="8"/>
  <c r="C9" i="6"/>
  <c r="C8" i="6"/>
  <c r="C9" i="7"/>
  <c r="C8" i="7"/>
  <c r="C6" i="7"/>
  <c r="I44" i="7" s="1"/>
  <c r="C5" i="7"/>
  <c r="C4" i="7"/>
  <c r="C2" i="7"/>
  <c r="C1" i="7"/>
  <c r="S39" i="8" l="1"/>
  <c r="T39" i="8" s="1"/>
  <c r="M32" i="8"/>
  <c r="N32" i="8" s="1"/>
  <c r="M35" i="8"/>
  <c r="N35" i="8" s="1"/>
  <c r="M16" i="8"/>
  <c r="N16" i="8" s="1"/>
  <c r="M15" i="8"/>
  <c r="N15" i="8" s="1"/>
  <c r="F25" i="7"/>
  <c r="S14" i="8"/>
  <c r="T14" i="8" s="1"/>
  <c r="S15" i="8"/>
  <c r="T15" i="8" s="1"/>
  <c r="S38" i="8"/>
  <c r="T38" i="8" s="1"/>
  <c r="M13" i="8"/>
  <c r="N13" i="8" s="1"/>
  <c r="S28" i="8"/>
  <c r="T28" i="8" s="1"/>
  <c r="M22" i="8"/>
  <c r="N22" i="8" s="1"/>
  <c r="S26" i="8"/>
  <c r="T26" i="8" s="1"/>
  <c r="M20" i="8"/>
  <c r="N20" i="8" s="1"/>
  <c r="S24" i="8"/>
  <c r="T24" i="8" s="1"/>
  <c r="M18" i="8"/>
  <c r="N18" i="8" s="1"/>
  <c r="S35" i="8"/>
  <c r="T35" i="8" s="1"/>
  <c r="M29" i="8"/>
  <c r="N29" i="8" s="1"/>
  <c r="S44" i="8"/>
  <c r="T44" i="8" s="1"/>
  <c r="M38" i="8"/>
  <c r="N38" i="8" s="1"/>
  <c r="S30" i="8"/>
  <c r="T30" i="8" s="1"/>
  <c r="M24" i="8"/>
  <c r="N24" i="8" s="1"/>
  <c r="M40" i="8"/>
  <c r="N40" i="8" s="1"/>
  <c r="S22" i="8"/>
  <c r="T22" i="8" s="1"/>
  <c r="S19" i="8"/>
  <c r="T19" i="8" s="1"/>
  <c r="M39" i="8"/>
  <c r="N39" i="8" s="1"/>
  <c r="M42" i="8"/>
  <c r="N42" i="8" s="1"/>
  <c r="S41" i="8"/>
  <c r="T41" i="8" s="1"/>
  <c r="S33" i="8"/>
  <c r="T33" i="8" s="1"/>
  <c r="M27" i="8"/>
  <c r="N27" i="8" s="1"/>
  <c r="S42" i="8"/>
  <c r="T42" i="8" s="1"/>
  <c r="M36" i="8"/>
  <c r="N36" i="8" s="1"/>
  <c r="S20" i="8"/>
  <c r="T20" i="8" s="1"/>
  <c r="M14" i="8"/>
  <c r="N14" i="8" s="1"/>
  <c r="S37" i="8"/>
  <c r="T37" i="8" s="1"/>
  <c r="M31" i="8"/>
  <c r="N31" i="8" s="1"/>
  <c r="S40" i="8"/>
  <c r="T40" i="8" s="1"/>
  <c r="M34" i="8"/>
  <c r="N34" i="8" s="1"/>
  <c r="S21" i="8"/>
  <c r="T21" i="8" s="1"/>
  <c r="S18" i="8"/>
  <c r="T18" i="8" s="1"/>
  <c r="S13" i="8"/>
  <c r="T13" i="8" s="1"/>
  <c r="S16" i="8"/>
  <c r="T16" i="8" s="1"/>
  <c r="S27" i="8"/>
  <c r="T27" i="8" s="1"/>
  <c r="M21" i="8"/>
  <c r="N21" i="8" s="1"/>
  <c r="S36" i="8"/>
  <c r="T36" i="8" s="1"/>
  <c r="M30" i="8"/>
  <c r="N30" i="8" s="1"/>
  <c r="S25" i="8"/>
  <c r="T25" i="8" s="1"/>
  <c r="M19" i="8"/>
  <c r="N19" i="8" s="1"/>
  <c r="S34" i="8"/>
  <c r="T34" i="8" s="1"/>
  <c r="M28" i="8"/>
  <c r="N28" i="8" s="1"/>
  <c r="S29" i="8"/>
  <c r="T29" i="8" s="1"/>
  <c r="M23" i="8"/>
  <c r="N23" i="8" s="1"/>
  <c r="S32" i="8"/>
  <c r="T32" i="8" s="1"/>
  <c r="M26" i="8"/>
  <c r="N26" i="8" s="1"/>
  <c r="M43" i="8"/>
  <c r="N43" i="8" s="1"/>
  <c r="S43" i="8"/>
  <c r="T43" i="8" s="1"/>
  <c r="M37" i="8"/>
  <c r="N37" i="8" s="1"/>
  <c r="F15" i="7"/>
  <c r="F17" i="7"/>
  <c r="F18" i="7"/>
  <c r="F22" i="7"/>
  <c r="F23" i="7"/>
  <c r="F32" i="7"/>
  <c r="F39" i="7"/>
  <c r="G43" i="7"/>
  <c r="G35" i="7"/>
  <c r="G44" i="7"/>
  <c r="G36" i="7"/>
  <c r="G28" i="7"/>
  <c r="G20" i="7"/>
  <c r="G37" i="7"/>
  <c r="G29" i="7"/>
  <c r="G21" i="7"/>
  <c r="G13" i="7"/>
  <c r="G39" i="7"/>
  <c r="G31" i="7"/>
  <c r="G38" i="7"/>
  <c r="G30" i="7"/>
  <c r="G22" i="7"/>
  <c r="G14" i="7"/>
  <c r="G16" i="7"/>
  <c r="P18" i="7"/>
  <c r="O26" i="7"/>
  <c r="J36" i="7"/>
  <c r="R13" i="7"/>
  <c r="L16" i="7"/>
  <c r="H17" i="7"/>
  <c r="G18" i="7"/>
  <c r="R18" i="7"/>
  <c r="Q19" i="7"/>
  <c r="P20" i="7"/>
  <c r="L21" i="7"/>
  <c r="K22" i="7"/>
  <c r="G23" i="7"/>
  <c r="F24" i="7"/>
  <c r="P25" i="7"/>
  <c r="Q26" i="7"/>
  <c r="R27" i="7"/>
  <c r="F31" i="7"/>
  <c r="P33" i="7"/>
  <c r="I35" i="7"/>
  <c r="Q36" i="7"/>
  <c r="F41" i="7"/>
  <c r="I42" i="7"/>
  <c r="Q43" i="7"/>
  <c r="R14" i="7"/>
  <c r="H18" i="7"/>
  <c r="R19" i="7"/>
  <c r="K23" i="7"/>
  <c r="G27" i="7"/>
  <c r="I29" i="7"/>
  <c r="K31" i="7"/>
  <c r="J35" i="7"/>
  <c r="K38" i="7"/>
  <c r="G41" i="7"/>
  <c r="R43" i="7"/>
  <c r="I13" i="7"/>
  <c r="O15" i="7"/>
  <c r="I18" i="7"/>
  <c r="H19" i="7"/>
  <c r="R20" i="7"/>
  <c r="Q21" i="7"/>
  <c r="L23" i="7"/>
  <c r="H24" i="7"/>
  <c r="G25" i="7"/>
  <c r="G26" i="7"/>
  <c r="H27" i="7"/>
  <c r="I28" i="7"/>
  <c r="J29" i="7"/>
  <c r="K30" i="7"/>
  <c r="L31" i="7"/>
  <c r="O32" i="7"/>
  <c r="H34" i="7"/>
  <c r="P35" i="7"/>
  <c r="L38" i="7"/>
  <c r="H41" i="7"/>
  <c r="P42" i="7"/>
  <c r="P44" i="7"/>
  <c r="H44" i="7"/>
  <c r="O43" i="7"/>
  <c r="L40" i="7"/>
  <c r="K39" i="7"/>
  <c r="R38" i="7"/>
  <c r="J38" i="7"/>
  <c r="Q37" i="7"/>
  <c r="I37" i="7"/>
  <c r="P36" i="7"/>
  <c r="H36" i="7"/>
  <c r="O35" i="7"/>
  <c r="L32" i="7"/>
  <c r="O44" i="7"/>
  <c r="L41" i="7"/>
  <c r="K40" i="7"/>
  <c r="R39" i="7"/>
  <c r="J39" i="7"/>
  <c r="Q38" i="7"/>
  <c r="I38" i="7"/>
  <c r="P37" i="7"/>
  <c r="H37" i="7"/>
  <c r="O36" i="7"/>
  <c r="L33" i="7"/>
  <c r="K32" i="7"/>
  <c r="R31" i="7"/>
  <c r="J31" i="7"/>
  <c r="Q30" i="7"/>
  <c r="I30" i="7"/>
  <c r="P29" i="7"/>
  <c r="H29" i="7"/>
  <c r="O28" i="7"/>
  <c r="L25" i="7"/>
  <c r="K24" i="7"/>
  <c r="R23" i="7"/>
  <c r="J23" i="7"/>
  <c r="Q22" i="7"/>
  <c r="I22" i="7"/>
  <c r="P21" i="7"/>
  <c r="H21" i="7"/>
  <c r="O20" i="7"/>
  <c r="L17" i="7"/>
  <c r="K16" i="7"/>
  <c r="R15" i="7"/>
  <c r="J15" i="7"/>
  <c r="Q14" i="7"/>
  <c r="I14" i="7"/>
  <c r="P13" i="7"/>
  <c r="H13" i="7"/>
  <c r="L28" i="7"/>
  <c r="L42" i="7"/>
  <c r="K41" i="7"/>
  <c r="R40" i="7"/>
  <c r="J40" i="7"/>
  <c r="Q39" i="7"/>
  <c r="I39" i="7"/>
  <c r="P38" i="7"/>
  <c r="H38" i="7"/>
  <c r="O37" i="7"/>
  <c r="L34" i="7"/>
  <c r="K33" i="7"/>
  <c r="R32" i="7"/>
  <c r="J32" i="7"/>
  <c r="Q31" i="7"/>
  <c r="I31" i="7"/>
  <c r="P30" i="7"/>
  <c r="H30" i="7"/>
  <c r="O29" i="7"/>
  <c r="L26" i="7"/>
  <c r="K25" i="7"/>
  <c r="R24" i="7"/>
  <c r="J24" i="7"/>
  <c r="Q23" i="7"/>
  <c r="I23" i="7"/>
  <c r="P22" i="7"/>
  <c r="H22" i="7"/>
  <c r="O21" i="7"/>
  <c r="L18" i="7"/>
  <c r="K17" i="7"/>
  <c r="R16" i="7"/>
  <c r="J16" i="7"/>
  <c r="Q15" i="7"/>
  <c r="I15" i="7"/>
  <c r="P14" i="7"/>
  <c r="H14" i="7"/>
  <c r="O13" i="7"/>
  <c r="L44" i="7"/>
  <c r="K35" i="7"/>
  <c r="Q33" i="7"/>
  <c r="P32" i="7"/>
  <c r="K27" i="7"/>
  <c r="Q25" i="7"/>
  <c r="L43" i="7"/>
  <c r="K42" i="7"/>
  <c r="R41" i="7"/>
  <c r="J41" i="7"/>
  <c r="Q40" i="7"/>
  <c r="I40" i="7"/>
  <c r="P39" i="7"/>
  <c r="H39" i="7"/>
  <c r="O38" i="7"/>
  <c r="L35" i="7"/>
  <c r="K34" i="7"/>
  <c r="R33" i="7"/>
  <c r="J33" i="7"/>
  <c r="Q32" i="7"/>
  <c r="S32" i="7" s="1"/>
  <c r="T32" i="7" s="1"/>
  <c r="I32" i="7"/>
  <c r="P31" i="7"/>
  <c r="H31" i="7"/>
  <c r="O30" i="7"/>
  <c r="L27" i="7"/>
  <c r="K26" i="7"/>
  <c r="R25" i="7"/>
  <c r="J25" i="7"/>
  <c r="Q24" i="7"/>
  <c r="I24" i="7"/>
  <c r="P23" i="7"/>
  <c r="H23" i="7"/>
  <c r="O22" i="7"/>
  <c r="L19" i="7"/>
  <c r="K18" i="7"/>
  <c r="R17" i="7"/>
  <c r="J17" i="7"/>
  <c r="Q16" i="7"/>
  <c r="I16" i="7"/>
  <c r="P15" i="7"/>
  <c r="H15" i="7"/>
  <c r="O14" i="7"/>
  <c r="K43" i="7"/>
  <c r="R42" i="7"/>
  <c r="J42" i="7"/>
  <c r="Q41" i="7"/>
  <c r="I41" i="7"/>
  <c r="P40" i="7"/>
  <c r="H40" i="7"/>
  <c r="O39" i="7"/>
  <c r="L36" i="7"/>
  <c r="R34" i="7"/>
  <c r="J34" i="7"/>
  <c r="I33" i="7"/>
  <c r="H32" i="7"/>
  <c r="O31" i="7"/>
  <c r="R26" i="7"/>
  <c r="J26" i="7"/>
  <c r="H16" i="7"/>
  <c r="Q18" i="7"/>
  <c r="L20" i="7"/>
  <c r="K21" i="7"/>
  <c r="J22" i="7"/>
  <c r="P26" i="7"/>
  <c r="R28" i="7"/>
  <c r="O33" i="7"/>
  <c r="K36" i="7"/>
  <c r="L39" i="7"/>
  <c r="O40" i="7"/>
  <c r="P43" i="7"/>
  <c r="F42" i="7"/>
  <c r="F34" i="7"/>
  <c r="F43" i="7"/>
  <c r="F35" i="7"/>
  <c r="F27" i="7"/>
  <c r="F19" i="7"/>
  <c r="F44" i="7"/>
  <c r="F36" i="7"/>
  <c r="F28" i="7"/>
  <c r="F20" i="7"/>
  <c r="F37" i="7"/>
  <c r="F29" i="7"/>
  <c r="F21" i="7"/>
  <c r="F13" i="7"/>
  <c r="F38" i="7"/>
  <c r="F30" i="7"/>
  <c r="I17" i="7"/>
  <c r="G19" i="7"/>
  <c r="Q20" i="7"/>
  <c r="L22" i="7"/>
  <c r="G24" i="7"/>
  <c r="F26" i="7"/>
  <c r="H28" i="7"/>
  <c r="J30" i="7"/>
  <c r="G34" i="7"/>
  <c r="R36" i="7"/>
  <c r="O42" i="7"/>
  <c r="J13" i="7"/>
  <c r="F14" i="7"/>
  <c r="O16" i="7"/>
  <c r="J18" i="7"/>
  <c r="I19" i="7"/>
  <c r="H20" i="7"/>
  <c r="R21" i="7"/>
  <c r="L24" i="7"/>
  <c r="H25" i="7"/>
  <c r="H26" i="7"/>
  <c r="I27" i="7"/>
  <c r="J28" i="7"/>
  <c r="K29" i="7"/>
  <c r="L30" i="7"/>
  <c r="F33" i="7"/>
  <c r="I34" i="7"/>
  <c r="Q35" i="7"/>
  <c r="J37" i="7"/>
  <c r="F40" i="7"/>
  <c r="Q42" i="7"/>
  <c r="J44" i="7"/>
  <c r="J21" i="7"/>
  <c r="R29" i="7"/>
  <c r="O25" i="7"/>
  <c r="K15" i="7"/>
  <c r="O19" i="7"/>
  <c r="Q28" i="7"/>
  <c r="R37" i="7"/>
  <c r="Q13" i="7"/>
  <c r="L15" i="7"/>
  <c r="G17" i="7"/>
  <c r="P19" i="7"/>
  <c r="P24" i="7"/>
  <c r="Q27" i="7"/>
  <c r="G32" i="7"/>
  <c r="H35" i="7"/>
  <c r="H42" i="7"/>
  <c r="K13" i="7"/>
  <c r="J14" i="7"/>
  <c r="P16" i="7"/>
  <c r="O17" i="7"/>
  <c r="J19" i="7"/>
  <c r="I20" i="7"/>
  <c r="R22" i="7"/>
  <c r="I25" i="7"/>
  <c r="I26" i="7"/>
  <c r="J27" i="7"/>
  <c r="K28" i="7"/>
  <c r="L29" i="7"/>
  <c r="G33" i="7"/>
  <c r="O34" i="7"/>
  <c r="R35" i="7"/>
  <c r="K37" i="7"/>
  <c r="G40" i="7"/>
  <c r="O41" i="7"/>
  <c r="H43" i="7"/>
  <c r="K44" i="7"/>
  <c r="L13" i="7"/>
  <c r="K14" i="7"/>
  <c r="G15" i="7"/>
  <c r="F16" i="7"/>
  <c r="P17" i="7"/>
  <c r="O18" i="7"/>
  <c r="K19" i="7"/>
  <c r="J20" i="7"/>
  <c r="I21" i="7"/>
  <c r="O23" i="7"/>
  <c r="O27" i="7"/>
  <c r="P28" i="7"/>
  <c r="Q29" i="7"/>
  <c r="R30" i="7"/>
  <c r="H33" i="7"/>
  <c r="P34" i="7"/>
  <c r="I36" i="7"/>
  <c r="L37" i="7"/>
  <c r="P41" i="7"/>
  <c r="I43" i="7"/>
  <c r="Q44" i="7"/>
  <c r="Q17" i="7"/>
  <c r="K20" i="7"/>
  <c r="O24" i="7"/>
  <c r="P27" i="7"/>
  <c r="Q34" i="7"/>
  <c r="G42" i="7"/>
  <c r="J43" i="7"/>
  <c r="R44" i="7"/>
  <c r="L14" i="7"/>
  <c r="M44" i="7" l="1"/>
  <c r="N44" i="7" s="1"/>
  <c r="S35" i="7"/>
  <c r="T35" i="7" s="1"/>
  <c r="M35" i="7"/>
  <c r="N35" i="7" s="1"/>
  <c r="M40" i="7"/>
  <c r="N40" i="7" s="1"/>
  <c r="M28" i="7"/>
  <c r="N28" i="7" s="1"/>
  <c r="S29" i="7"/>
  <c r="T29" i="7" s="1"/>
  <c r="M42" i="7"/>
  <c r="N42" i="7" s="1"/>
  <c r="S44" i="7"/>
  <c r="T44" i="7" s="1"/>
  <c r="S41" i="7"/>
  <c r="T41" i="7" s="1"/>
  <c r="S16" i="7"/>
  <c r="T16" i="7" s="1"/>
  <c r="M39" i="7"/>
  <c r="N39" i="7" s="1"/>
  <c r="S13" i="7"/>
  <c r="T13" i="7" s="1"/>
  <c r="S22" i="7"/>
  <c r="T22" i="7" s="1"/>
  <c r="S36" i="7"/>
  <c r="T36" i="7" s="1"/>
  <c r="M43" i="7"/>
  <c r="N43" i="7" s="1"/>
  <c r="M18" i="7"/>
  <c r="N18" i="7" s="1"/>
  <c r="S40" i="7"/>
  <c r="T40" i="7" s="1"/>
  <c r="S33" i="7"/>
  <c r="T33" i="7" s="1"/>
  <c r="M32" i="7"/>
  <c r="N32" i="7" s="1"/>
  <c r="M38" i="7"/>
  <c r="N38" i="7" s="1"/>
  <c r="S27" i="7"/>
  <c r="T27" i="7" s="1"/>
  <c r="M19" i="7"/>
  <c r="N19" i="7" s="1"/>
  <c r="S20" i="7"/>
  <c r="T20" i="7" s="1"/>
  <c r="M34" i="7"/>
  <c r="N34" i="7" s="1"/>
  <c r="M17" i="7"/>
  <c r="N17" i="7" s="1"/>
  <c r="S39" i="7"/>
  <c r="T39" i="7" s="1"/>
  <c r="M31" i="7"/>
  <c r="N31" i="7" s="1"/>
  <c r="M15" i="7"/>
  <c r="N15" i="7" s="1"/>
  <c r="M20" i="7"/>
  <c r="N20" i="7" s="1"/>
  <c r="S17" i="7"/>
  <c r="T17" i="7" s="1"/>
  <c r="M25" i="7"/>
  <c r="N25" i="7" s="1"/>
  <c r="S14" i="7"/>
  <c r="T14" i="7" s="1"/>
  <c r="M33" i="7"/>
  <c r="N33" i="7" s="1"/>
  <c r="M41" i="7"/>
  <c r="N41" i="7" s="1"/>
  <c r="S30" i="7"/>
  <c r="T30" i="7" s="1"/>
  <c r="M23" i="7"/>
  <c r="N23" i="7" s="1"/>
  <c r="M22" i="7"/>
  <c r="N22" i="7" s="1"/>
  <c r="M13" i="7"/>
  <c r="N13" i="7" s="1"/>
  <c r="M21" i="7"/>
  <c r="N21" i="7" s="1"/>
  <c r="S25" i="7"/>
  <c r="T25" i="7" s="1"/>
  <c r="S42" i="7"/>
  <c r="T42" i="7" s="1"/>
  <c r="S24" i="7"/>
  <c r="T24" i="7" s="1"/>
  <c r="M27" i="7"/>
  <c r="N27" i="7" s="1"/>
  <c r="M16" i="7"/>
  <c r="N16" i="7" s="1"/>
  <c r="S38" i="7"/>
  <c r="T38" i="7" s="1"/>
  <c r="M37" i="7"/>
  <c r="N37" i="7" s="1"/>
  <c r="M29" i="7"/>
  <c r="N29" i="7" s="1"/>
  <c r="S34" i="7"/>
  <c r="T34" i="7" s="1"/>
  <c r="M14" i="7"/>
  <c r="N14" i="7" s="1"/>
  <c r="S28" i="7"/>
  <c r="T28" i="7" s="1"/>
  <c r="S18" i="7"/>
  <c r="T18" i="7" s="1"/>
  <c r="S15" i="7"/>
  <c r="T15" i="7" s="1"/>
  <c r="M24" i="7"/>
  <c r="N24" i="7" s="1"/>
  <c r="M36" i="7"/>
  <c r="N36" i="7" s="1"/>
  <c r="S23" i="7"/>
  <c r="T23" i="7" s="1"/>
  <c r="M30" i="7"/>
  <c r="N30" i="7" s="1"/>
  <c r="S21" i="7"/>
  <c r="T21" i="7" s="1"/>
  <c r="S19" i="7"/>
  <c r="T19" i="7" s="1"/>
  <c r="M26" i="7"/>
  <c r="N26" i="7" s="1"/>
  <c r="S31" i="7"/>
  <c r="T31" i="7" s="1"/>
  <c r="S37" i="7"/>
  <c r="T37" i="7" s="1"/>
  <c r="S43" i="7"/>
  <c r="T43" i="7" s="1"/>
  <c r="S26" i="7"/>
  <c r="T26" i="7" s="1"/>
  <c r="D6" i="6" l="1"/>
  <c r="E6" i="6"/>
  <c r="C6" i="6"/>
  <c r="D1" i="6"/>
  <c r="E1" i="6"/>
  <c r="D2" i="6"/>
  <c r="E2" i="6"/>
  <c r="D4" i="6"/>
  <c r="E4" i="6"/>
  <c r="D5" i="6"/>
  <c r="E5" i="6"/>
  <c r="C5" i="6"/>
  <c r="C4" i="6"/>
  <c r="C2" i="6"/>
  <c r="C1" i="6"/>
  <c r="I23" i="5"/>
  <c r="W5" i="5" s="1"/>
  <c r="J23" i="5"/>
  <c r="H23" i="5"/>
  <c r="Q6" i="5" s="1"/>
  <c r="AD16" i="5" l="1"/>
  <c r="W12" i="5"/>
  <c r="AC19" i="5"/>
  <c r="AC12" i="5"/>
  <c r="AC10" i="5"/>
  <c r="AD14" i="5"/>
  <c r="AC5" i="5"/>
  <c r="AD17" i="5"/>
  <c r="AD15" i="5"/>
  <c r="AD8" i="5"/>
  <c r="AD5" i="5"/>
  <c r="AC17" i="5"/>
  <c r="AC15" i="5"/>
  <c r="AC8" i="5"/>
  <c r="AD6" i="5"/>
  <c r="AD18" i="5"/>
  <c r="AD13" i="5"/>
  <c r="AD11" i="5"/>
  <c r="AC6" i="5"/>
  <c r="AC18" i="5"/>
  <c r="AC13" i="5"/>
  <c r="AC11" i="5"/>
  <c r="AD9" i="5"/>
  <c r="AD7" i="5"/>
  <c r="AC16" i="5"/>
  <c r="AC14" i="5"/>
  <c r="AC9" i="5"/>
  <c r="AC7" i="5"/>
  <c r="AE14" i="6"/>
  <c r="AF14" i="6" s="1"/>
  <c r="AE22" i="6"/>
  <c r="AF22" i="6" s="1"/>
  <c r="AE30" i="6"/>
  <c r="AF30" i="6" s="1"/>
  <c r="AE38" i="6"/>
  <c r="AF38" i="6" s="1"/>
  <c r="AE43" i="6"/>
  <c r="AF43" i="6" s="1"/>
  <c r="AE15" i="6"/>
  <c r="AF15" i="6" s="1"/>
  <c r="AE23" i="6"/>
  <c r="AF23" i="6" s="1"/>
  <c r="AE31" i="6"/>
  <c r="AF31" i="6" s="1"/>
  <c r="AE39" i="6"/>
  <c r="AF39" i="6" s="1"/>
  <c r="AE16" i="6"/>
  <c r="AF16" i="6" s="1"/>
  <c r="AE24" i="6"/>
  <c r="AF24" i="6" s="1"/>
  <c r="AE32" i="6"/>
  <c r="AF32" i="6" s="1"/>
  <c r="AE40" i="6"/>
  <c r="AF40" i="6" s="1"/>
  <c r="AE37" i="6"/>
  <c r="AF37" i="6" s="1"/>
  <c r="AE17" i="6"/>
  <c r="AF17" i="6" s="1"/>
  <c r="AE25" i="6"/>
  <c r="AF25" i="6" s="1"/>
  <c r="AE33" i="6"/>
  <c r="AF33" i="6" s="1"/>
  <c r="AE41" i="6"/>
  <c r="AF41" i="6" s="1"/>
  <c r="AE18" i="6"/>
  <c r="AF18" i="6" s="1"/>
  <c r="AE26" i="6"/>
  <c r="AF26" i="6" s="1"/>
  <c r="AE34" i="6"/>
  <c r="AF34" i="6" s="1"/>
  <c r="AE42" i="6"/>
  <c r="AF42" i="6" s="1"/>
  <c r="AE19" i="6"/>
  <c r="AF19" i="6" s="1"/>
  <c r="AE27" i="6"/>
  <c r="AF27" i="6" s="1"/>
  <c r="AE35" i="6"/>
  <c r="AF35" i="6" s="1"/>
  <c r="AE20" i="6"/>
  <c r="AF20" i="6" s="1"/>
  <c r="AE28" i="6"/>
  <c r="AF28" i="6" s="1"/>
  <c r="AE36" i="6"/>
  <c r="AF36" i="6" s="1"/>
  <c r="AE44" i="6"/>
  <c r="AF44" i="6" s="1"/>
  <c r="AE21" i="6"/>
  <c r="AF21" i="6" s="1"/>
  <c r="AE29" i="6"/>
  <c r="AF29" i="6" s="1"/>
  <c r="AE13" i="6"/>
  <c r="AD19" i="5"/>
  <c r="AD12" i="5"/>
  <c r="AD10" i="5"/>
  <c r="X14" i="6"/>
  <c r="Y14" i="6" s="1"/>
  <c r="X22" i="6"/>
  <c r="Y22" i="6" s="1"/>
  <c r="X30" i="6"/>
  <c r="Y30" i="6" s="1"/>
  <c r="X38" i="6"/>
  <c r="Y38" i="6" s="1"/>
  <c r="X27" i="6"/>
  <c r="Y27" i="6" s="1"/>
  <c r="X35" i="6"/>
  <c r="Y35" i="6" s="1"/>
  <c r="X15" i="6"/>
  <c r="Y15" i="6" s="1"/>
  <c r="X23" i="6"/>
  <c r="Y23" i="6" s="1"/>
  <c r="X31" i="6"/>
  <c r="Y31" i="6" s="1"/>
  <c r="X39" i="6"/>
  <c r="Y39" i="6" s="1"/>
  <c r="X29" i="6"/>
  <c r="Y29" i="6" s="1"/>
  <c r="X16" i="6"/>
  <c r="Y16" i="6" s="1"/>
  <c r="X24" i="6"/>
  <c r="Y24" i="6" s="1"/>
  <c r="X32" i="6"/>
  <c r="Y32" i="6" s="1"/>
  <c r="X40" i="6"/>
  <c r="Y40" i="6" s="1"/>
  <c r="X19" i="6"/>
  <c r="Y19" i="6" s="1"/>
  <c r="X43" i="6"/>
  <c r="Y43" i="6" s="1"/>
  <c r="X37" i="6"/>
  <c r="Y37" i="6" s="1"/>
  <c r="X17" i="6"/>
  <c r="Y17" i="6" s="1"/>
  <c r="X25" i="6"/>
  <c r="Y25" i="6" s="1"/>
  <c r="X33" i="6"/>
  <c r="Y33" i="6" s="1"/>
  <c r="X41" i="6"/>
  <c r="Y41" i="6" s="1"/>
  <c r="X18" i="6"/>
  <c r="Y18" i="6" s="1"/>
  <c r="X26" i="6"/>
  <c r="Y26" i="6" s="1"/>
  <c r="X34" i="6"/>
  <c r="Y34" i="6" s="1"/>
  <c r="X42" i="6"/>
  <c r="Y42" i="6" s="1"/>
  <c r="X20" i="6"/>
  <c r="Y20" i="6" s="1"/>
  <c r="X28" i="6"/>
  <c r="Y28" i="6" s="1"/>
  <c r="X36" i="6"/>
  <c r="Y36" i="6" s="1"/>
  <c r="X44" i="6"/>
  <c r="Y44" i="6" s="1"/>
  <c r="X21" i="6"/>
  <c r="Y21" i="6" s="1"/>
  <c r="X13" i="6"/>
  <c r="G20" i="6"/>
  <c r="H20" i="6" s="1"/>
  <c r="G21" i="6"/>
  <c r="H21" i="6" s="1"/>
  <c r="G29" i="6"/>
  <c r="H29" i="6" s="1"/>
  <c r="G37" i="6"/>
  <c r="H37" i="6" s="1"/>
  <c r="G13" i="6"/>
  <c r="G14" i="6"/>
  <c r="H14" i="6" s="1"/>
  <c r="G22" i="6"/>
  <c r="H22" i="6" s="1"/>
  <c r="G30" i="6"/>
  <c r="H30" i="6" s="1"/>
  <c r="G38" i="6"/>
  <c r="H38" i="6" s="1"/>
  <c r="G15" i="6"/>
  <c r="H15" i="6" s="1"/>
  <c r="G23" i="6"/>
  <c r="H23" i="6" s="1"/>
  <c r="G31" i="6"/>
  <c r="H31" i="6" s="1"/>
  <c r="G39" i="6"/>
  <c r="H39" i="6" s="1"/>
  <c r="G16" i="6"/>
  <c r="H16" i="6" s="1"/>
  <c r="G24" i="6"/>
  <c r="H24" i="6" s="1"/>
  <c r="G32" i="6"/>
  <c r="H32" i="6" s="1"/>
  <c r="G40" i="6"/>
  <c r="H40" i="6" s="1"/>
  <c r="G17" i="6"/>
  <c r="H17" i="6" s="1"/>
  <c r="G25" i="6"/>
  <c r="H25" i="6" s="1"/>
  <c r="G33" i="6"/>
  <c r="H33" i="6" s="1"/>
  <c r="G41" i="6"/>
  <c r="H41" i="6" s="1"/>
  <c r="G18" i="6"/>
  <c r="H18" i="6" s="1"/>
  <c r="G26" i="6"/>
  <c r="H26" i="6" s="1"/>
  <c r="G34" i="6"/>
  <c r="H34" i="6" s="1"/>
  <c r="G42" i="6"/>
  <c r="H42" i="6" s="1"/>
  <c r="G19" i="6"/>
  <c r="H19" i="6" s="1"/>
  <c r="G27" i="6"/>
  <c r="H27" i="6" s="1"/>
  <c r="G35" i="6"/>
  <c r="H35" i="6" s="1"/>
  <c r="G43" i="6"/>
  <c r="H43" i="6" s="1"/>
  <c r="G28" i="6"/>
  <c r="H28" i="6" s="1"/>
  <c r="G36" i="6"/>
  <c r="H36" i="6" s="1"/>
  <c r="G44" i="6"/>
  <c r="H44" i="6" s="1"/>
  <c r="I14" i="6"/>
  <c r="I22" i="6"/>
  <c r="I30" i="6"/>
  <c r="I38" i="6"/>
  <c r="I17" i="6"/>
  <c r="I25" i="6"/>
  <c r="I33" i="6"/>
  <c r="I41" i="6"/>
  <c r="I20" i="6"/>
  <c r="I28" i="6"/>
  <c r="I36" i="6"/>
  <c r="I44" i="6"/>
  <c r="I16" i="6"/>
  <c r="I40" i="6"/>
  <c r="I19" i="6"/>
  <c r="I43" i="6"/>
  <c r="I15" i="6"/>
  <c r="I23" i="6"/>
  <c r="I31" i="6"/>
  <c r="I39" i="6"/>
  <c r="I21" i="6"/>
  <c r="I37" i="6"/>
  <c r="I24" i="6"/>
  <c r="I35" i="6"/>
  <c r="I18" i="6"/>
  <c r="I26" i="6"/>
  <c r="I34" i="6"/>
  <c r="I42" i="6"/>
  <c r="I29" i="6"/>
  <c r="I32" i="6"/>
  <c r="I27" i="6"/>
  <c r="F17" i="6"/>
  <c r="F25" i="6"/>
  <c r="F33" i="6"/>
  <c r="F41" i="6"/>
  <c r="F16" i="6"/>
  <c r="F32" i="6"/>
  <c r="F20" i="6"/>
  <c r="F28" i="6"/>
  <c r="F36" i="6"/>
  <c r="F44" i="6"/>
  <c r="F19" i="6"/>
  <c r="F35" i="6"/>
  <c r="F22" i="6"/>
  <c r="F30" i="6"/>
  <c r="F15" i="6"/>
  <c r="F23" i="6"/>
  <c r="F31" i="6"/>
  <c r="F39" i="6"/>
  <c r="F24" i="6"/>
  <c r="F27" i="6"/>
  <c r="F18" i="6"/>
  <c r="F26" i="6"/>
  <c r="F34" i="6"/>
  <c r="F42" i="6"/>
  <c r="F14" i="6"/>
  <c r="F21" i="6"/>
  <c r="F29" i="6"/>
  <c r="F37" i="6"/>
  <c r="F40" i="6"/>
  <c r="F43" i="6"/>
  <c r="F38" i="6"/>
  <c r="J19" i="6"/>
  <c r="J27" i="6"/>
  <c r="J35" i="6"/>
  <c r="J43" i="6"/>
  <c r="J42" i="6"/>
  <c r="J14" i="6"/>
  <c r="J22" i="6"/>
  <c r="J30" i="6"/>
  <c r="J38" i="6"/>
  <c r="J40" i="6"/>
  <c r="J17" i="6"/>
  <c r="J25" i="6"/>
  <c r="J33" i="6"/>
  <c r="J41" i="6"/>
  <c r="J34" i="6"/>
  <c r="J32" i="6"/>
  <c r="J20" i="6"/>
  <c r="J28" i="6"/>
  <c r="J36" i="6"/>
  <c r="J44" i="6"/>
  <c r="J26" i="6"/>
  <c r="J29" i="6"/>
  <c r="J37" i="6"/>
  <c r="J24" i="6"/>
  <c r="J15" i="6"/>
  <c r="J23" i="6"/>
  <c r="J31" i="6"/>
  <c r="J39" i="6"/>
  <c r="J18" i="6"/>
  <c r="J21" i="6"/>
  <c r="J16" i="6"/>
  <c r="Q14" i="6"/>
  <c r="Q16" i="6"/>
  <c r="T19" i="6"/>
  <c r="T21" i="6"/>
  <c r="S23" i="6"/>
  <c r="S25" i="6"/>
  <c r="R27" i="6"/>
  <c r="R29" i="6"/>
  <c r="Q31" i="6"/>
  <c r="Q33" i="6"/>
  <c r="T34" i="6"/>
  <c r="T36" i="6"/>
  <c r="S38" i="6"/>
  <c r="S40" i="6"/>
  <c r="R42" i="6"/>
  <c r="R44" i="6"/>
  <c r="K14" i="6"/>
  <c r="K16" i="6"/>
  <c r="M19" i="6"/>
  <c r="M21" i="6"/>
  <c r="K23" i="6"/>
  <c r="K25" i="6"/>
  <c r="M26" i="6"/>
  <c r="M28" i="6"/>
  <c r="K30" i="6"/>
  <c r="K32" i="6"/>
  <c r="M35" i="6"/>
  <c r="M37" i="6"/>
  <c r="K41" i="6"/>
  <c r="M42" i="6"/>
  <c r="T37" i="6"/>
  <c r="K31" i="6"/>
  <c r="L13" i="6"/>
  <c r="K21" i="6"/>
  <c r="M38" i="6"/>
  <c r="R14" i="6"/>
  <c r="R16" i="6"/>
  <c r="Q18" i="6"/>
  <c r="Q20" i="6"/>
  <c r="T23" i="6"/>
  <c r="T25" i="6"/>
  <c r="S27" i="6"/>
  <c r="S29" i="6"/>
  <c r="R31" i="6"/>
  <c r="R33" i="6"/>
  <c r="Q35" i="6"/>
  <c r="Q37" i="6"/>
  <c r="T38" i="6"/>
  <c r="T40" i="6"/>
  <c r="S42" i="6"/>
  <c r="S44" i="6"/>
  <c r="L14" i="6"/>
  <c r="L16" i="6"/>
  <c r="N19" i="6"/>
  <c r="N21" i="6"/>
  <c r="L23" i="6"/>
  <c r="L25" i="6"/>
  <c r="N26" i="6"/>
  <c r="N28" i="6"/>
  <c r="L30" i="6"/>
  <c r="L32" i="6"/>
  <c r="N35" i="6"/>
  <c r="N37" i="6"/>
  <c r="L39" i="6"/>
  <c r="L41" i="6"/>
  <c r="N42" i="6"/>
  <c r="N44" i="6"/>
  <c r="Q17" i="6"/>
  <c r="S22" i="6"/>
  <c r="R26" i="6"/>
  <c r="Q32" i="6"/>
  <c r="S39" i="6"/>
  <c r="K15" i="6"/>
  <c r="K22" i="6"/>
  <c r="M29" i="6"/>
  <c r="M34" i="6"/>
  <c r="K19" i="6"/>
  <c r="M33" i="6"/>
  <c r="S14" i="6"/>
  <c r="S16" i="6"/>
  <c r="R18" i="6"/>
  <c r="R20" i="6"/>
  <c r="Q22" i="6"/>
  <c r="Q24" i="6"/>
  <c r="T27" i="6"/>
  <c r="T29" i="6"/>
  <c r="S31" i="6"/>
  <c r="S33" i="6"/>
  <c r="R35" i="6"/>
  <c r="R37" i="6"/>
  <c r="Q39" i="6"/>
  <c r="Q41" i="6"/>
  <c r="T42" i="6"/>
  <c r="T44" i="6"/>
  <c r="M14" i="6"/>
  <c r="M16" i="6"/>
  <c r="K18" i="6"/>
  <c r="K20" i="6"/>
  <c r="M23" i="6"/>
  <c r="M25" i="6"/>
  <c r="K27" i="6"/>
  <c r="K29" i="6"/>
  <c r="M30" i="6"/>
  <c r="M32" i="6"/>
  <c r="K34" i="6"/>
  <c r="K36" i="6"/>
  <c r="M39" i="6"/>
  <c r="M41" i="6"/>
  <c r="K43" i="6"/>
  <c r="N13" i="6"/>
  <c r="T18" i="6"/>
  <c r="R28" i="6"/>
  <c r="S41" i="6"/>
  <c r="M18" i="6"/>
  <c r="M36" i="6"/>
  <c r="M17" i="6"/>
  <c r="K44" i="6"/>
  <c r="T14" i="6"/>
  <c r="T16" i="6"/>
  <c r="S18" i="6"/>
  <c r="S20" i="6"/>
  <c r="R22" i="6"/>
  <c r="R24" i="6"/>
  <c r="Q26" i="6"/>
  <c r="Q28" i="6"/>
  <c r="T31" i="6"/>
  <c r="T33" i="6"/>
  <c r="S35" i="6"/>
  <c r="S37" i="6"/>
  <c r="R39" i="6"/>
  <c r="R41" i="6"/>
  <c r="Q43" i="6"/>
  <c r="N14" i="6"/>
  <c r="N16" i="6"/>
  <c r="L18" i="6"/>
  <c r="L20" i="6"/>
  <c r="N23" i="6"/>
  <c r="N25" i="6"/>
  <c r="L27" i="6"/>
  <c r="L29" i="6"/>
  <c r="N30" i="6"/>
  <c r="N32" i="6"/>
  <c r="L34" i="6"/>
  <c r="L36" i="6"/>
  <c r="N39" i="6"/>
  <c r="N41" i="6"/>
  <c r="L43" i="6"/>
  <c r="M13" i="6"/>
  <c r="Q15" i="6"/>
  <c r="S24" i="6"/>
  <c r="Q30" i="6"/>
  <c r="T35" i="6"/>
  <c r="R43" i="6"/>
  <c r="K17" i="6"/>
  <c r="K24" i="6"/>
  <c r="K33" i="6"/>
  <c r="K40" i="6"/>
  <c r="T43" i="6"/>
  <c r="K26" i="6"/>
  <c r="K35" i="6"/>
  <c r="R15" i="6"/>
  <c r="R17" i="6"/>
  <c r="Q19" i="6"/>
  <c r="Q21" i="6"/>
  <c r="T22" i="6"/>
  <c r="T24" i="6"/>
  <c r="S26" i="6"/>
  <c r="S28" i="6"/>
  <c r="R30" i="6"/>
  <c r="R32" i="6"/>
  <c r="Q34" i="6"/>
  <c r="Q36" i="6"/>
  <c r="T39" i="6"/>
  <c r="T41" i="6"/>
  <c r="S43" i="6"/>
  <c r="S13" i="6"/>
  <c r="L15" i="6"/>
  <c r="L17" i="6"/>
  <c r="N18" i="6"/>
  <c r="N20" i="6"/>
  <c r="L22" i="6"/>
  <c r="L24" i="6"/>
  <c r="N27" i="6"/>
  <c r="N29" i="6"/>
  <c r="L31" i="6"/>
  <c r="L33" i="6"/>
  <c r="N34" i="6"/>
  <c r="N36" i="6"/>
  <c r="L38" i="6"/>
  <c r="L40" i="6"/>
  <c r="N43" i="6"/>
  <c r="K13" i="6"/>
  <c r="S15" i="6"/>
  <c r="S17" i="6"/>
  <c r="R19" i="6"/>
  <c r="R21" i="6"/>
  <c r="Q23" i="6"/>
  <c r="Q25" i="6"/>
  <c r="T26" i="6"/>
  <c r="T28" i="6"/>
  <c r="S30" i="6"/>
  <c r="S32" i="6"/>
  <c r="R34" i="6"/>
  <c r="R36" i="6"/>
  <c r="Q40" i="6"/>
  <c r="R13" i="6"/>
  <c r="M24" i="6"/>
  <c r="M31" i="6"/>
  <c r="M40" i="6"/>
  <c r="Q38" i="6"/>
  <c r="K42" i="6"/>
  <c r="T15" i="6"/>
  <c r="T17" i="6"/>
  <c r="S19" i="6"/>
  <c r="S21" i="6"/>
  <c r="R23" i="6"/>
  <c r="R25" i="6"/>
  <c r="Q27" i="6"/>
  <c r="Q29" i="6"/>
  <c r="T30" i="6"/>
  <c r="T32" i="6"/>
  <c r="S34" i="6"/>
  <c r="S36" i="6"/>
  <c r="R38" i="6"/>
  <c r="R40" i="6"/>
  <c r="Q42" i="6"/>
  <c r="Q44" i="6"/>
  <c r="Q13" i="6"/>
  <c r="N15" i="6"/>
  <c r="N17" i="6"/>
  <c r="L19" i="6"/>
  <c r="L21" i="6"/>
  <c r="N22" i="6"/>
  <c r="N24" i="6"/>
  <c r="L26" i="6"/>
  <c r="L28" i="6"/>
  <c r="N31" i="6"/>
  <c r="N33" i="6"/>
  <c r="L35" i="6"/>
  <c r="L37" i="6"/>
  <c r="N38" i="6"/>
  <c r="N40" i="6"/>
  <c r="L42" i="6"/>
  <c r="L44" i="6"/>
  <c r="K39" i="6"/>
  <c r="M44" i="6"/>
  <c r="T20" i="6"/>
  <c r="T13" i="6"/>
  <c r="M20" i="6"/>
  <c r="M27" i="6"/>
  <c r="K38" i="6"/>
  <c r="M43" i="6"/>
  <c r="M15" i="6"/>
  <c r="M22" i="6"/>
  <c r="K28" i="6"/>
  <c r="K37" i="6"/>
  <c r="F13" i="6"/>
  <c r="J13" i="6"/>
  <c r="I13" i="6"/>
  <c r="X10" i="5"/>
  <c r="X8" i="5"/>
  <c r="X5" i="5"/>
  <c r="X17" i="5"/>
  <c r="X15" i="5"/>
  <c r="W10" i="5"/>
  <c r="W8" i="5"/>
  <c r="X6" i="5"/>
  <c r="W17" i="5"/>
  <c r="W15" i="5"/>
  <c r="W6" i="5"/>
  <c r="X18" i="5"/>
  <c r="X13" i="5"/>
  <c r="X11" i="5"/>
  <c r="W18" i="5"/>
  <c r="W13" i="5"/>
  <c r="W11" i="5"/>
  <c r="X9" i="5"/>
  <c r="X7" i="5"/>
  <c r="X16" i="5"/>
  <c r="X14" i="5"/>
  <c r="W9" i="5"/>
  <c r="W7" i="5"/>
  <c r="X19" i="5"/>
  <c r="W16" i="5"/>
  <c r="W14" i="5"/>
  <c r="W19" i="5"/>
  <c r="X12" i="5"/>
  <c r="Q19" i="5"/>
  <c r="Q8" i="5"/>
  <c r="Q5" i="5"/>
  <c r="Q17" i="5"/>
  <c r="R15" i="5"/>
  <c r="R13" i="5"/>
  <c r="R14" i="5"/>
  <c r="Q13" i="5"/>
  <c r="R9" i="5"/>
  <c r="R18" i="5"/>
  <c r="Q11" i="5"/>
  <c r="Q9" i="5"/>
  <c r="R7" i="5"/>
  <c r="R5" i="5"/>
  <c r="Q15" i="5"/>
  <c r="R11" i="5"/>
  <c r="Q18" i="5"/>
  <c r="Q7" i="5"/>
  <c r="R16" i="5"/>
  <c r="Q16" i="5"/>
  <c r="Q14" i="5"/>
  <c r="R12" i="5"/>
  <c r="R10" i="5"/>
  <c r="R19" i="5"/>
  <c r="Q12" i="5"/>
  <c r="Q10" i="5"/>
  <c r="R8" i="5"/>
  <c r="R6" i="5"/>
  <c r="R17" i="5"/>
  <c r="I21" i="5"/>
  <c r="Y13" i="5" s="1"/>
  <c r="J21" i="5"/>
  <c r="AE8" i="5" s="1"/>
  <c r="I22" i="5"/>
  <c r="Z6" i="5" s="1"/>
  <c r="J22" i="5"/>
  <c r="AF8" i="5" s="1"/>
  <c r="H22" i="5"/>
  <c r="T19" i="5" s="1"/>
  <c r="H21" i="5"/>
  <c r="BA6" i="5"/>
  <c r="BA7" i="5"/>
  <c r="BA5" i="5"/>
  <c r="AZ6" i="5"/>
  <c r="AZ7" i="5"/>
  <c r="AZ5" i="5"/>
  <c r="AY6" i="5"/>
  <c r="AY7" i="5"/>
  <c r="AY5" i="5"/>
  <c r="AX6" i="5"/>
  <c r="AX7" i="5"/>
  <c r="AX5" i="5"/>
  <c r="AW6" i="5"/>
  <c r="AW7" i="5"/>
  <c r="AW5" i="5"/>
  <c r="AV6" i="5"/>
  <c r="AV7" i="5"/>
  <c r="AV5" i="5"/>
  <c r="AU6" i="5"/>
  <c r="AU7" i="5"/>
  <c r="AU5" i="5"/>
  <c r="AT6" i="5"/>
  <c r="AT7" i="5"/>
  <c r="AT5" i="5"/>
  <c r="AS6" i="5"/>
  <c r="AS7" i="5"/>
  <c r="AS5" i="5"/>
  <c r="AR6" i="5"/>
  <c r="AR7" i="5"/>
  <c r="AR5" i="5"/>
  <c r="AQ6" i="5"/>
  <c r="AQ7" i="5"/>
  <c r="AQ5" i="5"/>
  <c r="AP6" i="5"/>
  <c r="AP7" i="5"/>
  <c r="AP5" i="5"/>
  <c r="AO6" i="5"/>
  <c r="AO7" i="5"/>
  <c r="AO5" i="5"/>
  <c r="AN6" i="5"/>
  <c r="AN7" i="5"/>
  <c r="AN5" i="5"/>
  <c r="AM6" i="5"/>
  <c r="AM7" i="5"/>
  <c r="AM5" i="5"/>
  <c r="D185" i="5"/>
  <c r="E185" i="5"/>
  <c r="C185" i="5"/>
  <c r="D170" i="5"/>
  <c r="E170" i="5"/>
  <c r="C170" i="5"/>
  <c r="D157" i="5"/>
  <c r="E157" i="5"/>
  <c r="C157" i="5"/>
  <c r="D147" i="5"/>
  <c r="E147" i="5"/>
  <c r="C147" i="5"/>
  <c r="D132" i="5"/>
  <c r="E132" i="5"/>
  <c r="C132" i="5"/>
  <c r="D119" i="5"/>
  <c r="E119" i="5"/>
  <c r="C119" i="5"/>
  <c r="D109" i="5"/>
  <c r="E109" i="5"/>
  <c r="C109" i="5"/>
  <c r="D94" i="5"/>
  <c r="E94" i="5"/>
  <c r="C94" i="5"/>
  <c r="D81" i="5"/>
  <c r="E81" i="5"/>
  <c r="C81" i="5"/>
  <c r="D71" i="5"/>
  <c r="E71" i="5"/>
  <c r="C71" i="5"/>
  <c r="D56" i="5"/>
  <c r="E56" i="5"/>
  <c r="C56" i="5"/>
  <c r="D43" i="5"/>
  <c r="E43" i="5"/>
  <c r="C43" i="5"/>
  <c r="D33" i="5"/>
  <c r="E33" i="5"/>
  <c r="C33" i="5"/>
  <c r="D18" i="5"/>
  <c r="E18" i="5"/>
  <c r="C18" i="5"/>
  <c r="D5" i="5"/>
  <c r="E5" i="5"/>
  <c r="C5" i="5"/>
  <c r="BW39" i="5"/>
  <c r="BT39" i="5"/>
  <c r="BW38" i="5"/>
  <c r="BT38" i="5"/>
  <c r="DD2" i="5"/>
  <c r="DD1" i="5"/>
  <c r="CZ1" i="5"/>
  <c r="DV8" i="5" s="1"/>
  <c r="CR1" i="5"/>
  <c r="AE1" i="3"/>
  <c r="AD9" i="3" s="1"/>
  <c r="AI9" i="3" s="1"/>
  <c r="E39" i="3"/>
  <c r="B39" i="3"/>
  <c r="J27" i="3" s="1"/>
  <c r="E38" i="3"/>
  <c r="B38" i="3"/>
  <c r="AM1" i="3"/>
  <c r="BK14" i="3" s="1"/>
  <c r="X24" i="2"/>
  <c r="AC24" i="2" s="1"/>
  <c r="Z1" i="2"/>
  <c r="Y34" i="2" s="1"/>
  <c r="AD34" i="2" s="1"/>
  <c r="AL2" i="2"/>
  <c r="V34" i="2" s="1"/>
  <c r="AA34" i="2" s="1"/>
  <c r="AL1" i="2"/>
  <c r="AH1" i="2"/>
  <c r="BG36" i="2" s="1"/>
  <c r="X31" i="2" l="1"/>
  <c r="AC31" i="2" s="1"/>
  <c r="W5" i="2"/>
  <c r="AB5" i="2" s="1"/>
  <c r="V15" i="2"/>
  <c r="AA15" i="2" s="1"/>
  <c r="Y8" i="2"/>
  <c r="AD8" i="2" s="1"/>
  <c r="V18" i="2"/>
  <c r="AA18" i="2" s="1"/>
  <c r="V25" i="2"/>
  <c r="AA25" i="2" s="1"/>
  <c r="W34" i="2"/>
  <c r="AB34" i="2" s="1"/>
  <c r="W33" i="2"/>
  <c r="AB33" i="2" s="1"/>
  <c r="V9" i="2"/>
  <c r="AA9" i="2" s="1"/>
  <c r="W18" i="2"/>
  <c r="AB18" i="2" s="1"/>
  <c r="Y27" i="2"/>
  <c r="AD27" i="2" s="1"/>
  <c r="Y11" i="2"/>
  <c r="AD11" i="2" s="1"/>
  <c r="Y18" i="2"/>
  <c r="AD18" i="2" s="1"/>
  <c r="Z27" i="2"/>
  <c r="AE27" i="2" s="1"/>
  <c r="X35" i="2"/>
  <c r="AC35" i="2" s="1"/>
  <c r="Z11" i="2"/>
  <c r="AE11" i="2" s="1"/>
  <c r="W21" i="2"/>
  <c r="AB21" i="2" s="1"/>
  <c r="W28" i="2"/>
  <c r="AB28" i="2" s="1"/>
  <c r="Z5" i="2"/>
  <c r="AE5" i="2" s="1"/>
  <c r="W12" i="2"/>
  <c r="AB12" i="2" s="1"/>
  <c r="X21" i="2"/>
  <c r="AC21" i="2" s="1"/>
  <c r="Z30" i="2"/>
  <c r="AE30" i="2" s="1"/>
  <c r="K10" i="3"/>
  <c r="Y5" i="2"/>
  <c r="AD5" i="2" s="1"/>
  <c r="Z14" i="2"/>
  <c r="AE14" i="2" s="1"/>
  <c r="Z21" i="2"/>
  <c r="AE21" i="2" s="1"/>
  <c r="V31" i="2"/>
  <c r="AA31" i="2" s="1"/>
  <c r="X8" i="2"/>
  <c r="AC8" i="2" s="1"/>
  <c r="X15" i="2"/>
  <c r="AC15" i="2" s="1"/>
  <c r="Y24" i="2"/>
  <c r="AD24" i="2" s="1"/>
  <c r="Y6" i="2"/>
  <c r="AD6" i="2" s="1"/>
  <c r="Z9" i="2"/>
  <c r="AE9" i="2" s="1"/>
  <c r="V13" i="2"/>
  <c r="AA13" i="2" s="1"/>
  <c r="W16" i="2"/>
  <c r="AB16" i="2" s="1"/>
  <c r="X19" i="2"/>
  <c r="AC19" i="2" s="1"/>
  <c r="Y22" i="2"/>
  <c r="AD22" i="2" s="1"/>
  <c r="Z25" i="2"/>
  <c r="AE25" i="2" s="1"/>
  <c r="V29" i="2"/>
  <c r="AA29" i="2" s="1"/>
  <c r="W32" i="2"/>
  <c r="AB32" i="2" s="1"/>
  <c r="V10" i="2"/>
  <c r="AA10" i="2" s="1"/>
  <c r="X16" i="2"/>
  <c r="AC16" i="2" s="1"/>
  <c r="Z22" i="2"/>
  <c r="AE22" i="2" s="1"/>
  <c r="V26" i="2"/>
  <c r="AA26" i="2" s="1"/>
  <c r="X32" i="2"/>
  <c r="AC32" i="2" s="1"/>
  <c r="Y35" i="2"/>
  <c r="AD35" i="2" s="1"/>
  <c r="G17" i="3"/>
  <c r="V7" i="2"/>
  <c r="AA7" i="2" s="1"/>
  <c r="X13" i="2"/>
  <c r="AC13" i="2" s="1"/>
  <c r="Z19" i="2"/>
  <c r="AE19" i="2" s="1"/>
  <c r="V23" i="2"/>
  <c r="AA23" i="2" s="1"/>
  <c r="X29" i="2"/>
  <c r="AC29" i="2" s="1"/>
  <c r="Z35" i="2"/>
  <c r="AE35" i="2" s="1"/>
  <c r="G22" i="3"/>
  <c r="W10" i="2"/>
  <c r="AB10" i="2" s="1"/>
  <c r="Y16" i="2"/>
  <c r="AD16" i="2" s="1"/>
  <c r="W26" i="2"/>
  <c r="AB26" i="2" s="1"/>
  <c r="Y32" i="2"/>
  <c r="AD32" i="2" s="1"/>
  <c r="Z36" i="2"/>
  <c r="AE36" i="2" s="1"/>
  <c r="X7" i="2"/>
  <c r="AC7" i="2" s="1"/>
  <c r="Y10" i="2"/>
  <c r="AD10" i="2" s="1"/>
  <c r="Z13" i="2"/>
  <c r="AE13" i="2" s="1"/>
  <c r="V17" i="2"/>
  <c r="AA17" i="2" s="1"/>
  <c r="W20" i="2"/>
  <c r="AB20" i="2" s="1"/>
  <c r="X23" i="2"/>
  <c r="AC23" i="2" s="1"/>
  <c r="Y26" i="2"/>
  <c r="AD26" i="2" s="1"/>
  <c r="Z29" i="2"/>
  <c r="AE29" i="2" s="1"/>
  <c r="V33" i="2"/>
  <c r="AA33" i="2" s="1"/>
  <c r="W36" i="2"/>
  <c r="AB36" i="2" s="1"/>
  <c r="K31" i="3"/>
  <c r="G7" i="3"/>
  <c r="H8" i="3"/>
  <c r="Z6" i="2"/>
  <c r="AE6" i="2" s="1"/>
  <c r="W13" i="2"/>
  <c r="AB13" i="2" s="1"/>
  <c r="Y19" i="2"/>
  <c r="AD19" i="2" s="1"/>
  <c r="W29" i="2"/>
  <c r="AB29" i="2" s="1"/>
  <c r="V5" i="2"/>
  <c r="AA5" i="2" s="1"/>
  <c r="W8" i="2"/>
  <c r="AB8" i="2" s="1"/>
  <c r="X11" i="2"/>
  <c r="AC11" i="2" s="1"/>
  <c r="Y14" i="2"/>
  <c r="AD14" i="2" s="1"/>
  <c r="Z17" i="2"/>
  <c r="AE17" i="2" s="1"/>
  <c r="V21" i="2"/>
  <c r="AA21" i="2" s="1"/>
  <c r="W24" i="2"/>
  <c r="AB24" i="2" s="1"/>
  <c r="X27" i="2"/>
  <c r="AC27" i="2" s="1"/>
  <c r="Y30" i="2"/>
  <c r="AD30" i="2" s="1"/>
  <c r="Z33" i="2"/>
  <c r="AE33" i="2" s="1"/>
  <c r="Z15" i="5"/>
  <c r="Y12" i="5"/>
  <c r="Z5" i="5"/>
  <c r="S16" i="5"/>
  <c r="U15" i="3"/>
  <c r="Z15" i="3" s="1"/>
  <c r="S5" i="3"/>
  <c r="X5" i="3" s="1"/>
  <c r="S14" i="3"/>
  <c r="X14" i="3" s="1"/>
  <c r="S24" i="3"/>
  <c r="X24" i="3" s="1"/>
  <c r="AG8" i="5"/>
  <c r="AH8" i="5" s="1"/>
  <c r="BM26" i="5" s="1"/>
  <c r="T22" i="3"/>
  <c r="Y22" i="3" s="1"/>
  <c r="U7" i="3"/>
  <c r="Z7" i="3" s="1"/>
  <c r="Y8" i="5"/>
  <c r="AF13" i="6"/>
  <c r="AE16" i="5"/>
  <c r="AF14" i="5"/>
  <c r="AE13" i="5"/>
  <c r="AF13" i="5"/>
  <c r="Z19" i="5"/>
  <c r="AF10" i="5"/>
  <c r="AF16" i="5"/>
  <c r="AE10" i="5"/>
  <c r="AF12" i="5"/>
  <c r="AF5" i="5"/>
  <c r="AE15" i="5"/>
  <c r="X5" i="2"/>
  <c r="AC5" i="2" s="1"/>
  <c r="W7" i="2"/>
  <c r="AB7" i="2" s="1"/>
  <c r="Z8" i="2"/>
  <c r="AE8" i="2" s="1"/>
  <c r="X10" i="2"/>
  <c r="AC10" i="2" s="1"/>
  <c r="V12" i="2"/>
  <c r="AA12" i="2" s="1"/>
  <c r="Y13" i="2"/>
  <c r="AD13" i="2" s="1"/>
  <c r="W15" i="2"/>
  <c r="AB15" i="2" s="1"/>
  <c r="Z16" i="2"/>
  <c r="AE16" i="2" s="1"/>
  <c r="X18" i="2"/>
  <c r="AC18" i="2" s="1"/>
  <c r="V20" i="2"/>
  <c r="AA20" i="2" s="1"/>
  <c r="Y21" i="2"/>
  <c r="AD21" i="2" s="1"/>
  <c r="W23" i="2"/>
  <c r="AB23" i="2" s="1"/>
  <c r="Z24" i="2"/>
  <c r="AE24" i="2" s="1"/>
  <c r="X26" i="2"/>
  <c r="AC26" i="2" s="1"/>
  <c r="V28" i="2"/>
  <c r="AA28" i="2" s="1"/>
  <c r="Y29" i="2"/>
  <c r="AD29" i="2" s="1"/>
  <c r="W31" i="2"/>
  <c r="AB31" i="2" s="1"/>
  <c r="Z32" i="2"/>
  <c r="AE32" i="2" s="1"/>
  <c r="X34" i="2"/>
  <c r="AC34" i="2" s="1"/>
  <c r="V36" i="2"/>
  <c r="AA36" i="2" s="1"/>
  <c r="K9" i="3"/>
  <c r="Y13" i="6"/>
  <c r="AE12" i="5"/>
  <c r="AE7" i="5"/>
  <c r="AE5" i="5"/>
  <c r="AE18" i="5"/>
  <c r="AF18" i="5"/>
  <c r="AE17" i="5"/>
  <c r="AE9" i="5"/>
  <c r="AF7" i="5"/>
  <c r="AF19" i="5"/>
  <c r="Y7" i="2"/>
  <c r="AD7" i="2" s="1"/>
  <c r="Z10" i="2"/>
  <c r="AE10" i="2" s="1"/>
  <c r="Y15" i="2"/>
  <c r="AD15" i="2" s="1"/>
  <c r="X20" i="2"/>
  <c r="AC20" i="2" s="1"/>
  <c r="W25" i="2"/>
  <c r="AB25" i="2" s="1"/>
  <c r="Y31" i="2"/>
  <c r="AD31" i="2" s="1"/>
  <c r="Z34" i="2"/>
  <c r="AE34" i="2" s="1"/>
  <c r="I12" i="3"/>
  <c r="AF15" i="5"/>
  <c r="AF9" i="5"/>
  <c r="AE6" i="5"/>
  <c r="V6" i="2"/>
  <c r="AA6" i="2" s="1"/>
  <c r="X12" i="2"/>
  <c r="AC12" i="2" s="1"/>
  <c r="Z18" i="2"/>
  <c r="AE18" i="2" s="1"/>
  <c r="Y23" i="2"/>
  <c r="AD23" i="2" s="1"/>
  <c r="X28" i="2"/>
  <c r="AC28" i="2" s="1"/>
  <c r="X36" i="2"/>
  <c r="AC36" i="2" s="1"/>
  <c r="W6" i="2"/>
  <c r="AB6" i="2" s="1"/>
  <c r="Z7" i="2"/>
  <c r="AE7" i="2" s="1"/>
  <c r="X9" i="2"/>
  <c r="AC9" i="2" s="1"/>
  <c r="V11" i="2"/>
  <c r="AA11" i="2" s="1"/>
  <c r="Y12" i="2"/>
  <c r="AD12" i="2" s="1"/>
  <c r="W14" i="2"/>
  <c r="AB14" i="2" s="1"/>
  <c r="Z15" i="2"/>
  <c r="AE15" i="2" s="1"/>
  <c r="X17" i="2"/>
  <c r="AC17" i="2" s="1"/>
  <c r="V19" i="2"/>
  <c r="AA19" i="2" s="1"/>
  <c r="Y20" i="2"/>
  <c r="AD20" i="2" s="1"/>
  <c r="W22" i="2"/>
  <c r="AB22" i="2" s="1"/>
  <c r="Z23" i="2"/>
  <c r="AE23" i="2" s="1"/>
  <c r="X25" i="2"/>
  <c r="AC25" i="2" s="1"/>
  <c r="V27" i="2"/>
  <c r="AA27" i="2" s="1"/>
  <c r="Y28" i="2"/>
  <c r="AD28" i="2" s="1"/>
  <c r="W30" i="2"/>
  <c r="AB30" i="2" s="1"/>
  <c r="Z31" i="2"/>
  <c r="AE31" i="2" s="1"/>
  <c r="X33" i="2"/>
  <c r="AC33" i="2" s="1"/>
  <c r="V35" i="2"/>
  <c r="AA35" i="2" s="1"/>
  <c r="Y36" i="2"/>
  <c r="AD36" i="2" s="1"/>
  <c r="I33" i="3"/>
  <c r="H13" i="6"/>
  <c r="AF17" i="5"/>
  <c r="AE19" i="5"/>
  <c r="AG19" i="5" s="1"/>
  <c r="AH19" i="5" s="1"/>
  <c r="BP28" i="5" s="1"/>
  <c r="AF6" i="5"/>
  <c r="W9" i="2"/>
  <c r="AB9" i="2" s="1"/>
  <c r="V14" i="2"/>
  <c r="AA14" i="2" s="1"/>
  <c r="W17" i="2"/>
  <c r="AB17" i="2" s="1"/>
  <c r="V22" i="2"/>
  <c r="AA22" i="2" s="1"/>
  <c r="Z26" i="2"/>
  <c r="AE26" i="2" s="1"/>
  <c r="V30" i="2"/>
  <c r="AA30" i="2" s="1"/>
  <c r="X6" i="2"/>
  <c r="AC6" i="2" s="1"/>
  <c r="V8" i="2"/>
  <c r="AA8" i="2" s="1"/>
  <c r="Y9" i="2"/>
  <c r="AD9" i="2" s="1"/>
  <c r="W11" i="2"/>
  <c r="AB11" i="2" s="1"/>
  <c r="Z12" i="2"/>
  <c r="AE12" i="2" s="1"/>
  <c r="X14" i="2"/>
  <c r="AC14" i="2" s="1"/>
  <c r="V16" i="2"/>
  <c r="AA16" i="2" s="1"/>
  <c r="Y17" i="2"/>
  <c r="AD17" i="2" s="1"/>
  <c r="W19" i="2"/>
  <c r="AB19" i="2" s="1"/>
  <c r="Z20" i="2"/>
  <c r="AE20" i="2" s="1"/>
  <c r="X22" i="2"/>
  <c r="AC22" i="2" s="1"/>
  <c r="V24" i="2"/>
  <c r="AA24" i="2" s="1"/>
  <c r="Y25" i="2"/>
  <c r="AD25" i="2" s="1"/>
  <c r="W27" i="2"/>
  <c r="AB27" i="2" s="1"/>
  <c r="Z28" i="2"/>
  <c r="AE28" i="2" s="1"/>
  <c r="X30" i="2"/>
  <c r="AC30" i="2" s="1"/>
  <c r="V32" i="2"/>
  <c r="AA32" i="2" s="1"/>
  <c r="Y33" i="2"/>
  <c r="AD33" i="2" s="1"/>
  <c r="W35" i="2"/>
  <c r="AB35" i="2" s="1"/>
  <c r="K16" i="3"/>
  <c r="Z7" i="5"/>
  <c r="Z18" i="5"/>
  <c r="AE14" i="5"/>
  <c r="AE11" i="5"/>
  <c r="AF11" i="5"/>
  <c r="U15" i="6"/>
  <c r="V15" i="6" s="1"/>
  <c r="U36" i="6"/>
  <c r="V36" i="6" s="1"/>
  <c r="U21" i="6"/>
  <c r="V21" i="6" s="1"/>
  <c r="U43" i="6"/>
  <c r="V43" i="6" s="1"/>
  <c r="U31" i="6"/>
  <c r="V31" i="6" s="1"/>
  <c r="O24" i="6"/>
  <c r="P24" i="6" s="1"/>
  <c r="U30" i="6"/>
  <c r="V30" i="6" s="1"/>
  <c r="U19" i="6"/>
  <c r="V19" i="6" s="1"/>
  <c r="O30" i="6"/>
  <c r="P30" i="6" s="1"/>
  <c r="O14" i="6"/>
  <c r="P14" i="6" s="1"/>
  <c r="O20" i="6"/>
  <c r="P20" i="6" s="1"/>
  <c r="O40" i="6"/>
  <c r="P40" i="6" s="1"/>
  <c r="U41" i="6"/>
  <c r="V41" i="6" s="1"/>
  <c r="O31" i="6"/>
  <c r="P31" i="6" s="1"/>
  <c r="U13" i="6"/>
  <c r="V13" i="6" s="1"/>
  <c r="U28" i="6"/>
  <c r="V28" i="6" s="1"/>
  <c r="U35" i="6"/>
  <c r="V35" i="6" s="1"/>
  <c r="O32" i="6"/>
  <c r="P32" i="6" s="1"/>
  <c r="O16" i="6"/>
  <c r="P16" i="6" s="1"/>
  <c r="U33" i="6"/>
  <c r="V33" i="6" s="1"/>
  <c r="U16" i="6"/>
  <c r="V16" i="6" s="1"/>
  <c r="U39" i="6"/>
  <c r="V39" i="6" s="1"/>
  <c r="O28" i="6"/>
  <c r="P28" i="6" s="1"/>
  <c r="O26" i="6"/>
  <c r="P26" i="6" s="1"/>
  <c r="O22" i="6"/>
  <c r="P22" i="6" s="1"/>
  <c r="O44" i="6"/>
  <c r="P44" i="6" s="1"/>
  <c r="U24" i="6"/>
  <c r="V24" i="6" s="1"/>
  <c r="O33" i="6"/>
  <c r="P33" i="6" s="1"/>
  <c r="U18" i="6"/>
  <c r="V18" i="6" s="1"/>
  <c r="O42" i="6"/>
  <c r="P42" i="6" s="1"/>
  <c r="U40" i="6"/>
  <c r="V40" i="6" s="1"/>
  <c r="U25" i="6"/>
  <c r="V25" i="6" s="1"/>
  <c r="O15" i="6"/>
  <c r="P15" i="6" s="1"/>
  <c r="U23" i="6"/>
  <c r="V23" i="6" s="1"/>
  <c r="O43" i="6"/>
  <c r="P43" i="6" s="1"/>
  <c r="O13" i="6"/>
  <c r="U26" i="6"/>
  <c r="V26" i="6" s="1"/>
  <c r="O17" i="6"/>
  <c r="P17" i="6" s="1"/>
  <c r="O41" i="6"/>
  <c r="P41" i="6" s="1"/>
  <c r="O25" i="6"/>
  <c r="P25" i="6" s="1"/>
  <c r="O34" i="6"/>
  <c r="P34" i="6" s="1"/>
  <c r="O37" i="6"/>
  <c r="P37" i="6" s="1"/>
  <c r="O21" i="6"/>
  <c r="P21" i="6" s="1"/>
  <c r="U34" i="6"/>
  <c r="V34" i="6" s="1"/>
  <c r="O36" i="6"/>
  <c r="P36" i="6" s="1"/>
  <c r="O39" i="6"/>
  <c r="P39" i="6" s="1"/>
  <c r="O23" i="6"/>
  <c r="P23" i="6" s="1"/>
  <c r="U22" i="6"/>
  <c r="V22" i="6" s="1"/>
  <c r="O29" i="6"/>
  <c r="P29" i="6" s="1"/>
  <c r="U44" i="6"/>
  <c r="V44" i="6" s="1"/>
  <c r="U29" i="6"/>
  <c r="V29" i="6" s="1"/>
  <c r="O38" i="6"/>
  <c r="P38" i="6" s="1"/>
  <c r="O35" i="6"/>
  <c r="P35" i="6" s="1"/>
  <c r="O19" i="6"/>
  <c r="P19" i="6" s="1"/>
  <c r="O27" i="6"/>
  <c r="P27" i="6" s="1"/>
  <c r="U42" i="6"/>
  <c r="V42" i="6" s="1"/>
  <c r="U38" i="6"/>
  <c r="V38" i="6" s="1"/>
  <c r="U32" i="6"/>
  <c r="V32" i="6" s="1"/>
  <c r="U17" i="6"/>
  <c r="V17" i="6" s="1"/>
  <c r="O18" i="6"/>
  <c r="P18" i="6" s="1"/>
  <c r="U27" i="6"/>
  <c r="V27" i="6" s="1"/>
  <c r="U37" i="6"/>
  <c r="V37" i="6" s="1"/>
  <c r="U20" i="6"/>
  <c r="V20" i="6" s="1"/>
  <c r="U14" i="6"/>
  <c r="V14" i="6" s="1"/>
  <c r="Y7" i="5"/>
  <c r="Y5" i="5"/>
  <c r="AA5" i="5" s="1"/>
  <c r="AB5" i="5" s="1"/>
  <c r="BG26" i="5" s="1"/>
  <c r="Y9" i="5"/>
  <c r="Z17" i="5"/>
  <c r="Z9" i="5"/>
  <c r="Y6" i="5"/>
  <c r="AA6" i="5" s="1"/>
  <c r="AB6" i="5" s="1"/>
  <c r="BG27" i="5" s="1"/>
  <c r="Y18" i="5"/>
  <c r="Y11" i="5"/>
  <c r="Z8" i="5"/>
  <c r="AA8" i="5" s="1"/>
  <c r="AB8" i="5" s="1"/>
  <c r="BH26" i="5" s="1"/>
  <c r="Z12" i="5"/>
  <c r="AA12" i="5" s="1"/>
  <c r="AB12" i="5" s="1"/>
  <c r="BI27" i="5" s="1"/>
  <c r="Y14" i="5"/>
  <c r="Z14" i="5"/>
  <c r="Z11" i="5"/>
  <c r="Y15" i="5"/>
  <c r="Y17" i="5"/>
  <c r="Y10" i="5"/>
  <c r="Y19" i="5"/>
  <c r="AA19" i="5" s="1"/>
  <c r="AB19" i="5" s="1"/>
  <c r="BK28" i="5" s="1"/>
  <c r="Z10" i="5"/>
  <c r="Y16" i="5"/>
  <c r="Z16" i="5"/>
  <c r="Z13" i="5"/>
  <c r="AA13" i="5" s="1"/>
  <c r="AB13" i="5" s="1"/>
  <c r="BI28" i="5" s="1"/>
  <c r="T7" i="5"/>
  <c r="T17" i="5"/>
  <c r="T15" i="5"/>
  <c r="T13" i="5"/>
  <c r="S12" i="5"/>
  <c r="T11" i="5"/>
  <c r="S17" i="5"/>
  <c r="T5" i="5"/>
  <c r="S7" i="5"/>
  <c r="U7" i="5" s="1"/>
  <c r="V7" i="5" s="1"/>
  <c r="BB28" i="5" s="1"/>
  <c r="S10" i="5"/>
  <c r="T18" i="5"/>
  <c r="T14" i="5"/>
  <c r="S9" i="5"/>
  <c r="T9" i="5"/>
  <c r="T10" i="5"/>
  <c r="T16" i="5"/>
  <c r="U16" i="5" s="1"/>
  <c r="V16" i="5" s="1"/>
  <c r="BE28" i="5" s="1"/>
  <c r="S11" i="5"/>
  <c r="S13" i="5"/>
  <c r="S19" i="5"/>
  <c r="U19" i="5" s="1"/>
  <c r="V19" i="5" s="1"/>
  <c r="BF28" i="5" s="1"/>
  <c r="T12" i="5"/>
  <c r="S18" i="5"/>
  <c r="S15" i="5"/>
  <c r="S6" i="5"/>
  <c r="T6" i="5"/>
  <c r="S14" i="5"/>
  <c r="S5" i="5"/>
  <c r="S8" i="5"/>
  <c r="T8" i="5"/>
  <c r="K8" i="5"/>
  <c r="BC12" i="5" s="1"/>
  <c r="L18" i="5"/>
  <c r="BK13" i="5" s="1"/>
  <c r="M14" i="5"/>
  <c r="BO12" i="5" s="1"/>
  <c r="P7" i="5"/>
  <c r="BL21" i="5" s="1"/>
  <c r="P11" i="5"/>
  <c r="BN19" i="5" s="1"/>
  <c r="P16" i="5"/>
  <c r="BO21" i="5" s="1"/>
  <c r="P13" i="5"/>
  <c r="BN21" i="5" s="1"/>
  <c r="P15" i="5"/>
  <c r="BO20" i="5" s="1"/>
  <c r="P19" i="5"/>
  <c r="BP21" i="5" s="1"/>
  <c r="P10" i="5"/>
  <c r="BM21" i="5" s="1"/>
  <c r="P6" i="5"/>
  <c r="BL20" i="5" s="1"/>
  <c r="P5" i="5"/>
  <c r="BL19" i="5" s="1"/>
  <c r="P8" i="5"/>
  <c r="BM19" i="5" s="1"/>
  <c r="P18" i="5"/>
  <c r="BP20" i="5" s="1"/>
  <c r="P9" i="5"/>
  <c r="BM20" i="5" s="1"/>
  <c r="P17" i="5"/>
  <c r="BP19" i="5" s="1"/>
  <c r="P12" i="5"/>
  <c r="BN20" i="5" s="1"/>
  <c r="P14" i="5"/>
  <c r="BO19" i="5" s="1"/>
  <c r="O7" i="5"/>
  <c r="BG21" i="5" s="1"/>
  <c r="O13" i="5"/>
  <c r="BI21" i="5" s="1"/>
  <c r="O9" i="5"/>
  <c r="BH20" i="5" s="1"/>
  <c r="O8" i="5"/>
  <c r="BH19" i="5" s="1"/>
  <c r="O10" i="5"/>
  <c r="BH21" i="5" s="1"/>
  <c r="O6" i="5"/>
  <c r="BG20" i="5" s="1"/>
  <c r="O11" i="5"/>
  <c r="BI19" i="5" s="1"/>
  <c r="O15" i="5"/>
  <c r="BJ20" i="5" s="1"/>
  <c r="O16" i="5"/>
  <c r="BJ21" i="5" s="1"/>
  <c r="O5" i="5"/>
  <c r="O18" i="5"/>
  <c r="BK20" i="5" s="1"/>
  <c r="O17" i="5"/>
  <c r="BK19" i="5" s="1"/>
  <c r="O12" i="5"/>
  <c r="BI20" i="5" s="1"/>
  <c r="O14" i="5"/>
  <c r="BJ19" i="5" s="1"/>
  <c r="O19" i="5"/>
  <c r="BK21" i="5" s="1"/>
  <c r="K6" i="5"/>
  <c r="BB13" i="5" s="1"/>
  <c r="N11" i="5"/>
  <c r="BD19" i="5" s="1"/>
  <c r="N12" i="5"/>
  <c r="BD20" i="5" s="1"/>
  <c r="N16" i="5"/>
  <c r="BE21" i="5" s="1"/>
  <c r="N19" i="5"/>
  <c r="BF21" i="5" s="1"/>
  <c r="N9" i="5"/>
  <c r="BC20" i="5" s="1"/>
  <c r="N14" i="5"/>
  <c r="BE19" i="5" s="1"/>
  <c r="N5" i="5"/>
  <c r="BB19" i="5" s="1"/>
  <c r="N15" i="5"/>
  <c r="BE20" i="5" s="1"/>
  <c r="N18" i="5"/>
  <c r="BF20" i="5" s="1"/>
  <c r="N7" i="5"/>
  <c r="BB21" i="5" s="1"/>
  <c r="N8" i="5"/>
  <c r="BC19" i="5" s="1"/>
  <c r="N6" i="5"/>
  <c r="BB20" i="5" s="1"/>
  <c r="N17" i="5"/>
  <c r="BF19" i="5" s="1"/>
  <c r="N13" i="5"/>
  <c r="BD21" i="5" s="1"/>
  <c r="N10" i="5"/>
  <c r="BC21" i="5" s="1"/>
  <c r="K15" i="5"/>
  <c r="BE13" i="5" s="1"/>
  <c r="K14" i="5"/>
  <c r="BE12" i="5" s="1"/>
  <c r="K13" i="5"/>
  <c r="BD14" i="5" s="1"/>
  <c r="K7" i="5"/>
  <c r="BB14" i="5" s="1"/>
  <c r="M19" i="5"/>
  <c r="BP14" i="5" s="1"/>
  <c r="M12" i="5"/>
  <c r="BN13" i="5" s="1"/>
  <c r="M5" i="5"/>
  <c r="BL12" i="5" s="1"/>
  <c r="M13" i="5"/>
  <c r="BN14" i="5" s="1"/>
  <c r="L5" i="5"/>
  <c r="BG12" i="5" s="1"/>
  <c r="L13" i="5"/>
  <c r="BI14" i="5" s="1"/>
  <c r="M6" i="5"/>
  <c r="BL13" i="5" s="1"/>
  <c r="L19" i="5"/>
  <c r="BK14" i="5" s="1"/>
  <c r="L12" i="5"/>
  <c r="BI13" i="5" s="1"/>
  <c r="K5" i="5"/>
  <c r="BB12" i="5" s="1"/>
  <c r="K12" i="5"/>
  <c r="BD13" i="5" s="1"/>
  <c r="L6" i="5"/>
  <c r="BG13" i="5" s="1"/>
  <c r="L14" i="5"/>
  <c r="BJ12" i="5" s="1"/>
  <c r="M7" i="5"/>
  <c r="BL14" i="5" s="1"/>
  <c r="M15" i="5"/>
  <c r="BO13" i="5" s="1"/>
  <c r="K19" i="5"/>
  <c r="BF14" i="5" s="1"/>
  <c r="K11" i="5"/>
  <c r="BD12" i="5" s="1"/>
  <c r="L7" i="5"/>
  <c r="BG14" i="5" s="1"/>
  <c r="L15" i="5"/>
  <c r="BJ13" i="5" s="1"/>
  <c r="M8" i="5"/>
  <c r="BM12" i="5" s="1"/>
  <c r="M16" i="5"/>
  <c r="BO14" i="5" s="1"/>
  <c r="K18" i="5"/>
  <c r="BF13" i="5" s="1"/>
  <c r="K10" i="5"/>
  <c r="BC14" i="5" s="1"/>
  <c r="L8" i="5"/>
  <c r="BH12" i="5" s="1"/>
  <c r="L16" i="5"/>
  <c r="BJ14" i="5" s="1"/>
  <c r="M9" i="5"/>
  <c r="BM13" i="5" s="1"/>
  <c r="M17" i="5"/>
  <c r="BP12" i="5" s="1"/>
  <c r="K17" i="5"/>
  <c r="BF12" i="5" s="1"/>
  <c r="K9" i="5"/>
  <c r="BC13" i="5" s="1"/>
  <c r="L9" i="5"/>
  <c r="BH13" i="5" s="1"/>
  <c r="L17" i="5"/>
  <c r="BK12" i="5" s="1"/>
  <c r="M10" i="5"/>
  <c r="BM14" i="5" s="1"/>
  <c r="M18" i="5"/>
  <c r="BP13" i="5" s="1"/>
  <c r="L11" i="5"/>
  <c r="BI12" i="5" s="1"/>
  <c r="K16" i="5"/>
  <c r="BE14" i="5" s="1"/>
  <c r="L10" i="5"/>
  <c r="BH14" i="5" s="1"/>
  <c r="M11" i="5"/>
  <c r="BN12" i="5" s="1"/>
  <c r="AR1" i="5"/>
  <c r="AW2" i="5"/>
  <c r="AW1" i="5"/>
  <c r="AM1" i="5"/>
  <c r="AR2" i="5"/>
  <c r="AM2" i="5"/>
  <c r="BZ14" i="5"/>
  <c r="BZ30" i="5"/>
  <c r="CA7" i="5"/>
  <c r="CA9" i="5"/>
  <c r="CA5" i="5"/>
  <c r="CB5" i="5"/>
  <c r="BZ17" i="5"/>
  <c r="CC5" i="5"/>
  <c r="CB18" i="5"/>
  <c r="BY7" i="5"/>
  <c r="BY35" i="5"/>
  <c r="CO12" i="5"/>
  <c r="CT12" i="5" s="1"/>
  <c r="BZ7" i="5"/>
  <c r="CE8" i="5"/>
  <c r="CJ8" i="5" s="1"/>
  <c r="BZ9" i="5"/>
  <c r="CA22" i="5"/>
  <c r="CA30" i="5"/>
  <c r="CG35" i="5"/>
  <c r="CL35" i="5" s="1"/>
  <c r="CC23" i="5"/>
  <c r="CF12" i="5"/>
  <c r="CK12" i="5" s="1"/>
  <c r="CB28" i="5"/>
  <c r="CF13" i="5"/>
  <c r="CK13" i="5" s="1"/>
  <c r="CH17" i="5"/>
  <c r="CM17" i="5" s="1"/>
  <c r="BY6" i="5"/>
  <c r="CB7" i="5"/>
  <c r="CB9" i="5"/>
  <c r="CA14" i="5"/>
  <c r="CC18" i="5"/>
  <c r="BY25" i="5"/>
  <c r="CA32" i="5"/>
  <c r="BZ6" i="5"/>
  <c r="CC7" i="5"/>
  <c r="CC10" i="5"/>
  <c r="CC15" i="5"/>
  <c r="CF19" i="5"/>
  <c r="CK19" i="5" s="1"/>
  <c r="BZ25" i="5"/>
  <c r="CA6" i="5"/>
  <c r="CE10" i="5"/>
  <c r="CJ10" i="5" s="1"/>
  <c r="CD15" i="5"/>
  <c r="CI15" i="5" s="1"/>
  <c r="BZ20" i="5"/>
  <c r="CH25" i="5"/>
  <c r="CM25" i="5" s="1"/>
  <c r="CB35" i="5"/>
  <c r="BY5" i="5"/>
  <c r="CB6" i="5"/>
  <c r="BZ8" i="5"/>
  <c r="CC11" i="5"/>
  <c r="CF16" i="5"/>
  <c r="CK16" i="5" s="1"/>
  <c r="CA20" i="5"/>
  <c r="CC26" i="5"/>
  <c r="CC34" i="5"/>
  <c r="BZ5" i="5"/>
  <c r="CC6" i="5"/>
  <c r="CC8" i="5"/>
  <c r="CE11" i="5"/>
  <c r="CJ11" i="5" s="1"/>
  <c r="BY17" i="5"/>
  <c r="BZ22" i="5"/>
  <c r="CA28" i="5"/>
  <c r="CF35" i="5"/>
  <c r="CK35" i="5" s="1"/>
  <c r="CB23" i="5"/>
  <c r="CD26" i="5"/>
  <c r="CI26" i="5" s="1"/>
  <c r="CF29" i="5"/>
  <c r="CK29" i="5" s="1"/>
  <c r="CF33" i="5"/>
  <c r="CK33" i="5" s="1"/>
  <c r="CE5" i="5"/>
  <c r="CJ5" i="5" s="1"/>
  <c r="DG5" i="5"/>
  <c r="CD6" i="5"/>
  <c r="CI6" i="5" s="1"/>
  <c r="DJ6" i="5"/>
  <c r="CE7" i="5"/>
  <c r="CJ7" i="5" s="1"/>
  <c r="DM7" i="5"/>
  <c r="CH8" i="5"/>
  <c r="CM8" i="5" s="1"/>
  <c r="CE9" i="5"/>
  <c r="CJ9" i="5" s="1"/>
  <c r="BZ10" i="5"/>
  <c r="CH10" i="5"/>
  <c r="CM10" i="5" s="1"/>
  <c r="BZ11" i="5"/>
  <c r="CH11" i="5"/>
  <c r="CM11" i="5" s="1"/>
  <c r="CA12" i="5"/>
  <c r="CA13" i="5"/>
  <c r="CD14" i="5"/>
  <c r="CI14" i="5" s="1"/>
  <c r="BY15" i="5"/>
  <c r="CG15" i="5"/>
  <c r="CL15" i="5" s="1"/>
  <c r="CA16" i="5"/>
  <c r="CC17" i="5"/>
  <c r="DR17" i="5"/>
  <c r="CF18" i="5"/>
  <c r="CK18" i="5" s="1"/>
  <c r="CA19" i="5"/>
  <c r="CD20" i="5"/>
  <c r="CI20" i="5" s="1"/>
  <c r="CA21" i="5"/>
  <c r="CD22" i="5"/>
  <c r="CI22" i="5" s="1"/>
  <c r="DE22" i="5"/>
  <c r="CF23" i="5"/>
  <c r="CK23" i="5" s="1"/>
  <c r="CA24" i="5"/>
  <c r="CC25" i="5"/>
  <c r="BY26" i="5"/>
  <c r="CG26" i="5"/>
  <c r="CL26" i="5" s="1"/>
  <c r="CA27" i="5"/>
  <c r="CE28" i="5"/>
  <c r="CJ28" i="5" s="1"/>
  <c r="CA29" i="5"/>
  <c r="CE30" i="5"/>
  <c r="CJ30" i="5" s="1"/>
  <c r="CB31" i="5"/>
  <c r="CF32" i="5"/>
  <c r="CK32" i="5" s="1"/>
  <c r="CA34" i="5"/>
  <c r="DY12" i="5"/>
  <c r="CF21" i="5"/>
  <c r="CK21" i="5" s="1"/>
  <c r="CF24" i="5"/>
  <c r="CK24" i="5" s="1"/>
  <c r="CF5" i="5"/>
  <c r="CK5" i="5" s="1"/>
  <c r="DW5" i="5"/>
  <c r="CE6" i="5"/>
  <c r="CJ6" i="5" s="1"/>
  <c r="DR6" i="5"/>
  <c r="CF7" i="5"/>
  <c r="CK7" i="5" s="1"/>
  <c r="CA8" i="5"/>
  <c r="CF9" i="5"/>
  <c r="CK9" i="5" s="1"/>
  <c r="CA10" i="5"/>
  <c r="CA11" i="5"/>
  <c r="CB12" i="5"/>
  <c r="CB13" i="5"/>
  <c r="CE14" i="5"/>
  <c r="CJ14" i="5" s="1"/>
  <c r="BZ15" i="5"/>
  <c r="CH15" i="5"/>
  <c r="CM15" i="5" s="1"/>
  <c r="CB16" i="5"/>
  <c r="CD17" i="5"/>
  <c r="CI17" i="5" s="1"/>
  <c r="BY18" i="5"/>
  <c r="CG18" i="5"/>
  <c r="CL18" i="5" s="1"/>
  <c r="CB19" i="5"/>
  <c r="CE20" i="5"/>
  <c r="CJ20" i="5" s="1"/>
  <c r="CB21" i="5"/>
  <c r="CE22" i="5"/>
  <c r="CJ22" i="5" s="1"/>
  <c r="BY23" i="5"/>
  <c r="CG23" i="5"/>
  <c r="CL23" i="5" s="1"/>
  <c r="CB24" i="5"/>
  <c r="CD25" i="5"/>
  <c r="CI25" i="5" s="1"/>
  <c r="BZ26" i="5"/>
  <c r="CH26" i="5"/>
  <c r="CM26" i="5" s="1"/>
  <c r="CB27" i="5"/>
  <c r="CF28" i="5"/>
  <c r="CK28" i="5" s="1"/>
  <c r="CB29" i="5"/>
  <c r="CF30" i="5"/>
  <c r="CK30" i="5" s="1"/>
  <c r="CC31" i="5"/>
  <c r="CD34" i="5"/>
  <c r="CI34" i="5" s="1"/>
  <c r="CG5" i="5"/>
  <c r="CL5" i="5" s="1"/>
  <c r="CF6" i="5"/>
  <c r="CK6" i="5" s="1"/>
  <c r="CG7" i="5"/>
  <c r="CL7" i="5" s="1"/>
  <c r="CB8" i="5"/>
  <c r="BY9" i="5"/>
  <c r="CG9" i="5"/>
  <c r="CL9" i="5" s="1"/>
  <c r="CB10" i="5"/>
  <c r="CB11" i="5"/>
  <c r="CC12" i="5"/>
  <c r="CC13" i="5"/>
  <c r="DQ13" i="5"/>
  <c r="CF14" i="5"/>
  <c r="CK14" i="5" s="1"/>
  <c r="CA15" i="5"/>
  <c r="CC16" i="5"/>
  <c r="CE17" i="5"/>
  <c r="CJ17" i="5" s="1"/>
  <c r="BZ18" i="5"/>
  <c r="CH18" i="5"/>
  <c r="CM18" i="5" s="1"/>
  <c r="CC19" i="5"/>
  <c r="DJ19" i="5"/>
  <c r="CF20" i="5"/>
  <c r="CK20" i="5" s="1"/>
  <c r="CC21" i="5"/>
  <c r="CF22" i="5"/>
  <c r="CK22" i="5" s="1"/>
  <c r="BZ23" i="5"/>
  <c r="CH23" i="5"/>
  <c r="CM23" i="5" s="1"/>
  <c r="CC24" i="5"/>
  <c r="CE25" i="5"/>
  <c r="CJ25" i="5" s="1"/>
  <c r="CA26" i="5"/>
  <c r="CC27" i="5"/>
  <c r="BY28" i="5"/>
  <c r="CG28" i="5"/>
  <c r="CL28" i="5" s="1"/>
  <c r="CC29" i="5"/>
  <c r="CG30" i="5"/>
  <c r="CL30" i="5" s="1"/>
  <c r="CF31" i="5"/>
  <c r="CK31" i="5" s="1"/>
  <c r="BY33" i="5"/>
  <c r="CG34" i="5"/>
  <c r="CL34" i="5" s="1"/>
  <c r="CA36" i="5"/>
  <c r="DS11" i="5"/>
  <c r="CH5" i="5"/>
  <c r="CM5" i="5" s="1"/>
  <c r="CG6" i="5"/>
  <c r="CL6" i="5" s="1"/>
  <c r="CH7" i="5"/>
  <c r="CM7" i="5" s="1"/>
  <c r="CH9" i="5"/>
  <c r="CM9" i="5" s="1"/>
  <c r="CD12" i="5"/>
  <c r="CI12" i="5" s="1"/>
  <c r="CY12" i="5"/>
  <c r="CD13" i="5"/>
  <c r="CI13" i="5" s="1"/>
  <c r="BY14" i="5"/>
  <c r="CG14" i="5"/>
  <c r="CL14" i="5" s="1"/>
  <c r="CB15" i="5"/>
  <c r="CD16" i="5"/>
  <c r="CI16" i="5" s="1"/>
  <c r="DS16" i="5"/>
  <c r="CF17" i="5"/>
  <c r="CK17" i="5" s="1"/>
  <c r="CA18" i="5"/>
  <c r="CD19" i="5"/>
  <c r="CI19" i="5" s="1"/>
  <c r="BY20" i="5"/>
  <c r="CG20" i="5"/>
  <c r="CL20" i="5" s="1"/>
  <c r="CD21" i="5"/>
  <c r="CI21" i="5" s="1"/>
  <c r="BY22" i="5"/>
  <c r="CG22" i="5"/>
  <c r="CL22" i="5" s="1"/>
  <c r="CA23" i="5"/>
  <c r="CD24" i="5"/>
  <c r="CI24" i="5" s="1"/>
  <c r="CF25" i="5"/>
  <c r="CK25" i="5" s="1"/>
  <c r="CB26" i="5"/>
  <c r="CD27" i="5"/>
  <c r="CI27" i="5" s="1"/>
  <c r="BZ28" i="5"/>
  <c r="CH28" i="5"/>
  <c r="CM28" i="5" s="1"/>
  <c r="CD29" i="5"/>
  <c r="CI29" i="5" s="1"/>
  <c r="BY30" i="5"/>
  <c r="CH30" i="5"/>
  <c r="CM30" i="5" s="1"/>
  <c r="CG31" i="5"/>
  <c r="CL31" i="5" s="1"/>
  <c r="BZ33" i="5"/>
  <c r="CH34" i="5"/>
  <c r="CM34" i="5" s="1"/>
  <c r="CG36" i="5"/>
  <c r="CL36" i="5" s="1"/>
  <c r="CX9" i="5"/>
  <c r="CH6" i="5"/>
  <c r="CM6" i="5" s="1"/>
  <c r="CD8" i="5"/>
  <c r="CI8" i="5" s="1"/>
  <c r="CD10" i="5"/>
  <c r="CI10" i="5" s="1"/>
  <c r="DE10" i="5"/>
  <c r="CD11" i="5"/>
  <c r="CI11" i="5" s="1"/>
  <c r="DF11" i="5"/>
  <c r="CE12" i="5"/>
  <c r="CJ12" i="5" s="1"/>
  <c r="DM12" i="5"/>
  <c r="CE13" i="5"/>
  <c r="CJ13" i="5" s="1"/>
  <c r="CH14" i="5"/>
  <c r="CM14" i="5" s="1"/>
  <c r="CE16" i="5"/>
  <c r="CJ16" i="5" s="1"/>
  <c r="CG17" i="5"/>
  <c r="CL17" i="5" s="1"/>
  <c r="CE19" i="5"/>
  <c r="CJ19" i="5" s="1"/>
  <c r="CH20" i="5"/>
  <c r="CM20" i="5" s="1"/>
  <c r="CE21" i="5"/>
  <c r="CJ21" i="5" s="1"/>
  <c r="CH22" i="5"/>
  <c r="CM22" i="5" s="1"/>
  <c r="CE24" i="5"/>
  <c r="CJ24" i="5" s="1"/>
  <c r="CG25" i="5"/>
  <c r="CL25" i="5" s="1"/>
  <c r="CE27" i="5"/>
  <c r="CJ27" i="5" s="1"/>
  <c r="CE29" i="5"/>
  <c r="CJ29" i="5" s="1"/>
  <c r="CH31" i="5"/>
  <c r="CM31" i="5" s="1"/>
  <c r="CE33" i="5"/>
  <c r="CJ33" i="5" s="1"/>
  <c r="CF8" i="5"/>
  <c r="CK8" i="5" s="1"/>
  <c r="DK8" i="5"/>
  <c r="CC9" i="5"/>
  <c r="CF10" i="5"/>
  <c r="CK10" i="5" s="1"/>
  <c r="CF11" i="5"/>
  <c r="CK11" i="5" s="1"/>
  <c r="BY12" i="5"/>
  <c r="CG12" i="5"/>
  <c r="CL12" i="5" s="1"/>
  <c r="BY13" i="5"/>
  <c r="CG13" i="5"/>
  <c r="CL13" i="5" s="1"/>
  <c r="CB14" i="5"/>
  <c r="CE15" i="5"/>
  <c r="CJ15" i="5" s="1"/>
  <c r="BY16" i="5"/>
  <c r="CG16" i="5"/>
  <c r="CL16" i="5" s="1"/>
  <c r="CA17" i="5"/>
  <c r="CD18" i="5"/>
  <c r="CI18" i="5" s="1"/>
  <c r="BY19" i="5"/>
  <c r="CG19" i="5"/>
  <c r="CL19" i="5" s="1"/>
  <c r="CB20" i="5"/>
  <c r="BY21" i="5"/>
  <c r="CG21" i="5"/>
  <c r="CL21" i="5" s="1"/>
  <c r="CB22" i="5"/>
  <c r="CD23" i="5"/>
  <c r="CI23" i="5" s="1"/>
  <c r="BY24" i="5"/>
  <c r="CG24" i="5"/>
  <c r="CL24" i="5" s="1"/>
  <c r="CA25" i="5"/>
  <c r="CE26" i="5"/>
  <c r="CJ26" i="5" s="1"/>
  <c r="BY27" i="5"/>
  <c r="CG27" i="5"/>
  <c r="CL27" i="5" s="1"/>
  <c r="CC28" i="5"/>
  <c r="BY29" i="5"/>
  <c r="CG29" i="5"/>
  <c r="CL29" i="5" s="1"/>
  <c r="CC30" i="5"/>
  <c r="BY31" i="5"/>
  <c r="CD32" i="5"/>
  <c r="CI32" i="5" s="1"/>
  <c r="CG33" i="5"/>
  <c r="CL33" i="5" s="1"/>
  <c r="CE35" i="5"/>
  <c r="CJ35" i="5" s="1"/>
  <c r="DA8" i="5"/>
  <c r="DP10" i="5"/>
  <c r="CF27" i="5"/>
  <c r="CK27" i="5" s="1"/>
  <c r="CD5" i="5"/>
  <c r="CI5" i="5" s="1"/>
  <c r="CY5" i="5"/>
  <c r="CD7" i="5"/>
  <c r="CI7" i="5" s="1"/>
  <c r="DE7" i="5"/>
  <c r="BY8" i="5"/>
  <c r="CG8" i="5"/>
  <c r="CL8" i="5" s="1"/>
  <c r="CD9" i="5"/>
  <c r="CI9" i="5" s="1"/>
  <c r="BY10" i="5"/>
  <c r="CG10" i="5"/>
  <c r="CL10" i="5" s="1"/>
  <c r="BY11" i="5"/>
  <c r="CG11" i="5"/>
  <c r="CL11" i="5" s="1"/>
  <c r="BZ12" i="5"/>
  <c r="CH12" i="5"/>
  <c r="CM12" i="5" s="1"/>
  <c r="BZ13" i="5"/>
  <c r="CH13" i="5"/>
  <c r="CM13" i="5" s="1"/>
  <c r="CC14" i="5"/>
  <c r="CF15" i="5"/>
  <c r="CK15" i="5" s="1"/>
  <c r="BZ16" i="5"/>
  <c r="CH16" i="5"/>
  <c r="CM16" i="5" s="1"/>
  <c r="CB17" i="5"/>
  <c r="CE18" i="5"/>
  <c r="CJ18" i="5" s="1"/>
  <c r="BZ19" i="5"/>
  <c r="CH19" i="5"/>
  <c r="CM19" i="5" s="1"/>
  <c r="CC20" i="5"/>
  <c r="BZ21" i="5"/>
  <c r="CH21" i="5"/>
  <c r="CM21" i="5" s="1"/>
  <c r="CC22" i="5"/>
  <c r="CE23" i="5"/>
  <c r="CJ23" i="5" s="1"/>
  <c r="BZ24" i="5"/>
  <c r="CH24" i="5"/>
  <c r="CM24" i="5" s="1"/>
  <c r="CB25" i="5"/>
  <c r="CF26" i="5"/>
  <c r="CK26" i="5" s="1"/>
  <c r="BZ27" i="5"/>
  <c r="CH27" i="5"/>
  <c r="CM27" i="5" s="1"/>
  <c r="CD28" i="5"/>
  <c r="CI28" i="5" s="1"/>
  <c r="BZ29" i="5"/>
  <c r="CH29" i="5"/>
  <c r="CM29" i="5" s="1"/>
  <c r="CD30" i="5"/>
  <c r="CI30" i="5" s="1"/>
  <c r="BZ31" i="5"/>
  <c r="CE32" i="5"/>
  <c r="CJ32" i="5" s="1"/>
  <c r="BZ34" i="5"/>
  <c r="CE36" i="5"/>
  <c r="CJ36" i="5" s="1"/>
  <c r="DL36" i="5"/>
  <c r="DD36" i="5"/>
  <c r="DY35" i="5"/>
  <c r="DR36" i="5"/>
  <c r="DJ36" i="5"/>
  <c r="DW35" i="5"/>
  <c r="DG35" i="5"/>
  <c r="CY35" i="5"/>
  <c r="DL34" i="5"/>
  <c r="DD34" i="5"/>
  <c r="DY33" i="5"/>
  <c r="DQ33" i="5"/>
  <c r="DA33" i="5"/>
  <c r="DV32" i="5"/>
  <c r="DF32" i="5"/>
  <c r="CX32" i="5"/>
  <c r="DY36" i="5"/>
  <c r="DQ36" i="5"/>
  <c r="DA36" i="5"/>
  <c r="DV35" i="5"/>
  <c r="DF35" i="5"/>
  <c r="CX35" i="5"/>
  <c r="DS34" i="5"/>
  <c r="DK34" i="5"/>
  <c r="DX33" i="5"/>
  <c r="DP33" i="5"/>
  <c r="CZ33" i="5"/>
  <c r="DM32" i="5"/>
  <c r="DE32" i="5"/>
  <c r="DX36" i="5"/>
  <c r="DP36" i="5"/>
  <c r="CZ36" i="5"/>
  <c r="DV36" i="5"/>
  <c r="DF36" i="5"/>
  <c r="CX36" i="5"/>
  <c r="DX35" i="5"/>
  <c r="DL35" i="5"/>
  <c r="DW34" i="5"/>
  <c r="DM34" i="5"/>
  <c r="DA34" i="5"/>
  <c r="DV33" i="5"/>
  <c r="DL33" i="5"/>
  <c r="DW32" i="5"/>
  <c r="DK32" i="5"/>
  <c r="DA32" i="5"/>
  <c r="DM31" i="5"/>
  <c r="DE31" i="5"/>
  <c r="DR30" i="5"/>
  <c r="DJ30" i="5"/>
  <c r="DW29" i="5"/>
  <c r="DG29" i="5"/>
  <c r="CY29" i="5"/>
  <c r="DM36" i="5"/>
  <c r="DK35" i="5"/>
  <c r="DA35" i="5"/>
  <c r="DV34" i="5"/>
  <c r="DJ34" i="5"/>
  <c r="CZ34" i="5"/>
  <c r="DK33" i="5"/>
  <c r="CY33" i="5"/>
  <c r="DJ32" i="5"/>
  <c r="CZ32" i="5"/>
  <c r="DL31" i="5"/>
  <c r="DD31" i="5"/>
  <c r="DY30" i="5"/>
  <c r="DQ30" i="5"/>
  <c r="DA30" i="5"/>
  <c r="DV29" i="5"/>
  <c r="DK36" i="5"/>
  <c r="DJ35" i="5"/>
  <c r="CZ35" i="5"/>
  <c r="CY34" i="5"/>
  <c r="DJ33" i="5"/>
  <c r="CX33" i="5"/>
  <c r="DS32" i="5"/>
  <c r="CY32" i="5"/>
  <c r="DS31" i="5"/>
  <c r="DK31" i="5"/>
  <c r="DX30" i="5"/>
  <c r="DP30" i="5"/>
  <c r="CZ30" i="5"/>
  <c r="DM29" i="5"/>
  <c r="DE29" i="5"/>
  <c r="DR28" i="5"/>
  <c r="DJ28" i="5"/>
  <c r="DW27" i="5"/>
  <c r="DG27" i="5"/>
  <c r="CY27" i="5"/>
  <c r="DL26" i="5"/>
  <c r="DD26" i="5"/>
  <c r="DY25" i="5"/>
  <c r="DQ25" i="5"/>
  <c r="DA25" i="5"/>
  <c r="DV24" i="5"/>
  <c r="DF24" i="5"/>
  <c r="CX24" i="5"/>
  <c r="DG36" i="5"/>
  <c r="DS35" i="5"/>
  <c r="DR34" i="5"/>
  <c r="CX34" i="5"/>
  <c r="DS33" i="5"/>
  <c r="DG33" i="5"/>
  <c r="DR32" i="5"/>
  <c r="DR31" i="5"/>
  <c r="DJ31" i="5"/>
  <c r="DW30" i="5"/>
  <c r="DG30" i="5"/>
  <c r="CY30" i="5"/>
  <c r="DL29" i="5"/>
  <c r="DD29" i="5"/>
  <c r="DY28" i="5"/>
  <c r="DQ28" i="5"/>
  <c r="DA28" i="5"/>
  <c r="DV27" i="5"/>
  <c r="DF27" i="5"/>
  <c r="CX27" i="5"/>
  <c r="DS26" i="5"/>
  <c r="DK26" i="5"/>
  <c r="DX25" i="5"/>
  <c r="DP25" i="5"/>
  <c r="CZ25" i="5"/>
  <c r="DM24" i="5"/>
  <c r="DE24" i="5"/>
  <c r="DE36" i="5"/>
  <c r="DR35" i="5"/>
  <c r="DQ34" i="5"/>
  <c r="DG34" i="5"/>
  <c r="DR33" i="5"/>
  <c r="DF33" i="5"/>
  <c r="DQ32" i="5"/>
  <c r="DG32" i="5"/>
  <c r="DY31" i="5"/>
  <c r="DQ31" i="5"/>
  <c r="DA31" i="5"/>
  <c r="DV30" i="5"/>
  <c r="DF30" i="5"/>
  <c r="CX30" i="5"/>
  <c r="DS29" i="5"/>
  <c r="DK29" i="5"/>
  <c r="DW36" i="5"/>
  <c r="DQ35" i="5"/>
  <c r="DE35" i="5"/>
  <c r="DP34" i="5"/>
  <c r="DF34" i="5"/>
  <c r="DE33" i="5"/>
  <c r="DP32" i="5"/>
  <c r="DD32" i="5"/>
  <c r="DX31" i="5"/>
  <c r="DP31" i="5"/>
  <c r="CZ31" i="5"/>
  <c r="DM30" i="5"/>
  <c r="DE30" i="5"/>
  <c r="CY36" i="5"/>
  <c r="DP35" i="5"/>
  <c r="DD35" i="5"/>
  <c r="DY34" i="5"/>
  <c r="DE34" i="5"/>
  <c r="DD33" i="5"/>
  <c r="DY32" i="5"/>
  <c r="DW31" i="5"/>
  <c r="DG31" i="5"/>
  <c r="CY31" i="5"/>
  <c r="DL30" i="5"/>
  <c r="DD30" i="5"/>
  <c r="DY29" i="5"/>
  <c r="DQ29" i="5"/>
  <c r="DA29" i="5"/>
  <c r="DV28" i="5"/>
  <c r="DF28" i="5"/>
  <c r="CX28" i="5"/>
  <c r="DS27" i="5"/>
  <c r="DK27" i="5"/>
  <c r="DX26" i="5"/>
  <c r="DP26" i="5"/>
  <c r="CZ26" i="5"/>
  <c r="DM25" i="5"/>
  <c r="DE25" i="5"/>
  <c r="DS36" i="5"/>
  <c r="DM35" i="5"/>
  <c r="CX31" i="5"/>
  <c r="DR29" i="5"/>
  <c r="DX27" i="5"/>
  <c r="DJ27" i="5"/>
  <c r="DG26" i="5"/>
  <c r="DX24" i="5"/>
  <c r="DL24" i="5"/>
  <c r="DS30" i="5"/>
  <c r="DP29" i="5"/>
  <c r="DM28" i="5"/>
  <c r="CZ28" i="5"/>
  <c r="DR26" i="5"/>
  <c r="DF26" i="5"/>
  <c r="DW24" i="5"/>
  <c r="DK24" i="5"/>
  <c r="DA24" i="5"/>
  <c r="DV23" i="5"/>
  <c r="DF23" i="5"/>
  <c r="CX23" i="5"/>
  <c r="DS22" i="5"/>
  <c r="DK22" i="5"/>
  <c r="DX21" i="5"/>
  <c r="DP21" i="5"/>
  <c r="CZ21" i="5"/>
  <c r="DK30" i="5"/>
  <c r="DJ29" i="5"/>
  <c r="DX28" i="5"/>
  <c r="DL28" i="5"/>
  <c r="CY28" i="5"/>
  <c r="DQ26" i="5"/>
  <c r="DE26" i="5"/>
  <c r="DL25" i="5"/>
  <c r="CY25" i="5"/>
  <c r="DJ24" i="5"/>
  <c r="CZ24" i="5"/>
  <c r="DM23" i="5"/>
  <c r="DE23" i="5"/>
  <c r="DR22" i="5"/>
  <c r="DJ22" i="5"/>
  <c r="DW21" i="5"/>
  <c r="DG21" i="5"/>
  <c r="CY21" i="5"/>
  <c r="DL20" i="5"/>
  <c r="DD20" i="5"/>
  <c r="DY19" i="5"/>
  <c r="DQ19" i="5"/>
  <c r="DA19" i="5"/>
  <c r="DV18" i="5"/>
  <c r="DF18" i="5"/>
  <c r="CX18" i="5"/>
  <c r="DS17" i="5"/>
  <c r="DK17" i="5"/>
  <c r="DW28" i="5"/>
  <c r="DK28" i="5"/>
  <c r="DR27" i="5"/>
  <c r="DE27" i="5"/>
  <c r="DW25" i="5"/>
  <c r="DK25" i="5"/>
  <c r="CX25" i="5"/>
  <c r="DS24" i="5"/>
  <c r="CY24" i="5"/>
  <c r="DL23" i="5"/>
  <c r="DD23" i="5"/>
  <c r="DY22" i="5"/>
  <c r="DQ22" i="5"/>
  <c r="DA22" i="5"/>
  <c r="DV21" i="5"/>
  <c r="DF21" i="5"/>
  <c r="CX21" i="5"/>
  <c r="DS20" i="5"/>
  <c r="DK20" i="5"/>
  <c r="DX19" i="5"/>
  <c r="DP19" i="5"/>
  <c r="CZ19" i="5"/>
  <c r="DM18" i="5"/>
  <c r="DE18" i="5"/>
  <c r="DF29" i="5"/>
  <c r="DQ27" i="5"/>
  <c r="DD27" i="5"/>
  <c r="DA26" i="5"/>
  <c r="DV25" i="5"/>
  <c r="DJ25" i="5"/>
  <c r="DR24" i="5"/>
  <c r="DX32" i="5"/>
  <c r="DV31" i="5"/>
  <c r="DG28" i="5"/>
  <c r="DP27" i="5"/>
  <c r="DY26" i="5"/>
  <c r="DM26" i="5"/>
  <c r="CY26" i="5"/>
  <c r="DG25" i="5"/>
  <c r="DQ24" i="5"/>
  <c r="DG24" i="5"/>
  <c r="DR23" i="5"/>
  <c r="DJ23" i="5"/>
  <c r="DW22" i="5"/>
  <c r="DG22" i="5"/>
  <c r="CY22" i="5"/>
  <c r="DL21" i="5"/>
  <c r="DD21" i="5"/>
  <c r="DW33" i="5"/>
  <c r="DL32" i="5"/>
  <c r="CZ29" i="5"/>
  <c r="DS28" i="5"/>
  <c r="DE28" i="5"/>
  <c r="DM27" i="5"/>
  <c r="DA27" i="5"/>
  <c r="DW26" i="5"/>
  <c r="DJ26" i="5"/>
  <c r="CX26" i="5"/>
  <c r="DS25" i="5"/>
  <c r="DF25" i="5"/>
  <c r="DP24" i="5"/>
  <c r="DD24" i="5"/>
  <c r="DY23" i="5"/>
  <c r="DQ23" i="5"/>
  <c r="DA23" i="5"/>
  <c r="DV22" i="5"/>
  <c r="DF22" i="5"/>
  <c r="CX22" i="5"/>
  <c r="DS21" i="5"/>
  <c r="DK21" i="5"/>
  <c r="DX20" i="5"/>
  <c r="DP20" i="5"/>
  <c r="CZ20" i="5"/>
  <c r="DM19" i="5"/>
  <c r="DE19" i="5"/>
  <c r="DR18" i="5"/>
  <c r="DJ18" i="5"/>
  <c r="DW17" i="5"/>
  <c r="DG17" i="5"/>
  <c r="DX29" i="5"/>
  <c r="CZ27" i="5"/>
  <c r="DR25" i="5"/>
  <c r="DX22" i="5"/>
  <c r="DD22" i="5"/>
  <c r="DM21" i="5"/>
  <c r="DA20" i="5"/>
  <c r="DG19" i="5"/>
  <c r="DP18" i="5"/>
  <c r="DQ17" i="5"/>
  <c r="DF17" i="5"/>
  <c r="DR16" i="5"/>
  <c r="DJ16" i="5"/>
  <c r="DW15" i="5"/>
  <c r="DG15" i="5"/>
  <c r="CY15" i="5"/>
  <c r="DL14" i="5"/>
  <c r="DD14" i="5"/>
  <c r="DY13" i="5"/>
  <c r="CX29" i="5"/>
  <c r="DD25" i="5"/>
  <c r="DK23" i="5"/>
  <c r="CZ22" i="5"/>
  <c r="DJ21" i="5"/>
  <c r="DY20" i="5"/>
  <c r="DM20" i="5"/>
  <c r="CY20" i="5"/>
  <c r="DS19" i="5"/>
  <c r="DF19" i="5"/>
  <c r="DA18" i="5"/>
  <c r="DP17" i="5"/>
  <c r="DE17" i="5"/>
  <c r="DY16" i="5"/>
  <c r="DQ16" i="5"/>
  <c r="DA16" i="5"/>
  <c r="DV15" i="5"/>
  <c r="DF15" i="5"/>
  <c r="CX15" i="5"/>
  <c r="DS14" i="5"/>
  <c r="DK14" i="5"/>
  <c r="DX13" i="5"/>
  <c r="DP13" i="5"/>
  <c r="CZ13" i="5"/>
  <c r="DP28" i="5"/>
  <c r="DV26" i="5"/>
  <c r="DW20" i="5"/>
  <c r="DJ20" i="5"/>
  <c r="CX20" i="5"/>
  <c r="DR19" i="5"/>
  <c r="DD19" i="5"/>
  <c r="DY18" i="5"/>
  <c r="DL18" i="5"/>
  <c r="CZ18" i="5"/>
  <c r="DY17" i="5"/>
  <c r="DD17" i="5"/>
  <c r="DX16" i="5"/>
  <c r="DP16" i="5"/>
  <c r="CZ16" i="5"/>
  <c r="DM15" i="5"/>
  <c r="DE15" i="5"/>
  <c r="DR14" i="5"/>
  <c r="DJ14" i="5"/>
  <c r="DW13" i="5"/>
  <c r="DG13" i="5"/>
  <c r="CY13" i="5"/>
  <c r="DL12" i="5"/>
  <c r="DD12" i="5"/>
  <c r="DY11" i="5"/>
  <c r="DQ11" i="5"/>
  <c r="DA11" i="5"/>
  <c r="DV10" i="5"/>
  <c r="DF10" i="5"/>
  <c r="CX10" i="5"/>
  <c r="DS9" i="5"/>
  <c r="DK9" i="5"/>
  <c r="DX8" i="5"/>
  <c r="DP8" i="5"/>
  <c r="CZ8" i="5"/>
  <c r="DF31" i="5"/>
  <c r="DD28" i="5"/>
  <c r="DG23" i="5"/>
  <c r="DP22" i="5"/>
  <c r="DE21" i="5"/>
  <c r="DV20" i="5"/>
  <c r="DX18" i="5"/>
  <c r="DK18" i="5"/>
  <c r="CY18" i="5"/>
  <c r="DX17" i="5"/>
  <c r="DM17" i="5"/>
  <c r="DW16" i="5"/>
  <c r="DG16" i="5"/>
  <c r="CY16" i="5"/>
  <c r="DL15" i="5"/>
  <c r="DD15" i="5"/>
  <c r="DY14" i="5"/>
  <c r="DQ14" i="5"/>
  <c r="DA14" i="5"/>
  <c r="DV13" i="5"/>
  <c r="DF13" i="5"/>
  <c r="CX13" i="5"/>
  <c r="DS12" i="5"/>
  <c r="DK12" i="5"/>
  <c r="DX11" i="5"/>
  <c r="DP11" i="5"/>
  <c r="CZ11" i="5"/>
  <c r="DX23" i="5"/>
  <c r="DM22" i="5"/>
  <c r="DY21" i="5"/>
  <c r="DG20" i="5"/>
  <c r="DW18" i="5"/>
  <c r="DV17" i="5"/>
  <c r="DL17" i="5"/>
  <c r="DA17" i="5"/>
  <c r="DV16" i="5"/>
  <c r="DF16" i="5"/>
  <c r="CX16" i="5"/>
  <c r="DS15" i="5"/>
  <c r="DK15" i="5"/>
  <c r="DX14" i="5"/>
  <c r="DP14" i="5"/>
  <c r="CZ14" i="5"/>
  <c r="DM33" i="5"/>
  <c r="DY24" i="5"/>
  <c r="DW23" i="5"/>
  <c r="CZ23" i="5"/>
  <c r="DL22" i="5"/>
  <c r="DA21" i="5"/>
  <c r="DR20" i="5"/>
  <c r="DF20" i="5"/>
  <c r="DL19" i="5"/>
  <c r="CY19" i="5"/>
  <c r="DJ17" i="5"/>
  <c r="CZ17" i="5"/>
  <c r="DM16" i="5"/>
  <c r="DE16" i="5"/>
  <c r="DR15" i="5"/>
  <c r="DJ15" i="5"/>
  <c r="DW14" i="5"/>
  <c r="DG14" i="5"/>
  <c r="CY14" i="5"/>
  <c r="DL13" i="5"/>
  <c r="DD13" i="5"/>
  <c r="DY27" i="5"/>
  <c r="DS23" i="5"/>
  <c r="CY23" i="5"/>
  <c r="DR21" i="5"/>
  <c r="DQ20" i="5"/>
  <c r="DE20" i="5"/>
  <c r="DW19" i="5"/>
  <c r="DK19" i="5"/>
  <c r="CX19" i="5"/>
  <c r="DS18" i="5"/>
  <c r="DG18" i="5"/>
  <c r="CY17" i="5"/>
  <c r="DL16" i="5"/>
  <c r="DD16" i="5"/>
  <c r="DY15" i="5"/>
  <c r="DQ15" i="5"/>
  <c r="DA15" i="5"/>
  <c r="DV14" i="5"/>
  <c r="DF14" i="5"/>
  <c r="CX14" i="5"/>
  <c r="DS13" i="5"/>
  <c r="DK13" i="5"/>
  <c r="DX12" i="5"/>
  <c r="DP12" i="5"/>
  <c r="CZ12" i="5"/>
  <c r="DM11" i="5"/>
  <c r="DE11" i="5"/>
  <c r="DR10" i="5"/>
  <c r="DJ10" i="5"/>
  <c r="DW9" i="5"/>
  <c r="DG9" i="5"/>
  <c r="CY9" i="5"/>
  <c r="DL8" i="5"/>
  <c r="DD8" i="5"/>
  <c r="CR5" i="5"/>
  <c r="CW5" i="5" s="1"/>
  <c r="CZ5" i="5"/>
  <c r="DP5" i="5"/>
  <c r="DX5" i="5"/>
  <c r="DK6" i="5"/>
  <c r="DS6" i="5"/>
  <c r="CP7" i="5"/>
  <c r="CU7" i="5" s="1"/>
  <c r="CX7" i="5"/>
  <c r="DF7" i="5"/>
  <c r="DV7" i="5"/>
  <c r="DM8" i="5"/>
  <c r="DW8" i="5"/>
  <c r="CO9" i="5"/>
  <c r="CT9" i="5" s="1"/>
  <c r="CZ9" i="5"/>
  <c r="DJ9" i="5"/>
  <c r="DG10" i="5"/>
  <c r="DQ10" i="5"/>
  <c r="DG11" i="5"/>
  <c r="DA12" i="5"/>
  <c r="DR13" i="5"/>
  <c r="DV19" i="5"/>
  <c r="CN36" i="5"/>
  <c r="CS36" i="5" s="1"/>
  <c r="CQ35" i="5"/>
  <c r="CV35" i="5" s="1"/>
  <c r="CN34" i="5"/>
  <c r="CS34" i="5" s="1"/>
  <c r="CP32" i="5"/>
  <c r="CU32" i="5" s="1"/>
  <c r="CP35" i="5"/>
  <c r="CU35" i="5" s="1"/>
  <c r="CR33" i="5"/>
  <c r="CW33" i="5" s="1"/>
  <c r="CO32" i="5"/>
  <c r="CT32" i="5" s="1"/>
  <c r="CR36" i="5"/>
  <c r="CW36" i="5" s="1"/>
  <c r="CP36" i="5"/>
  <c r="CU36" i="5" s="1"/>
  <c r="CR35" i="5"/>
  <c r="CW35" i="5" s="1"/>
  <c r="CQ34" i="5"/>
  <c r="CV34" i="5" s="1"/>
  <c r="CP33" i="5"/>
  <c r="CU33" i="5" s="1"/>
  <c r="CQ32" i="5"/>
  <c r="CV32" i="5" s="1"/>
  <c r="CO31" i="5"/>
  <c r="CT31" i="5" s="1"/>
  <c r="CQ29" i="5"/>
  <c r="CV29" i="5" s="1"/>
  <c r="CQ36" i="5"/>
  <c r="CV36" i="5" s="1"/>
  <c r="CO35" i="5"/>
  <c r="CT35" i="5" s="1"/>
  <c r="CP34" i="5"/>
  <c r="CU34" i="5" s="1"/>
  <c r="CO33" i="5"/>
  <c r="CT33" i="5" s="1"/>
  <c r="CN32" i="5"/>
  <c r="CS32" i="5" s="1"/>
  <c r="CN31" i="5"/>
  <c r="CS31" i="5" s="1"/>
  <c r="CO36" i="5"/>
  <c r="CT36" i="5" s="1"/>
  <c r="CN35" i="5"/>
  <c r="CS35" i="5" s="1"/>
  <c r="CO34" i="5"/>
  <c r="CT34" i="5" s="1"/>
  <c r="CN33" i="5"/>
  <c r="CS33" i="5" s="1"/>
  <c r="CR30" i="5"/>
  <c r="CW30" i="5" s="1"/>
  <c r="CO29" i="5"/>
  <c r="CT29" i="5" s="1"/>
  <c r="CQ27" i="5"/>
  <c r="CV27" i="5" s="1"/>
  <c r="CN26" i="5"/>
  <c r="CS26" i="5" s="1"/>
  <c r="CP24" i="5"/>
  <c r="CU24" i="5" s="1"/>
  <c r="CQ30" i="5"/>
  <c r="CV30" i="5" s="1"/>
  <c r="CN29" i="5"/>
  <c r="CS29" i="5" s="1"/>
  <c r="CP27" i="5"/>
  <c r="CU27" i="5" s="1"/>
  <c r="CR25" i="5"/>
  <c r="CW25" i="5" s="1"/>
  <c r="CP30" i="5"/>
  <c r="CU30" i="5" s="1"/>
  <c r="CR31" i="5"/>
  <c r="CW31" i="5" s="1"/>
  <c r="CO30" i="5"/>
  <c r="CT30" i="5" s="1"/>
  <c r="CQ31" i="5"/>
  <c r="CV31" i="5" s="1"/>
  <c r="CN30" i="5"/>
  <c r="CS30" i="5" s="1"/>
  <c r="CP28" i="5"/>
  <c r="CU28" i="5" s="1"/>
  <c r="CR26" i="5"/>
  <c r="CW26" i="5" s="1"/>
  <c r="CO25" i="5"/>
  <c r="CT25" i="5" s="1"/>
  <c r="CR32" i="5"/>
  <c r="CW32" i="5" s="1"/>
  <c r="CO28" i="5"/>
  <c r="CT28" i="5" s="1"/>
  <c r="CP25" i="5"/>
  <c r="CU25" i="5" s="1"/>
  <c r="CR24" i="5"/>
  <c r="CW24" i="5" s="1"/>
  <c r="CQ33" i="5"/>
  <c r="CV33" i="5" s="1"/>
  <c r="CP31" i="5"/>
  <c r="CU31" i="5" s="1"/>
  <c r="CR29" i="5"/>
  <c r="CW29" i="5" s="1"/>
  <c r="CN28" i="5"/>
  <c r="CS28" i="5" s="1"/>
  <c r="CN25" i="5"/>
  <c r="CS25" i="5" s="1"/>
  <c r="CQ24" i="5"/>
  <c r="CV24" i="5" s="1"/>
  <c r="CP23" i="5"/>
  <c r="CU23" i="5" s="1"/>
  <c r="CR21" i="5"/>
  <c r="CW21" i="5" s="1"/>
  <c r="CR34" i="5"/>
  <c r="CW34" i="5" s="1"/>
  <c r="CP29" i="5"/>
  <c r="CU29" i="5" s="1"/>
  <c r="CQ26" i="5"/>
  <c r="CV26" i="5" s="1"/>
  <c r="CO24" i="5"/>
  <c r="CT24" i="5" s="1"/>
  <c r="CO23" i="5"/>
  <c r="CT23" i="5" s="1"/>
  <c r="CQ21" i="5"/>
  <c r="CV21" i="5" s="1"/>
  <c r="CN20" i="5"/>
  <c r="CS20" i="5" s="1"/>
  <c r="CP18" i="5"/>
  <c r="CU18" i="5" s="1"/>
  <c r="CP26" i="5"/>
  <c r="CU26" i="5" s="1"/>
  <c r="CN24" i="5"/>
  <c r="CS24" i="5" s="1"/>
  <c r="CN23" i="5"/>
  <c r="CS23" i="5" s="1"/>
  <c r="CP21" i="5"/>
  <c r="CU21" i="5" s="1"/>
  <c r="CR19" i="5"/>
  <c r="CW19" i="5" s="1"/>
  <c r="CO18" i="5"/>
  <c r="CT18" i="5" s="1"/>
  <c r="CR27" i="5"/>
  <c r="CW27" i="5" s="1"/>
  <c r="CO26" i="5"/>
  <c r="CT26" i="5" s="1"/>
  <c r="CO27" i="5"/>
  <c r="CT27" i="5" s="1"/>
  <c r="CQ22" i="5"/>
  <c r="CV22" i="5" s="1"/>
  <c r="CR28" i="5"/>
  <c r="CW28" i="5" s="1"/>
  <c r="CN27" i="5"/>
  <c r="CS27" i="5" s="1"/>
  <c r="CP22" i="5"/>
  <c r="CU22" i="5" s="1"/>
  <c r="CR20" i="5"/>
  <c r="CW20" i="5" s="1"/>
  <c r="CO19" i="5"/>
  <c r="CT19" i="5" s="1"/>
  <c r="CR23" i="5"/>
  <c r="CW23" i="5" s="1"/>
  <c r="CO20" i="5"/>
  <c r="CT20" i="5" s="1"/>
  <c r="CQ18" i="5"/>
  <c r="CV18" i="5" s="1"/>
  <c r="CO17" i="5"/>
  <c r="CT17" i="5" s="1"/>
  <c r="CQ15" i="5"/>
  <c r="CV15" i="5" s="1"/>
  <c r="CN14" i="5"/>
  <c r="CS14" i="5" s="1"/>
  <c r="CQ23" i="5"/>
  <c r="CV23" i="5" s="1"/>
  <c r="CN18" i="5"/>
  <c r="CS18" i="5" s="1"/>
  <c r="CN17" i="5"/>
  <c r="CS17" i="5" s="1"/>
  <c r="CP15" i="5"/>
  <c r="CU15" i="5" s="1"/>
  <c r="CR13" i="5"/>
  <c r="CW13" i="5" s="1"/>
  <c r="CQ25" i="5"/>
  <c r="CV25" i="5" s="1"/>
  <c r="CO21" i="5"/>
  <c r="CT21" i="5" s="1"/>
  <c r="CQ19" i="5"/>
  <c r="CV19" i="5" s="1"/>
  <c r="CR16" i="5"/>
  <c r="CW16" i="5" s="1"/>
  <c r="CO15" i="5"/>
  <c r="CT15" i="5" s="1"/>
  <c r="CQ13" i="5"/>
  <c r="CV13" i="5" s="1"/>
  <c r="CN12" i="5"/>
  <c r="CS12" i="5" s="1"/>
  <c r="CP10" i="5"/>
  <c r="CU10" i="5" s="1"/>
  <c r="CN21" i="5"/>
  <c r="CS21" i="5" s="1"/>
  <c r="CP19" i="5"/>
  <c r="CU19" i="5" s="1"/>
  <c r="CQ16" i="5"/>
  <c r="CV16" i="5" s="1"/>
  <c r="CN15" i="5"/>
  <c r="CS15" i="5" s="1"/>
  <c r="CP13" i="5"/>
  <c r="CU13" i="5" s="1"/>
  <c r="CR11" i="5"/>
  <c r="CW11" i="5" s="1"/>
  <c r="CQ28" i="5"/>
  <c r="CV28" i="5" s="1"/>
  <c r="CR22" i="5"/>
  <c r="CW22" i="5" s="1"/>
  <c r="CN19" i="5"/>
  <c r="CS19" i="5" s="1"/>
  <c r="CP16" i="5"/>
  <c r="CU16" i="5" s="1"/>
  <c r="CR14" i="5"/>
  <c r="CW14" i="5" s="1"/>
  <c r="CO22" i="5"/>
  <c r="CT22" i="5" s="1"/>
  <c r="CR17" i="5"/>
  <c r="CW17" i="5" s="1"/>
  <c r="CO16" i="5"/>
  <c r="CT16" i="5" s="1"/>
  <c r="CQ14" i="5"/>
  <c r="CV14" i="5" s="1"/>
  <c r="CN13" i="5"/>
  <c r="CS13" i="5" s="1"/>
  <c r="CN22" i="5"/>
  <c r="CS22" i="5" s="1"/>
  <c r="CQ20" i="5"/>
  <c r="CV20" i="5" s="1"/>
  <c r="CQ17" i="5"/>
  <c r="CV17" i="5" s="1"/>
  <c r="CN16" i="5"/>
  <c r="CS16" i="5" s="1"/>
  <c r="CP14" i="5"/>
  <c r="CU14" i="5" s="1"/>
  <c r="CR12" i="5"/>
  <c r="CW12" i="5" s="1"/>
  <c r="CO11" i="5"/>
  <c r="CT11" i="5" s="1"/>
  <c r="CQ9" i="5"/>
  <c r="CV9" i="5" s="1"/>
  <c r="CO14" i="5"/>
  <c r="CT14" i="5" s="1"/>
  <c r="DA5" i="5"/>
  <c r="DQ5" i="5"/>
  <c r="DY5" i="5"/>
  <c r="CN6" i="5"/>
  <c r="CS6" i="5" s="1"/>
  <c r="DD6" i="5"/>
  <c r="DL6" i="5"/>
  <c r="CQ7" i="5"/>
  <c r="CV7" i="5" s="1"/>
  <c r="CY7" i="5"/>
  <c r="DG7" i="5"/>
  <c r="DW7" i="5"/>
  <c r="DY8" i="5"/>
  <c r="CP9" i="5"/>
  <c r="CU9" i="5" s="1"/>
  <c r="DA9" i="5"/>
  <c r="DL9" i="5"/>
  <c r="DV9" i="5"/>
  <c r="DS10" i="5"/>
  <c r="DJ11" i="5"/>
  <c r="DV11" i="5"/>
  <c r="CP12" i="5"/>
  <c r="CU12" i="5" s="1"/>
  <c r="DA13" i="5"/>
  <c r="DE14" i="5"/>
  <c r="CP20" i="5"/>
  <c r="CU20" i="5" s="1"/>
  <c r="DP23" i="5"/>
  <c r="DJ5" i="5"/>
  <c r="DR5" i="5"/>
  <c r="CO6" i="5"/>
  <c r="CT6" i="5" s="1"/>
  <c r="DE6" i="5"/>
  <c r="DM6" i="5"/>
  <c r="CR7" i="5"/>
  <c r="CW7" i="5" s="1"/>
  <c r="CZ7" i="5"/>
  <c r="DP7" i="5"/>
  <c r="DX7" i="5"/>
  <c r="DE8" i="5"/>
  <c r="CR9" i="5"/>
  <c r="CW9" i="5" s="1"/>
  <c r="DM9" i="5"/>
  <c r="DX9" i="5"/>
  <c r="CN10" i="5"/>
  <c r="CS10" i="5" s="1"/>
  <c r="CY10" i="5"/>
  <c r="CX11" i="5"/>
  <c r="DK11" i="5"/>
  <c r="DW11" i="5"/>
  <c r="CQ12" i="5"/>
  <c r="CV12" i="5" s="1"/>
  <c r="DE12" i="5"/>
  <c r="DQ12" i="5"/>
  <c r="DM14" i="5"/>
  <c r="CR15" i="5"/>
  <c r="CW15" i="5" s="1"/>
  <c r="CR18" i="5"/>
  <c r="CW18" i="5" s="1"/>
  <c r="DX34" i="5"/>
  <c r="DK5" i="5"/>
  <c r="DS5" i="5"/>
  <c r="CP6" i="5"/>
  <c r="CU6" i="5" s="1"/>
  <c r="CX6" i="5"/>
  <c r="DF6" i="5"/>
  <c r="DV6" i="5"/>
  <c r="DA7" i="5"/>
  <c r="DQ7" i="5"/>
  <c r="DY7" i="5"/>
  <c r="CN8" i="5"/>
  <c r="CS8" i="5" s="1"/>
  <c r="DF8" i="5"/>
  <c r="DQ8" i="5"/>
  <c r="DD9" i="5"/>
  <c r="DY9" i="5"/>
  <c r="CO10" i="5"/>
  <c r="CT10" i="5" s="1"/>
  <c r="CZ10" i="5"/>
  <c r="DK10" i="5"/>
  <c r="CY11" i="5"/>
  <c r="DL11" i="5"/>
  <c r="DF12" i="5"/>
  <c r="DR12" i="5"/>
  <c r="DE13" i="5"/>
  <c r="CZ15" i="5"/>
  <c r="DD18" i="5"/>
  <c r="CQ5" i="5"/>
  <c r="CV5" i="5" s="1"/>
  <c r="CN5" i="5"/>
  <c r="DD5" i="5"/>
  <c r="DL5" i="5"/>
  <c r="CQ6" i="5"/>
  <c r="CV6" i="5" s="1"/>
  <c r="CY6" i="5"/>
  <c r="DG6" i="5"/>
  <c r="DW6" i="5"/>
  <c r="DJ7" i="5"/>
  <c r="DR7" i="5"/>
  <c r="CO8" i="5"/>
  <c r="CT8" i="5" s="1"/>
  <c r="DG8" i="5"/>
  <c r="DR8" i="5"/>
  <c r="DE9" i="5"/>
  <c r="DP9" i="5"/>
  <c r="CQ10" i="5"/>
  <c r="CV10" i="5" s="1"/>
  <c r="DA10" i="5"/>
  <c r="DL10" i="5"/>
  <c r="DW10" i="5"/>
  <c r="CN11" i="5"/>
  <c r="CS11" i="5" s="1"/>
  <c r="DG12" i="5"/>
  <c r="CP17" i="5"/>
  <c r="CU17" i="5" s="1"/>
  <c r="DQ18" i="5"/>
  <c r="CO7" i="5"/>
  <c r="CT7" i="5" s="1"/>
  <c r="CR8" i="5"/>
  <c r="CW8" i="5" s="1"/>
  <c r="CN9" i="5"/>
  <c r="CS9" i="5" s="1"/>
  <c r="CO5" i="5"/>
  <c r="CT5" i="5" s="1"/>
  <c r="DE5" i="5"/>
  <c r="DM5" i="5"/>
  <c r="CR6" i="5"/>
  <c r="CW6" i="5" s="1"/>
  <c r="CZ6" i="5"/>
  <c r="DP6" i="5"/>
  <c r="DX6" i="5"/>
  <c r="DK7" i="5"/>
  <c r="DS7" i="5"/>
  <c r="CP8" i="5"/>
  <c r="CU8" i="5" s="1"/>
  <c r="CX8" i="5"/>
  <c r="DS8" i="5"/>
  <c r="DF9" i="5"/>
  <c r="DQ9" i="5"/>
  <c r="CR10" i="5"/>
  <c r="CW10" i="5" s="1"/>
  <c r="DM10" i="5"/>
  <c r="DX10" i="5"/>
  <c r="CP11" i="5"/>
  <c r="CU11" i="5" s="1"/>
  <c r="DV12" i="5"/>
  <c r="CO13" i="5"/>
  <c r="CT13" i="5" s="1"/>
  <c r="DJ13" i="5"/>
  <c r="DP15" i="5"/>
  <c r="CX17" i="5"/>
  <c r="DL27" i="5"/>
  <c r="CP5" i="5"/>
  <c r="CU5" i="5" s="1"/>
  <c r="CX5" i="5"/>
  <c r="DF5" i="5"/>
  <c r="DV5" i="5"/>
  <c r="DA6" i="5"/>
  <c r="DQ6" i="5"/>
  <c r="DY6" i="5"/>
  <c r="CN7" i="5"/>
  <c r="CS7" i="5" s="1"/>
  <c r="DD7" i="5"/>
  <c r="DL7" i="5"/>
  <c r="CQ8" i="5"/>
  <c r="CV8" i="5" s="1"/>
  <c r="CY8" i="5"/>
  <c r="DJ8" i="5"/>
  <c r="DR9" i="5"/>
  <c r="DD10" i="5"/>
  <c r="DY10" i="5"/>
  <c r="CQ11" i="5"/>
  <c r="CV11" i="5" s="1"/>
  <c r="DD11" i="5"/>
  <c r="DR11" i="5"/>
  <c r="CX12" i="5"/>
  <c r="DJ12" i="5"/>
  <c r="DW12" i="5"/>
  <c r="DM13" i="5"/>
  <c r="DX15" i="5"/>
  <c r="DK16" i="5"/>
  <c r="DQ21" i="5"/>
  <c r="CA31" i="5"/>
  <c r="CH33" i="5"/>
  <c r="CM33" i="5" s="1"/>
  <c r="BY34" i="5"/>
  <c r="CF36" i="5"/>
  <c r="CK36" i="5" s="1"/>
  <c r="CD36" i="5"/>
  <c r="CI36" i="5" s="1"/>
  <c r="CF34" i="5"/>
  <c r="CK34" i="5" s="1"/>
  <c r="CH32" i="5"/>
  <c r="CM32" i="5" s="1"/>
  <c r="CH35" i="5"/>
  <c r="CM35" i="5" s="1"/>
  <c r="CE34" i="5"/>
  <c r="CJ34" i="5" s="1"/>
  <c r="CG32" i="5"/>
  <c r="CL32" i="5" s="1"/>
  <c r="CH36" i="5"/>
  <c r="CM36" i="5" s="1"/>
  <c r="CD31" i="5"/>
  <c r="CI31" i="5" s="1"/>
  <c r="CB32" i="5"/>
  <c r="CA33" i="5"/>
  <c r="CB34" i="5"/>
  <c r="CC35" i="5"/>
  <c r="CB30" i="5"/>
  <c r="CE31" i="5"/>
  <c r="CJ31" i="5" s="1"/>
  <c r="CC32" i="5"/>
  <c r="CD33" i="5"/>
  <c r="CI33" i="5" s="1"/>
  <c r="CD35" i="5"/>
  <c r="CI35" i="5" s="1"/>
  <c r="CA35" i="5"/>
  <c r="CC33" i="5"/>
  <c r="BZ32" i="5"/>
  <c r="CC36" i="5"/>
  <c r="BZ35" i="5"/>
  <c r="CB33" i="5"/>
  <c r="BY32" i="5"/>
  <c r="CB36" i="5"/>
  <c r="BZ36" i="5"/>
  <c r="BY36" i="5"/>
  <c r="J10" i="3"/>
  <c r="Q16" i="3"/>
  <c r="V16" i="3" s="1"/>
  <c r="I30" i="3"/>
  <c r="G11" i="3"/>
  <c r="J18" i="3"/>
  <c r="J32" i="3"/>
  <c r="H7" i="3"/>
  <c r="J12" i="3"/>
  <c r="J13" i="3"/>
  <c r="I23" i="3"/>
  <c r="I27" i="3"/>
  <c r="J5" i="3"/>
  <c r="G8" i="3"/>
  <c r="Q10" i="3"/>
  <c r="V10" i="3" s="1"/>
  <c r="K13" i="3"/>
  <c r="I18" i="3"/>
  <c r="J23" i="3"/>
  <c r="G32" i="3"/>
  <c r="G6" i="3"/>
  <c r="I8" i="3"/>
  <c r="H11" i="3"/>
  <c r="G15" i="3"/>
  <c r="G20" i="3"/>
  <c r="H25" i="3"/>
  <c r="H6" i="3"/>
  <c r="I9" i="3"/>
  <c r="U11" i="3"/>
  <c r="Z11" i="3" s="1"/>
  <c r="H15" i="3"/>
  <c r="T20" i="3"/>
  <c r="Y20" i="3" s="1"/>
  <c r="I25" i="3"/>
  <c r="I28" i="3"/>
  <c r="U6" i="3"/>
  <c r="Z6" i="3" s="1"/>
  <c r="J9" i="3"/>
  <c r="H12" i="3"/>
  <c r="K21" i="3"/>
  <c r="S36" i="3"/>
  <c r="X36" i="3" s="1"/>
  <c r="AD5" i="3"/>
  <c r="AI5" i="3" s="1"/>
  <c r="AY13" i="3"/>
  <c r="Q21" i="3"/>
  <c r="V21" i="3" s="1"/>
  <c r="J36" i="3"/>
  <c r="AA13" i="3"/>
  <c r="AF13" i="3" s="1"/>
  <c r="T17" i="3"/>
  <c r="Y17" i="3" s="1"/>
  <c r="AE14" i="3"/>
  <c r="AJ14" i="3" s="1"/>
  <c r="S19" i="3"/>
  <c r="X19" i="3" s="1"/>
  <c r="Q31" i="3"/>
  <c r="V31" i="3" s="1"/>
  <c r="S26" i="3"/>
  <c r="X26" i="3" s="1"/>
  <c r="S28" i="3"/>
  <c r="X28" i="3" s="1"/>
  <c r="Q6" i="3"/>
  <c r="V6" i="3" s="1"/>
  <c r="Q7" i="3"/>
  <c r="V7" i="3" s="1"/>
  <c r="AW7" i="3"/>
  <c r="R8" i="3"/>
  <c r="W8" i="3" s="1"/>
  <c r="G9" i="3"/>
  <c r="T9" i="3"/>
  <c r="Y9" i="3" s="1"/>
  <c r="H10" i="3"/>
  <c r="U10" i="3"/>
  <c r="Z10" i="3" s="1"/>
  <c r="Q11" i="3"/>
  <c r="V11" i="3" s="1"/>
  <c r="AL11" i="3"/>
  <c r="S12" i="3"/>
  <c r="X12" i="3" s="1"/>
  <c r="G13" i="3"/>
  <c r="T13" i="3"/>
  <c r="Y13" i="3" s="1"/>
  <c r="J14" i="3"/>
  <c r="Q15" i="3"/>
  <c r="V15" i="3" s="1"/>
  <c r="H16" i="3"/>
  <c r="U16" i="3"/>
  <c r="Z16" i="3" s="1"/>
  <c r="K17" i="3"/>
  <c r="S18" i="3"/>
  <c r="X18" i="3" s="1"/>
  <c r="J19" i="3"/>
  <c r="K20" i="3"/>
  <c r="H21" i="3"/>
  <c r="U21" i="3"/>
  <c r="Z21" i="3" s="1"/>
  <c r="K22" i="3"/>
  <c r="S23" i="3"/>
  <c r="X23" i="3" s="1"/>
  <c r="J24" i="3"/>
  <c r="R25" i="3"/>
  <c r="W25" i="3" s="1"/>
  <c r="J26" i="3"/>
  <c r="S27" i="3"/>
  <c r="X27" i="3" s="1"/>
  <c r="J28" i="3"/>
  <c r="U30" i="3"/>
  <c r="Z30" i="3" s="1"/>
  <c r="U31" i="3"/>
  <c r="Z31" i="3" s="1"/>
  <c r="T32" i="3"/>
  <c r="Y32" i="3" s="1"/>
  <c r="S33" i="3"/>
  <c r="X33" i="3" s="1"/>
  <c r="S34" i="3"/>
  <c r="X34" i="3" s="1"/>
  <c r="S35" i="3"/>
  <c r="X35" i="3" s="1"/>
  <c r="T36" i="3"/>
  <c r="Y36" i="3" s="1"/>
  <c r="K5" i="3"/>
  <c r="AR5" i="3"/>
  <c r="R6" i="3"/>
  <c r="W6" i="3" s="1"/>
  <c r="AL6" i="3"/>
  <c r="R7" i="3"/>
  <c r="W7" i="3" s="1"/>
  <c r="S8" i="3"/>
  <c r="X8" i="3" s="1"/>
  <c r="H9" i="3"/>
  <c r="U9" i="3"/>
  <c r="Z9" i="3" s="1"/>
  <c r="I10" i="3"/>
  <c r="R11" i="3"/>
  <c r="W11" i="3" s="1"/>
  <c r="G12" i="3"/>
  <c r="T12" i="3"/>
  <c r="Y12" i="3" s="1"/>
  <c r="H13" i="3"/>
  <c r="U13" i="3"/>
  <c r="Z13" i="3" s="1"/>
  <c r="K14" i="3"/>
  <c r="R15" i="3"/>
  <c r="W15" i="3" s="1"/>
  <c r="I16" i="3"/>
  <c r="Q17" i="3"/>
  <c r="V17" i="3" s="1"/>
  <c r="G18" i="3"/>
  <c r="T18" i="3"/>
  <c r="Y18" i="3" s="1"/>
  <c r="K19" i="3"/>
  <c r="Q20" i="3"/>
  <c r="V20" i="3" s="1"/>
  <c r="I21" i="3"/>
  <c r="Q22" i="3"/>
  <c r="V22" i="3" s="1"/>
  <c r="G23" i="3"/>
  <c r="T23" i="3"/>
  <c r="Y23" i="3" s="1"/>
  <c r="K24" i="3"/>
  <c r="S25" i="3"/>
  <c r="X25" i="3" s="1"/>
  <c r="K26" i="3"/>
  <c r="G27" i="3"/>
  <c r="T27" i="3"/>
  <c r="Y27" i="3" s="1"/>
  <c r="K28" i="3"/>
  <c r="U32" i="3"/>
  <c r="Z32" i="3" s="1"/>
  <c r="T33" i="3"/>
  <c r="Y33" i="3" s="1"/>
  <c r="T34" i="3"/>
  <c r="Y34" i="3" s="1"/>
  <c r="T35" i="3"/>
  <c r="Y35" i="3" s="1"/>
  <c r="U36" i="3"/>
  <c r="Z36" i="3" s="1"/>
  <c r="Q5" i="3"/>
  <c r="V5" i="3" s="1"/>
  <c r="BF5" i="3"/>
  <c r="S6" i="3"/>
  <c r="X6" i="3" s="1"/>
  <c r="BC6" i="3"/>
  <c r="S7" i="3"/>
  <c r="X7" i="3" s="1"/>
  <c r="T8" i="3"/>
  <c r="Y8" i="3" s="1"/>
  <c r="S11" i="3"/>
  <c r="X11" i="3" s="1"/>
  <c r="U12" i="3"/>
  <c r="Z12" i="3" s="1"/>
  <c r="I13" i="3"/>
  <c r="Q14" i="3"/>
  <c r="V14" i="3" s="1"/>
  <c r="S15" i="3"/>
  <c r="X15" i="3" s="1"/>
  <c r="J16" i="3"/>
  <c r="R17" i="3"/>
  <c r="W17" i="3" s="1"/>
  <c r="H18" i="3"/>
  <c r="U18" i="3"/>
  <c r="Z18" i="3" s="1"/>
  <c r="Q19" i="3"/>
  <c r="V19" i="3" s="1"/>
  <c r="R20" i="3"/>
  <c r="W20" i="3" s="1"/>
  <c r="J21" i="3"/>
  <c r="R22" i="3"/>
  <c r="W22" i="3" s="1"/>
  <c r="H23" i="3"/>
  <c r="U23" i="3"/>
  <c r="Z23" i="3" s="1"/>
  <c r="Q24" i="3"/>
  <c r="V24" i="3" s="1"/>
  <c r="G25" i="3"/>
  <c r="T25" i="3"/>
  <c r="Y25" i="3" s="1"/>
  <c r="Q26" i="3"/>
  <c r="V26" i="3" s="1"/>
  <c r="H27" i="3"/>
  <c r="U27" i="3"/>
  <c r="Z27" i="3" s="1"/>
  <c r="Q28" i="3"/>
  <c r="V28" i="3" s="1"/>
  <c r="I29" i="3"/>
  <c r="H30" i="3"/>
  <c r="G31" i="3"/>
  <c r="U33" i="3"/>
  <c r="Z33" i="3" s="1"/>
  <c r="U34" i="3"/>
  <c r="Z34" i="3" s="1"/>
  <c r="U35" i="3"/>
  <c r="Z35" i="3" s="1"/>
  <c r="R5" i="3"/>
  <c r="W5" i="3" s="1"/>
  <c r="T6" i="3"/>
  <c r="Y6" i="3" s="1"/>
  <c r="T7" i="3"/>
  <c r="Y7" i="3" s="1"/>
  <c r="U8" i="3"/>
  <c r="Z8" i="3" s="1"/>
  <c r="T11" i="3"/>
  <c r="Y11" i="3" s="1"/>
  <c r="R14" i="3"/>
  <c r="W14" i="3" s="1"/>
  <c r="T15" i="3"/>
  <c r="Y15" i="3" s="1"/>
  <c r="S17" i="3"/>
  <c r="X17" i="3" s="1"/>
  <c r="R19" i="3"/>
  <c r="W19" i="3" s="1"/>
  <c r="AL19" i="3"/>
  <c r="S20" i="3"/>
  <c r="X20" i="3" s="1"/>
  <c r="S22" i="3"/>
  <c r="X22" i="3" s="1"/>
  <c r="R24" i="3"/>
  <c r="W24" i="3" s="1"/>
  <c r="U25" i="3"/>
  <c r="Z25" i="3" s="1"/>
  <c r="R26" i="3"/>
  <c r="W26" i="3" s="1"/>
  <c r="R28" i="3"/>
  <c r="W28" i="3" s="1"/>
  <c r="Q29" i="3"/>
  <c r="V29" i="3" s="1"/>
  <c r="Q30" i="3"/>
  <c r="V30" i="3" s="1"/>
  <c r="G5" i="3"/>
  <c r="T5" i="3"/>
  <c r="Y5" i="3" s="1"/>
  <c r="I6" i="3"/>
  <c r="I7" i="3"/>
  <c r="J8" i="3"/>
  <c r="Q9" i="3"/>
  <c r="V9" i="3" s="1"/>
  <c r="R10" i="3"/>
  <c r="W10" i="3" s="1"/>
  <c r="I11" i="3"/>
  <c r="K12" i="3"/>
  <c r="Q13" i="3"/>
  <c r="V13" i="3" s="1"/>
  <c r="G14" i="3"/>
  <c r="T14" i="3"/>
  <c r="Y14" i="3" s="1"/>
  <c r="I15" i="3"/>
  <c r="R16" i="3"/>
  <c r="W16" i="3" s="1"/>
  <c r="H17" i="3"/>
  <c r="U17" i="3"/>
  <c r="Z17" i="3" s="1"/>
  <c r="K18" i="3"/>
  <c r="G19" i="3"/>
  <c r="T19" i="3"/>
  <c r="Y19" i="3" s="1"/>
  <c r="H20" i="3"/>
  <c r="U20" i="3"/>
  <c r="Z20" i="3" s="1"/>
  <c r="R21" i="3"/>
  <c r="W21" i="3" s="1"/>
  <c r="H22" i="3"/>
  <c r="U22" i="3"/>
  <c r="Z22" i="3" s="1"/>
  <c r="K23" i="3"/>
  <c r="G24" i="3"/>
  <c r="T24" i="3"/>
  <c r="Y24" i="3" s="1"/>
  <c r="J25" i="3"/>
  <c r="G26" i="3"/>
  <c r="T26" i="3"/>
  <c r="Y26" i="3" s="1"/>
  <c r="K27" i="3"/>
  <c r="T28" i="3"/>
  <c r="Y28" i="3" s="1"/>
  <c r="S29" i="3"/>
  <c r="X29" i="3" s="1"/>
  <c r="R30" i="3"/>
  <c r="W30" i="3" s="1"/>
  <c r="R31" i="3"/>
  <c r="W31" i="3" s="1"/>
  <c r="Q32" i="3"/>
  <c r="V32" i="3" s="1"/>
  <c r="J33" i="3"/>
  <c r="H34" i="3"/>
  <c r="G35" i="3"/>
  <c r="Q36" i="3"/>
  <c r="V36" i="3" s="1"/>
  <c r="H5" i="3"/>
  <c r="U5" i="3"/>
  <c r="Z5" i="3" s="1"/>
  <c r="J6" i="3"/>
  <c r="J7" i="3"/>
  <c r="K8" i="3"/>
  <c r="AQ8" i="3"/>
  <c r="R9" i="3"/>
  <c r="W9" i="3" s="1"/>
  <c r="S10" i="3"/>
  <c r="X10" i="3" s="1"/>
  <c r="J11" i="3"/>
  <c r="Q12" i="3"/>
  <c r="V12" i="3" s="1"/>
  <c r="R13" i="3"/>
  <c r="W13" i="3" s="1"/>
  <c r="H14" i="3"/>
  <c r="U14" i="3"/>
  <c r="Z14" i="3" s="1"/>
  <c r="J15" i="3"/>
  <c r="BI15" i="3"/>
  <c r="S16" i="3"/>
  <c r="X16" i="3" s="1"/>
  <c r="I17" i="3"/>
  <c r="Q18" i="3"/>
  <c r="V18" i="3" s="1"/>
  <c r="H19" i="3"/>
  <c r="U19" i="3"/>
  <c r="Z19" i="3" s="1"/>
  <c r="I20" i="3"/>
  <c r="S21" i="3"/>
  <c r="X21" i="3" s="1"/>
  <c r="I22" i="3"/>
  <c r="Q23" i="3"/>
  <c r="V23" i="3" s="1"/>
  <c r="H24" i="3"/>
  <c r="U24" i="3"/>
  <c r="Z24" i="3" s="1"/>
  <c r="K25" i="3"/>
  <c r="H26" i="3"/>
  <c r="U26" i="3"/>
  <c r="Z26" i="3" s="1"/>
  <c r="Q27" i="3"/>
  <c r="V27" i="3" s="1"/>
  <c r="G28" i="3"/>
  <c r="U28" i="3"/>
  <c r="Z28" i="3" s="1"/>
  <c r="T29" i="3"/>
  <c r="Y29" i="3" s="1"/>
  <c r="S30" i="3"/>
  <c r="X30" i="3" s="1"/>
  <c r="S31" i="3"/>
  <c r="X31" i="3" s="1"/>
  <c r="R32" i="3"/>
  <c r="W32" i="3" s="1"/>
  <c r="Q33" i="3"/>
  <c r="V33" i="3" s="1"/>
  <c r="Q34" i="3"/>
  <c r="V34" i="3" s="1"/>
  <c r="Q35" i="3"/>
  <c r="V35" i="3" s="1"/>
  <c r="R36" i="3"/>
  <c r="W36" i="3" s="1"/>
  <c r="R29" i="3"/>
  <c r="W29" i="3" s="1"/>
  <c r="I5" i="3"/>
  <c r="K6" i="3"/>
  <c r="K7" i="3"/>
  <c r="Q8" i="3"/>
  <c r="V8" i="3" s="1"/>
  <c r="BI8" i="3"/>
  <c r="S9" i="3"/>
  <c r="X9" i="3" s="1"/>
  <c r="G10" i="3"/>
  <c r="T10" i="3"/>
  <c r="Y10" i="3" s="1"/>
  <c r="K11" i="3"/>
  <c r="R12" i="3"/>
  <c r="W12" i="3" s="1"/>
  <c r="S13" i="3"/>
  <c r="X13" i="3" s="1"/>
  <c r="I14" i="3"/>
  <c r="K15" i="3"/>
  <c r="G16" i="3"/>
  <c r="T16" i="3"/>
  <c r="Y16" i="3" s="1"/>
  <c r="J17" i="3"/>
  <c r="R18" i="3"/>
  <c r="W18" i="3" s="1"/>
  <c r="I19" i="3"/>
  <c r="J20" i="3"/>
  <c r="G21" i="3"/>
  <c r="T21" i="3"/>
  <c r="Y21" i="3" s="1"/>
  <c r="J22" i="3"/>
  <c r="R23" i="3"/>
  <c r="W23" i="3" s="1"/>
  <c r="I24" i="3"/>
  <c r="Q25" i="3"/>
  <c r="V25" i="3" s="1"/>
  <c r="I26" i="3"/>
  <c r="R27" i="3"/>
  <c r="W27" i="3" s="1"/>
  <c r="U29" i="3"/>
  <c r="Z29" i="3" s="1"/>
  <c r="T30" i="3"/>
  <c r="Y30" i="3" s="1"/>
  <c r="T31" i="3"/>
  <c r="Y31" i="3" s="1"/>
  <c r="S32" i="3"/>
  <c r="X32" i="3" s="1"/>
  <c r="R33" i="3"/>
  <c r="W33" i="3" s="1"/>
  <c r="R34" i="3"/>
  <c r="W34" i="3" s="1"/>
  <c r="R35" i="3"/>
  <c r="W35" i="3" s="1"/>
  <c r="AC5" i="3"/>
  <c r="AH5" i="3" s="1"/>
  <c r="AQ5" i="3"/>
  <c r="AK6" i="3"/>
  <c r="AK8" i="3"/>
  <c r="AK11" i="3"/>
  <c r="AN12" i="3"/>
  <c r="AR13" i="3"/>
  <c r="AX15" i="3"/>
  <c r="BC24" i="3"/>
  <c r="AS5" i="3"/>
  <c r="AM6" i="3"/>
  <c r="BI6" i="3"/>
  <c r="AX7" i="3"/>
  <c r="AR8" i="3"/>
  <c r="AE9" i="3"/>
  <c r="AJ9" i="3" s="1"/>
  <c r="AQ10" i="3"/>
  <c r="AS11" i="3"/>
  <c r="AZ13" i="3"/>
  <c r="AT5" i="3"/>
  <c r="BJ6" i="3"/>
  <c r="BD7" i="3"/>
  <c r="AA8" i="3"/>
  <c r="AF8" i="3" s="1"/>
  <c r="AS8" i="3"/>
  <c r="BC9" i="3"/>
  <c r="AW10" i="3"/>
  <c r="AT11" i="3"/>
  <c r="AW12" i="3"/>
  <c r="AZ14" i="3"/>
  <c r="AD36" i="3"/>
  <c r="AI36" i="3" s="1"/>
  <c r="AA35" i="3"/>
  <c r="AF35" i="3" s="1"/>
  <c r="AC33" i="3"/>
  <c r="AH33" i="3" s="1"/>
  <c r="AE31" i="3"/>
  <c r="AJ31" i="3" s="1"/>
  <c r="AB30" i="3"/>
  <c r="AG30" i="3" s="1"/>
  <c r="AC36" i="3"/>
  <c r="AH36" i="3" s="1"/>
  <c r="AE34" i="3"/>
  <c r="AJ34" i="3" s="1"/>
  <c r="AB33" i="3"/>
  <c r="AG33" i="3" s="1"/>
  <c r="AD31" i="3"/>
  <c r="AI31" i="3" s="1"/>
  <c r="AA30" i="3"/>
  <c r="AF30" i="3" s="1"/>
  <c r="AC28" i="3"/>
  <c r="AH28" i="3" s="1"/>
  <c r="AB36" i="3"/>
  <c r="AG36" i="3" s="1"/>
  <c r="AD34" i="3"/>
  <c r="AI34" i="3" s="1"/>
  <c r="AA33" i="3"/>
  <c r="AF33" i="3" s="1"/>
  <c r="AC31" i="3"/>
  <c r="AH31" i="3" s="1"/>
  <c r="AE29" i="3"/>
  <c r="AJ29" i="3" s="1"/>
  <c r="AE35" i="3"/>
  <c r="AJ35" i="3" s="1"/>
  <c r="AB34" i="3"/>
  <c r="AG34" i="3" s="1"/>
  <c r="AD32" i="3"/>
  <c r="AI32" i="3" s="1"/>
  <c r="AA31" i="3"/>
  <c r="AF31" i="3" s="1"/>
  <c r="AC29" i="3"/>
  <c r="AH29" i="3" s="1"/>
  <c r="AD35" i="3"/>
  <c r="AI35" i="3" s="1"/>
  <c r="AA34" i="3"/>
  <c r="AF34" i="3" s="1"/>
  <c r="AC32" i="3"/>
  <c r="AH32" i="3" s="1"/>
  <c r="AE30" i="3"/>
  <c r="AJ30" i="3" s="1"/>
  <c r="AB29" i="3"/>
  <c r="AG29" i="3" s="1"/>
  <c r="AC34" i="3"/>
  <c r="AH34" i="3" s="1"/>
  <c r="AA32" i="3"/>
  <c r="AF32" i="3" s="1"/>
  <c r="AD28" i="3"/>
  <c r="AI28" i="3" s="1"/>
  <c r="AC27" i="3"/>
  <c r="AH27" i="3" s="1"/>
  <c r="AE25" i="3"/>
  <c r="AJ25" i="3" s="1"/>
  <c r="AE36" i="3"/>
  <c r="AJ36" i="3" s="1"/>
  <c r="AC35" i="3"/>
  <c r="AH35" i="3" s="1"/>
  <c r="AB28" i="3"/>
  <c r="AG28" i="3" s="1"/>
  <c r="AB27" i="3"/>
  <c r="AG27" i="3" s="1"/>
  <c r="AA36" i="3"/>
  <c r="AF36" i="3" s="1"/>
  <c r="AB35" i="3"/>
  <c r="AG35" i="3" s="1"/>
  <c r="AA28" i="3"/>
  <c r="AF28" i="3" s="1"/>
  <c r="AA27" i="3"/>
  <c r="AF27" i="3" s="1"/>
  <c r="AC25" i="3"/>
  <c r="AH25" i="3" s="1"/>
  <c r="AD29" i="3"/>
  <c r="AI29" i="3" s="1"/>
  <c r="AE33" i="3"/>
  <c r="AJ33" i="3" s="1"/>
  <c r="AE32" i="3"/>
  <c r="AJ32" i="3" s="1"/>
  <c r="AD30" i="3"/>
  <c r="AI30" i="3" s="1"/>
  <c r="AA29" i="3"/>
  <c r="AF29" i="3" s="1"/>
  <c r="AE27" i="3"/>
  <c r="AJ27" i="3" s="1"/>
  <c r="AB26" i="3"/>
  <c r="AG26" i="3" s="1"/>
  <c r="AD33" i="3"/>
  <c r="AI33" i="3" s="1"/>
  <c r="AB32" i="3"/>
  <c r="AG32" i="3" s="1"/>
  <c r="AB31" i="3"/>
  <c r="AG31" i="3" s="1"/>
  <c r="AC30" i="3"/>
  <c r="AH30" i="3" s="1"/>
  <c r="AE28" i="3"/>
  <c r="AJ28" i="3" s="1"/>
  <c r="AD27" i="3"/>
  <c r="AI27" i="3" s="1"/>
  <c r="AE26" i="3"/>
  <c r="AJ26" i="3" s="1"/>
  <c r="AD24" i="3"/>
  <c r="AI24" i="3" s="1"/>
  <c r="AA23" i="3"/>
  <c r="AF23" i="3" s="1"/>
  <c r="AC21" i="3"/>
  <c r="AH21" i="3" s="1"/>
  <c r="AE19" i="3"/>
  <c r="AJ19" i="3" s="1"/>
  <c r="AB18" i="3"/>
  <c r="AG18" i="3" s="1"/>
  <c r="AD16" i="3"/>
  <c r="AI16" i="3" s="1"/>
  <c r="AA15" i="3"/>
  <c r="AF15" i="3" s="1"/>
  <c r="AD26" i="3"/>
  <c r="AI26" i="3" s="1"/>
  <c r="AC24" i="3"/>
  <c r="AH24" i="3" s="1"/>
  <c r="AE22" i="3"/>
  <c r="AJ22" i="3" s="1"/>
  <c r="AB21" i="3"/>
  <c r="AG21" i="3" s="1"/>
  <c r="AC26" i="3"/>
  <c r="AH26" i="3" s="1"/>
  <c r="AB24" i="3"/>
  <c r="AG24" i="3" s="1"/>
  <c r="AD22" i="3"/>
  <c r="AI22" i="3" s="1"/>
  <c r="AA21" i="3"/>
  <c r="AF21" i="3" s="1"/>
  <c r="AC19" i="3"/>
  <c r="AH19" i="3" s="1"/>
  <c r="AE17" i="3"/>
  <c r="AJ17" i="3" s="1"/>
  <c r="AB16" i="3"/>
  <c r="AG16" i="3" s="1"/>
  <c r="AA26" i="3"/>
  <c r="AF26" i="3" s="1"/>
  <c r="AA24" i="3"/>
  <c r="AF24" i="3" s="1"/>
  <c r="AC22" i="3"/>
  <c r="AH22" i="3" s="1"/>
  <c r="AE20" i="3"/>
  <c r="AJ20" i="3" s="1"/>
  <c r="AB19" i="3"/>
  <c r="AG19" i="3" s="1"/>
  <c r="AD17" i="3"/>
  <c r="AI17" i="3" s="1"/>
  <c r="AA16" i="3"/>
  <c r="AF16" i="3" s="1"/>
  <c r="AC14" i="3"/>
  <c r="AH14" i="3" s="1"/>
  <c r="AE23" i="3"/>
  <c r="AJ23" i="3" s="1"/>
  <c r="AB22" i="3"/>
  <c r="AG22" i="3" s="1"/>
  <c r="AD20" i="3"/>
  <c r="AI20" i="3" s="1"/>
  <c r="AA19" i="3"/>
  <c r="AF19" i="3" s="1"/>
  <c r="AD25" i="3"/>
  <c r="AI25" i="3" s="1"/>
  <c r="AD23" i="3"/>
  <c r="AI23" i="3" s="1"/>
  <c r="AA22" i="3"/>
  <c r="AF22" i="3" s="1"/>
  <c r="AC20" i="3"/>
  <c r="AH20" i="3" s="1"/>
  <c r="AE18" i="3"/>
  <c r="AJ18" i="3" s="1"/>
  <c r="AB25" i="3"/>
  <c r="AG25" i="3" s="1"/>
  <c r="AC23" i="3"/>
  <c r="AH23" i="3" s="1"/>
  <c r="AE21" i="3"/>
  <c r="AJ21" i="3" s="1"/>
  <c r="AB20" i="3"/>
  <c r="AG20" i="3" s="1"/>
  <c r="AD18" i="3"/>
  <c r="AI18" i="3" s="1"/>
  <c r="AA17" i="3"/>
  <c r="AF17" i="3" s="1"/>
  <c r="AD19" i="3"/>
  <c r="AI19" i="3" s="1"/>
  <c r="AA18" i="3"/>
  <c r="AF18" i="3" s="1"/>
  <c r="AB14" i="3"/>
  <c r="AG14" i="3" s="1"/>
  <c r="AE12" i="3"/>
  <c r="AJ12" i="3" s="1"/>
  <c r="AB11" i="3"/>
  <c r="AG11" i="3" s="1"/>
  <c r="AA25" i="3"/>
  <c r="AF25" i="3" s="1"/>
  <c r="AE24" i="3"/>
  <c r="AJ24" i="3" s="1"/>
  <c r="AA14" i="3"/>
  <c r="AF14" i="3" s="1"/>
  <c r="AD12" i="3"/>
  <c r="AI12" i="3" s="1"/>
  <c r="AA11" i="3"/>
  <c r="AF11" i="3" s="1"/>
  <c r="AC9" i="3"/>
  <c r="AH9" i="3" s="1"/>
  <c r="AE7" i="3"/>
  <c r="AJ7" i="3" s="1"/>
  <c r="AB6" i="3"/>
  <c r="AG6" i="3" s="1"/>
  <c r="AC12" i="3"/>
  <c r="AH12" i="3" s="1"/>
  <c r="AE10" i="3"/>
  <c r="AJ10" i="3" s="1"/>
  <c r="AB9" i="3"/>
  <c r="AG9" i="3" s="1"/>
  <c r="AD7" i="3"/>
  <c r="AI7" i="3" s="1"/>
  <c r="AA6" i="3"/>
  <c r="AF6" i="3" s="1"/>
  <c r="AB23" i="3"/>
  <c r="AG23" i="3" s="1"/>
  <c r="AA20" i="3"/>
  <c r="AF20" i="3" s="1"/>
  <c r="AE16" i="3"/>
  <c r="AJ16" i="3" s="1"/>
  <c r="AE13" i="3"/>
  <c r="AJ13" i="3" s="1"/>
  <c r="AB12" i="3"/>
  <c r="AG12" i="3" s="1"/>
  <c r="AD10" i="3"/>
  <c r="AI10" i="3" s="1"/>
  <c r="AA9" i="3"/>
  <c r="AF9" i="3" s="1"/>
  <c r="AC7" i="3"/>
  <c r="AH7" i="3" s="1"/>
  <c r="AE5" i="3"/>
  <c r="AJ5" i="3" s="1"/>
  <c r="AC16" i="3"/>
  <c r="AH16" i="3" s="1"/>
  <c r="AE15" i="3"/>
  <c r="AJ15" i="3" s="1"/>
  <c r="AD13" i="3"/>
  <c r="AI13" i="3" s="1"/>
  <c r="AA12" i="3"/>
  <c r="AF12" i="3" s="1"/>
  <c r="AC10" i="3"/>
  <c r="AH10" i="3" s="1"/>
  <c r="AE8" i="3"/>
  <c r="AJ8" i="3" s="1"/>
  <c r="AB7" i="3"/>
  <c r="AG7" i="3" s="1"/>
  <c r="AD21" i="3"/>
  <c r="AI21" i="3" s="1"/>
  <c r="AC17" i="3"/>
  <c r="AH17" i="3" s="1"/>
  <c r="AD15" i="3"/>
  <c r="AI15" i="3" s="1"/>
  <c r="AC13" i="3"/>
  <c r="AH13" i="3" s="1"/>
  <c r="AE11" i="3"/>
  <c r="AJ11" i="3" s="1"/>
  <c r="AB10" i="3"/>
  <c r="AG10" i="3" s="1"/>
  <c r="AD8" i="3"/>
  <c r="AI8" i="3" s="1"/>
  <c r="AA7" i="3"/>
  <c r="AF7" i="3" s="1"/>
  <c r="AC18" i="3"/>
  <c r="AH18" i="3" s="1"/>
  <c r="AB15" i="3"/>
  <c r="AG15" i="3" s="1"/>
  <c r="AD14" i="3"/>
  <c r="AI14" i="3" s="1"/>
  <c r="AX5" i="3"/>
  <c r="BI5" i="3"/>
  <c r="AC6" i="3"/>
  <c r="AH6" i="3" s="1"/>
  <c r="AS6" i="3"/>
  <c r="BK6" i="3"/>
  <c r="BE7" i="3"/>
  <c r="AB8" i="3"/>
  <c r="AG8" i="3" s="1"/>
  <c r="AY8" i="3"/>
  <c r="AL9" i="3"/>
  <c r="BD9" i="3"/>
  <c r="AA10" i="3"/>
  <c r="AF10" i="3" s="1"/>
  <c r="AX10" i="3"/>
  <c r="BD12" i="3"/>
  <c r="AB13" i="3"/>
  <c r="AG13" i="3" s="1"/>
  <c r="BJ36" i="3"/>
  <c r="AT36" i="3"/>
  <c r="AL36" i="3"/>
  <c r="AY35" i="3"/>
  <c r="AQ35" i="3"/>
  <c r="BL34" i="3"/>
  <c r="BD34" i="3"/>
  <c r="AN34" i="3"/>
  <c r="BI33" i="3"/>
  <c r="AS33" i="3"/>
  <c r="AK33" i="3"/>
  <c r="BF32" i="3"/>
  <c r="AX32" i="3"/>
  <c r="BK31" i="3"/>
  <c r="BC31" i="3"/>
  <c r="AM31" i="3"/>
  <c r="AZ30" i="3"/>
  <c r="AR30" i="3"/>
  <c r="BI36" i="3"/>
  <c r="AS36" i="3"/>
  <c r="AK36" i="3"/>
  <c r="BF35" i="3"/>
  <c r="AX35" i="3"/>
  <c r="BK34" i="3"/>
  <c r="BC34" i="3"/>
  <c r="AM34" i="3"/>
  <c r="AZ33" i="3"/>
  <c r="AR33" i="3"/>
  <c r="BE32" i="3"/>
  <c r="AW32" i="3"/>
  <c r="BJ31" i="3"/>
  <c r="AT31" i="3"/>
  <c r="AL31" i="3"/>
  <c r="AY30" i="3"/>
  <c r="AQ30" i="3"/>
  <c r="BL29" i="3"/>
  <c r="BD29" i="3"/>
  <c r="AN29" i="3"/>
  <c r="BI28" i="3"/>
  <c r="AS28" i="3"/>
  <c r="AK28" i="3"/>
  <c r="AZ36" i="3"/>
  <c r="AR36" i="3"/>
  <c r="BE35" i="3"/>
  <c r="AW35" i="3"/>
  <c r="BJ34" i="3"/>
  <c r="AT34" i="3"/>
  <c r="AL34" i="3"/>
  <c r="AY33" i="3"/>
  <c r="AQ33" i="3"/>
  <c r="BL32" i="3"/>
  <c r="BD32" i="3"/>
  <c r="AN32" i="3"/>
  <c r="BI31" i="3"/>
  <c r="AS31" i="3"/>
  <c r="AK31" i="3"/>
  <c r="BF30" i="3"/>
  <c r="AX30" i="3"/>
  <c r="BK29" i="3"/>
  <c r="BC29" i="3"/>
  <c r="AM29" i="3"/>
  <c r="BF36" i="3"/>
  <c r="AX36" i="3"/>
  <c r="BK35" i="3"/>
  <c r="BC35" i="3"/>
  <c r="AM35" i="3"/>
  <c r="AZ34" i="3"/>
  <c r="AR34" i="3"/>
  <c r="BE33" i="3"/>
  <c r="AW33" i="3"/>
  <c r="BJ32" i="3"/>
  <c r="AT32" i="3"/>
  <c r="AL32" i="3"/>
  <c r="AY31" i="3"/>
  <c r="AQ31" i="3"/>
  <c r="BL30" i="3"/>
  <c r="BD30" i="3"/>
  <c r="AN30" i="3"/>
  <c r="BI29" i="3"/>
  <c r="AS29" i="3"/>
  <c r="AK29" i="3"/>
  <c r="BF28" i="3"/>
  <c r="AX28" i="3"/>
  <c r="BE36" i="3"/>
  <c r="AW36" i="3"/>
  <c r="BJ35" i="3"/>
  <c r="AT35" i="3"/>
  <c r="AL35" i="3"/>
  <c r="AY34" i="3"/>
  <c r="AQ34" i="3"/>
  <c r="BL33" i="3"/>
  <c r="BD33" i="3"/>
  <c r="AN33" i="3"/>
  <c r="BI32" i="3"/>
  <c r="AS32" i="3"/>
  <c r="AK32" i="3"/>
  <c r="BF31" i="3"/>
  <c r="AX31" i="3"/>
  <c r="BK30" i="3"/>
  <c r="BC30" i="3"/>
  <c r="AM30" i="3"/>
  <c r="AZ29" i="3"/>
  <c r="AR29" i="3"/>
  <c r="BE28" i="3"/>
  <c r="AW28" i="3"/>
  <c r="BC36" i="3"/>
  <c r="AX34" i="3"/>
  <c r="AT30" i="3"/>
  <c r="BE29" i="3"/>
  <c r="BC28" i="3"/>
  <c r="AQ28" i="3"/>
  <c r="BI27" i="3"/>
  <c r="AS27" i="3"/>
  <c r="AK27" i="3"/>
  <c r="BF26" i="3"/>
  <c r="AX26" i="3"/>
  <c r="BK25" i="3"/>
  <c r="BC25" i="3"/>
  <c r="AM25" i="3"/>
  <c r="AY36" i="3"/>
  <c r="AZ35" i="3"/>
  <c r="AW34" i="3"/>
  <c r="AT33" i="3"/>
  <c r="AR32" i="3"/>
  <c r="AR31" i="3"/>
  <c r="AS30" i="3"/>
  <c r="AL29" i="3"/>
  <c r="AN28" i="3"/>
  <c r="AZ27" i="3"/>
  <c r="AR27" i="3"/>
  <c r="BE26" i="3"/>
  <c r="AW26" i="3"/>
  <c r="AS34" i="3"/>
  <c r="BK33" i="3"/>
  <c r="BK32" i="3"/>
  <c r="AQ32" i="3"/>
  <c r="BL31" i="3"/>
  <c r="BJ30" i="3"/>
  <c r="AY29" i="3"/>
  <c r="BL28" i="3"/>
  <c r="AZ28" i="3"/>
  <c r="AM28" i="3"/>
  <c r="AY27" i="3"/>
  <c r="AQ27" i="3"/>
  <c r="BL26" i="3"/>
  <c r="BD26" i="3"/>
  <c r="AN26" i="3"/>
  <c r="BI25" i="3"/>
  <c r="AS25" i="3"/>
  <c r="AK25" i="3"/>
  <c r="AS35" i="3"/>
  <c r="BJ33" i="3"/>
  <c r="AM33" i="3"/>
  <c r="AM32" i="3"/>
  <c r="AN31" i="3"/>
  <c r="BI30" i="3"/>
  <c r="AL30" i="3"/>
  <c r="AX29" i="3"/>
  <c r="BK28" i="3"/>
  <c r="AY28" i="3"/>
  <c r="AL28" i="3"/>
  <c r="BF27" i="3"/>
  <c r="AX27" i="3"/>
  <c r="BL36" i="3"/>
  <c r="AQ36" i="3"/>
  <c r="BL35" i="3"/>
  <c r="AR35" i="3"/>
  <c r="BI34" i="3"/>
  <c r="BF33" i="3"/>
  <c r="AL33" i="3"/>
  <c r="BE31" i="3"/>
  <c r="BE30" i="3"/>
  <c r="AK30" i="3"/>
  <c r="AW29" i="3"/>
  <c r="BJ28" i="3"/>
  <c r="BE27" i="3"/>
  <c r="AW27" i="3"/>
  <c r="BK36" i="3"/>
  <c r="AN36" i="3"/>
  <c r="BI35" i="3"/>
  <c r="AN35" i="3"/>
  <c r="BF34" i="3"/>
  <c r="AK34" i="3"/>
  <c r="BC33" i="3"/>
  <c r="BC32" i="3"/>
  <c r="BD31" i="3"/>
  <c r="BJ29" i="3"/>
  <c r="AT29" i="3"/>
  <c r="BL27" i="3"/>
  <c r="AM36" i="3"/>
  <c r="AK35" i="3"/>
  <c r="BE34" i="3"/>
  <c r="AZ32" i="3"/>
  <c r="AZ31" i="3"/>
  <c r="AQ29" i="3"/>
  <c r="AT28" i="3"/>
  <c r="BK27" i="3"/>
  <c r="BC27" i="3"/>
  <c r="AM27" i="3"/>
  <c r="AZ26" i="3"/>
  <c r="AR26" i="3"/>
  <c r="BD36" i="3"/>
  <c r="BD35" i="3"/>
  <c r="AX33" i="3"/>
  <c r="AY32" i="3"/>
  <c r="AW31" i="3"/>
  <c r="AW30" i="3"/>
  <c r="BF29" i="3"/>
  <c r="BD28" i="3"/>
  <c r="AR28" i="3"/>
  <c r="BJ27" i="3"/>
  <c r="BK26" i="3"/>
  <c r="BF25" i="3"/>
  <c r="BJ24" i="3"/>
  <c r="AT24" i="3"/>
  <c r="AL24" i="3"/>
  <c r="AY23" i="3"/>
  <c r="AQ23" i="3"/>
  <c r="BL22" i="3"/>
  <c r="BD22" i="3"/>
  <c r="AN22" i="3"/>
  <c r="BI21" i="3"/>
  <c r="AS21" i="3"/>
  <c r="AK21" i="3"/>
  <c r="BF20" i="3"/>
  <c r="AX20" i="3"/>
  <c r="BK19" i="3"/>
  <c r="BC19" i="3"/>
  <c r="AM19" i="3"/>
  <c r="AZ18" i="3"/>
  <c r="AR18" i="3"/>
  <c r="BE17" i="3"/>
  <c r="AW17" i="3"/>
  <c r="BJ16" i="3"/>
  <c r="AT16" i="3"/>
  <c r="AL16" i="3"/>
  <c r="AY15" i="3"/>
  <c r="AQ15" i="3"/>
  <c r="BL14" i="3"/>
  <c r="BD14" i="3"/>
  <c r="AN14" i="3"/>
  <c r="BD27" i="3"/>
  <c r="BJ26" i="3"/>
  <c r="AT26" i="3"/>
  <c r="BE25" i="3"/>
  <c r="AT25" i="3"/>
  <c r="BI24" i="3"/>
  <c r="AS24" i="3"/>
  <c r="AK24" i="3"/>
  <c r="BF23" i="3"/>
  <c r="AX23" i="3"/>
  <c r="BK22" i="3"/>
  <c r="BC22" i="3"/>
  <c r="AM22" i="3"/>
  <c r="AZ21" i="3"/>
  <c r="AR21" i="3"/>
  <c r="BI26" i="3"/>
  <c r="AS26" i="3"/>
  <c r="BD25" i="3"/>
  <c r="AR25" i="3"/>
  <c r="AZ24" i="3"/>
  <c r="AR24" i="3"/>
  <c r="BE23" i="3"/>
  <c r="AW23" i="3"/>
  <c r="BJ22" i="3"/>
  <c r="AT22" i="3"/>
  <c r="AL22" i="3"/>
  <c r="AY21" i="3"/>
  <c r="AQ21" i="3"/>
  <c r="BL20" i="3"/>
  <c r="BD20" i="3"/>
  <c r="AN20" i="3"/>
  <c r="BI19" i="3"/>
  <c r="AS19" i="3"/>
  <c r="AK19" i="3"/>
  <c r="BF18" i="3"/>
  <c r="AX18" i="3"/>
  <c r="BK17" i="3"/>
  <c r="BC17" i="3"/>
  <c r="AM17" i="3"/>
  <c r="AZ16" i="3"/>
  <c r="AR16" i="3"/>
  <c r="AQ26" i="3"/>
  <c r="AQ25" i="3"/>
  <c r="AY24" i="3"/>
  <c r="AQ24" i="3"/>
  <c r="BL23" i="3"/>
  <c r="BD23" i="3"/>
  <c r="AN23" i="3"/>
  <c r="BI22" i="3"/>
  <c r="AS22" i="3"/>
  <c r="AK22" i="3"/>
  <c r="BF21" i="3"/>
  <c r="AX21" i="3"/>
  <c r="BK20" i="3"/>
  <c r="BC20" i="3"/>
  <c r="AM20" i="3"/>
  <c r="AZ19" i="3"/>
  <c r="AR19" i="3"/>
  <c r="BE18" i="3"/>
  <c r="AW18" i="3"/>
  <c r="BJ17" i="3"/>
  <c r="AT17" i="3"/>
  <c r="AL17" i="3"/>
  <c r="AY16" i="3"/>
  <c r="AQ16" i="3"/>
  <c r="BL15" i="3"/>
  <c r="BD15" i="3"/>
  <c r="AN15" i="3"/>
  <c r="BI14" i="3"/>
  <c r="AS14" i="3"/>
  <c r="AK14" i="3"/>
  <c r="AT27" i="3"/>
  <c r="BC26" i="3"/>
  <c r="AM26" i="3"/>
  <c r="BL25" i="3"/>
  <c r="AZ25" i="3"/>
  <c r="BF24" i="3"/>
  <c r="AX24" i="3"/>
  <c r="BK23" i="3"/>
  <c r="BC23" i="3"/>
  <c r="AM23" i="3"/>
  <c r="AZ22" i="3"/>
  <c r="AR22" i="3"/>
  <c r="BE21" i="3"/>
  <c r="AW21" i="3"/>
  <c r="BJ20" i="3"/>
  <c r="AT20" i="3"/>
  <c r="AL20" i="3"/>
  <c r="AY19" i="3"/>
  <c r="AQ19" i="3"/>
  <c r="BL18" i="3"/>
  <c r="BD18" i="3"/>
  <c r="AN18" i="3"/>
  <c r="AN27" i="3"/>
  <c r="AL26" i="3"/>
  <c r="BJ25" i="3"/>
  <c r="AY25" i="3"/>
  <c r="BE24" i="3"/>
  <c r="AW24" i="3"/>
  <c r="BJ23" i="3"/>
  <c r="AT23" i="3"/>
  <c r="AL23" i="3"/>
  <c r="AY22" i="3"/>
  <c r="AQ22" i="3"/>
  <c r="BL21" i="3"/>
  <c r="BD21" i="3"/>
  <c r="AN21" i="3"/>
  <c r="BI20" i="3"/>
  <c r="AS20" i="3"/>
  <c r="AK20" i="3"/>
  <c r="BF19" i="3"/>
  <c r="AX19" i="3"/>
  <c r="BK18" i="3"/>
  <c r="BC18" i="3"/>
  <c r="AM18" i="3"/>
  <c r="AL27" i="3"/>
  <c r="AK26" i="3"/>
  <c r="AX25" i="3"/>
  <c r="AN25" i="3"/>
  <c r="BL24" i="3"/>
  <c r="BD24" i="3"/>
  <c r="AN24" i="3"/>
  <c r="BI23" i="3"/>
  <c r="AS23" i="3"/>
  <c r="AK23" i="3"/>
  <c r="BF22" i="3"/>
  <c r="AX22" i="3"/>
  <c r="BK21" i="3"/>
  <c r="BC21" i="3"/>
  <c r="AM21" i="3"/>
  <c r="AZ20" i="3"/>
  <c r="AR20" i="3"/>
  <c r="BE19" i="3"/>
  <c r="AW19" i="3"/>
  <c r="BJ18" i="3"/>
  <c r="AT18" i="3"/>
  <c r="AL18" i="3"/>
  <c r="AY17" i="3"/>
  <c r="AQ17" i="3"/>
  <c r="BL16" i="3"/>
  <c r="BD16" i="3"/>
  <c r="AN16" i="3"/>
  <c r="AL25" i="3"/>
  <c r="AM24" i="3"/>
  <c r="AZ23" i="3"/>
  <c r="BE22" i="3"/>
  <c r="BJ19" i="3"/>
  <c r="BD17" i="3"/>
  <c r="AN17" i="3"/>
  <c r="AK16" i="3"/>
  <c r="BF15" i="3"/>
  <c r="AK15" i="3"/>
  <c r="AX14" i="3"/>
  <c r="AM14" i="3"/>
  <c r="BF13" i="3"/>
  <c r="AX13" i="3"/>
  <c r="BK12" i="3"/>
  <c r="BC12" i="3"/>
  <c r="AM12" i="3"/>
  <c r="AZ11" i="3"/>
  <c r="AR11" i="3"/>
  <c r="AR23" i="3"/>
  <c r="AW22" i="3"/>
  <c r="BJ21" i="3"/>
  <c r="BD19" i="3"/>
  <c r="AK17" i="3"/>
  <c r="AX16" i="3"/>
  <c r="BE15" i="3"/>
  <c r="AT15" i="3"/>
  <c r="AW14" i="3"/>
  <c r="AL14" i="3"/>
  <c r="BE13" i="3"/>
  <c r="AW13" i="3"/>
  <c r="BJ12" i="3"/>
  <c r="AT12" i="3"/>
  <c r="AL12" i="3"/>
  <c r="AY11" i="3"/>
  <c r="AQ11" i="3"/>
  <c r="BL10" i="3"/>
  <c r="BD10" i="3"/>
  <c r="AN10" i="3"/>
  <c r="BI9" i="3"/>
  <c r="AS9" i="3"/>
  <c r="AK9" i="3"/>
  <c r="BF8" i="3"/>
  <c r="AX8" i="3"/>
  <c r="BK7" i="3"/>
  <c r="BC7" i="3"/>
  <c r="AM7" i="3"/>
  <c r="AZ6" i="3"/>
  <c r="AR6" i="3"/>
  <c r="BE5" i="3"/>
  <c r="AW5" i="3"/>
  <c r="AY18" i="3"/>
  <c r="AZ17" i="3"/>
  <c r="AW16" i="3"/>
  <c r="BC15" i="3"/>
  <c r="AS15" i="3"/>
  <c r="BF14" i="3"/>
  <c r="BL13" i="3"/>
  <c r="BD13" i="3"/>
  <c r="AN13" i="3"/>
  <c r="BI12" i="3"/>
  <c r="AS12" i="3"/>
  <c r="AK12" i="3"/>
  <c r="BF11" i="3"/>
  <c r="AX11" i="3"/>
  <c r="BK10" i="3"/>
  <c r="BC10" i="3"/>
  <c r="AM10" i="3"/>
  <c r="AZ9" i="3"/>
  <c r="AR9" i="3"/>
  <c r="BE8" i="3"/>
  <c r="AW8" i="3"/>
  <c r="BJ7" i="3"/>
  <c r="AT7" i="3"/>
  <c r="AL7" i="3"/>
  <c r="AY6" i="3"/>
  <c r="AQ6" i="3"/>
  <c r="BL5" i="3"/>
  <c r="BD5" i="3"/>
  <c r="AN5" i="3"/>
  <c r="AY26" i="3"/>
  <c r="AT21" i="3"/>
  <c r="AS18" i="3"/>
  <c r="AX17" i="3"/>
  <c r="BK16" i="3"/>
  <c r="AR15" i="3"/>
  <c r="BE14" i="3"/>
  <c r="AT14" i="3"/>
  <c r="BK13" i="3"/>
  <c r="BC13" i="3"/>
  <c r="AM13" i="3"/>
  <c r="AZ12" i="3"/>
  <c r="AR12" i="3"/>
  <c r="BE11" i="3"/>
  <c r="AW11" i="3"/>
  <c r="BJ10" i="3"/>
  <c r="AT10" i="3"/>
  <c r="AL10" i="3"/>
  <c r="AY9" i="3"/>
  <c r="AQ9" i="3"/>
  <c r="BL8" i="3"/>
  <c r="BD8" i="3"/>
  <c r="AN8" i="3"/>
  <c r="BI7" i="3"/>
  <c r="AS7" i="3"/>
  <c r="AK7" i="3"/>
  <c r="BF6" i="3"/>
  <c r="AX6" i="3"/>
  <c r="BK5" i="3"/>
  <c r="BC5" i="3"/>
  <c r="AM5" i="3"/>
  <c r="AL21" i="3"/>
  <c r="BE20" i="3"/>
  <c r="AT19" i="3"/>
  <c r="AQ18" i="3"/>
  <c r="BL17" i="3"/>
  <c r="BI16" i="3"/>
  <c r="AS16" i="3"/>
  <c r="BK15" i="3"/>
  <c r="BC14" i="3"/>
  <c r="AR14" i="3"/>
  <c r="BJ13" i="3"/>
  <c r="AT13" i="3"/>
  <c r="AL13" i="3"/>
  <c r="AY12" i="3"/>
  <c r="AQ12" i="3"/>
  <c r="BL11" i="3"/>
  <c r="BD11" i="3"/>
  <c r="AN11" i="3"/>
  <c r="BI10" i="3"/>
  <c r="AS10" i="3"/>
  <c r="AK10" i="3"/>
  <c r="BF9" i="3"/>
  <c r="AX9" i="3"/>
  <c r="BK8" i="3"/>
  <c r="BC8" i="3"/>
  <c r="AM8" i="3"/>
  <c r="AZ7" i="3"/>
  <c r="AR7" i="3"/>
  <c r="BE6" i="3"/>
  <c r="AW6" i="3"/>
  <c r="BK24" i="3"/>
  <c r="AY20" i="3"/>
  <c r="AN19" i="3"/>
  <c r="AK18" i="3"/>
  <c r="BI17" i="3"/>
  <c r="AS17" i="3"/>
  <c r="BF16" i="3"/>
  <c r="BJ15" i="3"/>
  <c r="AZ15" i="3"/>
  <c r="AQ14" i="3"/>
  <c r="BI13" i="3"/>
  <c r="AS13" i="3"/>
  <c r="AK13" i="3"/>
  <c r="BF12" i="3"/>
  <c r="AX12" i="3"/>
  <c r="BK11" i="3"/>
  <c r="BC11" i="3"/>
  <c r="AM11" i="3"/>
  <c r="AZ10" i="3"/>
  <c r="AR10" i="3"/>
  <c r="BE9" i="3"/>
  <c r="AW9" i="3"/>
  <c r="BJ8" i="3"/>
  <c r="AT8" i="3"/>
  <c r="AL8" i="3"/>
  <c r="AY7" i="3"/>
  <c r="AQ7" i="3"/>
  <c r="BL6" i="3"/>
  <c r="BD6" i="3"/>
  <c r="AN6" i="3"/>
  <c r="AW25" i="3"/>
  <c r="AQ20" i="3"/>
  <c r="BL19" i="3"/>
  <c r="BI18" i="3"/>
  <c r="BF17" i="3"/>
  <c r="BC16" i="3"/>
  <c r="AM16" i="3"/>
  <c r="AW15" i="3"/>
  <c r="AL15" i="3"/>
  <c r="BJ14" i="3"/>
  <c r="AY14" i="3"/>
  <c r="AK5" i="3"/>
  <c r="AY5" i="3"/>
  <c r="BJ5" i="3"/>
  <c r="AD6" i="3"/>
  <c r="AI6" i="3" s="1"/>
  <c r="AT6" i="3"/>
  <c r="AN7" i="3"/>
  <c r="BF7" i="3"/>
  <c r="AC8" i="3"/>
  <c r="AH8" i="3" s="1"/>
  <c r="AZ8" i="3"/>
  <c r="AM9" i="3"/>
  <c r="BJ9" i="3"/>
  <c r="AY10" i="3"/>
  <c r="BE12" i="3"/>
  <c r="BE16" i="3"/>
  <c r="AA5" i="3"/>
  <c r="AL5" i="3"/>
  <c r="AZ5" i="3"/>
  <c r="AE6" i="3"/>
  <c r="AJ6" i="3" s="1"/>
  <c r="BL7" i="3"/>
  <c r="AN9" i="3"/>
  <c r="BK9" i="3"/>
  <c r="BE10" i="3"/>
  <c r="AC11" i="3"/>
  <c r="AH11" i="3" s="1"/>
  <c r="BI11" i="3"/>
  <c r="BL12" i="3"/>
  <c r="AC15" i="3"/>
  <c r="AH15" i="3" s="1"/>
  <c r="AB17" i="3"/>
  <c r="AG17" i="3" s="1"/>
  <c r="AB5" i="3"/>
  <c r="AG5" i="3" s="1"/>
  <c r="AT9" i="3"/>
  <c r="BL9" i="3"/>
  <c r="BF10" i="3"/>
  <c r="AD11" i="3"/>
  <c r="AI11" i="3" s="1"/>
  <c r="BJ11" i="3"/>
  <c r="AQ13" i="3"/>
  <c r="AM15" i="3"/>
  <c r="AR17" i="3"/>
  <c r="AW20" i="3"/>
  <c r="K34" i="3"/>
  <c r="H33" i="3"/>
  <c r="J31" i="3"/>
  <c r="G30" i="3"/>
  <c r="H36" i="3"/>
  <c r="J34" i="3"/>
  <c r="G33" i="3"/>
  <c r="I31" i="3"/>
  <c r="K29" i="3"/>
  <c r="H28" i="3"/>
  <c r="G36" i="3"/>
  <c r="I34" i="3"/>
  <c r="K32" i="3"/>
  <c r="H31" i="3"/>
  <c r="J29" i="3"/>
  <c r="J35" i="3"/>
  <c r="G34" i="3"/>
  <c r="I32" i="3"/>
  <c r="K30" i="3"/>
  <c r="H29" i="3"/>
  <c r="I35" i="3"/>
  <c r="K33" i="3"/>
  <c r="H32" i="3"/>
  <c r="J30" i="3"/>
  <c r="G29" i="3"/>
  <c r="H35" i="3"/>
  <c r="K36" i="3"/>
  <c r="K35" i="3"/>
  <c r="I36" i="3"/>
  <c r="AR13" i="2"/>
  <c r="AR25" i="2"/>
  <c r="AX10" i="2"/>
  <c r="AX26" i="2"/>
  <c r="BD15" i="2"/>
  <c r="BD35" i="2"/>
  <c r="AH24" i="2"/>
  <c r="AN10" i="2"/>
  <c r="AN32" i="2"/>
  <c r="AU14" i="2"/>
  <c r="AT33" i="2"/>
  <c r="BA11" i="2"/>
  <c r="BA28" i="2"/>
  <c r="BG10" i="2"/>
  <c r="BF33" i="2"/>
  <c r="AS9" i="2"/>
  <c r="AS13" i="2"/>
  <c r="AS17" i="2"/>
  <c r="AS21" i="2"/>
  <c r="AS25" i="2"/>
  <c r="AS29" i="2"/>
  <c r="AS33" i="2"/>
  <c r="AY6" i="2"/>
  <c r="AY10" i="2"/>
  <c r="AY14" i="2"/>
  <c r="AY18" i="2"/>
  <c r="AY22" i="2"/>
  <c r="AY26" i="2"/>
  <c r="AY30" i="2"/>
  <c r="AY34" i="2"/>
  <c r="BE7" i="2"/>
  <c r="BE11" i="2"/>
  <c r="BE15" i="2"/>
  <c r="BE19" i="2"/>
  <c r="BE23" i="2"/>
  <c r="BE27" i="2"/>
  <c r="BE31" i="2"/>
  <c r="BE35" i="2"/>
  <c r="AI7" i="2"/>
  <c r="AH10" i="2"/>
  <c r="AH14" i="2"/>
  <c r="AH17" i="2"/>
  <c r="AH21" i="2"/>
  <c r="AI24" i="2"/>
  <c r="AH28" i="2"/>
  <c r="AH35" i="2"/>
  <c r="AN7" i="2"/>
  <c r="AO10" i="2"/>
  <c r="AO14" i="2"/>
  <c r="AN18" i="2"/>
  <c r="AN22" i="2"/>
  <c r="AO25" i="2"/>
  <c r="AN29" i="2"/>
  <c r="AO32" i="2"/>
  <c r="AN36" i="2"/>
  <c r="AT11" i="2"/>
  <c r="AT15" i="2"/>
  <c r="AU18" i="2"/>
  <c r="AU22" i="2"/>
  <c r="AT26" i="2"/>
  <c r="AT30" i="2"/>
  <c r="AU33" i="2"/>
  <c r="BA5" i="2"/>
  <c r="AZ12" i="2"/>
  <c r="BA18" i="2"/>
  <c r="BA22" i="2"/>
  <c r="BA25" i="2"/>
  <c r="AZ29" i="2"/>
  <c r="BA32" i="2"/>
  <c r="BA35" i="2"/>
  <c r="BG7" i="2"/>
  <c r="BF11" i="2"/>
  <c r="BF15" i="2"/>
  <c r="BG18" i="2"/>
  <c r="BG22" i="2"/>
  <c r="BF26" i="2"/>
  <c r="BF30" i="2"/>
  <c r="BG33" i="2"/>
  <c r="AR17" i="2"/>
  <c r="AR29" i="2"/>
  <c r="AX14" i="2"/>
  <c r="AX34" i="2"/>
  <c r="BD19" i="2"/>
  <c r="AH7" i="2"/>
  <c r="AI20" i="2"/>
  <c r="AO6" i="2"/>
  <c r="AO28" i="2"/>
  <c r="AU10" i="2"/>
  <c r="AT22" i="2"/>
  <c r="BA8" i="2"/>
  <c r="AZ25" i="2"/>
  <c r="BF7" i="2"/>
  <c r="BG29" i="2"/>
  <c r="AR6" i="2"/>
  <c r="AR10" i="2"/>
  <c r="AR14" i="2"/>
  <c r="AR18" i="2"/>
  <c r="AR22" i="2"/>
  <c r="AR26" i="2"/>
  <c r="AR30" i="2"/>
  <c r="AR34" i="2"/>
  <c r="AX7" i="2"/>
  <c r="AX11" i="2"/>
  <c r="AX15" i="2"/>
  <c r="AX19" i="2"/>
  <c r="AX23" i="2"/>
  <c r="AX27" i="2"/>
  <c r="AX31" i="2"/>
  <c r="AX35" i="2"/>
  <c r="BD8" i="2"/>
  <c r="BD12" i="2"/>
  <c r="BD16" i="2"/>
  <c r="BD20" i="2"/>
  <c r="BD24" i="2"/>
  <c r="BD28" i="2"/>
  <c r="BD32" i="2"/>
  <c r="BD36" i="2"/>
  <c r="AI10" i="2"/>
  <c r="AI14" i="2"/>
  <c r="AI17" i="2"/>
  <c r="AI21" i="2"/>
  <c r="AI28" i="2"/>
  <c r="AH32" i="2"/>
  <c r="AI35" i="2"/>
  <c r="AO7" i="2"/>
  <c r="AN11" i="2"/>
  <c r="AN15" i="2"/>
  <c r="AO18" i="2"/>
  <c r="AO22" i="2"/>
  <c r="AN26" i="2"/>
  <c r="AO29" i="2"/>
  <c r="AN33" i="2"/>
  <c r="AO36" i="2"/>
  <c r="AT8" i="2"/>
  <c r="AU11" i="2"/>
  <c r="AU15" i="2"/>
  <c r="AT19" i="2"/>
  <c r="AT23" i="2"/>
  <c r="AU26" i="2"/>
  <c r="AU30" i="2"/>
  <c r="AT34" i="2"/>
  <c r="AZ6" i="2"/>
  <c r="AZ9" i="2"/>
  <c r="BA12" i="2"/>
  <c r="AZ16" i="2"/>
  <c r="AZ19" i="2"/>
  <c r="AZ23" i="2"/>
  <c r="BA29" i="2"/>
  <c r="AZ36" i="2"/>
  <c r="BG11" i="2"/>
  <c r="BG15" i="2"/>
  <c r="BF19" i="2"/>
  <c r="BF23" i="2"/>
  <c r="BG26" i="2"/>
  <c r="BG30" i="2"/>
  <c r="BF34" i="2"/>
  <c r="AR9" i="2"/>
  <c r="AX6" i="2"/>
  <c r="AX30" i="2"/>
  <c r="BD27" i="2"/>
  <c r="AI13" i="2"/>
  <c r="AI31" i="2"/>
  <c r="AO17" i="2"/>
  <c r="AU7" i="2"/>
  <c r="AU29" i="2"/>
  <c r="BA15" i="2"/>
  <c r="AZ32" i="2"/>
  <c r="BG14" i="2"/>
  <c r="BG25" i="2"/>
  <c r="AS6" i="2"/>
  <c r="AS10" i="2"/>
  <c r="AS14" i="2"/>
  <c r="AS18" i="2"/>
  <c r="AS22" i="2"/>
  <c r="AS26" i="2"/>
  <c r="AS30" i="2"/>
  <c r="AS34" i="2"/>
  <c r="AY7" i="2"/>
  <c r="AY11" i="2"/>
  <c r="AY15" i="2"/>
  <c r="AY19" i="2"/>
  <c r="AY23" i="2"/>
  <c r="AY27" i="2"/>
  <c r="AY31" i="2"/>
  <c r="AY35" i="2"/>
  <c r="BE8" i="2"/>
  <c r="BE12" i="2"/>
  <c r="BE16" i="2"/>
  <c r="BE20" i="2"/>
  <c r="BE24" i="2"/>
  <c r="BE28" i="2"/>
  <c r="BE32" i="2"/>
  <c r="BE36" i="2"/>
  <c r="AH8" i="2"/>
  <c r="AH11" i="2"/>
  <c r="AH15" i="2"/>
  <c r="AH18" i="2"/>
  <c r="AH22" i="2"/>
  <c r="AH25" i="2"/>
  <c r="AH29" i="2"/>
  <c r="AI32" i="2"/>
  <c r="AH36" i="2"/>
  <c r="AO11" i="2"/>
  <c r="AO15" i="2"/>
  <c r="AN19" i="2"/>
  <c r="AN23" i="2"/>
  <c r="AO26" i="2"/>
  <c r="AN30" i="2"/>
  <c r="AO33" i="2"/>
  <c r="AT5" i="2"/>
  <c r="AU8" i="2"/>
  <c r="AT12" i="2"/>
  <c r="AU19" i="2"/>
  <c r="AU23" i="2"/>
  <c r="AT27" i="2"/>
  <c r="AT31" i="2"/>
  <c r="AU34" i="2"/>
  <c r="BA6" i="2"/>
  <c r="BA9" i="2"/>
  <c r="AZ13" i="2"/>
  <c r="BA16" i="2"/>
  <c r="BA19" i="2"/>
  <c r="BA23" i="2"/>
  <c r="AZ26" i="2"/>
  <c r="AZ30" i="2"/>
  <c r="AZ33" i="2"/>
  <c r="BA36" i="2"/>
  <c r="BF8" i="2"/>
  <c r="BF12" i="2"/>
  <c r="BG19" i="2"/>
  <c r="BG23" i="2"/>
  <c r="BF27" i="2"/>
  <c r="BF31" i="2"/>
  <c r="BG34" i="2"/>
  <c r="AR21" i="2"/>
  <c r="AX18" i="2"/>
  <c r="BD7" i="2"/>
  <c r="BD23" i="2"/>
  <c r="AI27" i="2"/>
  <c r="AN14" i="2"/>
  <c r="AO35" i="2"/>
  <c r="AU25" i="2"/>
  <c r="AZ18" i="2"/>
  <c r="BF18" i="2"/>
  <c r="AR7" i="2"/>
  <c r="AR11" i="2"/>
  <c r="AR15" i="2"/>
  <c r="AR19" i="2"/>
  <c r="AR23" i="2"/>
  <c r="AR27" i="2"/>
  <c r="AR31" i="2"/>
  <c r="AR35" i="2"/>
  <c r="AX8" i="2"/>
  <c r="AX12" i="2"/>
  <c r="AX16" i="2"/>
  <c r="AX20" i="2"/>
  <c r="AX24" i="2"/>
  <c r="AX28" i="2"/>
  <c r="AX32" i="2"/>
  <c r="AX36" i="2"/>
  <c r="BD9" i="2"/>
  <c r="BD13" i="2"/>
  <c r="BD17" i="2"/>
  <c r="BD21" i="2"/>
  <c r="BD25" i="2"/>
  <c r="BD29" i="2"/>
  <c r="BD33" i="2"/>
  <c r="AH5" i="2"/>
  <c r="AI8" i="2"/>
  <c r="AI11" i="2"/>
  <c r="AI15" i="2"/>
  <c r="AI18" i="2"/>
  <c r="AI22" i="2"/>
  <c r="AI25" i="2"/>
  <c r="AI29" i="2"/>
  <c r="AI36" i="2"/>
  <c r="AN8" i="2"/>
  <c r="AN12" i="2"/>
  <c r="AO19" i="2"/>
  <c r="AO23" i="2"/>
  <c r="AO30" i="2"/>
  <c r="AN34" i="2"/>
  <c r="AU5" i="2"/>
  <c r="AT9" i="2"/>
  <c r="AU12" i="2"/>
  <c r="AT16" i="2"/>
  <c r="AT20" i="2"/>
  <c r="AU27" i="2"/>
  <c r="AU31" i="2"/>
  <c r="AT35" i="2"/>
  <c r="AZ7" i="2"/>
  <c r="BA13" i="2"/>
  <c r="AZ20" i="2"/>
  <c r="BA26" i="2"/>
  <c r="BA30" i="2"/>
  <c r="BA33" i="2"/>
  <c r="BF5" i="2"/>
  <c r="BG8" i="2"/>
  <c r="BG12" i="2"/>
  <c r="BF16" i="2"/>
  <c r="BF20" i="2"/>
  <c r="BG27" i="2"/>
  <c r="BG31" i="2"/>
  <c r="BF35" i="2"/>
  <c r="AR33" i="2"/>
  <c r="AX22" i="2"/>
  <c r="BD11" i="2"/>
  <c r="BD31" i="2"/>
  <c r="AI34" i="2"/>
  <c r="AN25" i="2"/>
  <c r="AT18" i="2"/>
  <c r="AZ5" i="2"/>
  <c r="AZ22" i="2"/>
  <c r="AZ35" i="2"/>
  <c r="BF22" i="2"/>
  <c r="AS7" i="2"/>
  <c r="AS11" i="2"/>
  <c r="AS15" i="2"/>
  <c r="AS19" i="2"/>
  <c r="AS23" i="2"/>
  <c r="AS27" i="2"/>
  <c r="AS31" i="2"/>
  <c r="AS35" i="2"/>
  <c r="AY8" i="2"/>
  <c r="AY12" i="2"/>
  <c r="AY16" i="2"/>
  <c r="AY20" i="2"/>
  <c r="AY24" i="2"/>
  <c r="AY28" i="2"/>
  <c r="AY32" i="2"/>
  <c r="AY36" i="2"/>
  <c r="BE9" i="2"/>
  <c r="BE13" i="2"/>
  <c r="BE17" i="2"/>
  <c r="BE21" i="2"/>
  <c r="BE25" i="2"/>
  <c r="BE29" i="2"/>
  <c r="BE33" i="2"/>
  <c r="AI5" i="2"/>
  <c r="AH12" i="2"/>
  <c r="AH19" i="2"/>
  <c r="AH23" i="2"/>
  <c r="AH26" i="2"/>
  <c r="AH30" i="2"/>
  <c r="AH33" i="2"/>
  <c r="AN5" i="2"/>
  <c r="AO8" i="2"/>
  <c r="AO12" i="2"/>
  <c r="AN16" i="2"/>
  <c r="AN20" i="2"/>
  <c r="AN27" i="2"/>
  <c r="AN31" i="2"/>
  <c r="AO34" i="2"/>
  <c r="AT6" i="2"/>
  <c r="AU9" i="2"/>
  <c r="AT13" i="2"/>
  <c r="AU16" i="2"/>
  <c r="AU20" i="2"/>
  <c r="AT24" i="2"/>
  <c r="AT28" i="2"/>
  <c r="AU35" i="2"/>
  <c r="BA7" i="2"/>
  <c r="AZ10" i="2"/>
  <c r="AZ14" i="2"/>
  <c r="AZ17" i="2"/>
  <c r="BA20" i="2"/>
  <c r="AZ24" i="2"/>
  <c r="AZ27" i="2"/>
  <c r="AZ31" i="2"/>
  <c r="BG5" i="2"/>
  <c r="BF9" i="2"/>
  <c r="BF13" i="2"/>
  <c r="BG16" i="2"/>
  <c r="BG20" i="2"/>
  <c r="BF24" i="2"/>
  <c r="BF28" i="2"/>
  <c r="BG35" i="2"/>
  <c r="AR8" i="2"/>
  <c r="AR12" i="2"/>
  <c r="AR16" i="2"/>
  <c r="AR20" i="2"/>
  <c r="AR24" i="2"/>
  <c r="AR28" i="2"/>
  <c r="AR32" i="2"/>
  <c r="AR36" i="2"/>
  <c r="AX9" i="2"/>
  <c r="AX13" i="2"/>
  <c r="AX17" i="2"/>
  <c r="AX21" i="2"/>
  <c r="AX25" i="2"/>
  <c r="AX29" i="2"/>
  <c r="AX33" i="2"/>
  <c r="BD6" i="2"/>
  <c r="BD10" i="2"/>
  <c r="BD14" i="2"/>
  <c r="BD18" i="2"/>
  <c r="BD22" i="2"/>
  <c r="BD26" i="2"/>
  <c r="BD30" i="2"/>
  <c r="BD34" i="2"/>
  <c r="AH6" i="2"/>
  <c r="AH9" i="2"/>
  <c r="AI12" i="2"/>
  <c r="AH16" i="2"/>
  <c r="AI19" i="2"/>
  <c r="AI23" i="2"/>
  <c r="AI26" i="2"/>
  <c r="AI30" i="2"/>
  <c r="AI33" i="2"/>
  <c r="AO5" i="2"/>
  <c r="AN9" i="2"/>
  <c r="AN13" i="2"/>
  <c r="AO16" i="2"/>
  <c r="AO20" i="2"/>
  <c r="AN24" i="2"/>
  <c r="AO27" i="2"/>
  <c r="AO31" i="2"/>
  <c r="AU6" i="2"/>
  <c r="AU13" i="2"/>
  <c r="AT17" i="2"/>
  <c r="AT21" i="2"/>
  <c r="AU24" i="2"/>
  <c r="AU28" i="2"/>
  <c r="AT32" i="2"/>
  <c r="AT36" i="2"/>
  <c r="BA10" i="2"/>
  <c r="BA14" i="2"/>
  <c r="BA17" i="2"/>
  <c r="AZ21" i="2"/>
  <c r="BA24" i="2"/>
  <c r="BA27" i="2"/>
  <c r="BA31" i="2"/>
  <c r="AZ34" i="2"/>
  <c r="BF6" i="2"/>
  <c r="BG9" i="2"/>
  <c r="BG13" i="2"/>
  <c r="BF17" i="2"/>
  <c r="BF21" i="2"/>
  <c r="BG24" i="2"/>
  <c r="BG28" i="2"/>
  <c r="BF32" i="2"/>
  <c r="BF36" i="2"/>
  <c r="AO21" i="2"/>
  <c r="AS8" i="2"/>
  <c r="AS12" i="2"/>
  <c r="AS16" i="2"/>
  <c r="AS20" i="2"/>
  <c r="AS24" i="2"/>
  <c r="AS28" i="2"/>
  <c r="AS32" i="2"/>
  <c r="AS36" i="2"/>
  <c r="AY9" i="2"/>
  <c r="AY13" i="2"/>
  <c r="AY17" i="2"/>
  <c r="AY21" i="2"/>
  <c r="AY25" i="2"/>
  <c r="AY29" i="2"/>
  <c r="AY33" i="2"/>
  <c r="BE6" i="2"/>
  <c r="BE10" i="2"/>
  <c r="BE14" i="2"/>
  <c r="BE18" i="2"/>
  <c r="BE22" i="2"/>
  <c r="BE26" i="2"/>
  <c r="BE30" i="2"/>
  <c r="BE34" i="2"/>
  <c r="AI6" i="2"/>
  <c r="AI9" i="2"/>
  <c r="AH13" i="2"/>
  <c r="AI16" i="2"/>
  <c r="AH20" i="2"/>
  <c r="AH27" i="2"/>
  <c r="AH31" i="2"/>
  <c r="AH34" i="2"/>
  <c r="AN6" i="2"/>
  <c r="AO9" i="2"/>
  <c r="AO13" i="2"/>
  <c r="AN17" i="2"/>
  <c r="AN21" i="2"/>
  <c r="AO24" i="2"/>
  <c r="AN28" i="2"/>
  <c r="AN35" i="2"/>
  <c r="AT7" i="2"/>
  <c r="AT10" i="2"/>
  <c r="AT14" i="2"/>
  <c r="AU17" i="2"/>
  <c r="AU21" i="2"/>
  <c r="AT25" i="2"/>
  <c r="AT29" i="2"/>
  <c r="AU32" i="2"/>
  <c r="AU36" i="2"/>
  <c r="AZ8" i="2"/>
  <c r="AZ11" i="2"/>
  <c r="AZ15" i="2"/>
  <c r="BA21" i="2"/>
  <c r="AZ28" i="2"/>
  <c r="BA34" i="2"/>
  <c r="BG6" i="2"/>
  <c r="BF10" i="2"/>
  <c r="BF14" i="2"/>
  <c r="BG17" i="2"/>
  <c r="BG21" i="2"/>
  <c r="BF25" i="2"/>
  <c r="BF29" i="2"/>
  <c r="BG32" i="2"/>
  <c r="AG27" i="2"/>
  <c r="AG29" i="2"/>
  <c r="AF35" i="2"/>
  <c r="AL8" i="2"/>
  <c r="AL35" i="2"/>
  <c r="AF6" i="2"/>
  <c r="AF8" i="2"/>
  <c r="AF10" i="2"/>
  <c r="AF12" i="2"/>
  <c r="AG31" i="2"/>
  <c r="AG33" i="2"/>
  <c r="AG35" i="2"/>
  <c r="AM6" i="2"/>
  <c r="AM8" i="2"/>
  <c r="AL10" i="2"/>
  <c r="AL12" i="2"/>
  <c r="AL14" i="2"/>
  <c r="AL16" i="2"/>
  <c r="AM35" i="2"/>
  <c r="AG23" i="2"/>
  <c r="AF31" i="2"/>
  <c r="AL6" i="2"/>
  <c r="AM27" i="2"/>
  <c r="AM33" i="2"/>
  <c r="AG6" i="2"/>
  <c r="AG8" i="2"/>
  <c r="AG10" i="2"/>
  <c r="AG12" i="2"/>
  <c r="AF14" i="2"/>
  <c r="AF16" i="2"/>
  <c r="AF18" i="2"/>
  <c r="AF20" i="2"/>
  <c r="AM10" i="2"/>
  <c r="AM12" i="2"/>
  <c r="AM14" i="2"/>
  <c r="AM16" i="2"/>
  <c r="AL18" i="2"/>
  <c r="AL20" i="2"/>
  <c r="AL22" i="2"/>
  <c r="AL24" i="2"/>
  <c r="AM29" i="2"/>
  <c r="AG14" i="2"/>
  <c r="AG16" i="2"/>
  <c r="AG18" i="2"/>
  <c r="AG20" i="2"/>
  <c r="AF22" i="2"/>
  <c r="AF24" i="2"/>
  <c r="AF26" i="2"/>
  <c r="AF28" i="2"/>
  <c r="AM18" i="2"/>
  <c r="AM20" i="2"/>
  <c r="AM22" i="2"/>
  <c r="AM24" i="2"/>
  <c r="AL26" i="2"/>
  <c r="AL28" i="2"/>
  <c r="AL30" i="2"/>
  <c r="AL32" i="2"/>
  <c r="AG25" i="2"/>
  <c r="AF33" i="2"/>
  <c r="AM31" i="2"/>
  <c r="AG22" i="2"/>
  <c r="AG24" i="2"/>
  <c r="AG26" i="2"/>
  <c r="AG28" i="2"/>
  <c r="AF30" i="2"/>
  <c r="AF32" i="2"/>
  <c r="AF34" i="2"/>
  <c r="AF36" i="2"/>
  <c r="AL7" i="2"/>
  <c r="AL9" i="2"/>
  <c r="AM26" i="2"/>
  <c r="AM28" i="2"/>
  <c r="AM30" i="2"/>
  <c r="AM32" i="2"/>
  <c r="AL34" i="2"/>
  <c r="AL36" i="2"/>
  <c r="AF7" i="2"/>
  <c r="AF9" i="2"/>
  <c r="AF11" i="2"/>
  <c r="AF13" i="2"/>
  <c r="AG30" i="2"/>
  <c r="AG32" i="2"/>
  <c r="AG34" i="2"/>
  <c r="AG36" i="2"/>
  <c r="AM7" i="2"/>
  <c r="AM9" i="2"/>
  <c r="AL11" i="2"/>
  <c r="AL13" i="2"/>
  <c r="AL15" i="2"/>
  <c r="AL17" i="2"/>
  <c r="AM34" i="2"/>
  <c r="AM36" i="2"/>
  <c r="AG7" i="2"/>
  <c r="AG9" i="2"/>
  <c r="AG11" i="2"/>
  <c r="AG13" i="2"/>
  <c r="AF15" i="2"/>
  <c r="AF17" i="2"/>
  <c r="AF19" i="2"/>
  <c r="AF21" i="2"/>
  <c r="AM11" i="2"/>
  <c r="AM13" i="2"/>
  <c r="AM15" i="2"/>
  <c r="AM17" i="2"/>
  <c r="AL19" i="2"/>
  <c r="AL21" i="2"/>
  <c r="AL23" i="2"/>
  <c r="AL25" i="2"/>
  <c r="AG15" i="2"/>
  <c r="AG17" i="2"/>
  <c r="AG19" i="2"/>
  <c r="AG21" i="2"/>
  <c r="AF23" i="2"/>
  <c r="AF25" i="2"/>
  <c r="AF27" i="2"/>
  <c r="AF29" i="2"/>
  <c r="AM19" i="2"/>
  <c r="AM21" i="2"/>
  <c r="AM23" i="2"/>
  <c r="AM25" i="2"/>
  <c r="AL27" i="2"/>
  <c r="AL29" i="2"/>
  <c r="AL31" i="2"/>
  <c r="AL33" i="2"/>
  <c r="AG5" i="2"/>
  <c r="AF5" i="2"/>
  <c r="AY5" i="2"/>
  <c r="BD5" i="2"/>
  <c r="BE5" i="2"/>
  <c r="AL5" i="2"/>
  <c r="AM5" i="2"/>
  <c r="AX5" i="2"/>
  <c r="AR5" i="2"/>
  <c r="AS5" i="2"/>
  <c r="BB34" i="2" l="1"/>
  <c r="BC34" i="2" s="1"/>
  <c r="BN34" i="2" s="1"/>
  <c r="AA11" i="5"/>
  <c r="AB11" i="5" s="1"/>
  <c r="BI26" i="5" s="1"/>
  <c r="AB38" i="2"/>
  <c r="AG10" i="5"/>
  <c r="AH10" i="5" s="1"/>
  <c r="BM28" i="5" s="1"/>
  <c r="AG12" i="5"/>
  <c r="AH12" i="5" s="1"/>
  <c r="BN27" i="5" s="1"/>
  <c r="AA15" i="5"/>
  <c r="AB15" i="5" s="1"/>
  <c r="BJ27" i="5" s="1"/>
  <c r="AG14" i="5"/>
  <c r="AH14" i="5" s="1"/>
  <c r="BO26" i="5" s="1"/>
  <c r="AG15" i="5"/>
  <c r="AH15" i="5" s="1"/>
  <c r="BO27" i="5" s="1"/>
  <c r="AG18" i="5"/>
  <c r="AH18" i="5" s="1"/>
  <c r="BP27" i="5" s="1"/>
  <c r="AG11" i="5"/>
  <c r="AH11" i="5" s="1"/>
  <c r="BN26" i="5" s="1"/>
  <c r="AA7" i="5"/>
  <c r="AB7" i="5" s="1"/>
  <c r="BG28" i="5" s="1"/>
  <c r="AA16" i="5"/>
  <c r="AB16" i="5" s="1"/>
  <c r="BJ28" i="5" s="1"/>
  <c r="P13" i="6"/>
  <c r="AG6" i="5"/>
  <c r="AH6" i="5" s="1"/>
  <c r="BL27" i="5" s="1"/>
  <c r="AG9" i="5"/>
  <c r="AH9" i="5" s="1"/>
  <c r="BM27" i="5" s="1"/>
  <c r="AG13" i="5"/>
  <c r="AH13" i="5" s="1"/>
  <c r="BN28" i="5" s="1"/>
  <c r="U18" i="5"/>
  <c r="V18" i="5" s="1"/>
  <c r="BF27" i="5" s="1"/>
  <c r="AA9" i="5"/>
  <c r="AB9" i="5" s="1"/>
  <c r="BH27" i="5" s="1"/>
  <c r="AG17" i="5"/>
  <c r="AH17" i="5" s="1"/>
  <c r="BP26" i="5" s="1"/>
  <c r="AB39" i="2"/>
  <c r="AB41" i="2" s="1"/>
  <c r="AG16" i="5"/>
  <c r="AH16" i="5" s="1"/>
  <c r="BO28" i="5" s="1"/>
  <c r="BH29" i="2"/>
  <c r="BI29" i="2" s="1"/>
  <c r="BO29" i="2" s="1"/>
  <c r="AA18" i="5"/>
  <c r="AB18" i="5" s="1"/>
  <c r="BK27" i="5" s="1"/>
  <c r="AV25" i="2"/>
  <c r="AW25" i="2" s="1"/>
  <c r="BM25" i="2" s="1"/>
  <c r="AG7" i="5"/>
  <c r="AH7" i="5" s="1"/>
  <c r="BL28" i="5" s="1"/>
  <c r="AA10" i="5"/>
  <c r="AB10" i="5" s="1"/>
  <c r="BH28" i="5" s="1"/>
  <c r="AA17" i="5"/>
  <c r="AB17" i="5" s="1"/>
  <c r="BK26" i="5" s="1"/>
  <c r="BG19" i="5"/>
  <c r="AG5" i="5"/>
  <c r="AH5" i="5" s="1"/>
  <c r="BL26" i="5" s="1"/>
  <c r="U17" i="5"/>
  <c r="V17" i="5" s="1"/>
  <c r="BF26" i="5" s="1"/>
  <c r="U15" i="5"/>
  <c r="V15" i="5" s="1"/>
  <c r="BE27" i="5" s="1"/>
  <c r="AA14" i="5"/>
  <c r="AB14" i="5" s="1"/>
  <c r="BJ26" i="5" s="1"/>
  <c r="U9" i="5"/>
  <c r="V9" i="5" s="1"/>
  <c r="BC27" i="5" s="1"/>
  <c r="U12" i="5"/>
  <c r="V12" i="5" s="1"/>
  <c r="BD27" i="5" s="1"/>
  <c r="BK7" i="5"/>
  <c r="U5" i="5"/>
  <c r="V5" i="5" s="1"/>
  <c r="BB26" i="5" s="1"/>
  <c r="U13" i="5"/>
  <c r="V13" i="5" s="1"/>
  <c r="BD28" i="5" s="1"/>
  <c r="U10" i="5"/>
  <c r="V10" i="5" s="1"/>
  <c r="BC28" i="5" s="1"/>
  <c r="U14" i="5"/>
  <c r="V14" i="5" s="1"/>
  <c r="BE26" i="5" s="1"/>
  <c r="U11" i="5"/>
  <c r="V11" i="5" s="1"/>
  <c r="BD26" i="5" s="1"/>
  <c r="U8" i="5"/>
  <c r="V8" i="5" s="1"/>
  <c r="BC26" i="5" s="1"/>
  <c r="U6" i="5"/>
  <c r="V6" i="5" s="1"/>
  <c r="BB27" i="5" s="1"/>
  <c r="N21" i="5"/>
  <c r="N22" i="5"/>
  <c r="O21" i="5"/>
  <c r="O22" i="5"/>
  <c r="P21" i="5"/>
  <c r="P22" i="5"/>
  <c r="BO5" i="5"/>
  <c r="BM6" i="5"/>
  <c r="BD6" i="5"/>
  <c r="BO6" i="5"/>
  <c r="BJ7" i="5"/>
  <c r="BM5" i="5"/>
  <c r="BH6" i="5"/>
  <c r="BC5" i="5"/>
  <c r="BK6" i="5"/>
  <c r="BI7" i="5"/>
  <c r="BL5" i="5"/>
  <c r="BI5" i="5"/>
  <c r="BG5" i="5"/>
  <c r="BN5" i="5"/>
  <c r="BP6" i="5"/>
  <c r="BP5" i="5"/>
  <c r="BM7" i="5"/>
  <c r="BO7" i="5"/>
  <c r="BI6" i="5"/>
  <c r="BJ6" i="5"/>
  <c r="BH7" i="5"/>
  <c r="BL6" i="5"/>
  <c r="BG6" i="5"/>
  <c r="BH5" i="5"/>
  <c r="BK5" i="5"/>
  <c r="BL7" i="5"/>
  <c r="BN6" i="5"/>
  <c r="BG7" i="5"/>
  <c r="BJ5" i="5"/>
  <c r="BP7" i="5"/>
  <c r="BN7" i="5"/>
  <c r="BB5" i="5"/>
  <c r="BF5" i="5"/>
  <c r="BE6" i="5"/>
  <c r="BC7" i="5"/>
  <c r="BD7" i="5"/>
  <c r="BF6" i="5"/>
  <c r="BE7" i="5"/>
  <c r="BD5" i="5"/>
  <c r="BB6" i="5"/>
  <c r="BF7" i="5"/>
  <c r="BE5" i="5"/>
  <c r="BC6" i="5"/>
  <c r="BB7" i="5"/>
  <c r="DN11" i="5"/>
  <c r="DO11" i="5" s="1"/>
  <c r="EE11" i="5" s="1"/>
  <c r="DZ32" i="5"/>
  <c r="EA32" i="5" s="1"/>
  <c r="EG32" i="5" s="1"/>
  <c r="DB22" i="5"/>
  <c r="DC22" i="5" s="1"/>
  <c r="EC22" i="5" s="1"/>
  <c r="DT17" i="5"/>
  <c r="DU17" i="5" s="1"/>
  <c r="EF17" i="5" s="1"/>
  <c r="DT9" i="5"/>
  <c r="DU9" i="5" s="1"/>
  <c r="EF9" i="5" s="1"/>
  <c r="DZ34" i="5"/>
  <c r="EA34" i="5" s="1"/>
  <c r="EG34" i="5" s="1"/>
  <c r="DN32" i="5"/>
  <c r="DO32" i="5" s="1"/>
  <c r="EE32" i="5" s="1"/>
  <c r="DT12" i="5"/>
  <c r="DU12" i="5" s="1"/>
  <c r="EF12" i="5" s="1"/>
  <c r="DH5" i="5"/>
  <c r="DI5" i="5" s="1"/>
  <c r="ED5" i="5" s="1"/>
  <c r="DN27" i="5"/>
  <c r="DO27" i="5" s="1"/>
  <c r="EE27" i="5" s="1"/>
  <c r="DB15" i="5"/>
  <c r="DC15" i="5" s="1"/>
  <c r="EC15" i="5" s="1"/>
  <c r="DB27" i="5"/>
  <c r="DC27" i="5" s="1"/>
  <c r="EC27" i="5" s="1"/>
  <c r="DH29" i="5"/>
  <c r="DI29" i="5" s="1"/>
  <c r="ED29" i="5" s="1"/>
  <c r="DZ35" i="5"/>
  <c r="EA35" i="5" s="1"/>
  <c r="EG35" i="5" s="1"/>
  <c r="BZ38" i="5"/>
  <c r="DT25" i="5"/>
  <c r="DU25" i="5" s="1"/>
  <c r="EF25" i="5" s="1"/>
  <c r="DZ21" i="5"/>
  <c r="EA21" i="5" s="1"/>
  <c r="EG21" i="5" s="1"/>
  <c r="DN19" i="5"/>
  <c r="DO19" i="5" s="1"/>
  <c r="EE19" i="5" s="1"/>
  <c r="DZ23" i="5"/>
  <c r="EA23" i="5" s="1"/>
  <c r="EG23" i="5" s="1"/>
  <c r="DB16" i="5"/>
  <c r="DC16" i="5" s="1"/>
  <c r="EC16" i="5" s="1"/>
  <c r="DB20" i="5"/>
  <c r="DC20" i="5" s="1"/>
  <c r="EC20" i="5" s="1"/>
  <c r="DH26" i="5"/>
  <c r="DI26" i="5" s="1"/>
  <c r="ED26" i="5" s="1"/>
  <c r="DH34" i="5"/>
  <c r="DI34" i="5" s="1"/>
  <c r="ED34" i="5" s="1"/>
  <c r="DT33" i="5"/>
  <c r="DU33" i="5" s="1"/>
  <c r="EF33" i="5" s="1"/>
  <c r="DT31" i="5"/>
  <c r="DU31" i="5" s="1"/>
  <c r="EF31" i="5" s="1"/>
  <c r="DB36" i="5"/>
  <c r="DC36" i="5" s="1"/>
  <c r="EC36" i="5" s="1"/>
  <c r="DT11" i="5"/>
  <c r="DU11" i="5" s="1"/>
  <c r="EF11" i="5" s="1"/>
  <c r="DH20" i="5"/>
  <c r="DI20" i="5" s="1"/>
  <c r="ED20" i="5" s="1"/>
  <c r="DT32" i="5"/>
  <c r="DU32" i="5" s="1"/>
  <c r="EF32" i="5" s="1"/>
  <c r="DZ15" i="5"/>
  <c r="EA15" i="5" s="1"/>
  <c r="EG15" i="5" s="1"/>
  <c r="DH11" i="5"/>
  <c r="DI11" i="5" s="1"/>
  <c r="ED11" i="5" s="1"/>
  <c r="DT6" i="5"/>
  <c r="DU6" i="5" s="1"/>
  <c r="EF6" i="5" s="1"/>
  <c r="CJ38" i="5"/>
  <c r="DH31" i="5"/>
  <c r="DI31" i="5" s="1"/>
  <c r="ED31" i="5" s="1"/>
  <c r="DZ26" i="5"/>
  <c r="EA26" i="5" s="1"/>
  <c r="EG26" i="5" s="1"/>
  <c r="DN35" i="5"/>
  <c r="DO35" i="5" s="1"/>
  <c r="EE35" i="5" s="1"/>
  <c r="DH35" i="5"/>
  <c r="DI35" i="5" s="1"/>
  <c r="ED35" i="5" s="1"/>
  <c r="DZ10" i="5"/>
  <c r="EA10" i="5" s="1"/>
  <c r="EG10" i="5" s="1"/>
  <c r="DN22" i="5"/>
  <c r="DO22" i="5" s="1"/>
  <c r="EE22" i="5" s="1"/>
  <c r="DT36" i="5"/>
  <c r="DU36" i="5" s="1"/>
  <c r="EF36" i="5" s="1"/>
  <c r="DN7" i="5"/>
  <c r="DO7" i="5" s="1"/>
  <c r="EE7" i="5" s="1"/>
  <c r="DT7" i="5"/>
  <c r="DU7" i="5" s="1"/>
  <c r="EF7" i="5" s="1"/>
  <c r="BZ39" i="5"/>
  <c r="DT8" i="5"/>
  <c r="DU8" i="5" s="1"/>
  <c r="EF8" i="5" s="1"/>
  <c r="CE43" i="5"/>
  <c r="DH8" i="5"/>
  <c r="DI8" i="5" s="1"/>
  <c r="ED8" i="5" s="1"/>
  <c r="DT15" i="5"/>
  <c r="DU15" i="5" s="1"/>
  <c r="EF15" i="5" s="1"/>
  <c r="DT20" i="5"/>
  <c r="DU20" i="5" s="1"/>
  <c r="EF20" i="5" s="1"/>
  <c r="DN17" i="5"/>
  <c r="DO17" i="5" s="1"/>
  <c r="EE17" i="5" s="1"/>
  <c r="DZ17" i="5"/>
  <c r="EA17" i="5" s="1"/>
  <c r="EG17" i="5" s="1"/>
  <c r="DH10" i="5"/>
  <c r="DI10" i="5" s="1"/>
  <c r="ED10" i="5" s="1"/>
  <c r="DZ16" i="5"/>
  <c r="EA16" i="5" s="1"/>
  <c r="EG16" i="5" s="1"/>
  <c r="DZ20" i="5"/>
  <c r="EA20" i="5" s="1"/>
  <c r="EG20" i="5" s="1"/>
  <c r="DN21" i="5"/>
  <c r="DO21" i="5" s="1"/>
  <c r="EE21" i="5" s="1"/>
  <c r="DT24" i="5"/>
  <c r="DU24" i="5" s="1"/>
  <c r="EF24" i="5" s="1"/>
  <c r="DN20" i="5"/>
  <c r="DO20" i="5" s="1"/>
  <c r="EE20" i="5" s="1"/>
  <c r="DB24" i="5"/>
  <c r="DC24" i="5" s="1"/>
  <c r="EC24" i="5" s="1"/>
  <c r="DZ28" i="5"/>
  <c r="EA28" i="5" s="1"/>
  <c r="EG28" i="5" s="1"/>
  <c r="DB28" i="5"/>
  <c r="DC28" i="5" s="1"/>
  <c r="EC28" i="5" s="1"/>
  <c r="DZ27" i="5"/>
  <c r="EA27" i="5" s="1"/>
  <c r="EG27" i="5" s="1"/>
  <c r="DB31" i="5"/>
  <c r="DC31" i="5" s="1"/>
  <c r="EC31" i="5" s="1"/>
  <c r="DB32" i="5"/>
  <c r="DC32" i="5" s="1"/>
  <c r="EC32" i="5" s="1"/>
  <c r="DZ36" i="5"/>
  <c r="EA36" i="5" s="1"/>
  <c r="EG36" i="5" s="1"/>
  <c r="DB6" i="5"/>
  <c r="DC6" i="5" s="1"/>
  <c r="EC6" i="5" s="1"/>
  <c r="DN10" i="5"/>
  <c r="DO10" i="5" s="1"/>
  <c r="EE10" i="5" s="1"/>
  <c r="CE38" i="5"/>
  <c r="DB10" i="5"/>
  <c r="DC10" i="5" s="1"/>
  <c r="EC10" i="5" s="1"/>
  <c r="DH6" i="5"/>
  <c r="DI6" i="5" s="1"/>
  <c r="ED6" i="5" s="1"/>
  <c r="DN8" i="5"/>
  <c r="DO8" i="5" s="1"/>
  <c r="EE8" i="5" s="1"/>
  <c r="DB12" i="5"/>
  <c r="DC12" i="5" s="1"/>
  <c r="EC12" i="5" s="1"/>
  <c r="DZ14" i="5"/>
  <c r="EA14" i="5" s="1"/>
  <c r="EG14" i="5" s="1"/>
  <c r="DZ11" i="5"/>
  <c r="EA11" i="5" s="1"/>
  <c r="EG11" i="5" s="1"/>
  <c r="DB19" i="5"/>
  <c r="DC19" i="5" s="1"/>
  <c r="EC19" i="5" s="1"/>
  <c r="DH23" i="5"/>
  <c r="DI23" i="5" s="1"/>
  <c r="ED23" i="5" s="1"/>
  <c r="DT29" i="5"/>
  <c r="DU29" i="5" s="1"/>
  <c r="EF29" i="5" s="1"/>
  <c r="DT35" i="5"/>
  <c r="DU35" i="5" s="1"/>
  <c r="EF35" i="5" s="1"/>
  <c r="DN29" i="5"/>
  <c r="DO29" i="5" s="1"/>
  <c r="EE29" i="5" s="1"/>
  <c r="DZ7" i="5"/>
  <c r="EA7" i="5" s="1"/>
  <c r="EG7" i="5" s="1"/>
  <c r="DB8" i="5"/>
  <c r="DC8" i="5" s="1"/>
  <c r="EC8" i="5" s="1"/>
  <c r="DH18" i="5"/>
  <c r="DI18" i="5" s="1"/>
  <c r="ED18" i="5" s="1"/>
  <c r="DZ31" i="5"/>
  <c r="EA31" i="5" s="1"/>
  <c r="EG31" i="5" s="1"/>
  <c r="DT28" i="5"/>
  <c r="DU28" i="5" s="1"/>
  <c r="EF28" i="5" s="1"/>
  <c r="CE39" i="5"/>
  <c r="DT13" i="5"/>
  <c r="DU13" i="5" s="1"/>
  <c r="EF13" i="5" s="1"/>
  <c r="DZ12" i="5"/>
  <c r="EA12" i="5" s="1"/>
  <c r="EG12" i="5" s="1"/>
  <c r="DN13" i="5"/>
  <c r="DO13" i="5" s="1"/>
  <c r="EE13" i="5" s="1"/>
  <c r="DB17" i="5"/>
  <c r="DC17" i="5" s="1"/>
  <c r="EC17" i="5" s="1"/>
  <c r="DB23" i="5"/>
  <c r="DC23" i="5" s="1"/>
  <c r="EC23" i="5" s="1"/>
  <c r="DN15" i="5"/>
  <c r="DO15" i="5" s="1"/>
  <c r="EE15" i="5" s="1"/>
  <c r="DZ18" i="5"/>
  <c r="EA18" i="5" s="1"/>
  <c r="EG18" i="5" s="1"/>
  <c r="DT14" i="5"/>
  <c r="DU14" i="5" s="1"/>
  <c r="EF14" i="5" s="1"/>
  <c r="DB18" i="5"/>
  <c r="DC18" i="5" s="1"/>
  <c r="EC18" i="5" s="1"/>
  <c r="DH15" i="5"/>
  <c r="DI15" i="5" s="1"/>
  <c r="ED15" i="5" s="1"/>
  <c r="DH19" i="5"/>
  <c r="DI19" i="5" s="1"/>
  <c r="ED19" i="5" s="1"/>
  <c r="DT18" i="5"/>
  <c r="DU18" i="5" s="1"/>
  <c r="EF18" i="5" s="1"/>
  <c r="DH25" i="5"/>
  <c r="DI25" i="5" s="1"/>
  <c r="ED25" i="5" s="1"/>
  <c r="DZ19" i="5"/>
  <c r="EA19" i="5" s="1"/>
  <c r="EG19" i="5" s="1"/>
  <c r="DN25" i="5"/>
  <c r="DO25" i="5" s="1"/>
  <c r="EE25" i="5" s="1"/>
  <c r="DB21" i="5"/>
  <c r="DC21" i="5" s="1"/>
  <c r="EC21" i="5" s="1"/>
  <c r="DN30" i="5"/>
  <c r="DO30" i="5" s="1"/>
  <c r="EE30" i="5" s="1"/>
  <c r="DH27" i="5"/>
  <c r="DI27" i="5" s="1"/>
  <c r="ED27" i="5" s="1"/>
  <c r="DT34" i="5"/>
  <c r="DU34" i="5" s="1"/>
  <c r="EF34" i="5" s="1"/>
  <c r="DB33" i="5"/>
  <c r="DC33" i="5" s="1"/>
  <c r="EC33" i="5" s="1"/>
  <c r="DN5" i="5"/>
  <c r="DO5" i="5" s="1"/>
  <c r="EE5" i="5" s="1"/>
  <c r="DH12" i="5"/>
  <c r="DI12" i="5" s="1"/>
  <c r="ED12" i="5" s="1"/>
  <c r="DZ9" i="5"/>
  <c r="EA9" i="5" s="1"/>
  <c r="EG9" i="5" s="1"/>
  <c r="DB7" i="5"/>
  <c r="DC7" i="5" s="1"/>
  <c r="EC7" i="5" s="1"/>
  <c r="DT5" i="5"/>
  <c r="DU5" i="5" s="1"/>
  <c r="EF5" i="5" s="1"/>
  <c r="DH7" i="5"/>
  <c r="DI7" i="5" s="1"/>
  <c r="ED7" i="5" s="1"/>
  <c r="DZ5" i="5"/>
  <c r="EA5" i="5" s="1"/>
  <c r="EG5" i="5" s="1"/>
  <c r="DZ8" i="5"/>
  <c r="EA8" i="5" s="1"/>
  <c r="EG8" i="5" s="1"/>
  <c r="DN18" i="5"/>
  <c r="DO18" i="5" s="1"/>
  <c r="EE18" i="5" s="1"/>
  <c r="DT16" i="5"/>
  <c r="DU16" i="5" s="1"/>
  <c r="EF16" i="5" s="1"/>
  <c r="DZ22" i="5"/>
  <c r="EA22" i="5" s="1"/>
  <c r="EG22" i="5" s="1"/>
  <c r="DH22" i="5"/>
  <c r="DI22" i="5" s="1"/>
  <c r="ED22" i="5" s="1"/>
  <c r="DB29" i="5"/>
  <c r="DC29" i="5" s="1"/>
  <c r="EC29" i="5" s="1"/>
  <c r="DT27" i="5"/>
  <c r="DU27" i="5" s="1"/>
  <c r="EF27" i="5" s="1"/>
  <c r="DN24" i="5"/>
  <c r="DO24" i="5" s="1"/>
  <c r="EE24" i="5" s="1"/>
  <c r="DB34" i="5"/>
  <c r="DC34" i="5" s="1"/>
  <c r="EC34" i="5" s="1"/>
  <c r="DN33" i="5"/>
  <c r="DO33" i="5" s="1"/>
  <c r="EE33" i="5" s="1"/>
  <c r="DH36" i="5"/>
  <c r="DI36" i="5" s="1"/>
  <c r="ED36" i="5" s="1"/>
  <c r="DN9" i="5"/>
  <c r="DO9" i="5" s="1"/>
  <c r="EE9" i="5" s="1"/>
  <c r="DB9" i="5"/>
  <c r="DC9" i="5" s="1"/>
  <c r="EC9" i="5" s="1"/>
  <c r="DN16" i="5"/>
  <c r="DO16" i="5" s="1"/>
  <c r="EE16" i="5" s="1"/>
  <c r="DH16" i="5"/>
  <c r="DI16" i="5" s="1"/>
  <c r="ED16" i="5" s="1"/>
  <c r="DH13" i="5"/>
  <c r="DI13" i="5" s="1"/>
  <c r="ED13" i="5" s="1"/>
  <c r="DB13" i="5"/>
  <c r="DC13" i="5" s="1"/>
  <c r="EC13" i="5" s="1"/>
  <c r="DH17" i="5"/>
  <c r="DI17" i="5" s="1"/>
  <c r="ED17" i="5" s="1"/>
  <c r="DT23" i="5"/>
  <c r="DU23" i="5" s="1"/>
  <c r="EF23" i="5" s="1"/>
  <c r="DN23" i="5"/>
  <c r="DO23" i="5" s="1"/>
  <c r="EE23" i="5" s="1"/>
  <c r="DT22" i="5"/>
  <c r="DU22" i="5" s="1"/>
  <c r="EF22" i="5" s="1"/>
  <c r="DZ24" i="5"/>
  <c r="EA24" i="5" s="1"/>
  <c r="EG24" i="5" s="1"/>
  <c r="DH28" i="5"/>
  <c r="DI28" i="5" s="1"/>
  <c r="ED28" i="5" s="1"/>
  <c r="DH33" i="5"/>
  <c r="DI33" i="5" s="1"/>
  <c r="ED33" i="5" s="1"/>
  <c r="DB25" i="5"/>
  <c r="DC25" i="5" s="1"/>
  <c r="EC25" i="5" s="1"/>
  <c r="DN26" i="5"/>
  <c r="DO26" i="5" s="1"/>
  <c r="EE26" i="5" s="1"/>
  <c r="DB30" i="5"/>
  <c r="DC30" i="5" s="1"/>
  <c r="EC30" i="5" s="1"/>
  <c r="DZ33" i="5"/>
  <c r="EA33" i="5" s="1"/>
  <c r="EG33" i="5" s="1"/>
  <c r="DN34" i="5"/>
  <c r="DO34" i="5" s="1"/>
  <c r="EE34" i="5" s="1"/>
  <c r="DN36" i="5"/>
  <c r="DO36" i="5" s="1"/>
  <c r="EE36" i="5" s="1"/>
  <c r="CO38" i="5"/>
  <c r="CO39" i="5"/>
  <c r="CS5" i="5"/>
  <c r="DB5" i="5"/>
  <c r="DC5" i="5" s="1"/>
  <c r="DT10" i="5"/>
  <c r="DU10" i="5" s="1"/>
  <c r="EF10" i="5" s="1"/>
  <c r="DT21" i="5"/>
  <c r="DU21" i="5" s="1"/>
  <c r="EF21" i="5" s="1"/>
  <c r="DN12" i="5"/>
  <c r="DO12" i="5" s="1"/>
  <c r="EE12" i="5" s="1"/>
  <c r="DH30" i="5"/>
  <c r="DI30" i="5" s="1"/>
  <c r="ED30" i="5" s="1"/>
  <c r="DT30" i="5"/>
  <c r="DU30" i="5" s="1"/>
  <c r="EF30" i="5" s="1"/>
  <c r="CJ39" i="5"/>
  <c r="DH9" i="5"/>
  <c r="DI9" i="5" s="1"/>
  <c r="ED9" i="5" s="1"/>
  <c r="DZ6" i="5"/>
  <c r="EA6" i="5" s="1"/>
  <c r="EG6" i="5" s="1"/>
  <c r="CE44" i="5"/>
  <c r="DN6" i="5"/>
  <c r="DO6" i="5" s="1"/>
  <c r="EE6" i="5" s="1"/>
  <c r="DH14" i="5"/>
  <c r="DI14" i="5" s="1"/>
  <c r="ED14" i="5" s="1"/>
  <c r="DB14" i="5"/>
  <c r="DC14" i="5" s="1"/>
  <c r="EC14" i="5" s="1"/>
  <c r="DB11" i="5"/>
  <c r="DC11" i="5" s="1"/>
  <c r="EC11" i="5" s="1"/>
  <c r="DT19" i="5"/>
  <c r="DU19" i="5" s="1"/>
  <c r="EF19" i="5" s="1"/>
  <c r="DZ13" i="5"/>
  <c r="EA13" i="5" s="1"/>
  <c r="EG13" i="5" s="1"/>
  <c r="DN14" i="5"/>
  <c r="DO14" i="5" s="1"/>
  <c r="EE14" i="5" s="1"/>
  <c r="DZ29" i="5"/>
  <c r="EA29" i="5" s="1"/>
  <c r="EG29" i="5" s="1"/>
  <c r="DH21" i="5"/>
  <c r="DI21" i="5" s="1"/>
  <c r="ED21" i="5" s="1"/>
  <c r="DN28" i="5"/>
  <c r="DO28" i="5" s="1"/>
  <c r="EE28" i="5" s="1"/>
  <c r="DT26" i="5"/>
  <c r="DU26" i="5" s="1"/>
  <c r="EF26" i="5" s="1"/>
  <c r="DB26" i="5"/>
  <c r="DC26" i="5" s="1"/>
  <c r="EC26" i="5" s="1"/>
  <c r="DZ25" i="5"/>
  <c r="EA25" i="5" s="1"/>
  <c r="EG25" i="5" s="1"/>
  <c r="DH24" i="5"/>
  <c r="DI24" i="5" s="1"/>
  <c r="ED24" i="5" s="1"/>
  <c r="DZ30" i="5"/>
  <c r="EA30" i="5" s="1"/>
  <c r="EG30" i="5" s="1"/>
  <c r="DB35" i="5"/>
  <c r="DC35" i="5" s="1"/>
  <c r="EC35" i="5" s="1"/>
  <c r="DN31" i="5"/>
  <c r="DO31" i="5" s="1"/>
  <c r="EE31" i="5" s="1"/>
  <c r="DH32" i="5"/>
  <c r="DI32" i="5" s="1"/>
  <c r="ED32" i="5" s="1"/>
  <c r="BA26" i="3"/>
  <c r="BB26" i="3" s="1"/>
  <c r="BR26" i="3" s="1"/>
  <c r="AU16" i="3"/>
  <c r="AV16" i="3" s="1"/>
  <c r="BQ16" i="3" s="1"/>
  <c r="AO24" i="3"/>
  <c r="AP24" i="3" s="1"/>
  <c r="BP24" i="3" s="1"/>
  <c r="W39" i="3"/>
  <c r="BA7" i="3"/>
  <c r="BB7" i="3" s="1"/>
  <c r="BR7" i="3" s="1"/>
  <c r="AO11" i="3"/>
  <c r="AP11" i="3" s="1"/>
  <c r="BP11" i="3" s="1"/>
  <c r="BM15" i="3"/>
  <c r="BN15" i="3" s="1"/>
  <c r="BT15" i="3" s="1"/>
  <c r="BG16" i="3"/>
  <c r="BH16" i="3" s="1"/>
  <c r="BS16" i="3" s="1"/>
  <c r="R38" i="3"/>
  <c r="BA12" i="3"/>
  <c r="BB12" i="3" s="1"/>
  <c r="BR12" i="3" s="1"/>
  <c r="BG30" i="3"/>
  <c r="BH30" i="3" s="1"/>
  <c r="BS30" i="3" s="1"/>
  <c r="AO15" i="3"/>
  <c r="AP15" i="3" s="1"/>
  <c r="BP15" i="3" s="1"/>
  <c r="R43" i="3"/>
  <c r="BG22" i="3"/>
  <c r="BH22" i="3" s="1"/>
  <c r="BS22" i="3" s="1"/>
  <c r="R44" i="3"/>
  <c r="BG12" i="3"/>
  <c r="BH12" i="3" s="1"/>
  <c r="BS12" i="3" s="1"/>
  <c r="AU10" i="3"/>
  <c r="AV10" i="3" s="1"/>
  <c r="BQ10" i="3" s="1"/>
  <c r="AO16" i="3"/>
  <c r="AP16" i="3" s="1"/>
  <c r="BP16" i="3" s="1"/>
  <c r="BM21" i="3"/>
  <c r="BN21" i="3" s="1"/>
  <c r="BT21" i="3" s="1"/>
  <c r="BA16" i="3"/>
  <c r="BB16" i="3" s="1"/>
  <c r="BR16" i="3" s="1"/>
  <c r="AO33" i="3"/>
  <c r="AP33" i="3" s="1"/>
  <c r="BP33" i="3" s="1"/>
  <c r="BA34" i="3"/>
  <c r="BB34" i="3" s="1"/>
  <c r="BR34" i="3" s="1"/>
  <c r="R39" i="3"/>
  <c r="BA10" i="3"/>
  <c r="BB10" i="3" s="1"/>
  <c r="BR10" i="3" s="1"/>
  <c r="BG20" i="3"/>
  <c r="BH20" i="3" s="1"/>
  <c r="BS20" i="3" s="1"/>
  <c r="W38" i="3"/>
  <c r="W41" i="3" s="1"/>
  <c r="H38" i="3"/>
  <c r="BG14" i="3"/>
  <c r="BH14" i="3" s="1"/>
  <c r="BS14" i="3" s="1"/>
  <c r="BG8" i="3"/>
  <c r="BH8" i="3" s="1"/>
  <c r="BS8" i="3" s="1"/>
  <c r="BA13" i="3"/>
  <c r="BB13" i="3" s="1"/>
  <c r="BR13" i="3" s="1"/>
  <c r="AU20" i="3"/>
  <c r="AV20" i="3" s="1"/>
  <c r="BQ20" i="3" s="1"/>
  <c r="BM14" i="3"/>
  <c r="BN14" i="3" s="1"/>
  <c r="BT14" i="3" s="1"/>
  <c r="AO22" i="3"/>
  <c r="AP22" i="3" s="1"/>
  <c r="BP22" i="3" s="1"/>
  <c r="AO36" i="3"/>
  <c r="AP36" i="3" s="1"/>
  <c r="BP36" i="3" s="1"/>
  <c r="AO28" i="3"/>
  <c r="AP28" i="3" s="1"/>
  <c r="BP28" i="3" s="1"/>
  <c r="BM33" i="3"/>
  <c r="BN33" i="3" s="1"/>
  <c r="BT33" i="3" s="1"/>
  <c r="BM36" i="3"/>
  <c r="BN36" i="3" s="1"/>
  <c r="BT36" i="3" s="1"/>
  <c r="BG9" i="3"/>
  <c r="BH9" i="3" s="1"/>
  <c r="BS9" i="3" s="1"/>
  <c r="BG18" i="3"/>
  <c r="BH18" i="3" s="1"/>
  <c r="BS18" i="3" s="1"/>
  <c r="BM9" i="3"/>
  <c r="BN9" i="3" s="1"/>
  <c r="BT9" i="3" s="1"/>
  <c r="BM8" i="3"/>
  <c r="BN8" i="3" s="1"/>
  <c r="BT8" i="3" s="1"/>
  <c r="AU30" i="3"/>
  <c r="AV30" i="3" s="1"/>
  <c r="BQ30" i="3" s="1"/>
  <c r="BA14" i="3"/>
  <c r="BB14" i="3" s="1"/>
  <c r="BR14" i="3" s="1"/>
  <c r="AU13" i="3"/>
  <c r="AV13" i="3" s="1"/>
  <c r="BQ13" i="3" s="1"/>
  <c r="AO8" i="3"/>
  <c r="AP8" i="3" s="1"/>
  <c r="BP8" i="3" s="1"/>
  <c r="AU7" i="3"/>
  <c r="AV7" i="3" s="1"/>
  <c r="BQ7" i="3" s="1"/>
  <c r="BM13" i="3"/>
  <c r="BN13" i="3" s="1"/>
  <c r="BT13" i="3" s="1"/>
  <c r="AU9" i="3"/>
  <c r="AV9" i="3" s="1"/>
  <c r="BQ9" i="3" s="1"/>
  <c r="AO12" i="3"/>
  <c r="AP12" i="3" s="1"/>
  <c r="BP12" i="3" s="1"/>
  <c r="BA22" i="3"/>
  <c r="BB22" i="3" s="1"/>
  <c r="BR22" i="3" s="1"/>
  <c r="BM23" i="3"/>
  <c r="BN23" i="3" s="1"/>
  <c r="BT23" i="3" s="1"/>
  <c r="AO17" i="3"/>
  <c r="AP17" i="3" s="1"/>
  <c r="BP17" i="3" s="1"/>
  <c r="AU24" i="3"/>
  <c r="AV24" i="3" s="1"/>
  <c r="BQ24" i="3" s="1"/>
  <c r="BG17" i="3"/>
  <c r="BH17" i="3" s="1"/>
  <c r="BS17" i="3" s="1"/>
  <c r="BG34" i="3"/>
  <c r="BH34" i="3" s="1"/>
  <c r="BS34" i="3" s="1"/>
  <c r="BG27" i="3"/>
  <c r="BH27" i="3" s="1"/>
  <c r="BS27" i="3" s="1"/>
  <c r="BA28" i="3"/>
  <c r="BB28" i="3" s="1"/>
  <c r="BR28" i="3" s="1"/>
  <c r="BA36" i="3"/>
  <c r="BB36" i="3" s="1"/>
  <c r="BR36" i="3" s="1"/>
  <c r="BG28" i="3"/>
  <c r="BH28" i="3" s="1"/>
  <c r="BS28" i="3" s="1"/>
  <c r="AU29" i="3"/>
  <c r="AV29" i="3" s="1"/>
  <c r="BQ29" i="3" s="1"/>
  <c r="BM35" i="3"/>
  <c r="BN35" i="3" s="1"/>
  <c r="BT35" i="3" s="1"/>
  <c r="AU28" i="3"/>
  <c r="AV28" i="3" s="1"/>
  <c r="BQ28" i="3" s="1"/>
  <c r="BM34" i="3"/>
  <c r="BN34" i="3" s="1"/>
  <c r="BT34" i="3" s="1"/>
  <c r="AO31" i="3"/>
  <c r="AP31" i="3" s="1"/>
  <c r="BP31" i="3" s="1"/>
  <c r="BA8" i="3"/>
  <c r="BB8" i="3" s="1"/>
  <c r="BR8" i="3" s="1"/>
  <c r="BG10" i="3"/>
  <c r="BH10" i="3" s="1"/>
  <c r="BS10" i="3" s="1"/>
  <c r="AU15" i="3"/>
  <c r="AV15" i="3" s="1"/>
  <c r="BQ15" i="3" s="1"/>
  <c r="AU14" i="3"/>
  <c r="AV14" i="3" s="1"/>
  <c r="BQ14" i="3" s="1"/>
  <c r="BM20" i="3"/>
  <c r="BN20" i="3" s="1"/>
  <c r="BT20" i="3" s="1"/>
  <c r="BG23" i="3"/>
  <c r="BH23" i="3" s="1"/>
  <c r="BS23" i="3" s="1"/>
  <c r="AU21" i="3"/>
  <c r="AV21" i="3" s="1"/>
  <c r="BQ21" i="3" s="1"/>
  <c r="AO27" i="3"/>
  <c r="AP27" i="3" s="1"/>
  <c r="BP27" i="3" s="1"/>
  <c r="BM28" i="3"/>
  <c r="BN28" i="3" s="1"/>
  <c r="BT28" i="3" s="1"/>
  <c r="AU35" i="3"/>
  <c r="AV35" i="3" s="1"/>
  <c r="BQ35" i="3" s="1"/>
  <c r="BA27" i="3"/>
  <c r="BB27" i="3" s="1"/>
  <c r="BR27" i="3" s="1"/>
  <c r="BM32" i="3"/>
  <c r="BN32" i="3" s="1"/>
  <c r="BT32" i="3" s="1"/>
  <c r="AO25" i="3"/>
  <c r="AP25" i="3" s="1"/>
  <c r="BP25" i="3" s="1"/>
  <c r="AU32" i="3"/>
  <c r="AV32" i="3" s="1"/>
  <c r="BQ32" i="3" s="1"/>
  <c r="AU31" i="3"/>
  <c r="AV31" i="3" s="1"/>
  <c r="BQ31" i="3" s="1"/>
  <c r="AU11" i="3"/>
  <c r="AV11" i="3" s="1"/>
  <c r="BQ11" i="3" s="1"/>
  <c r="AO6" i="3"/>
  <c r="AP6" i="3" s="1"/>
  <c r="BP6" i="3" s="1"/>
  <c r="AO9" i="3"/>
  <c r="AP9" i="3" s="1"/>
  <c r="BP9" i="3" s="1"/>
  <c r="BA20" i="3"/>
  <c r="BB20" i="3" s="1"/>
  <c r="BR20" i="3" s="1"/>
  <c r="AO5" i="3"/>
  <c r="AP5" i="3" s="1"/>
  <c r="AO7" i="3"/>
  <c r="AP7" i="3" s="1"/>
  <c r="BP7" i="3" s="1"/>
  <c r="BM12" i="3"/>
  <c r="BN12" i="3" s="1"/>
  <c r="BT12" i="3" s="1"/>
  <c r="BG19" i="3"/>
  <c r="BH19" i="3" s="1"/>
  <c r="BS19" i="3" s="1"/>
  <c r="BM17" i="3"/>
  <c r="BN17" i="3" s="1"/>
  <c r="BT17" i="3" s="1"/>
  <c r="BM31" i="3"/>
  <c r="BN31" i="3" s="1"/>
  <c r="BT31" i="3" s="1"/>
  <c r="AU5" i="3"/>
  <c r="AV5" i="3" s="1"/>
  <c r="BQ5" i="3" s="1"/>
  <c r="AB38" i="3"/>
  <c r="AB39" i="3"/>
  <c r="AF5" i="3"/>
  <c r="BM24" i="3"/>
  <c r="BN24" i="3" s="1"/>
  <c r="BT24" i="3" s="1"/>
  <c r="BG11" i="3"/>
  <c r="BH11" i="3" s="1"/>
  <c r="BS11" i="3" s="1"/>
  <c r="AU12" i="3"/>
  <c r="AV12" i="3" s="1"/>
  <c r="BQ12" i="3" s="1"/>
  <c r="BG13" i="3"/>
  <c r="BH13" i="3" s="1"/>
  <c r="BS13" i="3" s="1"/>
  <c r="AU23" i="3"/>
  <c r="AV23" i="3" s="1"/>
  <c r="BQ23" i="3" s="1"/>
  <c r="BG21" i="3"/>
  <c r="BH21" i="3" s="1"/>
  <c r="BS21" i="3" s="1"/>
  <c r="BA24" i="3"/>
  <c r="BB24" i="3" s="1"/>
  <c r="BR24" i="3" s="1"/>
  <c r="BG25" i="3"/>
  <c r="BH25" i="3" s="1"/>
  <c r="BS25" i="3" s="1"/>
  <c r="BA15" i="3"/>
  <c r="BB15" i="3" s="1"/>
  <c r="BR15" i="3" s="1"/>
  <c r="AO19" i="3"/>
  <c r="AP19" i="3" s="1"/>
  <c r="BP19" i="3" s="1"/>
  <c r="BA32" i="3"/>
  <c r="BB32" i="3" s="1"/>
  <c r="BR32" i="3" s="1"/>
  <c r="BM27" i="3"/>
  <c r="BN27" i="3" s="1"/>
  <c r="BT27" i="3" s="1"/>
  <c r="AU25" i="3"/>
  <c r="AV25" i="3" s="1"/>
  <c r="BQ25" i="3" s="1"/>
  <c r="AU34" i="3"/>
  <c r="AV34" i="3" s="1"/>
  <c r="BQ34" i="3" s="1"/>
  <c r="BM25" i="3"/>
  <c r="BN25" i="3" s="1"/>
  <c r="BT25" i="3" s="1"/>
  <c r="BG29" i="3"/>
  <c r="BH29" i="3" s="1"/>
  <c r="BS29" i="3" s="1"/>
  <c r="AO30" i="3"/>
  <c r="AP30" i="3" s="1"/>
  <c r="BP30" i="3" s="1"/>
  <c r="BG33" i="3"/>
  <c r="BH33" i="3" s="1"/>
  <c r="BS33" i="3" s="1"/>
  <c r="AO29" i="3"/>
  <c r="AP29" i="3" s="1"/>
  <c r="BP29" i="3" s="1"/>
  <c r="BG32" i="3"/>
  <c r="BH32" i="3" s="1"/>
  <c r="BS32" i="3" s="1"/>
  <c r="BG7" i="3"/>
  <c r="BH7" i="3" s="1"/>
  <c r="BS7" i="3" s="1"/>
  <c r="AU8" i="3"/>
  <c r="AV8" i="3" s="1"/>
  <c r="BQ8" i="3" s="1"/>
  <c r="BM11" i="3"/>
  <c r="BN11" i="3" s="1"/>
  <c r="BT11" i="3" s="1"/>
  <c r="BM5" i="3"/>
  <c r="BN5" i="3" s="1"/>
  <c r="BT5" i="3" s="1"/>
  <c r="BM16" i="3"/>
  <c r="BN16" i="3" s="1"/>
  <c r="BT16" i="3" s="1"/>
  <c r="BM7" i="3"/>
  <c r="BN7" i="3" s="1"/>
  <c r="BT7" i="3" s="1"/>
  <c r="AO18" i="3"/>
  <c r="AP18" i="3" s="1"/>
  <c r="BP18" i="3" s="1"/>
  <c r="BA21" i="3"/>
  <c r="BB21" i="3" s="1"/>
  <c r="BR21" i="3" s="1"/>
  <c r="BM22" i="3"/>
  <c r="BN22" i="3" s="1"/>
  <c r="BT22" i="3" s="1"/>
  <c r="BM26" i="3"/>
  <c r="BN26" i="3" s="1"/>
  <c r="BT26" i="3" s="1"/>
  <c r="BG36" i="3"/>
  <c r="BH36" i="3" s="1"/>
  <c r="BS36" i="3" s="1"/>
  <c r="BG35" i="3"/>
  <c r="BH35" i="3" s="1"/>
  <c r="BS35" i="3" s="1"/>
  <c r="AU36" i="3"/>
  <c r="AV36" i="3" s="1"/>
  <c r="BQ36" i="3" s="1"/>
  <c r="BA35" i="3"/>
  <c r="BB35" i="3" s="1"/>
  <c r="BR35" i="3" s="1"/>
  <c r="BM6" i="3"/>
  <c r="BN6" i="3" s="1"/>
  <c r="BT6" i="3" s="1"/>
  <c r="BA5" i="3"/>
  <c r="BB5" i="3" s="1"/>
  <c r="BR5" i="3" s="1"/>
  <c r="BG6" i="3"/>
  <c r="BH6" i="3" s="1"/>
  <c r="BS6" i="3" s="1"/>
  <c r="BA6" i="3"/>
  <c r="BB6" i="3" s="1"/>
  <c r="BR6" i="3" s="1"/>
  <c r="AO10" i="3"/>
  <c r="AP10" i="3" s="1"/>
  <c r="BP10" i="3" s="1"/>
  <c r="BA18" i="3"/>
  <c r="BB18" i="3" s="1"/>
  <c r="BR18" i="3" s="1"/>
  <c r="AO14" i="3"/>
  <c r="AP14" i="3" s="1"/>
  <c r="BP14" i="3" s="1"/>
  <c r="BA17" i="3"/>
  <c r="BB17" i="3" s="1"/>
  <c r="BR17" i="3" s="1"/>
  <c r="AO21" i="3"/>
  <c r="AP21" i="3" s="1"/>
  <c r="BP21" i="3" s="1"/>
  <c r="BG24" i="3"/>
  <c r="BH24" i="3" s="1"/>
  <c r="BS24" i="3" s="1"/>
  <c r="AO26" i="3"/>
  <c r="AP26" i="3" s="1"/>
  <c r="BP26" i="3" s="1"/>
  <c r="AU22" i="3"/>
  <c r="AV22" i="3" s="1"/>
  <c r="BQ22" i="3" s="1"/>
  <c r="BM19" i="3"/>
  <c r="BN19" i="3" s="1"/>
  <c r="BT19" i="3" s="1"/>
  <c r="BG31" i="3"/>
  <c r="BH31" i="3" s="1"/>
  <c r="BS31" i="3" s="1"/>
  <c r="BA29" i="3"/>
  <c r="BB29" i="3" s="1"/>
  <c r="BR29" i="3" s="1"/>
  <c r="BG26" i="3"/>
  <c r="BH26" i="3" s="1"/>
  <c r="BS26" i="3" s="1"/>
  <c r="BM30" i="3"/>
  <c r="BN30" i="3" s="1"/>
  <c r="BT30" i="3" s="1"/>
  <c r="BM29" i="3"/>
  <c r="BN29" i="3" s="1"/>
  <c r="BT29" i="3" s="1"/>
  <c r="AU6" i="3"/>
  <c r="AV6" i="3" s="1"/>
  <c r="BQ6" i="3" s="1"/>
  <c r="AU17" i="3"/>
  <c r="AV17" i="3" s="1"/>
  <c r="BQ17" i="3" s="1"/>
  <c r="BA9" i="3"/>
  <c r="BB9" i="3" s="1"/>
  <c r="BR9" i="3" s="1"/>
  <c r="AO13" i="3"/>
  <c r="AP13" i="3" s="1"/>
  <c r="BP13" i="3" s="1"/>
  <c r="AU18" i="3"/>
  <c r="AV18" i="3" s="1"/>
  <c r="BQ18" i="3" s="1"/>
  <c r="BA11" i="3"/>
  <c r="BB11" i="3" s="1"/>
  <c r="BR11" i="3" s="1"/>
  <c r="BM18" i="3"/>
  <c r="BN18" i="3" s="1"/>
  <c r="BT18" i="3" s="1"/>
  <c r="BA25" i="3"/>
  <c r="BB25" i="3" s="1"/>
  <c r="BR25" i="3" s="1"/>
  <c r="BA19" i="3"/>
  <c r="BB19" i="3" s="1"/>
  <c r="BR19" i="3" s="1"/>
  <c r="AO23" i="3"/>
  <c r="AP23" i="3" s="1"/>
  <c r="BP23" i="3" s="1"/>
  <c r="AU19" i="3"/>
  <c r="AV19" i="3" s="1"/>
  <c r="BQ19" i="3" s="1"/>
  <c r="AU26" i="3"/>
  <c r="AV26" i="3" s="1"/>
  <c r="BQ26" i="3" s="1"/>
  <c r="AO32" i="3"/>
  <c r="AP32" i="3" s="1"/>
  <c r="BP32" i="3" s="1"/>
  <c r="BA31" i="3"/>
  <c r="BB31" i="3" s="1"/>
  <c r="BR31" i="3" s="1"/>
  <c r="AO35" i="3"/>
  <c r="AP35" i="3" s="1"/>
  <c r="BP35" i="3" s="1"/>
  <c r="BA30" i="3"/>
  <c r="BB30" i="3" s="1"/>
  <c r="BR30" i="3" s="1"/>
  <c r="AO34" i="3"/>
  <c r="AP34" i="3" s="1"/>
  <c r="BP34" i="3" s="1"/>
  <c r="AU33" i="3"/>
  <c r="AV33" i="3" s="1"/>
  <c r="BQ33" i="3" s="1"/>
  <c r="H39" i="3"/>
  <c r="BM10" i="3"/>
  <c r="BN10" i="3" s="1"/>
  <c r="BT10" i="3" s="1"/>
  <c r="BG5" i="3"/>
  <c r="BH5" i="3" s="1"/>
  <c r="BS5" i="3" s="1"/>
  <c r="BG15" i="3"/>
  <c r="BH15" i="3" s="1"/>
  <c r="BS15" i="3" s="1"/>
  <c r="AO20" i="3"/>
  <c r="AP20" i="3" s="1"/>
  <c r="BP20" i="3" s="1"/>
  <c r="BA23" i="3"/>
  <c r="BB23" i="3" s="1"/>
  <c r="BR23" i="3" s="1"/>
  <c r="AU27" i="3"/>
  <c r="AV27" i="3" s="1"/>
  <c r="BQ27" i="3" s="1"/>
  <c r="BA33" i="3"/>
  <c r="BB33" i="3" s="1"/>
  <c r="BR33" i="3" s="1"/>
  <c r="AV32" i="2"/>
  <c r="AW32" i="2" s="1"/>
  <c r="BM32" i="2" s="1"/>
  <c r="BB27" i="2"/>
  <c r="BC27" i="2" s="1"/>
  <c r="BN27" i="2" s="1"/>
  <c r="AV28" i="2"/>
  <c r="AW28" i="2" s="1"/>
  <c r="BM28" i="2" s="1"/>
  <c r="BB5" i="2"/>
  <c r="BC5" i="2" s="1"/>
  <c r="BN5" i="2" s="1"/>
  <c r="BH35" i="2"/>
  <c r="BI35" i="2" s="1"/>
  <c r="BO35" i="2" s="1"/>
  <c r="BH27" i="2"/>
  <c r="BI27" i="2" s="1"/>
  <c r="BO27" i="2" s="1"/>
  <c r="AV31" i="2"/>
  <c r="AW31" i="2" s="1"/>
  <c r="BM31" i="2" s="1"/>
  <c r="AP30" i="2"/>
  <c r="AQ30" i="2" s="1"/>
  <c r="BL30" i="2" s="1"/>
  <c r="AJ29" i="2"/>
  <c r="AK29" i="2" s="1"/>
  <c r="BK29" i="2" s="1"/>
  <c r="BT29" i="2" s="1"/>
  <c r="BH19" i="2"/>
  <c r="BI19" i="2" s="1"/>
  <c r="BO19" i="2" s="1"/>
  <c r="BB12" i="2"/>
  <c r="BC12" i="2" s="1"/>
  <c r="BN12" i="2" s="1"/>
  <c r="AP18" i="2"/>
  <c r="AQ18" i="2" s="1"/>
  <c r="BL18" i="2" s="1"/>
  <c r="AV10" i="2"/>
  <c r="AW10" i="2" s="1"/>
  <c r="BM10" i="2" s="1"/>
  <c r="BH11" i="2"/>
  <c r="BI11" i="2" s="1"/>
  <c r="BO11" i="2" s="1"/>
  <c r="AV11" i="2"/>
  <c r="AW11" i="2" s="1"/>
  <c r="BM11" i="2" s="1"/>
  <c r="AP10" i="2"/>
  <c r="AQ10" i="2" s="1"/>
  <c r="BL10" i="2" s="1"/>
  <c r="AV5" i="2"/>
  <c r="AW5" i="2" s="1"/>
  <c r="BM5" i="2" s="1"/>
  <c r="BH8" i="2"/>
  <c r="BI8" i="2" s="1"/>
  <c r="BO8" i="2" s="1"/>
  <c r="BB32" i="2"/>
  <c r="BC32" i="2" s="1"/>
  <c r="BN32" i="2" s="1"/>
  <c r="BB9" i="2"/>
  <c r="BC9" i="2" s="1"/>
  <c r="BN9" i="2" s="1"/>
  <c r="AP15" i="2"/>
  <c r="AQ15" i="2" s="1"/>
  <c r="BL15" i="2" s="1"/>
  <c r="AP36" i="2"/>
  <c r="AQ36" i="2" s="1"/>
  <c r="BL36" i="2" s="1"/>
  <c r="AP7" i="2"/>
  <c r="AQ7" i="2" s="1"/>
  <c r="BL7" i="2" s="1"/>
  <c r="AJ24" i="2"/>
  <c r="AK24" i="2" s="1"/>
  <c r="BK24" i="2" s="1"/>
  <c r="AP5" i="2"/>
  <c r="AQ5" i="2" s="1"/>
  <c r="BL5" i="2" s="1"/>
  <c r="BQ5" i="2" s="1"/>
  <c r="BB8" i="2"/>
  <c r="BC8" i="2" s="1"/>
  <c r="BN8" i="2" s="1"/>
  <c r="BS8" i="2" s="1"/>
  <c r="AP9" i="2"/>
  <c r="AQ9" i="2" s="1"/>
  <c r="BL9" i="2" s="1"/>
  <c r="AP13" i="2"/>
  <c r="AQ13" i="2" s="1"/>
  <c r="BL13" i="2" s="1"/>
  <c r="BB14" i="2"/>
  <c r="BC14" i="2" s="1"/>
  <c r="BN14" i="2" s="1"/>
  <c r="AV13" i="2"/>
  <c r="AW13" i="2" s="1"/>
  <c r="BM13" i="2" s="1"/>
  <c r="BH5" i="2"/>
  <c r="BI5" i="2" s="1"/>
  <c r="BO5" i="2" s="1"/>
  <c r="BH36" i="2"/>
  <c r="BI36" i="2" s="1"/>
  <c r="BO36" i="2" s="1"/>
  <c r="BB35" i="2"/>
  <c r="BC35" i="2" s="1"/>
  <c r="BN35" i="2" s="1"/>
  <c r="BS35" i="2" s="1"/>
  <c r="AV34" i="2"/>
  <c r="AW34" i="2" s="1"/>
  <c r="BM34" i="2" s="1"/>
  <c r="BR34" i="2" s="1"/>
  <c r="BH28" i="2"/>
  <c r="BI28" i="2" s="1"/>
  <c r="BO28" i="2" s="1"/>
  <c r="AJ30" i="2"/>
  <c r="AK30" i="2" s="1"/>
  <c r="BK30" i="2" s="1"/>
  <c r="BH24" i="2"/>
  <c r="BI24" i="2" s="1"/>
  <c r="BO24" i="2" s="1"/>
  <c r="AV27" i="2"/>
  <c r="AW27" i="2" s="1"/>
  <c r="BM27" i="2" s="1"/>
  <c r="BR27" i="2" s="1"/>
  <c r="BB15" i="2"/>
  <c r="BC15" i="2" s="1"/>
  <c r="BN15" i="2" s="1"/>
  <c r="AV17" i="2"/>
  <c r="AW17" i="2" s="1"/>
  <c r="BM17" i="2" s="1"/>
  <c r="BH21" i="2"/>
  <c r="BI21" i="2" s="1"/>
  <c r="BO21" i="2" s="1"/>
  <c r="BB20" i="2"/>
  <c r="BC20" i="2" s="1"/>
  <c r="BN20" i="2" s="1"/>
  <c r="AP20" i="2"/>
  <c r="AQ20" i="2" s="1"/>
  <c r="BL20" i="2" s="1"/>
  <c r="AJ23" i="2"/>
  <c r="AK23" i="2" s="1"/>
  <c r="BK23" i="2" s="1"/>
  <c r="BB26" i="2"/>
  <c r="BC26" i="2" s="1"/>
  <c r="BN26" i="2" s="1"/>
  <c r="AV16" i="2"/>
  <c r="AW16" i="2" s="1"/>
  <c r="BM16" i="2" s="1"/>
  <c r="AP12" i="2"/>
  <c r="AQ12" i="2" s="1"/>
  <c r="BL12" i="2" s="1"/>
  <c r="AJ11" i="2"/>
  <c r="AK11" i="2" s="1"/>
  <c r="BK11" i="2" s="1"/>
  <c r="AP23" i="2"/>
  <c r="AQ23" i="2" s="1"/>
  <c r="BL23" i="2" s="1"/>
  <c r="AJ22" i="2"/>
  <c r="AK22" i="2" s="1"/>
  <c r="BK22" i="2" s="1"/>
  <c r="BB6" i="2"/>
  <c r="BC6" i="2" s="1"/>
  <c r="BN6" i="2" s="1"/>
  <c r="AV8" i="2"/>
  <c r="AW8" i="2" s="1"/>
  <c r="BM8" i="2" s="1"/>
  <c r="BR8" i="2" s="1"/>
  <c r="AP11" i="2"/>
  <c r="AQ11" i="2" s="1"/>
  <c r="BL11" i="2" s="1"/>
  <c r="BH33" i="2"/>
  <c r="BI33" i="2" s="1"/>
  <c r="BO33" i="2" s="1"/>
  <c r="AP31" i="2"/>
  <c r="AQ31" i="2" s="1"/>
  <c r="BL31" i="2" s="1"/>
  <c r="BQ31" i="2" s="1"/>
  <c r="AP27" i="2"/>
  <c r="AQ27" i="2" s="1"/>
  <c r="BL27" i="2" s="1"/>
  <c r="BH17" i="2"/>
  <c r="BI17" i="2" s="1"/>
  <c r="BO17" i="2" s="1"/>
  <c r="BB11" i="2"/>
  <c r="BC11" i="2" s="1"/>
  <c r="BN11" i="2" s="1"/>
  <c r="AV14" i="2"/>
  <c r="AW14" i="2" s="1"/>
  <c r="BM14" i="2" s="1"/>
  <c r="BR14" i="2" s="1"/>
  <c r="AJ13" i="2"/>
  <c r="AK13" i="2" s="1"/>
  <c r="BK13" i="2" s="1"/>
  <c r="BB21" i="2"/>
  <c r="BC21" i="2" s="1"/>
  <c r="BN21" i="2" s="1"/>
  <c r="AV21" i="2"/>
  <c r="AW21" i="2" s="1"/>
  <c r="BM21" i="2" s="1"/>
  <c r="BR21" i="2" s="1"/>
  <c r="AJ19" i="2"/>
  <c r="AK19" i="2" s="1"/>
  <c r="BK19" i="2" s="1"/>
  <c r="BB17" i="2"/>
  <c r="BC17" i="2" s="1"/>
  <c r="BN17" i="2" s="1"/>
  <c r="AP16" i="2"/>
  <c r="AQ16" i="2" s="1"/>
  <c r="BL16" i="2" s="1"/>
  <c r="BH20" i="2"/>
  <c r="BI20" i="2" s="1"/>
  <c r="BO20" i="2" s="1"/>
  <c r="AP8" i="2"/>
  <c r="AQ8" i="2" s="1"/>
  <c r="BL8" i="2" s="1"/>
  <c r="BH12" i="2"/>
  <c r="BI12" i="2" s="1"/>
  <c r="BO12" i="2" s="1"/>
  <c r="AP19" i="2"/>
  <c r="AQ19" i="2" s="1"/>
  <c r="BL19" i="2" s="1"/>
  <c r="AJ18" i="2"/>
  <c r="AK18" i="2" s="1"/>
  <c r="BK18" i="2" s="1"/>
  <c r="AJ20" i="2"/>
  <c r="AK20" i="2" s="1"/>
  <c r="BK20" i="2" s="1"/>
  <c r="BH30" i="2"/>
  <c r="BI30" i="2" s="1"/>
  <c r="BO30" i="2" s="1"/>
  <c r="AV30" i="2"/>
  <c r="AW30" i="2" s="1"/>
  <c r="BM30" i="2" s="1"/>
  <c r="AP29" i="2"/>
  <c r="AQ29" i="2" s="1"/>
  <c r="BL29" i="2" s="1"/>
  <c r="BB28" i="2"/>
  <c r="BC28" i="2" s="1"/>
  <c r="BN28" i="2" s="1"/>
  <c r="BS28" i="2" s="1"/>
  <c r="BH14" i="2"/>
  <c r="BI14" i="2" s="1"/>
  <c r="BO14" i="2" s="1"/>
  <c r="AJ16" i="2"/>
  <c r="AK16" i="2" s="1"/>
  <c r="BK16" i="2" s="1"/>
  <c r="BH13" i="2"/>
  <c r="BI13" i="2" s="1"/>
  <c r="BO13" i="2" s="1"/>
  <c r="BH16" i="2"/>
  <c r="BI16" i="2" s="1"/>
  <c r="BO16" i="2" s="1"/>
  <c r="AV9" i="2"/>
  <c r="AW9" i="2" s="1"/>
  <c r="BM9" i="2" s="1"/>
  <c r="AJ36" i="2"/>
  <c r="AK36" i="2" s="1"/>
  <c r="BK36" i="2" s="1"/>
  <c r="BH18" i="2"/>
  <c r="BI18" i="2" s="1"/>
  <c r="BO18" i="2" s="1"/>
  <c r="BB13" i="2"/>
  <c r="BC13" i="2" s="1"/>
  <c r="BN13" i="2" s="1"/>
  <c r="AV12" i="2"/>
  <c r="AW12" i="2" s="1"/>
  <c r="BM12" i="2" s="1"/>
  <c r="BR12" i="2" s="1"/>
  <c r="AJ15" i="2"/>
  <c r="AK15" i="2" s="1"/>
  <c r="BK15" i="2" s="1"/>
  <c r="BH34" i="2"/>
  <c r="BI34" i="2" s="1"/>
  <c r="BO34" i="2" s="1"/>
  <c r="BS34" i="2" s="1"/>
  <c r="AP33" i="2"/>
  <c r="AQ33" i="2" s="1"/>
  <c r="BL33" i="2" s="1"/>
  <c r="AJ35" i="2"/>
  <c r="AK35" i="2" s="1"/>
  <c r="BK35" i="2" s="1"/>
  <c r="BT35" i="2" s="1"/>
  <c r="BH7" i="2"/>
  <c r="BI7" i="2" s="1"/>
  <c r="BO7" i="2" s="1"/>
  <c r="AJ7" i="2"/>
  <c r="AK7" i="2" s="1"/>
  <c r="BK7" i="2" s="1"/>
  <c r="BH26" i="2"/>
  <c r="BI26" i="2" s="1"/>
  <c r="BO26" i="2" s="1"/>
  <c r="BB29" i="2"/>
  <c r="BC29" i="2" s="1"/>
  <c r="BN29" i="2" s="1"/>
  <c r="BS29" i="2" s="1"/>
  <c r="AP25" i="2"/>
  <c r="AQ25" i="2" s="1"/>
  <c r="BL25" i="2" s="1"/>
  <c r="AJ10" i="2"/>
  <c r="AK10" i="2" s="1"/>
  <c r="BK10" i="2" s="1"/>
  <c r="BT10" i="2" s="1"/>
  <c r="AV24" i="2"/>
  <c r="AW24" i="2" s="1"/>
  <c r="BM24" i="2" s="1"/>
  <c r="AJ27" i="2"/>
  <c r="AK27" i="2" s="1"/>
  <c r="BK27" i="2" s="1"/>
  <c r="BH10" i="2"/>
  <c r="BI10" i="2" s="1"/>
  <c r="BO10" i="2" s="1"/>
  <c r="AV7" i="2"/>
  <c r="AW7" i="2" s="1"/>
  <c r="BM7" i="2" s="1"/>
  <c r="AP6" i="2"/>
  <c r="AQ6" i="2" s="1"/>
  <c r="BL6" i="2" s="1"/>
  <c r="BH9" i="2"/>
  <c r="BI9" i="2" s="1"/>
  <c r="BO9" i="2" s="1"/>
  <c r="AJ12" i="2"/>
  <c r="AK12" i="2" s="1"/>
  <c r="BK12" i="2" s="1"/>
  <c r="BH22" i="2"/>
  <c r="BI22" i="2" s="1"/>
  <c r="BO22" i="2" s="1"/>
  <c r="BB7" i="2"/>
  <c r="BC7" i="2" s="1"/>
  <c r="BN7" i="2" s="1"/>
  <c r="BS7" i="2" s="1"/>
  <c r="BB36" i="2"/>
  <c r="BC36" i="2" s="1"/>
  <c r="BN36" i="2" s="1"/>
  <c r="BS36" i="2" s="1"/>
  <c r="AP17" i="2"/>
  <c r="AQ17" i="2" s="1"/>
  <c r="BL17" i="2" s="1"/>
  <c r="BB23" i="2"/>
  <c r="BC23" i="2" s="1"/>
  <c r="BN23" i="2" s="1"/>
  <c r="AV26" i="2"/>
  <c r="AW26" i="2" s="1"/>
  <c r="BM26" i="2" s="1"/>
  <c r="BR26" i="2" s="1"/>
  <c r="AJ32" i="2"/>
  <c r="AK32" i="2" s="1"/>
  <c r="BK32" i="2" s="1"/>
  <c r="BT32" i="2" s="1"/>
  <c r="BB25" i="2"/>
  <c r="BC25" i="2" s="1"/>
  <c r="BN25" i="2" s="1"/>
  <c r="AP22" i="2"/>
  <c r="AQ22" i="2" s="1"/>
  <c r="BL22" i="2" s="1"/>
  <c r="AJ21" i="2"/>
  <c r="AK21" i="2" s="1"/>
  <c r="BK21" i="2" s="1"/>
  <c r="AV33" i="2"/>
  <c r="AW33" i="2" s="1"/>
  <c r="BM33" i="2" s="1"/>
  <c r="AP14" i="2"/>
  <c r="AQ14" i="2" s="1"/>
  <c r="BL14" i="2" s="1"/>
  <c r="BQ14" i="2" s="1"/>
  <c r="AP21" i="2"/>
  <c r="AQ21" i="2" s="1"/>
  <c r="BL21" i="2" s="1"/>
  <c r="AJ26" i="2"/>
  <c r="AK26" i="2" s="1"/>
  <c r="BK26" i="2" s="1"/>
  <c r="BT26" i="2" s="1"/>
  <c r="AP35" i="2"/>
  <c r="AQ35" i="2" s="1"/>
  <c r="BL35" i="2" s="1"/>
  <c r="BQ35" i="2" s="1"/>
  <c r="AJ34" i="2"/>
  <c r="AK34" i="2" s="1"/>
  <c r="BK34" i="2" s="1"/>
  <c r="BT34" i="2" s="1"/>
  <c r="BH6" i="2"/>
  <c r="BI6" i="2" s="1"/>
  <c r="BO6" i="2" s="1"/>
  <c r="BB10" i="2"/>
  <c r="BC10" i="2" s="1"/>
  <c r="BN10" i="2" s="1"/>
  <c r="BS10" i="2" s="1"/>
  <c r="AJ9" i="2"/>
  <c r="AK9" i="2" s="1"/>
  <c r="BK9" i="2" s="1"/>
  <c r="AV6" i="2"/>
  <c r="AW6" i="2" s="1"/>
  <c r="BM6" i="2" s="1"/>
  <c r="BR6" i="2" s="1"/>
  <c r="AV35" i="2"/>
  <c r="AW35" i="2" s="1"/>
  <c r="BM35" i="2" s="1"/>
  <c r="BR35" i="2" s="1"/>
  <c r="AP34" i="2"/>
  <c r="AQ34" i="2" s="1"/>
  <c r="BL34" i="2" s="1"/>
  <c r="BQ34" i="2" s="1"/>
  <c r="BB33" i="2"/>
  <c r="BC33" i="2" s="1"/>
  <c r="BN33" i="2" s="1"/>
  <c r="AJ8" i="2"/>
  <c r="AK8" i="2" s="1"/>
  <c r="BK8" i="2" s="1"/>
  <c r="BB19" i="2"/>
  <c r="BC19" i="2" s="1"/>
  <c r="BN19" i="2" s="1"/>
  <c r="BS19" i="2" s="1"/>
  <c r="AV23" i="2"/>
  <c r="AW23" i="2" s="1"/>
  <c r="BM23" i="2" s="1"/>
  <c r="BR23" i="2" s="1"/>
  <c r="AP26" i="2"/>
  <c r="AQ26" i="2" s="1"/>
  <c r="BL26" i="2" s="1"/>
  <c r="AJ28" i="2"/>
  <c r="AK28" i="2" s="1"/>
  <c r="BK28" i="2" s="1"/>
  <c r="BT28" i="2" s="1"/>
  <c r="AV18" i="2"/>
  <c r="AW18" i="2" s="1"/>
  <c r="BM18" i="2" s="1"/>
  <c r="AJ17" i="2"/>
  <c r="AK17" i="2" s="1"/>
  <c r="BK17" i="2" s="1"/>
  <c r="AP24" i="2"/>
  <c r="AQ24" i="2" s="1"/>
  <c r="BL24" i="2" s="1"/>
  <c r="BB24" i="2"/>
  <c r="BC24" i="2" s="1"/>
  <c r="BN24" i="2" s="1"/>
  <c r="BS24" i="2" s="1"/>
  <c r="AV20" i="2"/>
  <c r="AW20" i="2" s="1"/>
  <c r="BM20" i="2" s="1"/>
  <c r="BR20" i="2" s="1"/>
  <c r="AJ25" i="2"/>
  <c r="AK25" i="2" s="1"/>
  <c r="BK25" i="2" s="1"/>
  <c r="AV29" i="2"/>
  <c r="AW29" i="2" s="1"/>
  <c r="BM29" i="2" s="1"/>
  <c r="AP28" i="2"/>
  <c r="AQ28" i="2" s="1"/>
  <c r="BL28" i="2" s="1"/>
  <c r="BQ28" i="2" s="1"/>
  <c r="AJ31" i="2"/>
  <c r="AK31" i="2" s="1"/>
  <c r="BK31" i="2" s="1"/>
  <c r="BH32" i="2"/>
  <c r="BI32" i="2" s="1"/>
  <c r="BO32" i="2" s="1"/>
  <c r="AV36" i="2"/>
  <c r="AW36" i="2" s="1"/>
  <c r="BM36" i="2" s="1"/>
  <c r="AJ6" i="2"/>
  <c r="AK6" i="2" s="1"/>
  <c r="BK6" i="2" s="1"/>
  <c r="BB31" i="2"/>
  <c r="BC31" i="2" s="1"/>
  <c r="BN31" i="2" s="1"/>
  <c r="AJ33" i="2"/>
  <c r="AK33" i="2" s="1"/>
  <c r="BK33" i="2" s="1"/>
  <c r="BB22" i="2"/>
  <c r="BC22" i="2" s="1"/>
  <c r="BN22" i="2" s="1"/>
  <c r="BS22" i="2" s="1"/>
  <c r="BH31" i="2"/>
  <c r="BI31" i="2" s="1"/>
  <c r="BO31" i="2" s="1"/>
  <c r="BB30" i="2"/>
  <c r="BC30" i="2" s="1"/>
  <c r="BN30" i="2" s="1"/>
  <c r="BH25" i="2"/>
  <c r="BI25" i="2" s="1"/>
  <c r="BO25" i="2" s="1"/>
  <c r="BH23" i="2"/>
  <c r="BI23" i="2" s="1"/>
  <c r="BO23" i="2" s="1"/>
  <c r="BB16" i="2"/>
  <c r="BC16" i="2" s="1"/>
  <c r="BN16" i="2" s="1"/>
  <c r="AV19" i="2"/>
  <c r="AW19" i="2" s="1"/>
  <c r="BM19" i="2" s="1"/>
  <c r="BR19" i="2" s="1"/>
  <c r="AV22" i="2"/>
  <c r="AW22" i="2" s="1"/>
  <c r="BM22" i="2" s="1"/>
  <c r="BH15" i="2"/>
  <c r="BI15" i="2" s="1"/>
  <c r="BO15" i="2" s="1"/>
  <c r="BB18" i="2"/>
  <c r="BC18" i="2" s="1"/>
  <c r="BN18" i="2" s="1"/>
  <c r="BS18" i="2" s="1"/>
  <c r="AV15" i="2"/>
  <c r="AW15" i="2" s="1"/>
  <c r="BM15" i="2" s="1"/>
  <c r="BR15" i="2" s="1"/>
  <c r="AJ14" i="2"/>
  <c r="AK14" i="2" s="1"/>
  <c r="BK14" i="2" s="1"/>
  <c r="AP32" i="2"/>
  <c r="AQ32" i="2" s="1"/>
  <c r="BL32" i="2" s="1"/>
  <c r="BQ32" i="2" s="1"/>
  <c r="AJ5" i="2"/>
  <c r="AK5" i="2" s="1"/>
  <c r="BT6" i="2" l="1"/>
  <c r="BQ25" i="2"/>
  <c r="BT30" i="2"/>
  <c r="BT36" i="2"/>
  <c r="O5" i="3"/>
  <c r="BR29" i="2"/>
  <c r="BP9" i="2"/>
  <c r="BT9" i="2"/>
  <c r="BP27" i="2"/>
  <c r="BT27" i="2"/>
  <c r="BR9" i="2"/>
  <c r="BS17" i="2"/>
  <c r="BQ27" i="2"/>
  <c r="BP11" i="2"/>
  <c r="BT11" i="2"/>
  <c r="BT24" i="2"/>
  <c r="BQ10" i="2"/>
  <c r="BP20" i="2"/>
  <c r="BT20" i="2"/>
  <c r="BP19" i="2"/>
  <c r="BT19" i="2"/>
  <c r="BP18" i="2"/>
  <c r="BT18" i="2"/>
  <c r="BP33" i="2"/>
  <c r="BT33" i="2"/>
  <c r="BS16" i="2"/>
  <c r="BP8" i="2"/>
  <c r="BT8" i="2"/>
  <c r="BP12" i="2"/>
  <c r="BT12" i="2"/>
  <c r="BP15" i="2"/>
  <c r="BT15" i="2"/>
  <c r="BT16" i="2"/>
  <c r="BP25" i="2"/>
  <c r="BT25" i="2"/>
  <c r="BQ24" i="2"/>
  <c r="BP13" i="2"/>
  <c r="BT13" i="2"/>
  <c r="BT23" i="2"/>
  <c r="BP21" i="2"/>
  <c r="BT21" i="2"/>
  <c r="BP17" i="2"/>
  <c r="BT17" i="2"/>
  <c r="BQ8" i="2"/>
  <c r="BP31" i="2"/>
  <c r="BT31" i="2"/>
  <c r="BP7" i="2"/>
  <c r="BT7" i="2"/>
  <c r="BT22" i="2"/>
  <c r="BP14" i="2"/>
  <c r="BT14" i="2"/>
  <c r="BR5" i="2"/>
  <c r="BQ26" i="2"/>
  <c r="BR33" i="2"/>
  <c r="BP35" i="2"/>
  <c r="BP24" i="2"/>
  <c r="BQ30" i="2"/>
  <c r="P22" i="3"/>
  <c r="BS31" i="2"/>
  <c r="BQ22" i="2"/>
  <c r="BR16" i="2"/>
  <c r="BR13" i="2"/>
  <c r="BQ36" i="2"/>
  <c r="BP6" i="2"/>
  <c r="BQ11" i="2"/>
  <c r="BP23" i="2"/>
  <c r="BR17" i="2"/>
  <c r="O14" i="3"/>
  <c r="P5" i="3"/>
  <c r="P20" i="3"/>
  <c r="O22" i="3"/>
  <c r="O12" i="3"/>
  <c r="P23" i="3"/>
  <c r="P33" i="3"/>
  <c r="L18" i="3"/>
  <c r="L33" i="3"/>
  <c r="L32" i="3"/>
  <c r="P25" i="3"/>
  <c r="L9" i="3"/>
  <c r="M13" i="3"/>
  <c r="M26" i="3"/>
  <c r="BR22" i="2"/>
  <c r="BR24" i="2"/>
  <c r="BQ33" i="2"/>
  <c r="BQ12" i="2"/>
  <c r="BS15" i="2"/>
  <c r="BQ7" i="2"/>
  <c r="BR11" i="2"/>
  <c r="BR31" i="2"/>
  <c r="M21" i="3"/>
  <c r="O15" i="3"/>
  <c r="N12" i="3"/>
  <c r="P28" i="3"/>
  <c r="L30" i="3"/>
  <c r="O20" i="3"/>
  <c r="N10" i="3"/>
  <c r="M36" i="3"/>
  <c r="N18" i="3"/>
  <c r="M5" i="3"/>
  <c r="O13" i="3"/>
  <c r="P24" i="3"/>
  <c r="O29" i="3"/>
  <c r="P9" i="3"/>
  <c r="O36" i="3"/>
  <c r="N5" i="3"/>
  <c r="L26" i="3"/>
  <c r="L11" i="3"/>
  <c r="P19" i="3"/>
  <c r="P6" i="3"/>
  <c r="O28" i="3"/>
  <c r="N14" i="3"/>
  <c r="N33" i="3"/>
  <c r="M17" i="3"/>
  <c r="N34" i="3"/>
  <c r="M35" i="3"/>
  <c r="N16" i="3"/>
  <c r="P32" i="3"/>
  <c r="L20" i="3"/>
  <c r="O11" i="3"/>
  <c r="P29" i="3"/>
  <c r="O23" i="3"/>
  <c r="M18" i="3"/>
  <c r="M32" i="3"/>
  <c r="L25" i="3"/>
  <c r="P11" i="3"/>
  <c r="M33" i="3"/>
  <c r="N27" i="3"/>
  <c r="P26" i="3"/>
  <c r="N19" i="3"/>
  <c r="M34" i="3"/>
  <c r="BP10" i="2"/>
  <c r="BP34" i="2"/>
  <c r="BS25" i="2"/>
  <c r="BP16" i="2"/>
  <c r="BQ19" i="2"/>
  <c r="BS21" i="2"/>
  <c r="BS26" i="2"/>
  <c r="BS14" i="2"/>
  <c r="BQ15" i="2"/>
  <c r="BR10" i="2"/>
  <c r="M9" i="3"/>
  <c r="L21" i="3"/>
  <c r="P16" i="3"/>
  <c r="M22" i="3"/>
  <c r="M29" i="3"/>
  <c r="L23" i="3"/>
  <c r="N35" i="3"/>
  <c r="N25" i="3"/>
  <c r="N17" i="3"/>
  <c r="O18" i="3"/>
  <c r="M25" i="3"/>
  <c r="M30" i="3"/>
  <c r="L34" i="3"/>
  <c r="L31" i="3"/>
  <c r="N31" i="3"/>
  <c r="M6" i="3"/>
  <c r="N7" i="3"/>
  <c r="N26" i="3"/>
  <c r="P15" i="3"/>
  <c r="BR36" i="2"/>
  <c r="BS33" i="2"/>
  <c r="BP32" i="2"/>
  <c r="BP30" i="2"/>
  <c r="BQ13" i="2"/>
  <c r="BS9" i="2"/>
  <c r="BQ18" i="2"/>
  <c r="BS5" i="2"/>
  <c r="O32" i="3"/>
  <c r="P14" i="3"/>
  <c r="O31" i="3"/>
  <c r="P27" i="3"/>
  <c r="P35" i="3"/>
  <c r="M7" i="3"/>
  <c r="O16" i="3"/>
  <c r="N36" i="3"/>
  <c r="N29" i="3"/>
  <c r="M24" i="3"/>
  <c r="L27" i="3"/>
  <c r="N28" i="3"/>
  <c r="L19" i="3"/>
  <c r="M12" i="3"/>
  <c r="N6" i="3"/>
  <c r="O35" i="3"/>
  <c r="O9" i="3"/>
  <c r="M20" i="3"/>
  <c r="BP26" i="2"/>
  <c r="BQ6" i="2"/>
  <c r="BS13" i="2"/>
  <c r="BS6" i="2"/>
  <c r="BQ20" i="2"/>
  <c r="BQ9" i="2"/>
  <c r="BS32" i="2"/>
  <c r="BS12" i="2"/>
  <c r="BR28" i="2"/>
  <c r="L22" i="3"/>
  <c r="P31" i="3"/>
  <c r="O27" i="3"/>
  <c r="P10" i="3"/>
  <c r="L7" i="3"/>
  <c r="M8" i="3"/>
  <c r="L17" i="3"/>
  <c r="L8" i="3"/>
  <c r="N21" i="3"/>
  <c r="L36" i="3"/>
  <c r="M11" i="3"/>
  <c r="L35" i="3"/>
  <c r="BR25" i="2"/>
  <c r="P13" i="3"/>
  <c r="M23" i="3"/>
  <c r="L5" i="3"/>
  <c r="L10" i="3"/>
  <c r="O33" i="3"/>
  <c r="P17" i="3"/>
  <c r="L24" i="3"/>
  <c r="O8" i="3"/>
  <c r="L14" i="3"/>
  <c r="O30" i="3"/>
  <c r="L13" i="3"/>
  <c r="O25" i="3"/>
  <c r="N13" i="3"/>
  <c r="BS30" i="2"/>
  <c r="BR18" i="2"/>
  <c r="BQ21" i="2"/>
  <c r="BS23" i="2"/>
  <c r="BR7" i="2"/>
  <c r="BQ29" i="2"/>
  <c r="BS11" i="2"/>
  <c r="BP22" i="2"/>
  <c r="BS20" i="2"/>
  <c r="BS27" i="2"/>
  <c r="N8" i="3"/>
  <c r="O21" i="3"/>
  <c r="P30" i="3"/>
  <c r="M15" i="3"/>
  <c r="N22" i="3"/>
  <c r="P34" i="3"/>
  <c r="L15" i="3"/>
  <c r="N11" i="3"/>
  <c r="P7" i="3"/>
  <c r="P12" i="3"/>
  <c r="O34" i="3"/>
  <c r="M28" i="3"/>
  <c r="O24" i="3"/>
  <c r="O17" i="3"/>
  <c r="P8" i="3"/>
  <c r="N30" i="3"/>
  <c r="O6" i="3"/>
  <c r="L29" i="3"/>
  <c r="O19" i="3"/>
  <c r="O7" i="3"/>
  <c r="N15" i="3"/>
  <c r="BP28" i="2"/>
  <c r="BQ17" i="2"/>
  <c r="BP36" i="2"/>
  <c r="BR30" i="2"/>
  <c r="BQ16" i="2"/>
  <c r="BQ23" i="2"/>
  <c r="BP29" i="2"/>
  <c r="BR32" i="2"/>
  <c r="P21" i="3"/>
  <c r="M27" i="3"/>
  <c r="P36" i="3"/>
  <c r="M10" i="3"/>
  <c r="L28" i="3"/>
  <c r="N9" i="3"/>
  <c r="M16" i="3"/>
  <c r="L16" i="3"/>
  <c r="O10" i="3"/>
  <c r="P18" i="3"/>
  <c r="M31" i="3"/>
  <c r="L12" i="3"/>
  <c r="N24" i="3"/>
  <c r="N32" i="3"/>
  <c r="N23" i="3"/>
  <c r="M19" i="3"/>
  <c r="L6" i="3"/>
  <c r="O26" i="3"/>
  <c r="M14" i="3"/>
  <c r="N20" i="3"/>
  <c r="P23" i="5"/>
  <c r="O23" i="5"/>
  <c r="N23" i="5"/>
  <c r="CJ41" i="5"/>
  <c r="CT39" i="5"/>
  <c r="CT38" i="5"/>
  <c r="CG43" i="5"/>
  <c r="CY39" i="5"/>
  <c r="CY38" i="5"/>
  <c r="EC5" i="5"/>
  <c r="CO41" i="5"/>
  <c r="T43" i="3"/>
  <c r="AB41" i="3"/>
  <c r="AG38" i="3"/>
  <c r="AG39" i="3"/>
  <c r="AL39" i="3"/>
  <c r="AL38" i="3"/>
  <c r="BP5" i="3"/>
  <c r="AG39" i="2"/>
  <c r="AG38" i="2"/>
  <c r="BK5" i="2"/>
  <c r="BP5" i="2" l="1"/>
  <c r="BT5" i="2"/>
  <c r="CY41" i="5"/>
  <c r="CT41" i="5"/>
  <c r="ED39" i="5"/>
  <c r="ED38" i="5"/>
  <c r="AG41" i="3"/>
  <c r="BQ38" i="3"/>
  <c r="BQ39" i="3"/>
  <c r="AL41" i="3"/>
  <c r="BL39" i="2"/>
  <c r="BL38" i="2"/>
  <c r="AG41" i="2"/>
  <c r="ED41" i="5" l="1"/>
  <c r="BQ41" i="3"/>
  <c r="BL41" i="2"/>
  <c r="E39" i="2" l="1"/>
  <c r="E38" i="2"/>
  <c r="B39" i="2"/>
  <c r="B38" i="2"/>
  <c r="N27" i="2" l="1"/>
  <c r="S27" i="2" s="1"/>
  <c r="L26" i="2"/>
  <c r="Q26" i="2" s="1"/>
  <c r="H36" i="2"/>
  <c r="P36" i="2"/>
  <c r="U36" i="2" s="1"/>
  <c r="L9" i="2"/>
  <c r="Q9" i="2" s="1"/>
  <c r="L10" i="2"/>
  <c r="Q10" i="2" s="1"/>
  <c r="O14" i="2"/>
  <c r="T14" i="2" s="1"/>
  <c r="N31" i="2"/>
  <c r="S31" i="2" s="1"/>
  <c r="O18" i="2"/>
  <c r="T18" i="2" s="1"/>
  <c r="L5" i="2"/>
  <c r="P21" i="2"/>
  <c r="U21" i="2" s="1"/>
  <c r="P17" i="2"/>
  <c r="U17" i="2" s="1"/>
  <c r="O35" i="2"/>
  <c r="T35" i="2" s="1"/>
  <c r="M5" i="2"/>
  <c r="R5" i="2" s="1"/>
  <c r="P22" i="2"/>
  <c r="U22" i="2" s="1"/>
  <c r="G17" i="2"/>
  <c r="M13" i="2"/>
  <c r="R13" i="2" s="1"/>
  <c r="O30" i="2"/>
  <c r="T30" i="2" s="1"/>
  <c r="H5" i="2"/>
  <c r="H12" i="2"/>
  <c r="J18" i="2"/>
  <c r="P5" i="2"/>
  <c r="U5" i="2" s="1"/>
  <c r="P9" i="2"/>
  <c r="U9" i="2" s="1"/>
  <c r="P13" i="2"/>
  <c r="U13" i="2" s="1"/>
  <c r="L18" i="2"/>
  <c r="Q18" i="2" s="1"/>
  <c r="O22" i="2"/>
  <c r="T22" i="2" s="1"/>
  <c r="O26" i="2"/>
  <c r="T26" i="2" s="1"/>
  <c r="P30" i="2"/>
  <c r="U30" i="2" s="1"/>
  <c r="H17" i="2"/>
  <c r="I12" i="2"/>
  <c r="I7" i="2"/>
  <c r="K13" i="2"/>
  <c r="H20" i="2"/>
  <c r="O6" i="2"/>
  <c r="T6" i="2" s="1"/>
  <c r="O10" i="2"/>
  <c r="T10" i="2" s="1"/>
  <c r="P14" i="2"/>
  <c r="U14" i="2" s="1"/>
  <c r="N19" i="2"/>
  <c r="S19" i="2" s="1"/>
  <c r="N23" i="2"/>
  <c r="S23" i="2" s="1"/>
  <c r="O27" i="2"/>
  <c r="T27" i="2" s="1"/>
  <c r="M32" i="2"/>
  <c r="R32" i="2" s="1"/>
  <c r="K10" i="2"/>
  <c r="G6" i="2"/>
  <c r="K18" i="2"/>
  <c r="J7" i="2"/>
  <c r="G14" i="2"/>
  <c r="I20" i="2"/>
  <c r="P6" i="2"/>
  <c r="U6" i="2" s="1"/>
  <c r="N11" i="2"/>
  <c r="S11" i="2" s="1"/>
  <c r="N15" i="2"/>
  <c r="S15" i="2" s="1"/>
  <c r="O19" i="2"/>
  <c r="T19" i="2" s="1"/>
  <c r="M24" i="2"/>
  <c r="R24" i="2" s="1"/>
  <c r="M28" i="2"/>
  <c r="R28" i="2" s="1"/>
  <c r="N32" i="2"/>
  <c r="S32" i="2" s="1"/>
  <c r="G9" i="2"/>
  <c r="I15" i="2"/>
  <c r="G22" i="2"/>
  <c r="N7" i="2"/>
  <c r="S7" i="2" s="1"/>
  <c r="O11" i="2"/>
  <c r="T11" i="2" s="1"/>
  <c r="M16" i="2"/>
  <c r="R16" i="2" s="1"/>
  <c r="M20" i="2"/>
  <c r="R20" i="2" s="1"/>
  <c r="N24" i="2"/>
  <c r="S24" i="2" s="1"/>
  <c r="L29" i="2"/>
  <c r="Q29" i="2" s="1"/>
  <c r="P33" i="2"/>
  <c r="U33" i="2" s="1"/>
  <c r="H9" i="2"/>
  <c r="J15" i="2"/>
  <c r="M8" i="2"/>
  <c r="R8" i="2" s="1"/>
  <c r="M12" i="2"/>
  <c r="R12" i="2" s="1"/>
  <c r="N16" i="2"/>
  <c r="S16" i="2" s="1"/>
  <c r="L21" i="2"/>
  <c r="Q21" i="2" s="1"/>
  <c r="L25" i="2"/>
  <c r="Q25" i="2" s="1"/>
  <c r="M29" i="2"/>
  <c r="R29" i="2" s="1"/>
  <c r="L34" i="2"/>
  <c r="Q34" i="2" s="1"/>
  <c r="J10" i="2"/>
  <c r="N8" i="2"/>
  <c r="S8" i="2" s="1"/>
  <c r="L13" i="2"/>
  <c r="Q13" i="2" s="1"/>
  <c r="L17" i="2"/>
  <c r="Q17" i="2" s="1"/>
  <c r="M21" i="2"/>
  <c r="R21" i="2" s="1"/>
  <c r="P25" i="2"/>
  <c r="U25" i="2" s="1"/>
  <c r="P29" i="2"/>
  <c r="U29" i="2" s="1"/>
  <c r="N35" i="2"/>
  <c r="S35" i="2" s="1"/>
  <c r="I28" i="2"/>
  <c r="I36" i="2"/>
  <c r="H6" i="2"/>
  <c r="K7" i="2"/>
  <c r="I9" i="2"/>
  <c r="G11" i="2"/>
  <c r="J12" i="2"/>
  <c r="H14" i="2"/>
  <c r="K15" i="2"/>
  <c r="I17" i="2"/>
  <c r="G19" i="2"/>
  <c r="J20" i="2"/>
  <c r="H22" i="2"/>
  <c r="K23" i="2"/>
  <c r="I25" i="2"/>
  <c r="G27" i="2"/>
  <c r="J28" i="2"/>
  <c r="H30" i="2"/>
  <c r="K31" i="2"/>
  <c r="I33" i="2"/>
  <c r="G35" i="2"/>
  <c r="J36" i="2"/>
  <c r="O5" i="2"/>
  <c r="T5" i="2" s="1"/>
  <c r="L7" i="2"/>
  <c r="Q7" i="2" s="1"/>
  <c r="O8" i="2"/>
  <c r="T8" i="2" s="1"/>
  <c r="M10" i="2"/>
  <c r="R10" i="2" s="1"/>
  <c r="P11" i="2"/>
  <c r="U11" i="2" s="1"/>
  <c r="N13" i="2"/>
  <c r="S13" i="2" s="1"/>
  <c r="L15" i="2"/>
  <c r="Q15" i="2" s="1"/>
  <c r="O16" i="2"/>
  <c r="T16" i="2" s="1"/>
  <c r="M18" i="2"/>
  <c r="R18" i="2" s="1"/>
  <c r="P19" i="2"/>
  <c r="U19" i="2" s="1"/>
  <c r="N21" i="2"/>
  <c r="S21" i="2" s="1"/>
  <c r="L23" i="2"/>
  <c r="Q23" i="2" s="1"/>
  <c r="O24" i="2"/>
  <c r="T24" i="2" s="1"/>
  <c r="M26" i="2"/>
  <c r="R26" i="2" s="1"/>
  <c r="P27" i="2"/>
  <c r="U27" i="2" s="1"/>
  <c r="N29" i="2"/>
  <c r="S29" i="2" s="1"/>
  <c r="L31" i="2"/>
  <c r="Q31" i="2" s="1"/>
  <c r="O32" i="2"/>
  <c r="T32" i="2" s="1"/>
  <c r="M34" i="2"/>
  <c r="R34" i="2" s="1"/>
  <c r="P35" i="2"/>
  <c r="U35" i="2" s="1"/>
  <c r="H25" i="2"/>
  <c r="H33" i="2"/>
  <c r="I6" i="2"/>
  <c r="G8" i="2"/>
  <c r="J9" i="2"/>
  <c r="H11" i="2"/>
  <c r="K12" i="2"/>
  <c r="I14" i="2"/>
  <c r="G16" i="2"/>
  <c r="J17" i="2"/>
  <c r="H19" i="2"/>
  <c r="K20" i="2"/>
  <c r="I22" i="2"/>
  <c r="G24" i="2"/>
  <c r="J25" i="2"/>
  <c r="H27" i="2"/>
  <c r="K28" i="2"/>
  <c r="I30" i="2"/>
  <c r="G32" i="2"/>
  <c r="J33" i="2"/>
  <c r="H35" i="2"/>
  <c r="K36" i="2"/>
  <c r="N5" i="2"/>
  <c r="S5" i="2" s="1"/>
  <c r="M7" i="2"/>
  <c r="R7" i="2" s="1"/>
  <c r="P8" i="2"/>
  <c r="U8" i="2" s="1"/>
  <c r="N10" i="2"/>
  <c r="S10" i="2" s="1"/>
  <c r="L12" i="2"/>
  <c r="Q12" i="2" s="1"/>
  <c r="O13" i="2"/>
  <c r="T13" i="2" s="1"/>
  <c r="M15" i="2"/>
  <c r="R15" i="2" s="1"/>
  <c r="P16" i="2"/>
  <c r="U16" i="2" s="1"/>
  <c r="N18" i="2"/>
  <c r="S18" i="2" s="1"/>
  <c r="L20" i="2"/>
  <c r="Q20" i="2" s="1"/>
  <c r="O21" i="2"/>
  <c r="T21" i="2" s="1"/>
  <c r="M23" i="2"/>
  <c r="R23" i="2" s="1"/>
  <c r="P24" i="2"/>
  <c r="U24" i="2" s="1"/>
  <c r="N26" i="2"/>
  <c r="S26" i="2" s="1"/>
  <c r="L28" i="2"/>
  <c r="Q28" i="2" s="1"/>
  <c r="O29" i="2"/>
  <c r="T29" i="2" s="1"/>
  <c r="M31" i="2"/>
  <c r="R31" i="2" s="1"/>
  <c r="P32" i="2"/>
  <c r="U32" i="2" s="1"/>
  <c r="N34" i="2"/>
  <c r="S34" i="2" s="1"/>
  <c r="L36" i="2"/>
  <c r="Q36" i="2" s="1"/>
  <c r="I11" i="2"/>
  <c r="K17" i="2"/>
  <c r="H24" i="2"/>
  <c r="J30" i="2"/>
  <c r="I35" i="2"/>
  <c r="L33" i="2"/>
  <c r="Q33" i="2" s="1"/>
  <c r="O34" i="2"/>
  <c r="T34" i="2" s="1"/>
  <c r="M36" i="2"/>
  <c r="R36" i="2" s="1"/>
  <c r="K26" i="2"/>
  <c r="K34" i="2"/>
  <c r="J6" i="2"/>
  <c r="G13" i="2"/>
  <c r="I19" i="2"/>
  <c r="K25" i="2"/>
  <c r="H32" i="2"/>
  <c r="K5" i="2"/>
  <c r="K6" i="2"/>
  <c r="I8" i="2"/>
  <c r="G10" i="2"/>
  <c r="J11" i="2"/>
  <c r="H13" i="2"/>
  <c r="K14" i="2"/>
  <c r="I16" i="2"/>
  <c r="G18" i="2"/>
  <c r="J19" i="2"/>
  <c r="H21" i="2"/>
  <c r="K22" i="2"/>
  <c r="I24" i="2"/>
  <c r="G26" i="2"/>
  <c r="J27" i="2"/>
  <c r="H29" i="2"/>
  <c r="K30" i="2"/>
  <c r="I32" i="2"/>
  <c r="G34" i="2"/>
  <c r="J35" i="2"/>
  <c r="L6" i="2"/>
  <c r="Q6" i="2" s="1"/>
  <c r="O7" i="2"/>
  <c r="T7" i="2" s="1"/>
  <c r="M9" i="2"/>
  <c r="R9" i="2" s="1"/>
  <c r="P10" i="2"/>
  <c r="U10" i="2" s="1"/>
  <c r="N12" i="2"/>
  <c r="S12" i="2" s="1"/>
  <c r="L14" i="2"/>
  <c r="Q14" i="2" s="1"/>
  <c r="O15" i="2"/>
  <c r="T15" i="2" s="1"/>
  <c r="M17" i="2"/>
  <c r="R17" i="2" s="1"/>
  <c r="P18" i="2"/>
  <c r="U18" i="2" s="1"/>
  <c r="N20" i="2"/>
  <c r="S20" i="2" s="1"/>
  <c r="L22" i="2"/>
  <c r="Q22" i="2" s="1"/>
  <c r="O23" i="2"/>
  <c r="T23" i="2" s="1"/>
  <c r="M25" i="2"/>
  <c r="R25" i="2" s="1"/>
  <c r="P26" i="2"/>
  <c r="U26" i="2" s="1"/>
  <c r="N28" i="2"/>
  <c r="S28" i="2" s="1"/>
  <c r="L30" i="2"/>
  <c r="Q30" i="2" s="1"/>
  <c r="O31" i="2"/>
  <c r="T31" i="2" s="1"/>
  <c r="M33" i="2"/>
  <c r="R33" i="2" s="1"/>
  <c r="P34" i="2"/>
  <c r="U34" i="2" s="1"/>
  <c r="N36" i="2"/>
  <c r="S36" i="2" s="1"/>
  <c r="G30" i="2"/>
  <c r="H8" i="2"/>
  <c r="J14" i="2"/>
  <c r="J22" i="2"/>
  <c r="G29" i="2"/>
  <c r="G7" i="2"/>
  <c r="J8" i="2"/>
  <c r="H10" i="2"/>
  <c r="K11" i="2"/>
  <c r="I13" i="2"/>
  <c r="G15" i="2"/>
  <c r="J16" i="2"/>
  <c r="H18" i="2"/>
  <c r="K19" i="2"/>
  <c r="I21" i="2"/>
  <c r="G23" i="2"/>
  <c r="J24" i="2"/>
  <c r="H26" i="2"/>
  <c r="K27" i="2"/>
  <c r="I29" i="2"/>
  <c r="G31" i="2"/>
  <c r="J32" i="2"/>
  <c r="H34" i="2"/>
  <c r="K35" i="2"/>
  <c r="M6" i="2"/>
  <c r="R6" i="2" s="1"/>
  <c r="P7" i="2"/>
  <c r="U7" i="2" s="1"/>
  <c r="N9" i="2"/>
  <c r="S9" i="2" s="1"/>
  <c r="L11" i="2"/>
  <c r="Q11" i="2" s="1"/>
  <c r="O12" i="2"/>
  <c r="T12" i="2" s="1"/>
  <c r="M14" i="2"/>
  <c r="R14" i="2" s="1"/>
  <c r="P15" i="2"/>
  <c r="U15" i="2" s="1"/>
  <c r="N17" i="2"/>
  <c r="S17" i="2" s="1"/>
  <c r="L19" i="2"/>
  <c r="Q19" i="2" s="1"/>
  <c r="O20" i="2"/>
  <c r="T20" i="2" s="1"/>
  <c r="M22" i="2"/>
  <c r="R22" i="2" s="1"/>
  <c r="P23" i="2"/>
  <c r="U23" i="2" s="1"/>
  <c r="N25" i="2"/>
  <c r="S25" i="2" s="1"/>
  <c r="L27" i="2"/>
  <c r="Q27" i="2" s="1"/>
  <c r="O28" i="2"/>
  <c r="T28" i="2" s="1"/>
  <c r="M30" i="2"/>
  <c r="R30" i="2" s="1"/>
  <c r="P31" i="2"/>
  <c r="U31" i="2" s="1"/>
  <c r="N33" i="2"/>
  <c r="S33" i="2" s="1"/>
  <c r="L35" i="2"/>
  <c r="Q35" i="2" s="1"/>
  <c r="O36" i="2"/>
  <c r="T36" i="2" s="1"/>
  <c r="J23" i="2"/>
  <c r="J31" i="2"/>
  <c r="K9" i="2"/>
  <c r="H16" i="2"/>
  <c r="G21" i="2"/>
  <c r="I27" i="2"/>
  <c r="K33" i="2"/>
  <c r="J5" i="2"/>
  <c r="I5" i="2"/>
  <c r="H7" i="2"/>
  <c r="K8" i="2"/>
  <c r="I10" i="2"/>
  <c r="G12" i="2"/>
  <c r="J13" i="2"/>
  <c r="H15" i="2"/>
  <c r="K16" i="2"/>
  <c r="I18" i="2"/>
  <c r="G20" i="2"/>
  <c r="J21" i="2"/>
  <c r="H23" i="2"/>
  <c r="K24" i="2"/>
  <c r="I26" i="2"/>
  <c r="G28" i="2"/>
  <c r="J29" i="2"/>
  <c r="H31" i="2"/>
  <c r="K32" i="2"/>
  <c r="I34" i="2"/>
  <c r="G36" i="2"/>
  <c r="N6" i="2"/>
  <c r="S6" i="2" s="1"/>
  <c r="L8" i="2"/>
  <c r="Q8" i="2" s="1"/>
  <c r="O9" i="2"/>
  <c r="T9" i="2" s="1"/>
  <c r="M11" i="2"/>
  <c r="R11" i="2" s="1"/>
  <c r="P12" i="2"/>
  <c r="U12" i="2" s="1"/>
  <c r="N14" i="2"/>
  <c r="S14" i="2" s="1"/>
  <c r="L16" i="2"/>
  <c r="Q16" i="2" s="1"/>
  <c r="O17" i="2"/>
  <c r="T17" i="2" s="1"/>
  <c r="M19" i="2"/>
  <c r="R19" i="2" s="1"/>
  <c r="P20" i="2"/>
  <c r="U20" i="2" s="1"/>
  <c r="N22" i="2"/>
  <c r="S22" i="2" s="1"/>
  <c r="L24" i="2"/>
  <c r="Q24" i="2" s="1"/>
  <c r="O25" i="2"/>
  <c r="T25" i="2" s="1"/>
  <c r="M27" i="2"/>
  <c r="R27" i="2" s="1"/>
  <c r="P28" i="2"/>
  <c r="U28" i="2" s="1"/>
  <c r="N30" i="2"/>
  <c r="S30" i="2" s="1"/>
  <c r="L32" i="2"/>
  <c r="Q32" i="2" s="1"/>
  <c r="O33" i="2"/>
  <c r="T33" i="2" s="1"/>
  <c r="M35" i="2"/>
  <c r="R35" i="2" s="1"/>
  <c r="K21" i="2"/>
  <c r="I23" i="2"/>
  <c r="G25" i="2"/>
  <c r="J26" i="2"/>
  <c r="H28" i="2"/>
  <c r="K29" i="2"/>
  <c r="I31" i="2"/>
  <c r="G33" i="2"/>
  <c r="J34" i="2"/>
  <c r="G5" i="2"/>
  <c r="Q5" i="2" l="1"/>
  <c r="R39" i="2" s="1"/>
  <c r="M44" i="2"/>
  <c r="M43" i="2"/>
  <c r="O43" i="2" s="1"/>
  <c r="M38" i="2"/>
  <c r="M39" i="2"/>
  <c r="H39" i="2"/>
  <c r="H38" i="2"/>
  <c r="R38" i="2" l="1"/>
  <c r="R41" i="2" s="1"/>
  <c r="W39" i="2" l="1"/>
  <c r="W38" i="2"/>
  <c r="W41" i="2" l="1"/>
</calcChain>
</file>

<file path=xl/sharedStrings.xml><?xml version="1.0" encoding="utf-8"?>
<sst xmlns="http://schemas.openxmlformats.org/spreadsheetml/2006/main" count="3055" uniqueCount="194">
  <si>
    <t>x1</t>
  </si>
  <si>
    <t>x2</t>
  </si>
  <si>
    <t>x3</t>
  </si>
  <si>
    <t>AGS</t>
  </si>
  <si>
    <t>BC</t>
  </si>
  <si>
    <t>BCS</t>
  </si>
  <si>
    <t>CAM</t>
  </si>
  <si>
    <t>COA</t>
  </si>
  <si>
    <t>COL</t>
  </si>
  <si>
    <t>CHIS</t>
  </si>
  <si>
    <t>CHIH</t>
  </si>
  <si>
    <t>CDMX</t>
  </si>
  <si>
    <t>DGO</t>
  </si>
  <si>
    <t>GTO</t>
  </si>
  <si>
    <t>GRO</t>
  </si>
  <si>
    <t>HGO</t>
  </si>
  <si>
    <t>JAL</t>
  </si>
  <si>
    <t>MEX</t>
  </si>
  <si>
    <t>MICH</t>
  </si>
  <si>
    <t>MOR</t>
  </si>
  <si>
    <t>MAY</t>
  </si>
  <si>
    <t>NL</t>
  </si>
  <si>
    <t>OAX</t>
  </si>
  <si>
    <t>PUE</t>
  </si>
  <si>
    <t>QRO</t>
  </si>
  <si>
    <t>QR</t>
  </si>
  <si>
    <t>SLP</t>
  </si>
  <si>
    <t>SIN</t>
  </si>
  <si>
    <t>SON</t>
  </si>
  <si>
    <t>TAB</t>
  </si>
  <si>
    <t>TAM</t>
  </si>
  <si>
    <t>TLA</t>
  </si>
  <si>
    <t>VER</t>
  </si>
  <si>
    <t>YUC</t>
  </si>
  <si>
    <t>ZAC</t>
  </si>
  <si>
    <t>Edo</t>
  </si>
  <si>
    <t>Año</t>
  </si>
  <si>
    <t>z1</t>
  </si>
  <si>
    <t>z2</t>
  </si>
  <si>
    <t>z3</t>
  </si>
  <si>
    <t>Media</t>
  </si>
  <si>
    <t>DeStd</t>
  </si>
  <si>
    <t xml:space="preserve">x1 (Analf)= Población de 15 años o más analfabeta </t>
  </si>
  <si>
    <t>x1= Valores originales</t>
  </si>
  <si>
    <t>Max</t>
  </si>
  <si>
    <t>Min</t>
  </si>
  <si>
    <r>
      <t>z</t>
    </r>
    <r>
      <rPr>
        <b/>
        <vertAlign val="subscript"/>
        <sz val="11"/>
        <color theme="1"/>
        <rFont val="Calibri"/>
        <family val="2"/>
        <scheme val="minor"/>
      </rPr>
      <t>MM</t>
    </r>
  </si>
  <si>
    <r>
      <t>z</t>
    </r>
    <r>
      <rPr>
        <b/>
        <vertAlign val="subscript"/>
        <sz val="11"/>
        <color theme="1"/>
        <rFont val="Calibri"/>
        <family val="2"/>
        <scheme val="minor"/>
      </rPr>
      <t>t0</t>
    </r>
  </si>
  <si>
    <r>
      <t>z</t>
    </r>
    <r>
      <rPr>
        <b/>
        <vertAlign val="subscript"/>
        <sz val="11"/>
        <color theme="1"/>
        <rFont val="Calibri"/>
        <family val="2"/>
        <scheme val="minor"/>
      </rPr>
      <t>MP</t>
    </r>
  </si>
  <si>
    <r>
      <t>z</t>
    </r>
    <r>
      <rPr>
        <b/>
        <vertAlign val="subscript"/>
        <sz val="11"/>
        <color theme="1"/>
        <rFont val="Calibri"/>
        <family val="2"/>
        <scheme val="minor"/>
      </rPr>
      <t>EB</t>
    </r>
  </si>
  <si>
    <t>Amplitud</t>
  </si>
  <si>
    <t>&lt; ref</t>
  </si>
  <si>
    <t>&gt;= ref</t>
  </si>
  <si>
    <t>Ref=Me 2000-2020=</t>
  </si>
  <si>
    <t>max</t>
  </si>
  <si>
    <t>min</t>
  </si>
  <si>
    <t>a</t>
  </si>
  <si>
    <t>b</t>
  </si>
  <si>
    <t>c</t>
  </si>
  <si>
    <t>Media (todos los años)</t>
  </si>
  <si>
    <t>min-max</t>
  </si>
  <si>
    <t>min-max constrained</t>
  </si>
  <si>
    <t>Blanced standardization</t>
  </si>
  <si>
    <t>media</t>
  </si>
  <si>
    <t>s</t>
  </si>
  <si>
    <t>Mínimo</t>
  </si>
  <si>
    <t>Q1</t>
  </si>
  <si>
    <t>Mediana</t>
  </si>
  <si>
    <t>Q3</t>
  </si>
  <si>
    <t>Máximo</t>
  </si>
  <si>
    <t>IQR</t>
  </si>
  <si>
    <r>
      <rPr>
        <b/>
        <sz val="11"/>
        <color rgb="FFFF0000"/>
        <rFont val="Calibri"/>
        <family val="2"/>
        <scheme val="minor"/>
      </rPr>
      <t>Me</t>
    </r>
    <r>
      <rPr>
        <b/>
        <sz val="11"/>
        <color theme="1"/>
        <rFont val="Calibri"/>
        <family val="2"/>
        <scheme val="minor"/>
      </rPr>
      <t xml:space="preserve"> (todos los años)</t>
    </r>
  </si>
  <si>
    <r>
      <t>z</t>
    </r>
    <r>
      <rPr>
        <b/>
        <vertAlign val="subscript"/>
        <sz val="11"/>
        <color theme="1"/>
        <rFont val="Calibri"/>
        <family val="2"/>
        <scheme val="minor"/>
      </rPr>
      <t>t0</t>
    </r>
    <r>
      <rPr>
        <b/>
        <sz val="11"/>
        <color theme="1"/>
        <rFont val="Calibri"/>
        <family val="2"/>
        <scheme val="minor"/>
      </rPr>
      <t xml:space="preserve"> llevados a la escala 100+/130</t>
    </r>
  </si>
  <si>
    <t>Norte</t>
  </si>
  <si>
    <t>Centro</t>
  </si>
  <si>
    <t>Sur</t>
  </si>
  <si>
    <t>Rezago educativo</t>
  </si>
  <si>
    <t>Analf</t>
  </si>
  <si>
    <t>No_asiste</t>
  </si>
  <si>
    <t>Edu_incom</t>
  </si>
  <si>
    <t>NAY</t>
  </si>
  <si>
    <t>Población de 15 años o más analfabeta</t>
  </si>
  <si>
    <t>Población de 6 a 14 años que no asiste a la escuela</t>
  </si>
  <si>
    <t>Población de 15 años y más con educación básica incompleta</t>
  </si>
  <si>
    <t>Región</t>
  </si>
  <si>
    <t>Sdv</t>
  </si>
  <si>
    <r>
      <t>Estandarización clásica al año base z</t>
    </r>
    <r>
      <rPr>
        <b/>
        <vertAlign val="subscript"/>
        <sz val="10"/>
        <color theme="0"/>
        <rFont val="Calibri"/>
        <family val="2"/>
        <scheme val="minor"/>
      </rPr>
      <t>t0</t>
    </r>
  </si>
  <si>
    <r>
      <t>Estandarización min-max de 130 a 70 z</t>
    </r>
    <r>
      <rPr>
        <b/>
        <vertAlign val="subscript"/>
        <sz val="10"/>
        <color theme="0"/>
        <rFont val="Calibri"/>
        <family val="2"/>
        <scheme val="minor"/>
      </rPr>
      <t>MM</t>
    </r>
  </si>
  <si>
    <r>
      <t>Estandarización min-max restringida en la escala 130 a 70 z</t>
    </r>
    <r>
      <rPr>
        <b/>
        <vertAlign val="subscript"/>
        <sz val="10"/>
        <color theme="0"/>
        <rFont val="Calibri"/>
        <family val="2"/>
        <scheme val="minor"/>
      </rPr>
      <t>MP</t>
    </r>
  </si>
  <si>
    <r>
      <t>Estandarización balanceada en la escala 130 a 70 z</t>
    </r>
    <r>
      <rPr>
        <b/>
        <vertAlign val="subscript"/>
        <sz val="10"/>
        <color theme="0"/>
        <rFont val="Calibri"/>
        <family val="2"/>
        <scheme val="minor"/>
      </rPr>
      <t>EB</t>
    </r>
  </si>
  <si>
    <r>
      <t>z</t>
    </r>
    <r>
      <rPr>
        <b/>
        <vertAlign val="subscript"/>
        <sz val="11"/>
        <color theme="0"/>
        <rFont val="Calibri"/>
        <family val="2"/>
        <scheme val="minor"/>
      </rPr>
      <t>MM</t>
    </r>
  </si>
  <si>
    <t>Me</t>
  </si>
  <si>
    <r>
      <t>z</t>
    </r>
    <r>
      <rPr>
        <b/>
        <vertAlign val="subscript"/>
        <sz val="10"/>
        <color theme="0"/>
        <rFont val="Calibri"/>
        <family val="2"/>
        <scheme val="minor"/>
      </rPr>
      <t>MP</t>
    </r>
  </si>
  <si>
    <t>Ampl</t>
  </si>
  <si>
    <r>
      <t>z</t>
    </r>
    <r>
      <rPr>
        <b/>
        <vertAlign val="subscript"/>
        <sz val="10"/>
        <color theme="0"/>
        <rFont val="Calibri"/>
        <family val="2"/>
        <scheme val="minor"/>
      </rPr>
      <t>EB</t>
    </r>
  </si>
  <si>
    <r>
      <t>z1</t>
    </r>
    <r>
      <rPr>
        <b/>
        <vertAlign val="subscript"/>
        <sz val="11"/>
        <color theme="1"/>
        <rFont val="Calibri"/>
        <family val="2"/>
        <scheme val="minor"/>
      </rPr>
      <t>EB</t>
    </r>
  </si>
  <si>
    <r>
      <t>z2</t>
    </r>
    <r>
      <rPr>
        <b/>
        <vertAlign val="subscript"/>
        <sz val="11"/>
        <color theme="1"/>
        <rFont val="Calibri"/>
        <family val="2"/>
        <scheme val="minor"/>
      </rPr>
      <t>EB</t>
    </r>
  </si>
  <si>
    <r>
      <t>z1</t>
    </r>
    <r>
      <rPr>
        <b/>
        <vertAlign val="subscript"/>
        <sz val="11"/>
        <color theme="1"/>
        <rFont val="Calibri"/>
        <family val="2"/>
        <scheme val="minor"/>
      </rPr>
      <t>MP</t>
    </r>
  </si>
  <si>
    <r>
      <t>z2</t>
    </r>
    <r>
      <rPr>
        <b/>
        <vertAlign val="subscript"/>
        <sz val="11"/>
        <color theme="1"/>
        <rFont val="Calibri"/>
        <family val="2"/>
        <scheme val="minor"/>
      </rPr>
      <t>MP</t>
    </r>
  </si>
  <si>
    <r>
      <t>z3</t>
    </r>
    <r>
      <rPr>
        <b/>
        <vertAlign val="subscript"/>
        <sz val="11"/>
        <color theme="1"/>
        <rFont val="Calibri"/>
        <family val="2"/>
        <scheme val="minor"/>
      </rPr>
      <t>MP</t>
    </r>
  </si>
  <si>
    <r>
      <t>z1</t>
    </r>
    <r>
      <rPr>
        <b/>
        <vertAlign val="subscript"/>
        <sz val="11"/>
        <color theme="1"/>
        <rFont val="Calibri"/>
        <family val="2"/>
        <scheme val="minor"/>
      </rPr>
      <t>MM</t>
    </r>
  </si>
  <si>
    <r>
      <t>z2</t>
    </r>
    <r>
      <rPr>
        <b/>
        <vertAlign val="subscript"/>
        <sz val="11"/>
        <color theme="1"/>
        <rFont val="Calibri"/>
        <family val="2"/>
        <scheme val="minor"/>
      </rPr>
      <t>MM</t>
    </r>
  </si>
  <si>
    <r>
      <t>z3</t>
    </r>
    <r>
      <rPr>
        <b/>
        <vertAlign val="subscript"/>
        <sz val="11"/>
        <color theme="1"/>
        <rFont val="Calibri"/>
        <family val="2"/>
        <scheme val="minor"/>
      </rPr>
      <t>MM</t>
    </r>
  </si>
  <si>
    <r>
      <t>z3</t>
    </r>
    <r>
      <rPr>
        <b/>
        <vertAlign val="subscript"/>
        <sz val="11"/>
        <color theme="1"/>
        <rFont val="Calibri"/>
        <family val="2"/>
        <scheme val="minor"/>
      </rPr>
      <t>EB</t>
    </r>
  </si>
  <si>
    <t>Máx</t>
  </si>
  <si>
    <t>Mín</t>
  </si>
  <si>
    <t>Std</t>
  </si>
  <si>
    <r>
      <t>z1</t>
    </r>
    <r>
      <rPr>
        <b/>
        <vertAlign val="subscript"/>
        <sz val="11"/>
        <color theme="1"/>
        <rFont val="Calibri"/>
        <family val="2"/>
        <scheme val="minor"/>
      </rPr>
      <t>t0</t>
    </r>
  </si>
  <si>
    <t>x1 (Analf)</t>
  </si>
  <si>
    <t xml:space="preserve">Población de 15 años o más analfabeta </t>
  </si>
  <si>
    <r>
      <t>z2</t>
    </r>
    <r>
      <rPr>
        <b/>
        <vertAlign val="subscript"/>
        <sz val="11"/>
        <color theme="1"/>
        <rFont val="Calibri"/>
        <family val="2"/>
        <scheme val="minor"/>
      </rPr>
      <t>t0</t>
    </r>
  </si>
  <si>
    <r>
      <t>z2</t>
    </r>
    <r>
      <rPr>
        <b/>
        <vertAlign val="subscript"/>
        <sz val="11"/>
        <color theme="1"/>
        <rFont val="Calibri"/>
        <family val="2"/>
        <scheme val="minor"/>
      </rPr>
      <t>N</t>
    </r>
  </si>
  <si>
    <t>x2 (No_asiste)</t>
  </si>
  <si>
    <t>x3 (Edu_incom)</t>
  </si>
  <si>
    <r>
      <t>z3</t>
    </r>
    <r>
      <rPr>
        <b/>
        <vertAlign val="subscript"/>
        <sz val="11"/>
        <color theme="1"/>
        <rFont val="Calibri"/>
        <family val="2"/>
        <scheme val="minor"/>
      </rPr>
      <t>t0</t>
    </r>
  </si>
  <si>
    <r>
      <t>z1</t>
    </r>
    <r>
      <rPr>
        <b/>
        <vertAlign val="subscript"/>
        <sz val="11"/>
        <color theme="1"/>
        <rFont val="Calibri"/>
        <family val="2"/>
        <scheme val="minor"/>
      </rPr>
      <t>c</t>
    </r>
  </si>
  <si>
    <r>
      <t>z1</t>
    </r>
    <r>
      <rPr>
        <b/>
        <vertAlign val="subscript"/>
        <sz val="11"/>
        <color theme="1"/>
        <rFont val="Calibri"/>
        <family val="2"/>
        <scheme val="minor"/>
      </rPr>
      <t>Q</t>
    </r>
  </si>
  <si>
    <r>
      <t>z2</t>
    </r>
    <r>
      <rPr>
        <b/>
        <vertAlign val="subscript"/>
        <sz val="11"/>
        <color theme="1"/>
        <rFont val="Calibri"/>
        <family val="2"/>
        <scheme val="minor"/>
      </rPr>
      <t>c</t>
    </r>
  </si>
  <si>
    <r>
      <t>z2</t>
    </r>
    <r>
      <rPr>
        <b/>
        <vertAlign val="subscript"/>
        <sz val="11"/>
        <color theme="1"/>
        <rFont val="Calibri"/>
        <family val="2"/>
        <scheme val="minor"/>
      </rPr>
      <t>Q</t>
    </r>
  </si>
  <si>
    <r>
      <t>z3</t>
    </r>
    <r>
      <rPr>
        <b/>
        <vertAlign val="subscript"/>
        <sz val="11"/>
        <color theme="1"/>
        <rFont val="Calibri"/>
        <family val="2"/>
        <scheme val="minor"/>
      </rPr>
      <t>c</t>
    </r>
  </si>
  <si>
    <r>
      <t>z3</t>
    </r>
    <r>
      <rPr>
        <b/>
        <vertAlign val="subscript"/>
        <sz val="11"/>
        <color theme="1"/>
        <rFont val="Calibri"/>
        <family val="2"/>
        <scheme val="minor"/>
      </rPr>
      <t>Q</t>
    </r>
  </si>
  <si>
    <t>z1t0</t>
  </si>
  <si>
    <t>z1c</t>
  </si>
  <si>
    <t>z1Q</t>
  </si>
  <si>
    <t>z1NR</t>
  </si>
  <si>
    <t>z2t0</t>
  </si>
  <si>
    <t>z2c</t>
  </si>
  <si>
    <t>z2Q</t>
  </si>
  <si>
    <t>z2NR</t>
  </si>
  <si>
    <t>z3t0</t>
  </si>
  <si>
    <t>z3c</t>
  </si>
  <si>
    <t>z3Q</t>
  </si>
  <si>
    <t>z3NR</t>
  </si>
  <si>
    <t>Rango</t>
  </si>
  <si>
    <t>Sesgo Estandarizado</t>
  </si>
  <si>
    <t>Curtosis Estandarizada</t>
  </si>
  <si>
    <t>CV (%)</t>
  </si>
  <si>
    <t>zSesgo</t>
  </si>
  <si>
    <t>zCurtosis</t>
  </si>
  <si>
    <t>Rango= Máx - Mín</t>
  </si>
  <si>
    <t>Mismo sesgo y curtosis</t>
  </si>
  <si>
    <t>Datos originales</t>
  </si>
  <si>
    <t>Me= Mediana</t>
  </si>
  <si>
    <t>s= Desviación estándar</t>
  </si>
  <si>
    <t>CV= Coeficiente de Variación</t>
  </si>
  <si>
    <t>Mín= Valor mínimo</t>
  </si>
  <si>
    <t>Máx= Valor máximo</t>
  </si>
  <si>
    <t>zCurtosis= Curtosis estandarizada= Curtosis/Error de la Curtosis</t>
  </si>
  <si>
    <t>zSesgo= Asimetría estandarizada= Asimetría/Error de la asimetría</t>
  </si>
  <si>
    <r>
      <t>Estandarización clásica (z</t>
    </r>
    <r>
      <rPr>
        <vertAlign val="subscript"/>
        <sz val="10.5"/>
        <color rgb="FF333333"/>
        <rFont val="Verdana"/>
        <family val="2"/>
      </rPr>
      <t>t0</t>
    </r>
    <r>
      <rPr>
        <sz val="10.5"/>
        <color rgb="FF333333"/>
        <rFont val="Verdana"/>
        <family val="2"/>
      </rPr>
      <t>): Valores originales re-escalados. Misma media entre variables y misma forma de datos originales</t>
    </r>
  </si>
  <si>
    <r>
      <t>Normalización robusta (z</t>
    </r>
    <r>
      <rPr>
        <vertAlign val="subscript"/>
        <sz val="10.5"/>
        <color rgb="FF333333"/>
        <rFont val="Verdana"/>
        <family val="2"/>
      </rPr>
      <t>NR</t>
    </r>
    <r>
      <rPr>
        <sz val="10.5"/>
        <color rgb="FF333333"/>
        <rFont val="Verdana"/>
        <family val="2"/>
      </rPr>
      <t xml:space="preserve">). Medianas iguales, tamaño de las cajas en un recorrido intercuartílico de 1 a -1. </t>
    </r>
  </si>
  <si>
    <r>
      <t>Cajas estandarizadas (z</t>
    </r>
    <r>
      <rPr>
        <vertAlign val="subscript"/>
        <sz val="10.5"/>
        <color rgb="FF333333"/>
        <rFont val="Verdana"/>
        <family val="2"/>
      </rPr>
      <t>Q</t>
    </r>
    <r>
      <rPr>
        <sz val="10.5"/>
        <color rgb="FF333333"/>
        <rFont val="Verdana"/>
        <family val="2"/>
      </rPr>
      <t>): z</t>
    </r>
    <r>
      <rPr>
        <vertAlign val="subscript"/>
        <sz val="10.5"/>
        <color rgb="FF333333"/>
        <rFont val="Verdana"/>
        <family val="2"/>
      </rPr>
      <t>C</t>
    </r>
    <r>
      <rPr>
        <sz val="10.5"/>
        <color rgb="FF333333"/>
        <rFont val="Verdana"/>
        <family val="2"/>
      </rPr>
      <t xml:space="preserve"> re-escalada, Medianas iguales, misma forma de los valores originales</t>
    </r>
  </si>
  <si>
    <r>
      <t>Cajas centradas (z</t>
    </r>
    <r>
      <rPr>
        <vertAlign val="subscript"/>
        <sz val="10.5"/>
        <color rgb="FF333333"/>
        <rFont val="Verdana"/>
        <family val="2"/>
      </rPr>
      <t>C</t>
    </r>
    <r>
      <rPr>
        <sz val="10.5"/>
        <color rgb="FF333333"/>
        <rFont val="Verdana"/>
        <family val="2"/>
      </rPr>
      <t>): Medianas iguales, misma forma de los valores originales</t>
    </r>
  </si>
  <si>
    <r>
      <t>z1</t>
    </r>
    <r>
      <rPr>
        <b/>
        <vertAlign val="subscript"/>
        <sz val="11"/>
        <color theme="1"/>
        <rFont val="Calibri"/>
        <family val="2"/>
        <scheme val="minor"/>
      </rPr>
      <t>NR</t>
    </r>
  </si>
  <si>
    <r>
      <t>z2</t>
    </r>
    <r>
      <rPr>
        <b/>
        <vertAlign val="subscript"/>
        <sz val="11"/>
        <color theme="1"/>
        <rFont val="Calibri"/>
        <family val="2"/>
        <scheme val="minor"/>
      </rPr>
      <t>NR</t>
    </r>
  </si>
  <si>
    <r>
      <t>z3</t>
    </r>
    <r>
      <rPr>
        <b/>
        <vertAlign val="subscript"/>
        <sz val="11"/>
        <color theme="1"/>
        <rFont val="Calibri"/>
        <family val="2"/>
        <scheme val="minor"/>
      </rPr>
      <t>NR</t>
    </r>
  </si>
  <si>
    <t>Resumen Estadístico</t>
  </si>
  <si>
    <t>CV</t>
  </si>
  <si>
    <t>Promedio</t>
  </si>
  <si>
    <t>Desviación Estándar</t>
  </si>
  <si>
    <t>Coeficiente de Variación</t>
  </si>
  <si>
    <t>Diferencias</t>
  </si>
  <si>
    <r>
      <t>z1</t>
    </r>
    <r>
      <rPr>
        <b/>
        <vertAlign val="subscript"/>
        <sz val="11"/>
        <color theme="1"/>
        <rFont val="Calibri"/>
        <family val="2"/>
        <scheme val="minor"/>
      </rPr>
      <t>BR</t>
    </r>
  </si>
  <si>
    <r>
      <t>z2</t>
    </r>
    <r>
      <rPr>
        <b/>
        <vertAlign val="subscript"/>
        <sz val="11"/>
        <color theme="1"/>
        <rFont val="Calibri"/>
        <family val="2"/>
        <scheme val="minor"/>
      </rPr>
      <t>BR</t>
    </r>
  </si>
  <si>
    <r>
      <t>z3</t>
    </r>
    <r>
      <rPr>
        <b/>
        <vertAlign val="subscript"/>
        <sz val="11"/>
        <color theme="1"/>
        <rFont val="Calibri"/>
        <family val="2"/>
        <scheme val="minor"/>
      </rPr>
      <t>BR</t>
    </r>
  </si>
  <si>
    <r>
      <t>z</t>
    </r>
    <r>
      <rPr>
        <b/>
        <vertAlign val="subscript"/>
        <sz val="10"/>
        <color theme="0"/>
        <rFont val="Calibri"/>
        <family val="2"/>
        <scheme val="minor"/>
      </rPr>
      <t>BR</t>
    </r>
  </si>
  <si>
    <t>Curtosis</t>
  </si>
  <si>
    <t>País 2010</t>
  </si>
  <si>
    <t>Tomado el país 2010 como referencia</t>
  </si>
  <si>
    <r>
      <t>z1</t>
    </r>
    <r>
      <rPr>
        <b/>
        <vertAlign val="subscript"/>
        <sz val="11"/>
        <color theme="0"/>
        <rFont val="Calibri"/>
        <family val="2"/>
        <scheme val="minor"/>
      </rPr>
      <t>BR</t>
    </r>
  </si>
  <si>
    <r>
      <t>z2</t>
    </r>
    <r>
      <rPr>
        <b/>
        <vertAlign val="subscript"/>
        <sz val="11"/>
        <color theme="0"/>
        <rFont val="Calibri"/>
        <family val="2"/>
        <scheme val="minor"/>
      </rPr>
      <t>BR</t>
    </r>
  </si>
  <si>
    <r>
      <t>z3</t>
    </r>
    <r>
      <rPr>
        <b/>
        <vertAlign val="subscript"/>
        <sz val="11"/>
        <color theme="0"/>
        <rFont val="Calibri"/>
        <family val="2"/>
        <scheme val="minor"/>
      </rPr>
      <t>BR</t>
    </r>
  </si>
  <si>
    <t>Stdv</t>
  </si>
  <si>
    <t>Sesgo</t>
  </si>
  <si>
    <t>Error Sesgo</t>
  </si>
  <si>
    <t>Error Curtosis</t>
  </si>
  <si>
    <t>zSesgo=Asimetría/Error estándar de  asimetría</t>
  </si>
  <si>
    <t>Recuento</t>
  </si>
  <si>
    <t>Total</t>
  </si>
  <si>
    <t>x2 (No_Asiste)= Población de 6 a 14 años que no asiste a la escuela</t>
  </si>
  <si>
    <t>x2= Valores originales</t>
  </si>
  <si>
    <t>x3 (Incom)= Población de 15 años y más con educación básica incompleta</t>
  </si>
  <si>
    <t>x3= Valores originales</t>
  </si>
  <si>
    <t>Ref=Min del 2015</t>
  </si>
  <si>
    <r>
      <rPr>
        <b/>
        <sz val="11"/>
        <color rgb="FFFF0000"/>
        <rFont val="Calibri"/>
        <family val="2"/>
        <scheme val="minor"/>
      </rPr>
      <t>Ref</t>
    </r>
    <r>
      <rPr>
        <sz val="11"/>
        <color rgb="FFFF0000"/>
        <rFont val="Calibri"/>
        <family val="2"/>
        <scheme val="minor"/>
      </rPr>
      <t>=Min del 2015 (zmin del 2000 al 2020)</t>
    </r>
  </si>
  <si>
    <r>
      <rPr>
        <b/>
        <sz val="11"/>
        <color rgb="FFFF0000"/>
        <rFont val="Calibri"/>
        <family val="2"/>
        <scheme val="minor"/>
      </rPr>
      <t>Ref</t>
    </r>
    <r>
      <rPr>
        <sz val="11"/>
        <color rgb="FFFF0000"/>
        <rFont val="Calibri"/>
        <family val="2"/>
        <scheme val="minor"/>
      </rPr>
      <t>=media de xi en 2000 al 2020</t>
    </r>
  </si>
  <si>
    <t>Cálculos completos para x1 como demo. Las estandarizaciones de x2 y x3 provienen de archivos individuales</t>
  </si>
  <si>
    <r>
      <t>z</t>
    </r>
    <r>
      <rPr>
        <b/>
        <vertAlign val="subscript"/>
        <sz val="11"/>
        <color theme="1"/>
        <rFont val="Calibri"/>
        <family val="2"/>
        <scheme val="minor"/>
      </rPr>
      <t>NR</t>
    </r>
  </si>
  <si>
    <t>Referencia cada región del 2000</t>
  </si>
  <si>
    <t>Ref=Me</t>
  </si>
  <si>
    <t>Referencia= País 2010</t>
  </si>
  <si>
    <t>Tomando los valores de los estados 2010 como referencia</t>
  </si>
  <si>
    <t>(No recomendada)</t>
  </si>
  <si>
    <r>
      <t>z</t>
    </r>
    <r>
      <rPr>
        <b/>
        <vertAlign val="subscript"/>
        <sz val="11"/>
        <color theme="1"/>
        <rFont val="Calibri"/>
        <family val="2"/>
        <scheme val="minor"/>
      </rPr>
      <t>MP</t>
    </r>
    <r>
      <rPr>
        <b/>
        <sz val="11"/>
        <color theme="1"/>
        <rFont val="Calibri"/>
        <family val="2"/>
        <scheme val="minor"/>
      </rPr>
      <t xml:space="preserve"> con Ref=Media del 2000 al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</si>
</sst>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70" formatCode="###0.000"/>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b/>
      <vertAlign val="subscript"/>
      <sz val="11"/>
      <color theme="1"/>
      <name val="Calibri"/>
      <family val="2"/>
      <scheme val="minor"/>
    </font>
    <font>
      <b/>
      <sz val="10"/>
      <name val="Arial"/>
      <family val="2"/>
    </font>
    <font>
      <b/>
      <sz val="11"/>
      <color rgb="FFFF0000"/>
      <name val="Calibri"/>
      <family val="2"/>
      <scheme val="minor"/>
    </font>
    <font>
      <sz val="10"/>
      <name val="Calibri"/>
      <family val="2"/>
      <scheme val="minor"/>
    </font>
    <font>
      <b/>
      <sz val="10"/>
      <name val="Calibri"/>
      <family val="2"/>
      <scheme val="minor"/>
    </font>
    <font>
      <sz val="10"/>
      <color theme="0"/>
      <name val="Calibri"/>
      <family val="2"/>
      <scheme val="minor"/>
    </font>
    <font>
      <b/>
      <sz val="10"/>
      <color theme="0"/>
      <name val="Calibri"/>
      <family val="2"/>
      <scheme val="minor"/>
    </font>
    <font>
      <b/>
      <vertAlign val="subscript"/>
      <sz val="10"/>
      <color theme="0"/>
      <name val="Calibri"/>
      <family val="2"/>
      <scheme val="minor"/>
    </font>
    <font>
      <b/>
      <vertAlign val="subscript"/>
      <sz val="11"/>
      <color theme="0"/>
      <name val="Calibri"/>
      <family val="2"/>
      <scheme val="minor"/>
    </font>
    <font>
      <sz val="10.5"/>
      <color rgb="FF333333"/>
      <name val="Verdana"/>
      <family val="2"/>
    </font>
    <font>
      <vertAlign val="subscript"/>
      <sz val="10.5"/>
      <color rgb="FF333333"/>
      <name val="Verdana"/>
      <family val="2"/>
    </font>
    <font>
      <sz val="9"/>
      <color indexed="60"/>
      <name val="Arial"/>
      <family val="2"/>
    </font>
    <font>
      <sz val="11"/>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0070C0"/>
        <bgColor indexed="64"/>
      </patternFill>
    </fill>
    <fill>
      <patternFill patternType="solid">
        <fgColor rgb="FF66CCFF"/>
        <bgColor indexed="64"/>
      </patternFill>
    </fill>
    <fill>
      <patternFill patternType="solid">
        <fgColor rgb="FFFFC00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499984740745262"/>
        <bgColor indexed="64"/>
      </patternFill>
    </fill>
    <fill>
      <patternFill patternType="solid">
        <fgColor theme="5" tint="-0.499984740745262"/>
        <bgColor indexed="64"/>
      </patternFill>
    </fill>
  </fills>
  <borders count="9">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2"/>
      </top>
      <bottom style="thin">
        <color indexed="62"/>
      </bottom>
      <diagonal/>
    </border>
  </borders>
  <cellStyleXfs count="9">
    <xf numFmtId="0" fontId="0" fillId="0" borderId="0"/>
    <xf numFmtId="0" fontId="5" fillId="0" borderId="0"/>
    <xf numFmtId="0" fontId="1" fillId="0" borderId="0"/>
    <xf numFmtId="0" fontId="1" fillId="0" borderId="0"/>
    <xf numFmtId="9" fontId="1" fillId="0" borderId="0" applyFont="0" applyFill="0" applyBorder="0" applyAlignment="0" applyProtection="0"/>
    <xf numFmtId="0" fontId="5" fillId="0" borderId="0"/>
    <xf numFmtId="164" fontId="1" fillId="0" borderId="0" applyFont="0" applyFill="0" applyBorder="0" applyAlignment="0" applyProtection="0"/>
    <xf numFmtId="164" fontId="5" fillId="0" borderId="0" applyFont="0" applyFill="0" applyBorder="0" applyAlignment="0" applyProtection="0"/>
    <xf numFmtId="0" fontId="5" fillId="0" borderId="0"/>
  </cellStyleXfs>
  <cellXfs count="177">
    <xf numFmtId="0" fontId="0" fillId="0" borderId="0" xfId="0"/>
    <xf numFmtId="165" fontId="5" fillId="2" borderId="0" xfId="5" applyNumberFormat="1" applyFont="1" applyFill="1" applyAlignment="1">
      <alignment horizontal="center"/>
    </xf>
    <xf numFmtId="0" fontId="5" fillId="3" borderId="0" xfId="5" applyFont="1" applyFill="1" applyBorder="1" applyAlignment="1">
      <alignment horizontal="left" indent="1"/>
    </xf>
    <xf numFmtId="0" fontId="5" fillId="2" borderId="0" xfId="5" applyFont="1" applyFill="1" applyBorder="1" applyAlignment="1">
      <alignment horizontal="left" indent="1"/>
    </xf>
    <xf numFmtId="165" fontId="5" fillId="3" borderId="0" xfId="1" applyNumberFormat="1" applyFont="1" applyFill="1" applyBorder="1" applyAlignment="1">
      <alignment horizontal="center"/>
    </xf>
    <xf numFmtId="0" fontId="3" fillId="0" borderId="0" xfId="0" applyFont="1"/>
    <xf numFmtId="0" fontId="3" fillId="0" borderId="0" xfId="0" applyFont="1" applyAlignment="1">
      <alignment horizontal="left"/>
    </xf>
    <xf numFmtId="0" fontId="0" fillId="3" borderId="0" xfId="0" applyFill="1" applyAlignment="1">
      <alignment horizontal="left"/>
    </xf>
    <xf numFmtId="0" fontId="0" fillId="2" borderId="0" xfId="0" applyFill="1" applyAlignment="1">
      <alignment horizontal="left"/>
    </xf>
    <xf numFmtId="0" fontId="0" fillId="0" borderId="0" xfId="0" applyAlignment="1">
      <alignment horizontal="left"/>
    </xf>
    <xf numFmtId="0" fontId="3" fillId="4" borderId="0" xfId="0" applyFont="1" applyFill="1"/>
    <xf numFmtId="165" fontId="5" fillId="3" borderId="0" xfId="5" applyNumberFormat="1" applyFont="1" applyFill="1" applyAlignment="1">
      <alignment horizontal="center"/>
    </xf>
    <xf numFmtId="165" fontId="5" fillId="3" borderId="0" xfId="5" applyNumberFormat="1" applyFont="1" applyFill="1" applyBorder="1" applyAlignment="1">
      <alignment horizontal="center"/>
    </xf>
    <xf numFmtId="0" fontId="0" fillId="4" borderId="0" xfId="0" applyFill="1"/>
    <xf numFmtId="2" fontId="0" fillId="0" borderId="0" xfId="0" applyNumberFormat="1"/>
    <xf numFmtId="2" fontId="0" fillId="5" borderId="0" xfId="0" applyNumberFormat="1" applyFill="1"/>
    <xf numFmtId="0" fontId="3" fillId="2" borderId="0" xfId="0" applyFont="1" applyFill="1"/>
    <xf numFmtId="2" fontId="0" fillId="2" borderId="0" xfId="0" applyNumberFormat="1" applyFill="1"/>
    <xf numFmtId="0" fontId="3" fillId="0" borderId="0" xfId="0" applyFont="1" applyAlignment="1">
      <alignment horizontal="right"/>
    </xf>
    <xf numFmtId="165" fontId="0" fillId="0" borderId="0" xfId="0" applyNumberFormat="1"/>
    <xf numFmtId="0" fontId="3" fillId="0" borderId="1" xfId="0" applyFont="1" applyBorder="1"/>
    <xf numFmtId="2" fontId="0" fillId="0" borderId="1" xfId="0" applyNumberFormat="1" applyBorder="1"/>
    <xf numFmtId="0" fontId="3" fillId="0" borderId="2" xfId="0" applyFont="1" applyBorder="1"/>
    <xf numFmtId="0" fontId="3" fillId="0" borderId="3" xfId="0" applyFont="1" applyBorder="1"/>
    <xf numFmtId="2" fontId="0" fillId="0" borderId="0" xfId="0" applyNumberFormat="1" applyFill="1" applyBorder="1"/>
    <xf numFmtId="2" fontId="0" fillId="0" borderId="1" xfId="0" applyNumberFormat="1" applyFill="1" applyBorder="1"/>
    <xf numFmtId="2" fontId="3" fillId="0" borderId="1" xfId="0" applyNumberFormat="1" applyFont="1" applyFill="1" applyBorder="1"/>
    <xf numFmtId="2" fontId="3" fillId="0" borderId="0" xfId="0" applyNumberFormat="1" applyFont="1" applyFill="1" applyBorder="1"/>
    <xf numFmtId="0" fontId="3" fillId="0" borderId="4" xfId="0" applyFont="1" applyBorder="1"/>
    <xf numFmtId="2" fontId="3" fillId="0" borderId="1" xfId="0" applyNumberFormat="1" applyFont="1" applyBorder="1"/>
    <xf numFmtId="2" fontId="3" fillId="0" borderId="0" xfId="0" applyNumberFormat="1" applyFont="1"/>
    <xf numFmtId="165" fontId="7" fillId="3" borderId="0" xfId="1" applyNumberFormat="1" applyFont="1" applyFill="1" applyBorder="1" applyAlignment="1">
      <alignment horizontal="center"/>
    </xf>
    <xf numFmtId="165" fontId="7" fillId="3" borderId="0" xfId="5" applyNumberFormat="1" applyFont="1" applyFill="1" applyBorder="1" applyAlignment="1">
      <alignment horizontal="center"/>
    </xf>
    <xf numFmtId="0" fontId="0" fillId="2" borderId="0" xfId="0" applyFill="1"/>
    <xf numFmtId="1" fontId="5" fillId="9" borderId="0" xfId="5" applyNumberFormat="1" applyFill="1" applyAlignment="1">
      <alignment horizontal="center"/>
    </xf>
    <xf numFmtId="165" fontId="3" fillId="0" borderId="0" xfId="0" applyNumberFormat="1" applyFont="1"/>
    <xf numFmtId="1" fontId="5" fillId="9" borderId="1" xfId="5" applyNumberFormat="1" applyFill="1" applyBorder="1" applyAlignment="1">
      <alignment horizontal="center"/>
    </xf>
    <xf numFmtId="0" fontId="0" fillId="2" borderId="6" xfId="0" applyFill="1" applyBorder="1"/>
    <xf numFmtId="0" fontId="0" fillId="8" borderId="2" xfId="0" applyFill="1" applyBorder="1"/>
    <xf numFmtId="0" fontId="0" fillId="0" borderId="2" xfId="0" applyBorder="1" applyAlignment="1">
      <alignment horizontal="right"/>
    </xf>
    <xf numFmtId="0" fontId="3" fillId="0" borderId="4" xfId="0" applyFont="1" applyBorder="1" applyAlignment="1">
      <alignment horizontal="right"/>
    </xf>
    <xf numFmtId="0" fontId="0" fillId="2" borderId="7" xfId="0" applyFill="1" applyBorder="1"/>
    <xf numFmtId="1" fontId="5" fillId="9" borderId="0" xfId="5" applyNumberFormat="1" applyFill="1" applyBorder="1" applyAlignment="1">
      <alignment horizontal="center"/>
    </xf>
    <xf numFmtId="2" fontId="0" fillId="0" borderId="0" xfId="0" applyNumberFormat="1" applyBorder="1"/>
    <xf numFmtId="0" fontId="3" fillId="0" borderId="2" xfId="0" applyFont="1" applyBorder="1" applyAlignment="1">
      <alignment horizontal="right"/>
    </xf>
    <xf numFmtId="0" fontId="0" fillId="0" borderId="2" xfId="0" applyBorder="1" applyAlignment="1">
      <alignment horizontal="right" indent="1"/>
    </xf>
    <xf numFmtId="1" fontId="5" fillId="9" borderId="5" xfId="5" applyNumberFormat="1" applyFill="1" applyBorder="1" applyAlignment="1">
      <alignment horizontal="center"/>
    </xf>
    <xf numFmtId="0" fontId="3" fillId="2" borderId="3" xfId="0" applyFont="1" applyFill="1" applyBorder="1"/>
    <xf numFmtId="0" fontId="3" fillId="2" borderId="2" xfId="0" applyFont="1" applyFill="1" applyBorder="1"/>
    <xf numFmtId="2" fontId="0" fillId="2" borderId="0" xfId="0" applyNumberFormat="1" applyFill="1" applyBorder="1"/>
    <xf numFmtId="2" fontId="3" fillId="2" borderId="0" xfId="0" applyNumberFormat="1" applyFont="1" applyFill="1" applyBorder="1"/>
    <xf numFmtId="0" fontId="3" fillId="2" borderId="1" xfId="0" applyFont="1" applyFill="1" applyBorder="1"/>
    <xf numFmtId="165" fontId="0" fillId="2" borderId="0" xfId="0" applyNumberFormat="1" applyFill="1"/>
    <xf numFmtId="0" fontId="3" fillId="5" borderId="1" xfId="0" applyFont="1" applyFill="1" applyBorder="1"/>
    <xf numFmtId="0" fontId="0" fillId="5" borderId="0" xfId="0" applyFill="1"/>
    <xf numFmtId="0" fontId="3" fillId="5" borderId="3" xfId="0" applyFont="1" applyFill="1" applyBorder="1"/>
    <xf numFmtId="0" fontId="3" fillId="5" borderId="2" xfId="0" applyFont="1" applyFill="1" applyBorder="1"/>
    <xf numFmtId="0" fontId="3" fillId="5" borderId="4" xfId="0" applyFont="1" applyFill="1" applyBorder="1"/>
    <xf numFmtId="2" fontId="0" fillId="5" borderId="0" xfId="0" applyNumberFormat="1" applyFill="1" applyBorder="1"/>
    <xf numFmtId="0" fontId="3" fillId="4" borderId="1" xfId="0" applyFont="1" applyFill="1" applyBorder="1"/>
    <xf numFmtId="0" fontId="3" fillId="4" borderId="3" xfId="0" applyFont="1" applyFill="1" applyBorder="1"/>
    <xf numFmtId="0" fontId="3" fillId="4" borderId="2" xfId="0" applyFont="1" applyFill="1" applyBorder="1"/>
    <xf numFmtId="2" fontId="0" fillId="4" borderId="1" xfId="0" applyNumberFormat="1" applyFill="1" applyBorder="1"/>
    <xf numFmtId="2" fontId="0" fillId="4" borderId="0" xfId="0" applyNumberFormat="1" applyFill="1"/>
    <xf numFmtId="2" fontId="3" fillId="4" borderId="1" xfId="0" applyNumberFormat="1" applyFont="1" applyFill="1" applyBorder="1"/>
    <xf numFmtId="2" fontId="3" fillId="4" borderId="0" xfId="0" applyNumberFormat="1" applyFont="1" applyFill="1"/>
    <xf numFmtId="0" fontId="9" fillId="0" borderId="0" xfId="0" applyFont="1"/>
    <xf numFmtId="0" fontId="9" fillId="0" borderId="0" xfId="0" applyFont="1" applyFill="1"/>
    <xf numFmtId="0" fontId="0" fillId="0" borderId="0" xfId="0" applyFill="1"/>
    <xf numFmtId="165" fontId="5" fillId="0" borderId="0" xfId="1" applyNumberFormat="1" applyFont="1" applyFill="1" applyBorder="1" applyAlignment="1">
      <alignment horizontal="center"/>
    </xf>
    <xf numFmtId="0" fontId="0" fillId="10" borderId="0" xfId="0" applyFill="1" applyAlignment="1">
      <alignment horizontal="left"/>
    </xf>
    <xf numFmtId="0" fontId="3" fillId="10" borderId="0" xfId="0" applyFont="1" applyFill="1"/>
    <xf numFmtId="165" fontId="3" fillId="10" borderId="0" xfId="0" applyNumberFormat="1" applyFont="1" applyFill="1"/>
    <xf numFmtId="0" fontId="0" fillId="11" borderId="0" xfId="0" applyFill="1"/>
    <xf numFmtId="0" fontId="0" fillId="10" borderId="0" xfId="0" applyFill="1"/>
    <xf numFmtId="165" fontId="0" fillId="10" borderId="0" xfId="0" applyNumberFormat="1" applyFont="1" applyFill="1"/>
    <xf numFmtId="165" fontId="0" fillId="12" borderId="0" xfId="0" applyNumberFormat="1" applyFont="1" applyFill="1"/>
    <xf numFmtId="165" fontId="0" fillId="13" borderId="0" xfId="0" applyNumberFormat="1" applyFont="1" applyFill="1"/>
    <xf numFmtId="0" fontId="0" fillId="10" borderId="0" xfId="0" applyFont="1" applyFill="1"/>
    <xf numFmtId="165" fontId="3" fillId="12" borderId="0" xfId="0" applyNumberFormat="1" applyFont="1" applyFill="1"/>
    <xf numFmtId="0" fontId="3" fillId="13" borderId="0" xfId="0" applyFont="1" applyFill="1" applyAlignment="1">
      <alignment horizontal="right"/>
    </xf>
    <xf numFmtId="0" fontId="10" fillId="12" borderId="0" xfId="0" applyFont="1" applyFill="1" applyAlignment="1">
      <alignment horizontal="right"/>
    </xf>
    <xf numFmtId="0" fontId="3" fillId="12" borderId="0" xfId="0" applyFont="1" applyFill="1" applyAlignment="1">
      <alignment horizontal="right"/>
    </xf>
    <xf numFmtId="0" fontId="10" fillId="12" borderId="0" xfId="0" applyFont="1" applyFill="1"/>
    <xf numFmtId="165" fontId="0" fillId="14" borderId="0" xfId="0" applyNumberFormat="1" applyFont="1" applyFill="1"/>
    <xf numFmtId="165" fontId="3" fillId="14" borderId="0" xfId="0" applyNumberFormat="1" applyFont="1" applyFill="1"/>
    <xf numFmtId="0" fontId="3" fillId="14" borderId="0" xfId="0" applyFont="1" applyFill="1"/>
    <xf numFmtId="0" fontId="3" fillId="12" borderId="0" xfId="0" applyFont="1" applyFill="1"/>
    <xf numFmtId="0" fontId="0" fillId="12" borderId="0" xfId="0" applyFill="1"/>
    <xf numFmtId="0" fontId="9" fillId="6" borderId="0" xfId="0" applyFont="1" applyFill="1"/>
    <xf numFmtId="0" fontId="11" fillId="6" borderId="0" xfId="0" applyFont="1" applyFill="1"/>
    <xf numFmtId="0" fontId="12" fillId="6" borderId="0" xfId="0" applyFont="1" applyFill="1"/>
    <xf numFmtId="0" fontId="0" fillId="6" borderId="0" xfId="0" applyFill="1"/>
    <xf numFmtId="0" fontId="2" fillId="6" borderId="0" xfId="0" applyFont="1" applyFill="1" applyAlignment="1">
      <alignment horizontal="right"/>
    </xf>
    <xf numFmtId="0" fontId="3" fillId="13" borderId="1" xfId="0" applyFont="1" applyFill="1" applyBorder="1" applyAlignment="1">
      <alignment horizontal="right"/>
    </xf>
    <xf numFmtId="165" fontId="0" fillId="14" borderId="1" xfId="0" applyNumberFormat="1" applyFont="1" applyFill="1" applyBorder="1"/>
    <xf numFmtId="0" fontId="10" fillId="12" borderId="1" xfId="0" applyFont="1" applyFill="1" applyBorder="1" applyAlignment="1">
      <alignment horizontal="right"/>
    </xf>
    <xf numFmtId="0" fontId="3" fillId="12" borderId="1" xfId="0" applyFont="1" applyFill="1" applyBorder="1" applyAlignment="1">
      <alignment horizontal="right"/>
    </xf>
    <xf numFmtId="165" fontId="0" fillId="12" borderId="1" xfId="0" applyNumberFormat="1" applyFont="1" applyFill="1" applyBorder="1"/>
    <xf numFmtId="0" fontId="10" fillId="12" borderId="1" xfId="0" applyFont="1" applyFill="1" applyBorder="1"/>
    <xf numFmtId="0" fontId="11" fillId="15" borderId="0" xfId="0" applyFont="1" applyFill="1"/>
    <xf numFmtId="165" fontId="0" fillId="10" borderId="1" xfId="0" applyNumberFormat="1" applyFont="1" applyFill="1" applyBorder="1"/>
    <xf numFmtId="165" fontId="3" fillId="10" borderId="1" xfId="0" applyNumberFormat="1" applyFont="1" applyFill="1" applyBorder="1"/>
    <xf numFmtId="0" fontId="12" fillId="15" borderId="0" xfId="0" applyFont="1" applyFill="1"/>
    <xf numFmtId="165" fontId="0" fillId="10" borderId="0" xfId="0" applyNumberFormat="1" applyFont="1" applyFill="1" applyBorder="1"/>
    <xf numFmtId="0" fontId="11" fillId="17" borderId="0" xfId="0" applyFont="1" applyFill="1"/>
    <xf numFmtId="0" fontId="12" fillId="17" borderId="0" xfId="0" applyFont="1" applyFill="1"/>
    <xf numFmtId="0" fontId="3" fillId="7" borderId="2" xfId="0" applyFont="1" applyFill="1" applyBorder="1" applyAlignment="1">
      <alignment horizontal="right"/>
    </xf>
    <xf numFmtId="0" fontId="3" fillId="16" borderId="2" xfId="0" applyFont="1" applyFill="1" applyBorder="1" applyAlignment="1">
      <alignment horizontal="right"/>
    </xf>
    <xf numFmtId="0" fontId="3" fillId="16" borderId="4" xfId="0" applyFont="1" applyFill="1" applyBorder="1" applyAlignment="1">
      <alignment horizontal="right"/>
    </xf>
    <xf numFmtId="0" fontId="3" fillId="3" borderId="3" xfId="0" applyFont="1" applyFill="1" applyBorder="1" applyAlignment="1">
      <alignment horizontal="right"/>
    </xf>
    <xf numFmtId="0" fontId="3" fillId="3" borderId="2" xfId="0" applyFont="1" applyFill="1" applyBorder="1" applyAlignment="1">
      <alignment horizontal="right"/>
    </xf>
    <xf numFmtId="0" fontId="3" fillId="0" borderId="0" xfId="0" applyFont="1" applyBorder="1" applyAlignment="1">
      <alignment horizontal="right"/>
    </xf>
    <xf numFmtId="165" fontId="0" fillId="0" borderId="1" xfId="0" applyNumberFormat="1" applyBorder="1"/>
    <xf numFmtId="165" fontId="5" fillId="9" borderId="0" xfId="5" applyNumberFormat="1" applyFill="1" applyBorder="1" applyAlignment="1">
      <alignment horizontal="center"/>
    </xf>
    <xf numFmtId="165" fontId="5" fillId="9" borderId="0" xfId="5" applyNumberFormat="1" applyFill="1" applyAlignment="1">
      <alignment horizontal="center"/>
    </xf>
    <xf numFmtId="165" fontId="0" fillId="0" borderId="0" xfId="0" applyNumberFormat="1" applyBorder="1"/>
    <xf numFmtId="165" fontId="3" fillId="0" borderId="1" xfId="0" applyNumberFormat="1" applyFont="1" applyBorder="1"/>
    <xf numFmtId="165" fontId="3" fillId="0" borderId="0" xfId="0" applyNumberFormat="1" applyFont="1" applyBorder="1"/>
    <xf numFmtId="0" fontId="2" fillId="6" borderId="0" xfId="0" applyFont="1" applyFill="1"/>
    <xf numFmtId="0" fontId="4" fillId="6" borderId="0" xfId="0" applyFont="1" applyFill="1"/>
    <xf numFmtId="165" fontId="0" fillId="12" borderId="0" xfId="0" applyNumberFormat="1" applyFill="1"/>
    <xf numFmtId="0" fontId="3" fillId="0" borderId="0" xfId="0" applyFont="1" applyBorder="1"/>
    <xf numFmtId="0" fontId="1" fillId="0" borderId="0" xfId="0" applyFont="1"/>
    <xf numFmtId="1" fontId="0" fillId="0" borderId="0" xfId="0" applyNumberFormat="1"/>
    <xf numFmtId="0" fontId="3" fillId="0" borderId="2" xfId="0" applyFont="1" applyFill="1" applyBorder="1" applyAlignment="1">
      <alignment horizontal="right"/>
    </xf>
    <xf numFmtId="0" fontId="3" fillId="0" borderId="4" xfId="0" applyFont="1" applyFill="1" applyBorder="1" applyAlignment="1">
      <alignment horizontal="right"/>
    </xf>
    <xf numFmtId="0" fontId="3" fillId="0" borderId="0" xfId="0" applyFont="1" applyBorder="1" applyAlignment="1">
      <alignment horizontal="left"/>
    </xf>
    <xf numFmtId="0" fontId="3" fillId="0" borderId="0" xfId="0" applyFont="1" applyFill="1" applyBorder="1" applyAlignment="1">
      <alignment horizontal="left"/>
    </xf>
    <xf numFmtId="0" fontId="0" fillId="0" borderId="0" xfId="0" applyBorder="1" applyAlignment="1">
      <alignment horizontal="left"/>
    </xf>
    <xf numFmtId="0" fontId="3" fillId="0" borderId="3" xfId="0" applyFont="1" applyBorder="1" applyAlignment="1">
      <alignment horizontal="right"/>
    </xf>
    <xf numFmtId="0" fontId="0" fillId="2" borderId="6" xfId="0" applyFill="1" applyBorder="1" applyAlignment="1">
      <alignment horizontal="right"/>
    </xf>
    <xf numFmtId="0" fontId="0" fillId="8" borderId="2" xfId="0" applyFill="1" applyBorder="1" applyAlignment="1">
      <alignment horizontal="right"/>
    </xf>
    <xf numFmtId="0" fontId="2" fillId="17" borderId="0" xfId="0" applyFont="1" applyFill="1"/>
    <xf numFmtId="0" fontId="4" fillId="17" borderId="0" xfId="0" applyFont="1" applyFill="1"/>
    <xf numFmtId="0" fontId="0" fillId="17" borderId="0" xfId="0" applyFill="1"/>
    <xf numFmtId="0" fontId="2" fillId="18" borderId="0" xfId="0" applyFont="1" applyFill="1"/>
    <xf numFmtId="0" fontId="4" fillId="18" borderId="0" xfId="0" applyFont="1" applyFill="1"/>
    <xf numFmtId="0" fontId="3" fillId="9" borderId="2" xfId="0" applyFont="1" applyFill="1" applyBorder="1" applyAlignment="1">
      <alignment horizontal="right"/>
    </xf>
    <xf numFmtId="2" fontId="0" fillId="0" borderId="0" xfId="0" applyNumberFormat="1" applyFont="1"/>
    <xf numFmtId="10" fontId="0" fillId="0" borderId="0" xfId="0" applyNumberFormat="1"/>
    <xf numFmtId="2" fontId="3" fillId="0" borderId="0" xfId="0" applyNumberFormat="1" applyFont="1" applyBorder="1"/>
    <xf numFmtId="11" fontId="0" fillId="0" borderId="0" xfId="0" applyNumberFormat="1"/>
    <xf numFmtId="0" fontId="15" fillId="0" borderId="0" xfId="0" applyFont="1" applyAlignment="1">
      <alignment vertical="center"/>
    </xf>
    <xf numFmtId="0" fontId="15" fillId="0" borderId="0" xfId="0" applyFont="1"/>
    <xf numFmtId="10" fontId="0" fillId="0" borderId="0" xfId="0" applyNumberFormat="1" applyFont="1"/>
    <xf numFmtId="0" fontId="3" fillId="4" borderId="0" xfId="0" applyFont="1" applyFill="1" applyBorder="1"/>
    <xf numFmtId="0" fontId="3" fillId="4" borderId="0" xfId="0" applyFont="1" applyFill="1" applyBorder="1" applyAlignment="1">
      <alignment horizontal="right"/>
    </xf>
    <xf numFmtId="0" fontId="3" fillId="3" borderId="0" xfId="0" applyFont="1" applyFill="1" applyBorder="1" applyAlignment="1">
      <alignment horizontal="right"/>
    </xf>
    <xf numFmtId="165" fontId="0" fillId="2" borderId="1" xfId="0" applyNumberFormat="1" applyFill="1" applyBorder="1"/>
    <xf numFmtId="165" fontId="0" fillId="2" borderId="0" xfId="0" applyNumberFormat="1" applyFill="1" applyBorder="1"/>
    <xf numFmtId="0" fontId="0" fillId="11" borderId="0" xfId="0" applyFill="1" applyAlignment="1">
      <alignment horizontal="left"/>
    </xf>
    <xf numFmtId="165" fontId="10" fillId="0" borderId="0" xfId="0" applyNumberFormat="1" applyFont="1"/>
    <xf numFmtId="165" fontId="0" fillId="0" borderId="1" xfId="0" applyNumberFormat="1" applyFont="1" applyBorder="1"/>
    <xf numFmtId="2" fontId="0" fillId="0" borderId="0" xfId="0" applyNumberFormat="1" applyFill="1"/>
    <xf numFmtId="165" fontId="0" fillId="0" borderId="1" xfId="0" applyNumberFormat="1" applyFont="1" applyFill="1" applyBorder="1"/>
    <xf numFmtId="165" fontId="0" fillId="0" borderId="1" xfId="0" applyNumberFormat="1" applyFill="1" applyBorder="1"/>
    <xf numFmtId="165" fontId="3" fillId="0" borderId="1" xfId="0" applyNumberFormat="1" applyFont="1" applyFill="1" applyBorder="1"/>
    <xf numFmtId="2" fontId="0" fillId="0" borderId="0" xfId="0" applyNumberFormat="1" applyFont="1" applyFill="1"/>
    <xf numFmtId="165" fontId="0" fillId="0" borderId="0" xfId="0" applyNumberFormat="1" applyFont="1" applyFill="1"/>
    <xf numFmtId="165" fontId="0" fillId="0" borderId="0" xfId="0" applyNumberFormat="1" applyFont="1" applyFill="1" applyBorder="1"/>
    <xf numFmtId="165" fontId="3" fillId="0" borderId="0" xfId="0" applyNumberFormat="1" applyFont="1" applyFill="1" applyBorder="1"/>
    <xf numFmtId="0" fontId="0" fillId="0" borderId="0" xfId="0" applyFont="1" applyFill="1"/>
    <xf numFmtId="165" fontId="3" fillId="0" borderId="0" xfId="0" applyNumberFormat="1" applyFont="1" applyFill="1"/>
    <xf numFmtId="0" fontId="7" fillId="3" borderId="0" xfId="5" applyFont="1" applyFill="1" applyBorder="1" applyAlignment="1">
      <alignment horizontal="left" indent="1"/>
    </xf>
    <xf numFmtId="0" fontId="10" fillId="0" borderId="0" xfId="0" applyFont="1"/>
    <xf numFmtId="165" fontId="7" fillId="9" borderId="0" xfId="5" applyNumberFormat="1" applyFont="1" applyFill="1" applyAlignment="1">
      <alignment horizontal="center"/>
    </xf>
    <xf numFmtId="0" fontId="2" fillId="18" borderId="1" xfId="0" applyFont="1" applyFill="1" applyBorder="1"/>
    <xf numFmtId="0" fontId="0" fillId="0" borderId="1" xfId="0" applyBorder="1"/>
    <xf numFmtId="170" fontId="17" fillId="0" borderId="8" xfId="8" applyNumberFormat="1" applyFont="1" applyBorder="1" applyAlignment="1">
      <alignment horizontal="right" vertical="top"/>
    </xf>
    <xf numFmtId="0" fontId="5" fillId="0" borderId="0" xfId="8"/>
    <xf numFmtId="165" fontId="0" fillId="0" borderId="0" xfId="0" applyNumberFormat="1" applyFill="1"/>
    <xf numFmtId="165" fontId="0" fillId="0" borderId="0" xfId="0" applyNumberFormat="1" applyFill="1" applyBorder="1"/>
    <xf numFmtId="0" fontId="5" fillId="10" borderId="1" xfId="5" applyFont="1" applyFill="1" applyBorder="1" applyAlignment="1">
      <alignment horizontal="left" indent="1"/>
    </xf>
    <xf numFmtId="2" fontId="0" fillId="4" borderId="0" xfId="0" applyNumberFormat="1" applyFont="1" applyFill="1"/>
    <xf numFmtId="0" fontId="18" fillId="0" borderId="0" xfId="0" applyFont="1"/>
    <xf numFmtId="2" fontId="8" fillId="0" borderId="0" xfId="0" applyNumberFormat="1" applyFont="1" applyBorder="1"/>
  </cellXfs>
  <cellStyles count="9">
    <cellStyle name="Millares 2" xfId="6" xr:uid="{00000000-0005-0000-0000-000000000000}"/>
    <cellStyle name="Millares 3" xfId="7" xr:uid="{00000000-0005-0000-0000-000001000000}"/>
    <cellStyle name="Normal" xfId="0" builtinId="0"/>
    <cellStyle name="Normal 2" xfId="2" xr:uid="{00000000-0005-0000-0000-000003000000}"/>
    <cellStyle name="Normal 2 2" xfId="5" xr:uid="{00000000-0005-0000-0000-000004000000}"/>
    <cellStyle name="Normal 3" xfId="3" xr:uid="{00000000-0005-0000-0000-000005000000}"/>
    <cellStyle name="Normal 4" xfId="1" xr:uid="{00000000-0005-0000-0000-000006000000}"/>
    <cellStyle name="Normal_Edos Edu 2000_2020 zBR Ref" xfId="8" xr:uid="{00000000-0005-0000-0000-000007000000}"/>
    <cellStyle name="Porcentaje 2" xfId="4" xr:uid="{00000000-0005-0000-0000-000009000000}"/>
  </cellStyles>
  <dxfs count="0"/>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'All meth z1 Long'!$A$11</c:f>
              <c:strCache>
                <c:ptCount val="1"/>
                <c:pt idx="0">
                  <c:v>CHIS</c:v>
                </c:pt>
              </c:strCache>
            </c:strRef>
          </c:tx>
          <c:spPr>
            <a:ln w="28575" cap="rnd">
              <a:solidFill>
                <a:schemeClr val="accent1"/>
              </a:solidFill>
              <a:round/>
            </a:ln>
            <a:effectLst/>
          </c:spPr>
          <c:marker>
            <c:symbol val="none"/>
          </c:marker>
          <c:cat>
            <c:numRef>
              <c:f>'All meth z1 Long'!$Q$4:$U$4</c:f>
              <c:numCache>
                <c:formatCode>General</c:formatCode>
                <c:ptCount val="5"/>
                <c:pt idx="0">
                  <c:v>2000</c:v>
                </c:pt>
                <c:pt idx="1">
                  <c:v>2005</c:v>
                </c:pt>
                <c:pt idx="2">
                  <c:v>2010</c:v>
                </c:pt>
                <c:pt idx="3">
                  <c:v>2015</c:v>
                </c:pt>
                <c:pt idx="4">
                  <c:v>2020</c:v>
                </c:pt>
              </c:numCache>
            </c:numRef>
          </c:cat>
          <c:val>
            <c:numRef>
              <c:f>'All meth z1 Long'!$Q$11:$U$11</c:f>
              <c:numCache>
                <c:formatCode>0.00</c:formatCode>
                <c:ptCount val="5"/>
                <c:pt idx="0">
                  <c:v>130</c:v>
                </c:pt>
                <c:pt idx="1">
                  <c:v>125.59177020203572</c:v>
                </c:pt>
                <c:pt idx="2">
                  <c:v>115.73284383415944</c:v>
                </c:pt>
                <c:pt idx="3">
                  <c:v>107.47338320310993</c:v>
                </c:pt>
                <c:pt idx="4">
                  <c:v>104.25425486096253</c:v>
                </c:pt>
              </c:numCache>
            </c:numRef>
          </c:val>
          <c:smooth val="0"/>
          <c:extLst>
            <c:ext xmlns:c16="http://schemas.microsoft.com/office/drawing/2014/chart" uri="{C3380CC4-5D6E-409C-BE32-E72D297353CC}">
              <c16:uniqueId val="{00000028-BF3D-4F82-A359-BACFF2FD4A56}"/>
            </c:ext>
          </c:extLst>
        </c:ser>
        <c:ser>
          <c:idx val="1"/>
          <c:order val="1"/>
          <c:tx>
            <c:strRef>
              <c:f>'All meth z1 Long'!$A$13</c:f>
              <c:strCache>
                <c:ptCount val="1"/>
                <c:pt idx="0">
                  <c:v>CDMX</c:v>
                </c:pt>
              </c:strCache>
            </c:strRef>
          </c:tx>
          <c:spPr>
            <a:ln w="28575" cap="rnd">
              <a:solidFill>
                <a:schemeClr val="accent2"/>
              </a:solidFill>
              <a:round/>
            </a:ln>
            <a:effectLst/>
          </c:spPr>
          <c:marker>
            <c:symbol val="none"/>
          </c:marker>
          <c:cat>
            <c:numRef>
              <c:f>'All meth z1 Long'!$Q$4:$U$4</c:f>
              <c:numCache>
                <c:formatCode>General</c:formatCode>
                <c:ptCount val="5"/>
                <c:pt idx="0">
                  <c:v>2000</c:v>
                </c:pt>
                <c:pt idx="1">
                  <c:v>2005</c:v>
                </c:pt>
                <c:pt idx="2">
                  <c:v>2010</c:v>
                </c:pt>
                <c:pt idx="3">
                  <c:v>2015</c:v>
                </c:pt>
                <c:pt idx="4">
                  <c:v>2020</c:v>
                </c:pt>
              </c:numCache>
            </c:numRef>
          </c:cat>
          <c:val>
            <c:numRef>
              <c:f>'All meth z1 Long'!$Q$13:$U$13</c:f>
              <c:numCache>
                <c:formatCode>0.00</c:formatCode>
                <c:ptCount val="5"/>
                <c:pt idx="0">
                  <c:v>74.132601616978434</c:v>
                </c:pt>
                <c:pt idx="1">
                  <c:v>73.245285674942977</c:v>
                </c:pt>
                <c:pt idx="2">
                  <c:v>71.854972462878379</c:v>
                </c:pt>
                <c:pt idx="3">
                  <c:v>70.143866726923036</c:v>
                </c:pt>
                <c:pt idx="4">
                  <c:v>70</c:v>
                </c:pt>
              </c:numCache>
            </c:numRef>
          </c:val>
          <c:smooth val="0"/>
          <c:extLst>
            <c:ext xmlns:c16="http://schemas.microsoft.com/office/drawing/2014/chart" uri="{C3380CC4-5D6E-409C-BE32-E72D297353CC}">
              <c16:uniqueId val="{00000029-BF3D-4F82-A359-BACFF2FD4A56}"/>
            </c:ext>
          </c:extLst>
        </c:ser>
        <c:ser>
          <c:idx val="2"/>
          <c:order val="2"/>
          <c:tx>
            <c:strRef>
              <c:f>'All meth z1 Long'!$A$16</c:f>
              <c:strCache>
                <c:ptCount val="1"/>
                <c:pt idx="0">
                  <c:v>GRO</c:v>
                </c:pt>
              </c:strCache>
            </c:strRef>
          </c:tx>
          <c:spPr>
            <a:ln w="28575" cap="rnd">
              <a:solidFill>
                <a:schemeClr val="accent3"/>
              </a:solidFill>
              <a:round/>
            </a:ln>
            <a:effectLst/>
          </c:spPr>
          <c:marker>
            <c:symbol val="none"/>
          </c:marker>
          <c:cat>
            <c:numRef>
              <c:f>'All meth z1 Long'!$Q$4:$U$4</c:f>
              <c:numCache>
                <c:formatCode>General</c:formatCode>
                <c:ptCount val="5"/>
                <c:pt idx="0">
                  <c:v>2000</c:v>
                </c:pt>
                <c:pt idx="1">
                  <c:v>2005</c:v>
                </c:pt>
                <c:pt idx="2">
                  <c:v>2010</c:v>
                </c:pt>
                <c:pt idx="3">
                  <c:v>2015</c:v>
                </c:pt>
                <c:pt idx="4">
                  <c:v>2020</c:v>
                </c:pt>
              </c:numCache>
            </c:numRef>
          </c:cat>
          <c:val>
            <c:numRef>
              <c:f>'All meth z1 Long'!$Q$16:$U$16</c:f>
              <c:numCache>
                <c:formatCode>0.00</c:formatCode>
                <c:ptCount val="5"/>
                <c:pt idx="0">
                  <c:v>126.20806656950421</c:v>
                </c:pt>
                <c:pt idx="1">
                  <c:v>121.48941221554423</c:v>
                </c:pt>
                <c:pt idx="2">
                  <c:v>112.60418662565658</c:v>
                </c:pt>
                <c:pt idx="3">
                  <c:v>104.04765243175213</c:v>
                </c:pt>
                <c:pt idx="4">
                  <c:v>100.81574288780305</c:v>
                </c:pt>
              </c:numCache>
            </c:numRef>
          </c:val>
          <c:smooth val="0"/>
          <c:extLst>
            <c:ext xmlns:c16="http://schemas.microsoft.com/office/drawing/2014/chart" uri="{C3380CC4-5D6E-409C-BE32-E72D297353CC}">
              <c16:uniqueId val="{0000002A-BF3D-4F82-A359-BACFF2FD4A56}"/>
            </c:ext>
          </c:extLst>
        </c:ser>
        <c:ser>
          <c:idx val="3"/>
          <c:order val="3"/>
          <c:tx>
            <c:strRef>
              <c:f>'All meth z1 Long'!$A$18</c:f>
              <c:strCache>
                <c:ptCount val="1"/>
                <c:pt idx="0">
                  <c:v>JAL</c:v>
                </c:pt>
              </c:strCache>
            </c:strRef>
          </c:tx>
          <c:spPr>
            <a:ln w="28575" cap="rnd">
              <a:solidFill>
                <a:schemeClr val="accent4"/>
              </a:solidFill>
              <a:round/>
            </a:ln>
            <a:effectLst/>
          </c:spPr>
          <c:marker>
            <c:symbol val="none"/>
          </c:marker>
          <c:cat>
            <c:numRef>
              <c:f>'All meth z1 Long'!$Q$4:$U$4</c:f>
              <c:numCache>
                <c:formatCode>General</c:formatCode>
                <c:ptCount val="5"/>
                <c:pt idx="0">
                  <c:v>2000</c:v>
                </c:pt>
                <c:pt idx="1">
                  <c:v>2005</c:v>
                </c:pt>
                <c:pt idx="2">
                  <c:v>2010</c:v>
                </c:pt>
                <c:pt idx="3">
                  <c:v>2015</c:v>
                </c:pt>
                <c:pt idx="4">
                  <c:v>2020</c:v>
                </c:pt>
              </c:numCache>
            </c:numRef>
          </c:cat>
          <c:val>
            <c:numRef>
              <c:f>'All meth z1 Long'!$Q$18:$U$18</c:f>
              <c:numCache>
                <c:formatCode>0.00</c:formatCode>
                <c:ptCount val="5"/>
                <c:pt idx="0">
                  <c:v>84.035267849411966</c:v>
                </c:pt>
                <c:pt idx="1">
                  <c:v>81.502014659278743</c:v>
                </c:pt>
                <c:pt idx="2">
                  <c:v>78.211972433271569</c:v>
                </c:pt>
                <c:pt idx="3">
                  <c:v>75.868035208635803</c:v>
                </c:pt>
                <c:pt idx="4">
                  <c:v>74.097391863938299</c:v>
                </c:pt>
              </c:numCache>
            </c:numRef>
          </c:val>
          <c:smooth val="0"/>
          <c:extLst>
            <c:ext xmlns:c16="http://schemas.microsoft.com/office/drawing/2014/chart" uri="{C3380CC4-5D6E-409C-BE32-E72D297353CC}">
              <c16:uniqueId val="{0000002B-BF3D-4F82-A359-BACFF2FD4A56}"/>
            </c:ext>
          </c:extLst>
        </c:ser>
        <c:dLbls>
          <c:showLegendKey val="0"/>
          <c:showVal val="0"/>
          <c:showCatName val="0"/>
          <c:showSerName val="0"/>
          <c:showPercent val="0"/>
          <c:showBubbleSize val="0"/>
        </c:dLbls>
        <c:smooth val="0"/>
        <c:axId val="556984944"/>
        <c:axId val="556989256"/>
      </c:lineChart>
      <c:catAx>
        <c:axId val="5569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6989256"/>
        <c:crosses val="autoZero"/>
        <c:auto val="1"/>
        <c:lblAlgn val="ctr"/>
        <c:lblOffset val="100"/>
        <c:noMultiLvlLbl val="0"/>
      </c:catAx>
      <c:valAx>
        <c:axId val="556989256"/>
        <c:scaling>
          <c:orientation val="minMax"/>
          <c:max val="130"/>
          <c:min val="6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698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'All meth z1 Long'!$A$11</c:f>
              <c:strCache>
                <c:ptCount val="1"/>
                <c:pt idx="0">
                  <c:v>CHIS</c:v>
                </c:pt>
              </c:strCache>
            </c:strRef>
          </c:tx>
          <c:spPr>
            <a:ln w="28575" cap="rnd">
              <a:solidFill>
                <a:schemeClr val="accent1"/>
              </a:solidFill>
              <a:round/>
            </a:ln>
            <a:effectLst/>
          </c:spPr>
          <c:marker>
            <c:symbol val="none"/>
          </c:marker>
          <c:cat>
            <c:numRef>
              <c:f>'All meth z1 Long'!$Q$4:$U$4</c:f>
              <c:numCache>
                <c:formatCode>General</c:formatCode>
                <c:ptCount val="5"/>
                <c:pt idx="0">
                  <c:v>2000</c:v>
                </c:pt>
                <c:pt idx="1">
                  <c:v>2005</c:v>
                </c:pt>
                <c:pt idx="2">
                  <c:v>2010</c:v>
                </c:pt>
                <c:pt idx="3">
                  <c:v>2015</c:v>
                </c:pt>
                <c:pt idx="4">
                  <c:v>2020</c:v>
                </c:pt>
              </c:numCache>
            </c:numRef>
          </c:cat>
          <c:val>
            <c:numRef>
              <c:f>'All meth z1 Long'!$BK$11:$BO$11</c:f>
              <c:numCache>
                <c:formatCode>0.00</c:formatCode>
                <c:ptCount val="5"/>
                <c:pt idx="0">
                  <c:v>130</c:v>
                </c:pt>
                <c:pt idx="1">
                  <c:v>127.29837895205327</c:v>
                </c:pt>
                <c:pt idx="2">
                  <c:v>121.25625224670057</c:v>
                </c:pt>
                <c:pt idx="3">
                  <c:v>116.1943716941406</c:v>
                </c:pt>
                <c:pt idx="4">
                  <c:v>114.22150156627124</c:v>
                </c:pt>
              </c:numCache>
            </c:numRef>
          </c:val>
          <c:smooth val="0"/>
          <c:extLst>
            <c:ext xmlns:c16="http://schemas.microsoft.com/office/drawing/2014/chart" uri="{C3380CC4-5D6E-409C-BE32-E72D297353CC}">
              <c16:uniqueId val="{00000000-60B1-4E32-B4D0-6ACC8600D133}"/>
            </c:ext>
          </c:extLst>
        </c:ser>
        <c:ser>
          <c:idx val="1"/>
          <c:order val="1"/>
          <c:tx>
            <c:strRef>
              <c:f>'All meth z1 Long'!$A$13</c:f>
              <c:strCache>
                <c:ptCount val="1"/>
                <c:pt idx="0">
                  <c:v>CDMX</c:v>
                </c:pt>
              </c:strCache>
            </c:strRef>
          </c:tx>
          <c:spPr>
            <a:ln w="28575" cap="rnd">
              <a:solidFill>
                <a:schemeClr val="accent2"/>
              </a:solidFill>
              <a:round/>
            </a:ln>
            <a:effectLst/>
          </c:spPr>
          <c:marker>
            <c:symbol val="none"/>
          </c:marker>
          <c:cat>
            <c:numRef>
              <c:f>'All meth z1 Long'!$Q$4:$U$4</c:f>
              <c:numCache>
                <c:formatCode>General</c:formatCode>
                <c:ptCount val="5"/>
                <c:pt idx="0">
                  <c:v>2000</c:v>
                </c:pt>
                <c:pt idx="1">
                  <c:v>2005</c:v>
                </c:pt>
                <c:pt idx="2">
                  <c:v>2010</c:v>
                </c:pt>
                <c:pt idx="3">
                  <c:v>2015</c:v>
                </c:pt>
                <c:pt idx="4">
                  <c:v>2020</c:v>
                </c:pt>
              </c:numCache>
            </c:numRef>
          </c:cat>
          <c:val>
            <c:numRef>
              <c:f>'All meth z1 Long'!$BK$13:$BO$13</c:f>
              <c:numCache>
                <c:formatCode>0.00</c:formatCode>
                <c:ptCount val="5"/>
                <c:pt idx="0">
                  <c:v>81.220688964793396</c:v>
                </c:pt>
                <c:pt idx="1">
                  <c:v>78.811481128698574</c:v>
                </c:pt>
                <c:pt idx="2">
                  <c:v>75.03655347728224</c:v>
                </c:pt>
                <c:pt idx="3">
                  <c:v>70.390621682127318</c:v>
                </c:pt>
                <c:pt idx="4">
                  <c:v>70</c:v>
                </c:pt>
              </c:numCache>
            </c:numRef>
          </c:val>
          <c:smooth val="0"/>
          <c:extLst>
            <c:ext xmlns:c16="http://schemas.microsoft.com/office/drawing/2014/chart" uri="{C3380CC4-5D6E-409C-BE32-E72D297353CC}">
              <c16:uniqueId val="{00000001-60B1-4E32-B4D0-6ACC8600D133}"/>
            </c:ext>
          </c:extLst>
        </c:ser>
        <c:ser>
          <c:idx val="2"/>
          <c:order val="2"/>
          <c:tx>
            <c:strRef>
              <c:f>'All meth z1 Long'!$A$16</c:f>
              <c:strCache>
                <c:ptCount val="1"/>
                <c:pt idx="0">
                  <c:v>GRO</c:v>
                </c:pt>
              </c:strCache>
            </c:strRef>
          </c:tx>
          <c:spPr>
            <a:ln w="28575" cap="rnd">
              <a:solidFill>
                <a:schemeClr val="accent3"/>
              </a:solidFill>
              <a:round/>
            </a:ln>
            <a:effectLst/>
          </c:spPr>
          <c:marker>
            <c:symbol val="none"/>
          </c:marker>
          <c:cat>
            <c:numRef>
              <c:f>'All meth z1 Long'!$Q$4:$U$4</c:f>
              <c:numCache>
                <c:formatCode>General</c:formatCode>
                <c:ptCount val="5"/>
                <c:pt idx="0">
                  <c:v>2000</c:v>
                </c:pt>
                <c:pt idx="1">
                  <c:v>2005</c:v>
                </c:pt>
                <c:pt idx="2">
                  <c:v>2010</c:v>
                </c:pt>
                <c:pt idx="3">
                  <c:v>2015</c:v>
                </c:pt>
                <c:pt idx="4">
                  <c:v>2020</c:v>
                </c:pt>
              </c:numCache>
            </c:numRef>
          </c:cat>
          <c:val>
            <c:numRef>
              <c:f>'All meth z1 Long'!$BK$16:$BO$16</c:f>
              <c:numCache>
                <c:formatCode>0.00</c:formatCode>
                <c:ptCount val="5"/>
                <c:pt idx="0">
                  <c:v>127.67608141186943</c:v>
                </c:pt>
                <c:pt idx="1">
                  <c:v>124.78421403995276</c:v>
                </c:pt>
                <c:pt idx="2">
                  <c:v>119.33882812098803</c:v>
                </c:pt>
                <c:pt idx="3">
                  <c:v>114.09488351392527</c:v>
                </c:pt>
                <c:pt idx="4">
                  <c:v>112.1141803180472</c:v>
                </c:pt>
              </c:numCache>
            </c:numRef>
          </c:val>
          <c:smooth val="0"/>
          <c:extLst>
            <c:ext xmlns:c16="http://schemas.microsoft.com/office/drawing/2014/chart" uri="{C3380CC4-5D6E-409C-BE32-E72D297353CC}">
              <c16:uniqueId val="{00000002-60B1-4E32-B4D0-6ACC8600D133}"/>
            </c:ext>
          </c:extLst>
        </c:ser>
        <c:ser>
          <c:idx val="3"/>
          <c:order val="3"/>
          <c:tx>
            <c:strRef>
              <c:f>'All meth z1 Long'!$A$18</c:f>
              <c:strCache>
                <c:ptCount val="1"/>
                <c:pt idx="0">
                  <c:v>JAL</c:v>
                </c:pt>
              </c:strCache>
            </c:strRef>
          </c:tx>
          <c:spPr>
            <a:ln w="28575" cap="rnd">
              <a:solidFill>
                <a:schemeClr val="accent4"/>
              </a:solidFill>
              <a:round/>
            </a:ln>
            <a:effectLst/>
          </c:spPr>
          <c:marker>
            <c:symbol val="none"/>
          </c:marker>
          <c:cat>
            <c:numRef>
              <c:f>'All meth z1 Long'!$Q$4:$U$4</c:f>
              <c:numCache>
                <c:formatCode>General</c:formatCode>
                <c:ptCount val="5"/>
                <c:pt idx="0">
                  <c:v>2000</c:v>
                </c:pt>
                <c:pt idx="1">
                  <c:v>2005</c:v>
                </c:pt>
                <c:pt idx="2">
                  <c:v>2010</c:v>
                </c:pt>
                <c:pt idx="3">
                  <c:v>2015</c:v>
                </c:pt>
                <c:pt idx="4">
                  <c:v>2020</c:v>
                </c:pt>
              </c:numCache>
            </c:numRef>
          </c:cat>
          <c:val>
            <c:numRef>
              <c:f>'All meth z1 Long'!$BK$18:$BO$18</c:f>
              <c:numCache>
                <c:formatCode>0.00</c:formatCode>
                <c:ptCount val="5"/>
                <c:pt idx="0">
                  <c:v>101.83012376110511</c:v>
                </c:pt>
                <c:pt idx="1">
                  <c:v>100.277598041733</c:v>
                </c:pt>
                <c:pt idx="2">
                  <c:v>92.296847603851305</c:v>
                </c:pt>
                <c:pt idx="3">
                  <c:v>85.932674865161658</c:v>
                </c:pt>
                <c:pt idx="4">
                  <c:v>81.12508872939506</c:v>
                </c:pt>
              </c:numCache>
            </c:numRef>
          </c:val>
          <c:smooth val="0"/>
          <c:extLst>
            <c:ext xmlns:c16="http://schemas.microsoft.com/office/drawing/2014/chart" uri="{C3380CC4-5D6E-409C-BE32-E72D297353CC}">
              <c16:uniqueId val="{00000003-60B1-4E32-B4D0-6ACC8600D133}"/>
            </c:ext>
          </c:extLst>
        </c:ser>
        <c:dLbls>
          <c:showLegendKey val="0"/>
          <c:showVal val="0"/>
          <c:showCatName val="0"/>
          <c:showSerName val="0"/>
          <c:showPercent val="0"/>
          <c:showBubbleSize val="0"/>
        </c:dLbls>
        <c:smooth val="0"/>
        <c:axId val="556988472"/>
        <c:axId val="556990824"/>
      </c:lineChart>
      <c:catAx>
        <c:axId val="55698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6990824"/>
        <c:crosses val="autoZero"/>
        <c:auto val="1"/>
        <c:lblAlgn val="ctr"/>
        <c:lblOffset val="100"/>
        <c:noMultiLvlLbl val="0"/>
      </c:catAx>
      <c:valAx>
        <c:axId val="556990824"/>
        <c:scaling>
          <c:orientation val="minMax"/>
          <c:max val="130"/>
          <c:min val="6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698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6.png"/><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6.png"/><Relationship Id="rId4" Type="http://schemas.openxmlformats.org/officeDocument/2006/relationships/image" Target="../media/image4.png"/></Relationships>
</file>

<file path=xl/drawings/_rels/drawing13.xml.rels><?xml version="1.0" encoding="UTF-8" standalone="yes"?>
<Relationships xmlns="http://schemas.openxmlformats.org/package/2006/relationships"><Relationship Id="rId8" Type="http://schemas.openxmlformats.org/officeDocument/2006/relationships/image" Target="../media/image14.emf"/><Relationship Id="rId3" Type="http://schemas.openxmlformats.org/officeDocument/2006/relationships/image" Target="../media/image9.emf"/><Relationship Id="rId7" Type="http://schemas.openxmlformats.org/officeDocument/2006/relationships/image" Target="../media/image13.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2.emf"/><Relationship Id="rId5" Type="http://schemas.openxmlformats.org/officeDocument/2006/relationships/image" Target="../media/image11.emf"/><Relationship Id="rId4" Type="http://schemas.openxmlformats.org/officeDocument/2006/relationships/image" Target="../media/image10.emf"/></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152400</xdr:colOff>
      <xdr:row>13</xdr:row>
      <xdr:rowOff>15240</xdr:rowOff>
    </xdr:from>
    <xdr:ext cx="2822504" cy="1145314"/>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E1BA70C0-7591-4D5A-9CB7-60FD46D18C24}"/>
                </a:ext>
              </a:extLst>
            </xdr:cNvPr>
            <xdr:cNvSpPr txBox="1"/>
          </xdr:nvSpPr>
          <xdr:spPr>
            <a:xfrm>
              <a:off x="2392680" y="2438400"/>
              <a:ext cx="2822504" cy="1145314"/>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1</m:t>
                  </m:r>
                  <m:r>
                    <a:rPr lang="en-US" sz="1100" i="1" baseline="-25000">
                      <a:solidFill>
                        <a:schemeClr val="tx1"/>
                      </a:solidFill>
                      <a:effectLst/>
                      <a:latin typeface="Cambria Math" panose="02040503050406030204" pitchFamily="18" charset="0"/>
                      <a:ea typeface="+mn-ea"/>
                      <a:cs typeface="+mn-cs"/>
                    </a:rPr>
                    <m:t>𝐸</m:t>
                  </m:r>
                  <m:r>
                    <a:rPr lang="en-US" sz="1100" b="0" i="1" baseline="-25000">
                      <a:solidFill>
                        <a:schemeClr val="tx1"/>
                      </a:solidFill>
                      <a:effectLst/>
                      <a:latin typeface="Cambria Math" panose="02040503050406030204" pitchFamily="18" charset="0"/>
                      <a:ea typeface="+mn-ea"/>
                      <a:cs typeface="+mn-cs"/>
                    </a:rPr>
                    <m:t>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𝑟𝑒𝑓</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p>
            <a:p>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1</m:t>
                  </m:r>
                  <m:r>
                    <a:rPr lang="en-US" sz="1100" i="1" baseline="-25000">
                      <a:solidFill>
                        <a:schemeClr val="tx1"/>
                      </a:solidFill>
                      <a:effectLst/>
                      <a:latin typeface="Cambria Math" panose="02040503050406030204" pitchFamily="18" charset="0"/>
                      <a:ea typeface="+mn-ea"/>
                      <a:cs typeface="+mn-cs"/>
                    </a:rPr>
                    <m:t>𝐸</m:t>
                  </m:r>
                  <m:r>
                    <a:rPr lang="en-US" sz="1100" b="0" i="1" baseline="-25000">
                      <a:solidFill>
                        <a:schemeClr val="tx1"/>
                      </a:solidFill>
                      <a:effectLst/>
                      <a:latin typeface="Cambria Math" panose="02040503050406030204" pitchFamily="18" charset="0"/>
                      <a:ea typeface="+mn-ea"/>
                      <a:cs typeface="+mn-cs"/>
                    </a:rPr>
                    <m:t>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a:rPr lang="en-US" sz="1100" i="1">
                              <a:solidFill>
                                <a:schemeClr val="tx1"/>
                              </a:solidFill>
                              <a:effectLst/>
                              <a:latin typeface="Cambria Math" panose="02040503050406030204" pitchFamily="18" charset="0"/>
                              <a:ea typeface="+mn-ea"/>
                              <a:cs typeface="+mn-cs"/>
                            </a:rPr>
                            <m:t>𝑟𝑒𝑓</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5" name="CuadroTexto 4">
              <a:extLst>
                <a:ext uri="{FF2B5EF4-FFF2-40B4-BE49-F238E27FC236}">
                  <a16:creationId xmlns:a16="http://schemas.microsoft.com/office/drawing/2014/main" id="{E1BA70C0-7591-4D5A-9CB7-60FD46D18C24}"/>
                </a:ext>
              </a:extLst>
            </xdr:cNvPr>
            <xdr:cNvSpPr txBox="1"/>
          </xdr:nvSpPr>
          <xdr:spPr>
            <a:xfrm>
              <a:off x="2392680" y="2438400"/>
              <a:ext cx="2822504" cy="1145314"/>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𝑧1</a:t>
              </a:r>
              <a:r>
                <a:rPr lang="en-US" sz="1100" i="0" baseline="-25000">
                  <a:solidFill>
                    <a:schemeClr val="tx1"/>
                  </a:solidFill>
                  <a:effectLst/>
                  <a:latin typeface="Cambria Math" panose="02040503050406030204" pitchFamily="18" charset="0"/>
                  <a:ea typeface="+mn-ea"/>
                  <a:cs typeface="+mn-cs"/>
                </a:rPr>
                <a:t>𝐸</a:t>
              </a:r>
              <a:r>
                <a:rPr lang="en-US" sz="1100" b="0" i="0" baseline="-25000">
                  <a:solidFill>
                    <a:schemeClr val="tx1"/>
                  </a:solidFill>
                  <a:effectLst/>
                  <a:latin typeface="Cambria Math" panose="02040503050406030204" pitchFamily="18" charset="0"/>
                  <a:ea typeface="+mn-ea"/>
                  <a:cs typeface="+mn-cs"/>
                </a:rPr>
                <a:t>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𝑟𝑒𝑓−𝑚í𝑛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p>
            <a:p>
              <a:endParaRPr lang="es-MX" sz="110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𝑧1</a:t>
              </a:r>
              <a:r>
                <a:rPr lang="en-US" sz="1100" i="0" baseline="-25000">
                  <a:solidFill>
                    <a:schemeClr val="tx1"/>
                  </a:solidFill>
                  <a:effectLst/>
                  <a:latin typeface="Cambria Math" panose="02040503050406030204" pitchFamily="18" charset="0"/>
                  <a:ea typeface="+mn-ea"/>
                  <a:cs typeface="+mn-cs"/>
                </a:rPr>
                <a:t>𝐸</a:t>
              </a:r>
              <a:r>
                <a:rPr lang="en-US" sz="1100" b="0" i="0" baseline="-25000">
                  <a:solidFill>
                    <a:schemeClr val="tx1"/>
                  </a:solidFill>
                  <a:effectLst/>
                  <a:latin typeface="Cambria Math" panose="02040503050406030204" pitchFamily="18" charset="0"/>
                  <a:ea typeface="+mn-ea"/>
                  <a:cs typeface="+mn-cs"/>
                </a:rPr>
                <a:t>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editAs="oneCell">
    <xdr:from>
      <xdr:col>22</xdr:col>
      <xdr:colOff>114300</xdr:colOff>
      <xdr:row>11</xdr:row>
      <xdr:rowOff>190500</xdr:rowOff>
    </xdr:from>
    <xdr:to>
      <xdr:col>30</xdr:col>
      <xdr:colOff>30480</xdr:colOff>
      <xdr:row>15</xdr:row>
      <xdr:rowOff>30480</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5036820" y="2217420"/>
          <a:ext cx="1173480" cy="586740"/>
        </a:xfrm>
        <a:prstGeom prst="rect">
          <a:avLst/>
        </a:prstGeom>
        <a:solidFill>
          <a:schemeClr val="accent2"/>
        </a:solidFill>
      </xdr:spPr>
    </xdr:pic>
    <xdr:clientData/>
  </xdr:twoCellAnchor>
  <xdr:twoCellAnchor editAs="oneCell">
    <xdr:from>
      <xdr:col>20</xdr:col>
      <xdr:colOff>335280</xdr:colOff>
      <xdr:row>4</xdr:row>
      <xdr:rowOff>99060</xdr:rowOff>
    </xdr:from>
    <xdr:to>
      <xdr:col>30</xdr:col>
      <xdr:colOff>9238</xdr:colOff>
      <xdr:row>7</xdr:row>
      <xdr:rowOff>81807</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rotWithShape="1">
        <a:blip xmlns:r="http://schemas.openxmlformats.org/officeDocument/2006/relationships" r:embed="rId2"/>
        <a:srcRect t="13784"/>
        <a:stretch/>
      </xdr:blipFill>
      <xdr:spPr>
        <a:xfrm>
          <a:off x="4556760" y="830580"/>
          <a:ext cx="1632298" cy="531387"/>
        </a:xfrm>
        <a:prstGeom prst="rect">
          <a:avLst/>
        </a:prstGeom>
      </xdr:spPr>
    </xdr:pic>
    <xdr:clientData/>
  </xdr:twoCellAnchor>
  <xdr:twoCellAnchor editAs="oneCell">
    <xdr:from>
      <xdr:col>21</xdr:col>
      <xdr:colOff>60960</xdr:colOff>
      <xdr:row>1</xdr:row>
      <xdr:rowOff>7620</xdr:rowOff>
    </xdr:from>
    <xdr:to>
      <xdr:col>30</xdr:col>
      <xdr:colOff>121920</xdr:colOff>
      <xdr:row>3</xdr:row>
      <xdr:rowOff>111471</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4625340" y="190500"/>
          <a:ext cx="1676400" cy="469611"/>
        </a:xfrm>
        <a:prstGeom prst="rect">
          <a:avLst/>
        </a:prstGeom>
      </xdr:spPr>
    </xdr:pic>
    <xdr:clientData/>
  </xdr:twoCellAnchor>
  <xdr:twoCellAnchor editAs="oneCell">
    <xdr:from>
      <xdr:col>31</xdr:col>
      <xdr:colOff>38100</xdr:colOff>
      <xdr:row>6</xdr:row>
      <xdr:rowOff>53340</xdr:rowOff>
    </xdr:from>
    <xdr:to>
      <xdr:col>36</xdr:col>
      <xdr:colOff>247324</xdr:colOff>
      <xdr:row>9</xdr:row>
      <xdr:rowOff>49631</xdr:rowOff>
    </xdr:to>
    <xdr:pic>
      <xdr:nvPicPr>
        <xdr:cNvPr id="5" name="Imagen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6667500" y="1150620"/>
          <a:ext cx="2228524" cy="544931"/>
        </a:xfrm>
        <a:prstGeom prst="rect">
          <a:avLst/>
        </a:prstGeom>
        <a:solidFill>
          <a:schemeClr val="accent2"/>
        </a:solidFill>
      </xdr:spPr>
    </xdr:pic>
    <xdr:clientData/>
  </xdr:twoCellAnchor>
  <xdr:oneCellAnchor>
    <xdr:from>
      <xdr:col>31</xdr:col>
      <xdr:colOff>0</xdr:colOff>
      <xdr:row>1</xdr:row>
      <xdr:rowOff>7620</xdr:rowOff>
    </xdr:from>
    <xdr:ext cx="2776496" cy="800860"/>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00000000-0008-0000-0700-000006000000}"/>
                </a:ext>
              </a:extLst>
            </xdr:cNvPr>
            <xdr:cNvSpPr txBox="1"/>
          </xdr:nvSpPr>
          <xdr:spPr>
            <a:xfrm>
              <a:off x="6629400" y="190500"/>
              <a:ext cx="2776496" cy="80086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𝑁𝑅</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r>
                            <a:rPr lang="en-US" sz="1100" i="1">
                              <a:solidFill>
                                <a:schemeClr val="tx1"/>
                              </a:solidFill>
                              <a:effectLst/>
                              <a:latin typeface="Cambria Math" panose="02040503050406030204" pitchFamily="18" charset="0"/>
                              <a:ea typeface="+mn-ea"/>
                              <a:cs typeface="+mn-cs"/>
                            </a:rPr>
                            <m:t>𝑒</m:t>
                          </m:r>
                        </m:num>
                        <m:den>
                          <m:r>
                            <a:rPr lang="en-US" sz="1100" b="0" i="1">
                              <a:solidFill>
                                <a:schemeClr val="tx1"/>
                              </a:solidFill>
                              <a:effectLst/>
                              <a:latin typeface="Cambria Math" panose="02040503050406030204" pitchFamily="18" charset="0"/>
                              <a:ea typeface="+mn-ea"/>
                              <a:cs typeface="+mn-cs"/>
                            </a:rPr>
                            <m:t>𝑀</m:t>
                          </m:r>
                          <m:r>
                            <a:rPr lang="en-US" sz="1100" i="1">
                              <a:solidFill>
                                <a:schemeClr val="tx1"/>
                              </a:solidFill>
                              <a:effectLst/>
                              <a:latin typeface="Cambria Math" panose="02040503050406030204" pitchFamily="18" charset="0"/>
                              <a:ea typeface="+mn-ea"/>
                              <a:cs typeface="+mn-cs"/>
                            </a:rPr>
                            <m:t>𝑒</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𝑄</m:t>
                          </m:r>
                          <m:r>
                            <a:rPr lang="en-US" sz="1100" b="0" i="1">
                              <a:solidFill>
                                <a:schemeClr val="tx1"/>
                              </a:solidFill>
                              <a:effectLst/>
                              <a:latin typeface="Cambria Math" panose="02040503050406030204" pitchFamily="18" charset="0"/>
                              <a:ea typeface="+mn-ea"/>
                              <a:cs typeface="+mn-cs"/>
                            </a:rPr>
                            <m:t>1</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mn-lt"/>
                      <a:ea typeface="+mn-ea"/>
                      <a:cs typeface="+mn-cs"/>
                    </a:rPr>
                    <m:t>𝑧</m:t>
                  </m:r>
                  <m:r>
                    <a:rPr lang="en-US" sz="1100" b="0" i="1" baseline="-25000">
                      <a:solidFill>
                        <a:schemeClr val="tx1"/>
                      </a:solidFill>
                      <a:effectLst/>
                      <a:latin typeface="+mn-lt"/>
                      <a:ea typeface="+mn-ea"/>
                      <a:cs typeface="+mn-cs"/>
                    </a:rPr>
                    <m:t>𝑁𝑅</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r>
                            <a:rPr lang="en-US" sz="1100" i="1">
                              <a:solidFill>
                                <a:schemeClr val="tx1"/>
                              </a:solidFill>
                              <a:effectLst/>
                              <a:latin typeface="Cambria Math" panose="02040503050406030204" pitchFamily="18" charset="0"/>
                              <a:ea typeface="+mn-ea"/>
                              <a:cs typeface="+mn-cs"/>
                            </a:rPr>
                            <m:t>𝑒</m:t>
                          </m:r>
                        </m:num>
                        <m:den>
                          <m:r>
                            <a:rPr lang="en-US" sz="1100" b="0" i="1">
                              <a:solidFill>
                                <a:schemeClr val="tx1"/>
                              </a:solidFill>
                              <a:effectLst/>
                              <a:latin typeface="Cambria Math" panose="02040503050406030204" pitchFamily="18" charset="0"/>
                              <a:ea typeface="+mn-ea"/>
                              <a:cs typeface="+mn-cs"/>
                            </a:rPr>
                            <m:t>𝑄</m:t>
                          </m:r>
                          <m:r>
                            <a:rPr lang="en-US" sz="1100" b="0" i="1">
                              <a:solidFill>
                                <a:schemeClr val="tx1"/>
                              </a:solidFill>
                              <a:effectLst/>
                              <a:latin typeface="Cambria Math" panose="02040503050406030204" pitchFamily="18" charset="0"/>
                              <a:ea typeface="+mn-ea"/>
                              <a:cs typeface="+mn-cs"/>
                            </a:rPr>
                            <m:t>3 −</m:t>
                          </m:r>
                          <m:r>
                            <a:rPr lang="en-US" sz="1100" b="0" i="1">
                              <a:solidFill>
                                <a:schemeClr val="tx1"/>
                              </a:solidFill>
                              <a:effectLst/>
                              <a:latin typeface="Cambria Math" panose="02040503050406030204" pitchFamily="18" charset="0"/>
                              <a:ea typeface="+mn-ea"/>
                              <a:cs typeface="+mn-cs"/>
                            </a:rPr>
                            <m:t>𝑀</m:t>
                          </m:r>
                          <m:r>
                            <a:rPr lang="en-US" sz="1100" i="1">
                              <a:solidFill>
                                <a:schemeClr val="tx1"/>
                              </a:solidFill>
                              <a:effectLst/>
                              <a:latin typeface="Cambria Math" panose="02040503050406030204" pitchFamily="18" charset="0"/>
                              <a:ea typeface="+mn-ea"/>
                              <a:cs typeface="+mn-cs"/>
                            </a:rPr>
                            <m:t>𝑒</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xdr:txBody>
        </xdr:sp>
      </mc:Choice>
      <mc:Fallback>
        <xdr:sp macro="" textlink="">
          <xdr:nvSpPr>
            <xdr:cNvPr id="6" name="CuadroTexto 5">
              <a:extLst>
                <a:ext uri="{FF2B5EF4-FFF2-40B4-BE49-F238E27FC236}">
                  <a16:creationId xmlns:a16="http://schemas.microsoft.com/office/drawing/2014/main" id="{00000000-0008-0000-0700-000006000000}"/>
                </a:ext>
              </a:extLst>
            </xdr:cNvPr>
            <xdr:cNvSpPr txBox="1"/>
          </xdr:nvSpPr>
          <xdr:spPr>
            <a:xfrm>
              <a:off x="6629400" y="190500"/>
              <a:ext cx="2776496" cy="80086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𝑁𝑅</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𝑀</a:t>
              </a:r>
              <a:r>
                <a:rPr lang="en-US" sz="1100" i="0">
                  <a:solidFill>
                    <a:schemeClr val="tx1"/>
                  </a:solidFill>
                  <a:effectLst/>
                  <a:latin typeface="Cambria Math" panose="02040503050406030204" pitchFamily="18" charset="0"/>
                  <a:ea typeface="+mn-ea"/>
                  <a:cs typeface="+mn-cs"/>
                </a:rPr>
                <a:t>𝑒</a:t>
              </a:r>
              <a:r>
                <a:rPr lang="es-MX"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𝑀</a:t>
              </a:r>
              <a:r>
                <a:rPr lang="en-US" sz="1100" i="0">
                  <a:solidFill>
                    <a:schemeClr val="tx1"/>
                  </a:solidFill>
                  <a:effectLst/>
                  <a:latin typeface="Cambria Math" panose="02040503050406030204" pitchFamily="18" charset="0"/>
                  <a:ea typeface="+mn-ea"/>
                  <a:cs typeface="+mn-cs"/>
                </a:rPr>
                <a:t>𝑒−</a:t>
              </a:r>
              <a:r>
                <a:rPr lang="en-US" sz="1100" b="0" i="0">
                  <a:solidFill>
                    <a:schemeClr val="tx1"/>
                  </a:solidFill>
                  <a:effectLst/>
                  <a:latin typeface="Cambria Math" panose="02040503050406030204" pitchFamily="18" charset="0"/>
                  <a:ea typeface="+mn-ea"/>
                  <a:cs typeface="+mn-cs"/>
                </a:rPr>
                <a:t>𝑄1</a:t>
              </a:r>
              <a:r>
                <a:rPr lang="es-MX"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b="0" i="0">
                  <a:solidFill>
                    <a:schemeClr val="tx1"/>
                  </a:solidFill>
                  <a:effectLst/>
                  <a:latin typeface="+mn-lt"/>
                  <a:ea typeface="+mn-ea"/>
                  <a:cs typeface="+mn-cs"/>
                </a:rPr>
                <a:t>𝑧</a:t>
              </a:r>
              <a:r>
                <a:rPr lang="en-US" sz="1100" b="0" i="0" baseline="-25000">
                  <a:solidFill>
                    <a:schemeClr val="tx1"/>
                  </a:solidFill>
                  <a:effectLst/>
                  <a:latin typeface="+mn-lt"/>
                  <a:ea typeface="+mn-ea"/>
                  <a:cs typeface="+mn-cs"/>
                </a:rPr>
                <a:t>𝑁𝑅</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𝑀</a:t>
              </a:r>
              <a:r>
                <a:rPr lang="en-US" sz="1100" i="0">
                  <a:solidFill>
                    <a:schemeClr val="tx1"/>
                  </a:solidFill>
                  <a:effectLst/>
                  <a:latin typeface="Cambria Math" panose="02040503050406030204" pitchFamily="18" charset="0"/>
                  <a:ea typeface="+mn-ea"/>
                  <a:cs typeface="+mn-cs"/>
                </a:rPr>
                <a:t>𝑒</a:t>
              </a:r>
              <a:r>
                <a:rPr lang="es-MX"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𝑄3</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𝑀</a:t>
              </a:r>
              <a:r>
                <a:rPr lang="en-US" sz="1100" i="0">
                  <a:solidFill>
                    <a:schemeClr val="tx1"/>
                  </a:solidFill>
                  <a:effectLst/>
                  <a:latin typeface="Cambria Math" panose="02040503050406030204" pitchFamily="18" charset="0"/>
                  <a:ea typeface="+mn-ea"/>
                  <a:cs typeface="+mn-cs"/>
                </a:rPr>
                <a:t>𝑒</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xdr:txBody>
        </xdr:sp>
      </mc:Fallback>
    </mc:AlternateContent>
    <xdr:clientData/>
  </xdr:oneCellAnchor>
  <xdr:oneCellAnchor>
    <xdr:from>
      <xdr:col>30</xdr:col>
      <xdr:colOff>746760</xdr:colOff>
      <xdr:row>10</xdr:row>
      <xdr:rowOff>45720</xdr:rowOff>
    </xdr:from>
    <xdr:ext cx="2804614" cy="973087"/>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A1048D9D-003A-429C-BEC9-B96B6933A7F2}"/>
                </a:ext>
              </a:extLst>
            </xdr:cNvPr>
            <xdr:cNvSpPr txBox="1"/>
          </xdr:nvSpPr>
          <xdr:spPr>
            <a:xfrm>
              <a:off x="6926580" y="1874520"/>
              <a:ext cx="2804614"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𝐸𝐵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𝑟𝑒𝑓</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𝐸𝐵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a:rPr lang="en-US" sz="1100" i="1">
                              <a:solidFill>
                                <a:schemeClr val="tx1"/>
                              </a:solidFill>
                              <a:effectLst/>
                              <a:latin typeface="Cambria Math" panose="02040503050406030204" pitchFamily="18" charset="0"/>
                              <a:ea typeface="+mn-ea"/>
                              <a:cs typeface="+mn-cs"/>
                            </a:rPr>
                            <m:t>𝑟𝑒𝑓</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8" name="CuadroTexto 7">
              <a:extLst>
                <a:ext uri="{FF2B5EF4-FFF2-40B4-BE49-F238E27FC236}">
                  <a16:creationId xmlns:a16="http://schemas.microsoft.com/office/drawing/2014/main" id="{A1048D9D-003A-429C-BEC9-B96B6933A7F2}"/>
                </a:ext>
              </a:extLst>
            </xdr:cNvPr>
            <xdr:cNvSpPr txBox="1"/>
          </xdr:nvSpPr>
          <xdr:spPr>
            <a:xfrm>
              <a:off x="6926580" y="1874520"/>
              <a:ext cx="2804614"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𝐸𝐵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𝑟𝑒𝑓−𝑚í𝑛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𝐸𝐵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twoCellAnchor editAs="oneCell">
    <xdr:from>
      <xdr:col>9</xdr:col>
      <xdr:colOff>114300</xdr:colOff>
      <xdr:row>1</xdr:row>
      <xdr:rowOff>144780</xdr:rowOff>
    </xdr:from>
    <xdr:to>
      <xdr:col>12</xdr:col>
      <xdr:colOff>22860</xdr:colOff>
      <xdr:row>5</xdr:row>
      <xdr:rowOff>0</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3581400" y="327660"/>
          <a:ext cx="1173480" cy="586740"/>
        </a:xfrm>
        <a:prstGeom prst="rect">
          <a:avLst/>
        </a:prstGeom>
        <a:solidFill>
          <a:schemeClr val="accent2"/>
        </a:solidFill>
      </xdr:spPr>
    </xdr:pic>
    <xdr:clientData/>
  </xdr:twoCellAnchor>
  <xdr:twoCellAnchor editAs="oneCell">
    <xdr:from>
      <xdr:col>32</xdr:col>
      <xdr:colOff>182880</xdr:colOff>
      <xdr:row>1</xdr:row>
      <xdr:rowOff>15240</xdr:rowOff>
    </xdr:from>
    <xdr:to>
      <xdr:col>35</xdr:col>
      <xdr:colOff>428338</xdr:colOff>
      <xdr:row>3</xdr:row>
      <xdr:rowOff>180867</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2"/>
        <a:srcRect t="13784"/>
        <a:stretch/>
      </xdr:blipFill>
      <xdr:spPr>
        <a:xfrm>
          <a:off x="12755880" y="198120"/>
          <a:ext cx="1632298" cy="531387"/>
        </a:xfrm>
        <a:prstGeom prst="rect">
          <a:avLst/>
        </a:prstGeom>
      </xdr:spPr>
    </xdr:pic>
    <xdr:clientData/>
  </xdr:twoCellAnchor>
  <xdr:twoCellAnchor editAs="oneCell">
    <xdr:from>
      <xdr:col>28</xdr:col>
      <xdr:colOff>91440</xdr:colOff>
      <xdr:row>1</xdr:row>
      <xdr:rowOff>30480</xdr:rowOff>
    </xdr:from>
    <xdr:to>
      <xdr:col>31</xdr:col>
      <xdr:colOff>419100</xdr:colOff>
      <xdr:row>3</xdr:row>
      <xdr:rowOff>134331</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10866120" y="213360"/>
          <a:ext cx="1676400" cy="469611"/>
        </a:xfrm>
        <a:prstGeom prst="rect">
          <a:avLst/>
        </a:prstGeom>
      </xdr:spPr>
    </xdr:pic>
    <xdr:clientData/>
  </xdr:twoCellAnchor>
  <xdr:twoCellAnchor editAs="oneCell">
    <xdr:from>
      <xdr:col>22</xdr:col>
      <xdr:colOff>182880</xdr:colOff>
      <xdr:row>0</xdr:row>
      <xdr:rowOff>175260</xdr:rowOff>
    </xdr:from>
    <xdr:to>
      <xdr:col>27</xdr:col>
      <xdr:colOff>437824</xdr:colOff>
      <xdr:row>3</xdr:row>
      <xdr:rowOff>171551</xdr:rowOff>
    </xdr:to>
    <xdr:pic>
      <xdr:nvPicPr>
        <xdr:cNvPr id="5" name="Imagen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4"/>
        <a:stretch>
          <a:fillRect/>
        </a:stretch>
      </xdr:blipFill>
      <xdr:spPr>
        <a:xfrm>
          <a:off x="8534400" y="175260"/>
          <a:ext cx="2228524" cy="544931"/>
        </a:xfrm>
        <a:prstGeom prst="rect">
          <a:avLst/>
        </a:prstGeom>
        <a:solidFill>
          <a:schemeClr val="accent2"/>
        </a:solidFill>
      </xdr:spPr>
    </xdr:pic>
    <xdr:clientData/>
  </xdr:twoCellAnchor>
  <xdr:twoCellAnchor>
    <xdr:from>
      <xdr:col>6</xdr:col>
      <xdr:colOff>312420</xdr:colOff>
      <xdr:row>2</xdr:row>
      <xdr:rowOff>45340</xdr:rowOff>
    </xdr:from>
    <xdr:to>
      <xdr:col>8</xdr:col>
      <xdr:colOff>129540</xdr:colOff>
      <xdr:row>3</xdr:row>
      <xdr:rowOff>167640</xdr:rowOff>
    </xdr:to>
    <xdr:pic>
      <xdr:nvPicPr>
        <xdr:cNvPr id="14" name="Imagen 13">
          <a:extLst>
            <a:ext uri="{FF2B5EF4-FFF2-40B4-BE49-F238E27FC236}">
              <a16:creationId xmlns:a16="http://schemas.microsoft.com/office/drawing/2014/main" id="{00000000-0008-0000-0800-00000E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76500" y="411100"/>
          <a:ext cx="670560" cy="305180"/>
        </a:xfrm>
        <a:prstGeom prst="rect">
          <a:avLst/>
        </a:prstGeom>
        <a:solidFill>
          <a:schemeClr val="bg1">
            <a:lumMod val="95000"/>
          </a:schemeClr>
        </a:solidFill>
      </xdr:spPr>
    </xdr:pic>
    <xdr:clientData/>
  </xdr:twoCellAnchor>
  <xdr:oneCellAnchor>
    <xdr:from>
      <xdr:col>36</xdr:col>
      <xdr:colOff>137160</xdr:colOff>
      <xdr:row>2</xdr:row>
      <xdr:rowOff>15240</xdr:rowOff>
    </xdr:from>
    <xdr:ext cx="3079113" cy="1138773"/>
    <mc:AlternateContent xmlns:mc="http://schemas.openxmlformats.org/markup-compatibility/2006">
      <mc:Choice xmlns:a14="http://schemas.microsoft.com/office/drawing/2010/main" Requires="a14">
        <xdr:sp macro="" textlink="">
          <xdr:nvSpPr>
            <xdr:cNvPr id="32" name="CuadroTexto 31">
              <a:extLst>
                <a:ext uri="{FF2B5EF4-FFF2-40B4-BE49-F238E27FC236}">
                  <a16:creationId xmlns:a16="http://schemas.microsoft.com/office/drawing/2014/main" id="{00000000-0008-0000-0800-000020000000}"/>
                </a:ext>
              </a:extLst>
            </xdr:cNvPr>
            <xdr:cNvSpPr txBox="1"/>
          </xdr:nvSpPr>
          <xdr:spPr>
            <a:xfrm>
              <a:off x="14554200" y="381000"/>
              <a:ext cx="3079113" cy="1138773"/>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mn-lt"/>
                      <a:ea typeface="+mn-ea"/>
                      <a:cs typeface="+mn-cs"/>
                    </a:rPr>
                    <m:t>𝑧</m:t>
                  </m:r>
                  <m:r>
                    <a:rPr lang="en-US" sz="1100" b="0" i="1" baseline="-25000">
                      <a:solidFill>
                        <a:schemeClr val="tx1"/>
                      </a:solidFill>
                      <a:effectLst/>
                      <a:latin typeface="Cambria Math" panose="02040503050406030204" pitchFamily="18" charset="0"/>
                      <a:ea typeface="+mn-ea"/>
                      <a:cs typeface="+mn-cs"/>
                    </a:rPr>
                    <m:t>𝑀𝑃</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num>
                        <m:den>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p>
            <a:p>
              <a:endParaRPr lang="es-MX">
                <a:effectLst/>
              </a:endParaRPr>
            </a:p>
            <a:p>
              <a14:m>
                <m:oMath xmlns:m="http://schemas.openxmlformats.org/officeDocument/2006/math">
                  <m:r>
                    <a:rPr lang="en-US" sz="1100" b="0" i="1">
                      <a:solidFill>
                        <a:schemeClr val="tx1"/>
                      </a:solidFill>
                      <a:effectLst/>
                      <a:latin typeface="+mn-lt"/>
                      <a:ea typeface="+mn-ea"/>
                      <a:cs typeface="+mn-cs"/>
                    </a:rPr>
                    <m:t>𝑧</m:t>
                  </m:r>
                  <m:r>
                    <a:rPr lang="en-US" sz="1100" b="0" i="1" baseline="-25000">
                      <a:solidFill>
                        <a:schemeClr val="tx1"/>
                      </a:solidFill>
                      <a:effectLst/>
                      <a:latin typeface="+mn-lt"/>
                      <a:ea typeface="+mn-ea"/>
                      <a:cs typeface="+mn-cs"/>
                    </a:rPr>
                    <m:t>𝑀𝑃</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32" name="CuadroTexto 31">
              <a:extLst>
                <a:ext uri="{FF2B5EF4-FFF2-40B4-BE49-F238E27FC236}">
                  <a16:creationId xmlns:a16="http://schemas.microsoft.com/office/drawing/2014/main" id="{00000000-0008-0000-0800-000020000000}"/>
                </a:ext>
              </a:extLst>
            </xdr:cNvPr>
            <xdr:cNvSpPr txBox="1"/>
          </xdr:nvSpPr>
          <xdr:spPr>
            <a:xfrm>
              <a:off x="14554200" y="381000"/>
              <a:ext cx="3079113" cy="1138773"/>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mn-lt"/>
                  <a:ea typeface="+mn-ea"/>
                  <a:cs typeface="+mn-cs"/>
                </a:rPr>
                <a:t>𝑧</a:t>
              </a:r>
              <a:r>
                <a:rPr lang="en-US" sz="1100" b="0" i="0" baseline="-25000">
                  <a:solidFill>
                    <a:schemeClr val="tx1"/>
                  </a:solidFill>
                  <a:effectLst/>
                  <a:latin typeface="Cambria Math" panose="02040503050406030204" pitchFamily="18" charset="0"/>
                  <a:ea typeface="+mn-ea"/>
                  <a:cs typeface="+mn-cs"/>
                </a:rPr>
                <a:t>𝑀𝑃</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baseline="-25000">
                  <a:solidFill>
                    <a:schemeClr val="tx1"/>
                  </a:solidFill>
                  <a:effectLst/>
                  <a:latin typeface="+mn-lt"/>
                  <a:ea typeface="+mn-ea"/>
                  <a:cs typeface="+mn-cs"/>
                </a:rPr>
                <a:t>"</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p>
            <a:p>
              <a:endParaRPr lang="es-MX">
                <a:effectLst/>
              </a:endParaRPr>
            </a:p>
            <a:p>
              <a:r>
                <a:rPr lang="en-US" sz="1100" b="0" i="0">
                  <a:solidFill>
                    <a:schemeClr val="tx1"/>
                  </a:solidFill>
                  <a:effectLst/>
                  <a:latin typeface="+mn-lt"/>
                  <a:ea typeface="+mn-ea"/>
                  <a:cs typeface="+mn-cs"/>
                </a:rPr>
                <a:t>𝑧</a:t>
              </a:r>
              <a:r>
                <a:rPr lang="en-US" sz="1100" b="0" i="0" baseline="-25000">
                  <a:solidFill>
                    <a:schemeClr val="tx1"/>
                  </a:solidFill>
                  <a:effectLst/>
                  <a:latin typeface="+mn-lt"/>
                  <a:ea typeface="+mn-ea"/>
                  <a:cs typeface="+mn-cs"/>
                </a:rPr>
                <a:t>𝑀𝑃</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oneCellAnchor>
    <xdr:from>
      <xdr:col>36</xdr:col>
      <xdr:colOff>144780</xdr:colOff>
      <xdr:row>8</xdr:row>
      <xdr:rowOff>137160</xdr:rowOff>
    </xdr:from>
    <xdr:ext cx="2776496" cy="800860"/>
    <mc:AlternateContent xmlns:mc="http://schemas.openxmlformats.org/markup-compatibility/2006">
      <mc:Choice xmlns:a14="http://schemas.microsoft.com/office/drawing/2010/main" Requires="a14">
        <xdr:sp macro="" textlink="">
          <xdr:nvSpPr>
            <xdr:cNvPr id="33" name="CuadroTexto 32">
              <a:extLst>
                <a:ext uri="{FF2B5EF4-FFF2-40B4-BE49-F238E27FC236}">
                  <a16:creationId xmlns:a16="http://schemas.microsoft.com/office/drawing/2014/main" id="{74F6A44D-3D92-403D-BE37-407823A2DDDA}"/>
                </a:ext>
              </a:extLst>
            </xdr:cNvPr>
            <xdr:cNvSpPr txBox="1"/>
          </xdr:nvSpPr>
          <xdr:spPr>
            <a:xfrm>
              <a:off x="14561820" y="1600200"/>
              <a:ext cx="2776496" cy="80086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𝑁𝑅</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r>
                            <a:rPr lang="en-US" sz="1100" i="1">
                              <a:solidFill>
                                <a:schemeClr val="tx1"/>
                              </a:solidFill>
                              <a:effectLst/>
                              <a:latin typeface="Cambria Math" panose="02040503050406030204" pitchFamily="18" charset="0"/>
                              <a:ea typeface="+mn-ea"/>
                              <a:cs typeface="+mn-cs"/>
                            </a:rPr>
                            <m:t>𝑒</m:t>
                          </m:r>
                        </m:num>
                        <m:den>
                          <m:r>
                            <a:rPr lang="en-US" sz="1100" b="0" i="1">
                              <a:solidFill>
                                <a:schemeClr val="tx1"/>
                              </a:solidFill>
                              <a:effectLst/>
                              <a:latin typeface="Cambria Math" panose="02040503050406030204" pitchFamily="18" charset="0"/>
                              <a:ea typeface="+mn-ea"/>
                              <a:cs typeface="+mn-cs"/>
                            </a:rPr>
                            <m:t>𝑀</m:t>
                          </m:r>
                          <m:r>
                            <a:rPr lang="en-US" sz="1100" i="1">
                              <a:solidFill>
                                <a:schemeClr val="tx1"/>
                              </a:solidFill>
                              <a:effectLst/>
                              <a:latin typeface="Cambria Math" panose="02040503050406030204" pitchFamily="18" charset="0"/>
                              <a:ea typeface="+mn-ea"/>
                              <a:cs typeface="+mn-cs"/>
                            </a:rPr>
                            <m:t>𝑒</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𝑄</m:t>
                          </m:r>
                          <m:r>
                            <a:rPr lang="en-US" sz="1100" b="0" i="1">
                              <a:solidFill>
                                <a:schemeClr val="tx1"/>
                              </a:solidFill>
                              <a:effectLst/>
                              <a:latin typeface="Cambria Math" panose="02040503050406030204" pitchFamily="18" charset="0"/>
                              <a:ea typeface="+mn-ea"/>
                              <a:cs typeface="+mn-cs"/>
                            </a:rPr>
                            <m:t>1</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mn-lt"/>
                      <a:ea typeface="+mn-ea"/>
                      <a:cs typeface="+mn-cs"/>
                    </a:rPr>
                    <m:t>𝑧</m:t>
                  </m:r>
                  <m:r>
                    <a:rPr lang="en-US" sz="1100" b="0" i="1" baseline="-25000">
                      <a:solidFill>
                        <a:schemeClr val="tx1"/>
                      </a:solidFill>
                      <a:effectLst/>
                      <a:latin typeface="+mn-lt"/>
                      <a:ea typeface="+mn-ea"/>
                      <a:cs typeface="+mn-cs"/>
                    </a:rPr>
                    <m:t>𝑁𝑅</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r>
                            <a:rPr lang="en-US" sz="1100" i="1">
                              <a:solidFill>
                                <a:schemeClr val="tx1"/>
                              </a:solidFill>
                              <a:effectLst/>
                              <a:latin typeface="Cambria Math" panose="02040503050406030204" pitchFamily="18" charset="0"/>
                              <a:ea typeface="+mn-ea"/>
                              <a:cs typeface="+mn-cs"/>
                            </a:rPr>
                            <m:t>𝑒</m:t>
                          </m:r>
                        </m:num>
                        <m:den>
                          <m:r>
                            <a:rPr lang="en-US" sz="1100" b="0" i="1">
                              <a:solidFill>
                                <a:schemeClr val="tx1"/>
                              </a:solidFill>
                              <a:effectLst/>
                              <a:latin typeface="Cambria Math" panose="02040503050406030204" pitchFamily="18" charset="0"/>
                              <a:ea typeface="+mn-ea"/>
                              <a:cs typeface="+mn-cs"/>
                            </a:rPr>
                            <m:t>𝑄</m:t>
                          </m:r>
                          <m:r>
                            <a:rPr lang="en-US" sz="1100" b="0" i="1">
                              <a:solidFill>
                                <a:schemeClr val="tx1"/>
                              </a:solidFill>
                              <a:effectLst/>
                              <a:latin typeface="Cambria Math" panose="02040503050406030204" pitchFamily="18" charset="0"/>
                              <a:ea typeface="+mn-ea"/>
                              <a:cs typeface="+mn-cs"/>
                            </a:rPr>
                            <m:t>3 −</m:t>
                          </m:r>
                          <m:r>
                            <a:rPr lang="en-US" sz="1100" b="0" i="1">
                              <a:solidFill>
                                <a:schemeClr val="tx1"/>
                              </a:solidFill>
                              <a:effectLst/>
                              <a:latin typeface="Cambria Math" panose="02040503050406030204" pitchFamily="18" charset="0"/>
                              <a:ea typeface="+mn-ea"/>
                              <a:cs typeface="+mn-cs"/>
                            </a:rPr>
                            <m:t>𝑀</m:t>
                          </m:r>
                          <m:r>
                            <a:rPr lang="en-US" sz="1100" i="1">
                              <a:solidFill>
                                <a:schemeClr val="tx1"/>
                              </a:solidFill>
                              <a:effectLst/>
                              <a:latin typeface="Cambria Math" panose="02040503050406030204" pitchFamily="18" charset="0"/>
                              <a:ea typeface="+mn-ea"/>
                              <a:cs typeface="+mn-cs"/>
                            </a:rPr>
                            <m:t>𝑒</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xdr:txBody>
        </xdr:sp>
      </mc:Choice>
      <mc:Fallback>
        <xdr:sp macro="" textlink="">
          <xdr:nvSpPr>
            <xdr:cNvPr id="33" name="CuadroTexto 32">
              <a:extLst>
                <a:ext uri="{FF2B5EF4-FFF2-40B4-BE49-F238E27FC236}">
                  <a16:creationId xmlns:a16="http://schemas.microsoft.com/office/drawing/2014/main" id="{74F6A44D-3D92-403D-BE37-407823A2DDDA}"/>
                </a:ext>
              </a:extLst>
            </xdr:cNvPr>
            <xdr:cNvSpPr txBox="1"/>
          </xdr:nvSpPr>
          <xdr:spPr>
            <a:xfrm>
              <a:off x="14561820" y="1600200"/>
              <a:ext cx="2776496" cy="80086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𝑁𝑅</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𝑀</a:t>
              </a:r>
              <a:r>
                <a:rPr lang="en-US" sz="1100" i="0">
                  <a:solidFill>
                    <a:schemeClr val="tx1"/>
                  </a:solidFill>
                  <a:effectLst/>
                  <a:latin typeface="Cambria Math" panose="02040503050406030204" pitchFamily="18" charset="0"/>
                  <a:ea typeface="+mn-ea"/>
                  <a:cs typeface="+mn-cs"/>
                </a:rPr>
                <a:t>𝑒</a:t>
              </a:r>
              <a:r>
                <a:rPr lang="es-MX"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𝑀</a:t>
              </a:r>
              <a:r>
                <a:rPr lang="en-US" sz="1100" i="0">
                  <a:solidFill>
                    <a:schemeClr val="tx1"/>
                  </a:solidFill>
                  <a:effectLst/>
                  <a:latin typeface="Cambria Math" panose="02040503050406030204" pitchFamily="18" charset="0"/>
                  <a:ea typeface="+mn-ea"/>
                  <a:cs typeface="+mn-cs"/>
                </a:rPr>
                <a:t>𝑒−</a:t>
              </a:r>
              <a:r>
                <a:rPr lang="en-US" sz="1100" b="0" i="0">
                  <a:solidFill>
                    <a:schemeClr val="tx1"/>
                  </a:solidFill>
                  <a:effectLst/>
                  <a:latin typeface="Cambria Math" panose="02040503050406030204" pitchFamily="18" charset="0"/>
                  <a:ea typeface="+mn-ea"/>
                  <a:cs typeface="+mn-cs"/>
                </a:rPr>
                <a:t>𝑄1</a:t>
              </a:r>
              <a:r>
                <a:rPr lang="es-MX"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b="0" i="0">
                  <a:solidFill>
                    <a:schemeClr val="tx1"/>
                  </a:solidFill>
                  <a:effectLst/>
                  <a:latin typeface="+mn-lt"/>
                  <a:ea typeface="+mn-ea"/>
                  <a:cs typeface="+mn-cs"/>
                </a:rPr>
                <a:t>𝑧</a:t>
              </a:r>
              <a:r>
                <a:rPr lang="en-US" sz="1100" b="0" i="0" baseline="-25000">
                  <a:solidFill>
                    <a:schemeClr val="tx1"/>
                  </a:solidFill>
                  <a:effectLst/>
                  <a:latin typeface="+mn-lt"/>
                  <a:ea typeface="+mn-ea"/>
                  <a:cs typeface="+mn-cs"/>
                </a:rPr>
                <a:t>𝑁𝑅</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𝑀</a:t>
              </a:r>
              <a:r>
                <a:rPr lang="en-US" sz="1100" i="0">
                  <a:solidFill>
                    <a:schemeClr val="tx1"/>
                  </a:solidFill>
                  <a:effectLst/>
                  <a:latin typeface="Cambria Math" panose="02040503050406030204" pitchFamily="18" charset="0"/>
                  <a:ea typeface="+mn-ea"/>
                  <a:cs typeface="+mn-cs"/>
                </a:rPr>
                <a:t>𝑒</a:t>
              </a:r>
              <a:r>
                <a:rPr lang="es-MX"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𝑄3</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𝑀</a:t>
              </a:r>
              <a:r>
                <a:rPr lang="en-US" sz="1100" i="0">
                  <a:solidFill>
                    <a:schemeClr val="tx1"/>
                  </a:solidFill>
                  <a:effectLst/>
                  <a:latin typeface="Cambria Math" panose="02040503050406030204" pitchFamily="18" charset="0"/>
                  <a:ea typeface="+mn-ea"/>
                  <a:cs typeface="+mn-cs"/>
                </a:rPr>
                <a:t>𝑒</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xdr:txBody>
        </xdr:sp>
      </mc:Fallback>
    </mc:AlternateContent>
    <xdr:clientData/>
  </xdr:oneCellAnchor>
  <xdr:oneCellAnchor>
    <xdr:from>
      <xdr:col>36</xdr:col>
      <xdr:colOff>137160</xdr:colOff>
      <xdr:row>13</xdr:row>
      <xdr:rowOff>60960</xdr:rowOff>
    </xdr:from>
    <xdr:ext cx="2804614" cy="973087"/>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id="{C8EFC1E0-7382-4C1A-8C9D-91320D483B84}"/>
                </a:ext>
              </a:extLst>
            </xdr:cNvPr>
            <xdr:cNvSpPr txBox="1"/>
          </xdr:nvSpPr>
          <xdr:spPr>
            <a:xfrm>
              <a:off x="14554200" y="2453640"/>
              <a:ext cx="2804614"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𝐸𝐵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𝑟𝑒𝑓</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𝐸𝐵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a:rPr lang="en-US" sz="1100" i="1">
                              <a:solidFill>
                                <a:schemeClr val="tx1"/>
                              </a:solidFill>
                              <a:effectLst/>
                              <a:latin typeface="Cambria Math" panose="02040503050406030204" pitchFamily="18" charset="0"/>
                              <a:ea typeface="+mn-ea"/>
                              <a:cs typeface="+mn-cs"/>
                            </a:rPr>
                            <m:t>𝑟𝑒𝑓</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34" name="CuadroTexto 33">
              <a:extLst>
                <a:ext uri="{FF2B5EF4-FFF2-40B4-BE49-F238E27FC236}">
                  <a16:creationId xmlns:a16="http://schemas.microsoft.com/office/drawing/2014/main" id="{C8EFC1E0-7382-4C1A-8C9D-91320D483B84}"/>
                </a:ext>
              </a:extLst>
            </xdr:cNvPr>
            <xdr:cNvSpPr txBox="1"/>
          </xdr:nvSpPr>
          <xdr:spPr>
            <a:xfrm>
              <a:off x="14554200" y="2453640"/>
              <a:ext cx="2804614"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𝐸𝐵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𝑟𝑒𝑓−𝑚í𝑛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𝐸𝐵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wsDr>
</file>

<file path=xl/drawings/drawing12.xml><?xml version="1.0" encoding="utf-8"?>
<xdr:wsDr xmlns:xdr="http://schemas.openxmlformats.org/drawingml/2006/spreadsheetDrawing" xmlns:a="http://schemas.openxmlformats.org/drawingml/2006/main">
  <xdr:twoCellAnchor editAs="oneCell">
    <xdr:from>
      <xdr:col>37</xdr:col>
      <xdr:colOff>53340</xdr:colOff>
      <xdr:row>7</xdr:row>
      <xdr:rowOff>137160</xdr:rowOff>
    </xdr:from>
    <xdr:to>
      <xdr:col>40</xdr:col>
      <xdr:colOff>152400</xdr:colOff>
      <xdr:row>10</xdr:row>
      <xdr:rowOff>175260</xdr:rowOff>
    </xdr:to>
    <xdr:pic>
      <xdr:nvPicPr>
        <xdr:cNvPr id="2" name="Imagen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1445240" y="1417320"/>
          <a:ext cx="1173480" cy="586740"/>
        </a:xfrm>
        <a:prstGeom prst="rect">
          <a:avLst/>
        </a:prstGeom>
        <a:solidFill>
          <a:schemeClr val="accent2"/>
        </a:solidFill>
      </xdr:spPr>
    </xdr:pic>
    <xdr:clientData/>
  </xdr:twoCellAnchor>
  <xdr:twoCellAnchor editAs="oneCell">
    <xdr:from>
      <xdr:col>36</xdr:col>
      <xdr:colOff>281940</xdr:colOff>
      <xdr:row>17</xdr:row>
      <xdr:rowOff>144780</xdr:rowOff>
    </xdr:from>
    <xdr:to>
      <xdr:col>41</xdr:col>
      <xdr:colOff>24478</xdr:colOff>
      <xdr:row>20</xdr:row>
      <xdr:rowOff>127527</xdr:rowOff>
    </xdr:to>
    <xdr:pic>
      <xdr:nvPicPr>
        <xdr:cNvPr id="4" name="Imagen 3">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a:srcRect t="13784"/>
        <a:stretch/>
      </xdr:blipFill>
      <xdr:spPr>
        <a:xfrm>
          <a:off x="11346180" y="3268980"/>
          <a:ext cx="1632298" cy="531387"/>
        </a:xfrm>
        <a:prstGeom prst="rect">
          <a:avLst/>
        </a:prstGeom>
      </xdr:spPr>
    </xdr:pic>
    <xdr:clientData/>
  </xdr:twoCellAnchor>
  <xdr:twoCellAnchor editAs="oneCell">
    <xdr:from>
      <xdr:col>37</xdr:col>
      <xdr:colOff>45720</xdr:colOff>
      <xdr:row>23</xdr:row>
      <xdr:rowOff>15240</xdr:rowOff>
    </xdr:from>
    <xdr:to>
      <xdr:col>41</xdr:col>
      <xdr:colOff>160020</xdr:colOff>
      <xdr:row>25</xdr:row>
      <xdr:rowOff>119091</xdr:rowOff>
    </xdr:to>
    <xdr:pic>
      <xdr:nvPicPr>
        <xdr:cNvPr id="5" name="Imagen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3"/>
        <a:stretch>
          <a:fillRect/>
        </a:stretch>
      </xdr:blipFill>
      <xdr:spPr>
        <a:xfrm>
          <a:off x="11437620" y="4236720"/>
          <a:ext cx="1676400" cy="469611"/>
        </a:xfrm>
        <a:prstGeom prst="rect">
          <a:avLst/>
        </a:prstGeom>
      </xdr:spPr>
    </xdr:pic>
    <xdr:clientData/>
  </xdr:twoCellAnchor>
  <xdr:twoCellAnchor editAs="oneCell">
    <xdr:from>
      <xdr:col>36</xdr:col>
      <xdr:colOff>251460</xdr:colOff>
      <xdr:row>13</xdr:row>
      <xdr:rowOff>137160</xdr:rowOff>
    </xdr:from>
    <xdr:to>
      <xdr:col>42</xdr:col>
      <xdr:colOff>216844</xdr:colOff>
      <xdr:row>16</xdr:row>
      <xdr:rowOff>133451</xdr:rowOff>
    </xdr:to>
    <xdr:pic>
      <xdr:nvPicPr>
        <xdr:cNvPr id="7" name="Imagen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4"/>
        <a:stretch>
          <a:fillRect/>
        </a:stretch>
      </xdr:blipFill>
      <xdr:spPr>
        <a:xfrm>
          <a:off x="11315700" y="2529840"/>
          <a:ext cx="2228524" cy="544931"/>
        </a:xfrm>
        <a:prstGeom prst="rect">
          <a:avLst/>
        </a:prstGeom>
        <a:solidFill>
          <a:schemeClr val="accent2"/>
        </a:solidFill>
      </xdr:spPr>
    </xdr:pic>
    <xdr:clientData/>
  </xdr:twoCellAnchor>
  <xdr:oneCellAnchor>
    <xdr:from>
      <xdr:col>31</xdr:col>
      <xdr:colOff>7620</xdr:colOff>
      <xdr:row>1</xdr:row>
      <xdr:rowOff>175260</xdr:rowOff>
    </xdr:from>
    <xdr:ext cx="2697480" cy="906780"/>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00000000-0008-0000-0900-000008000000}"/>
                </a:ext>
              </a:extLst>
            </xdr:cNvPr>
            <xdr:cNvSpPr txBox="1"/>
          </xdr:nvSpPr>
          <xdr:spPr>
            <a:xfrm>
              <a:off x="8854440" y="358140"/>
              <a:ext cx="2697480" cy="90678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𝑁𝑅</m:t>
                  </m:r>
                  <m:r>
                    <a:rPr lang="en-US" sz="1100" b="0" i="1" baseline="-25000">
                      <a:solidFill>
                        <a:schemeClr val="tx1"/>
                      </a:solidFill>
                      <a:effectLst/>
                      <a:latin typeface="Cambria Math" panose="02040503050406030204" pitchFamily="18" charset="0"/>
                      <a:ea typeface="+mn-ea"/>
                      <a:cs typeface="+mn-cs"/>
                    </a:rPr>
                    <m:t>&lt;=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𝑀𝑒</m:t>
                          </m:r>
                        </m:num>
                        <m:den>
                          <m:r>
                            <a:rPr lang="en-US" sz="1100" b="0" i="1">
                              <a:solidFill>
                                <a:schemeClr val="tx1"/>
                              </a:solidFill>
                              <a:effectLst/>
                              <a:latin typeface="Cambria Math" panose="02040503050406030204" pitchFamily="18" charset="0"/>
                              <a:ea typeface="+mn-ea"/>
                              <a:cs typeface="+mn-cs"/>
                            </a:rPr>
                            <m:t>𝑀𝑒</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𝑄</m:t>
                          </m:r>
                          <m:r>
                            <a:rPr lang="en-US" sz="1100" b="0" i="1">
                              <a:solidFill>
                                <a:schemeClr val="tx1"/>
                              </a:solidFill>
                              <a:effectLst/>
                              <a:latin typeface="Cambria Math" panose="02040503050406030204" pitchFamily="18" charset="0"/>
                              <a:ea typeface="+mn-ea"/>
                              <a:cs typeface="+mn-cs"/>
                            </a:rPr>
                            <m:t>1</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𝑁𝑅</m:t>
                  </m:r>
                  <m:r>
                    <a:rPr lang="en-US" sz="1100" b="0" i="1" baseline="-25000">
                      <a:solidFill>
                        <a:schemeClr val="tx1"/>
                      </a:solidFill>
                      <a:effectLst/>
                      <a:latin typeface="Cambria Math" panose="02040503050406030204" pitchFamily="18" charset="0"/>
                      <a:ea typeface="+mn-ea"/>
                      <a:cs typeface="+mn-cs"/>
                    </a:rPr>
                    <m:t>&gt;=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𝑀𝑒</m:t>
                          </m:r>
                        </m:num>
                        <m:den>
                          <m:r>
                            <a:rPr lang="en-US" sz="1100" b="0" i="1">
                              <a:solidFill>
                                <a:schemeClr val="tx1"/>
                              </a:solidFill>
                              <a:effectLst/>
                              <a:latin typeface="Cambria Math" panose="02040503050406030204" pitchFamily="18" charset="0"/>
                              <a:ea typeface="+mn-ea"/>
                              <a:cs typeface="+mn-cs"/>
                            </a:rPr>
                            <m:t>𝑄</m:t>
                          </m:r>
                          <m:r>
                            <a:rPr lang="en-US" sz="1100" b="0" i="1">
                              <a:solidFill>
                                <a:schemeClr val="tx1"/>
                              </a:solidFill>
                              <a:effectLst/>
                              <a:latin typeface="Cambria Math" panose="02040503050406030204" pitchFamily="18" charset="0"/>
                              <a:ea typeface="+mn-ea"/>
                              <a:cs typeface="+mn-cs"/>
                            </a:rPr>
                            <m:t>3 −</m:t>
                          </m:r>
                          <m:r>
                            <a:rPr lang="en-US" sz="1100" b="0" i="1">
                              <a:solidFill>
                                <a:schemeClr val="tx1"/>
                              </a:solidFill>
                              <a:effectLst/>
                              <a:latin typeface="Cambria Math" panose="02040503050406030204" pitchFamily="18" charset="0"/>
                              <a:ea typeface="+mn-ea"/>
                              <a:cs typeface="+mn-cs"/>
                            </a:rPr>
                            <m:t>𝑀𝑒</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xdr:txBody>
        </xdr:sp>
      </mc:Choice>
      <mc:Fallback>
        <xdr:sp macro="" textlink="">
          <xdr:nvSpPr>
            <xdr:cNvPr id="8" name="CuadroTexto 7">
              <a:extLst>
                <a:ext uri="{FF2B5EF4-FFF2-40B4-BE49-F238E27FC236}">
                  <a16:creationId xmlns:a16="http://schemas.microsoft.com/office/drawing/2014/main" id="{00000000-0008-0000-0900-000008000000}"/>
                </a:ext>
              </a:extLst>
            </xdr:cNvPr>
            <xdr:cNvSpPr txBox="1"/>
          </xdr:nvSpPr>
          <xdr:spPr>
            <a:xfrm>
              <a:off x="8854440" y="358140"/>
              <a:ext cx="2697480" cy="90678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𝑁𝑅&lt;</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𝑀𝑒</a:t>
              </a:r>
              <a:r>
                <a:rPr lang="es-MX"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𝑀𝑒</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𝑄1</a:t>
              </a:r>
              <a:r>
                <a:rPr lang="es-MX"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𝑁𝑅&gt;</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𝑀𝑒</a:t>
              </a:r>
              <a:r>
                <a:rPr lang="es-MX"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𝑄3</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𝑀𝑒</a:t>
              </a:r>
              <a:r>
                <a:rPr lang="es-MX"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xdr:txBody>
        </xdr:sp>
      </mc:Fallback>
    </mc:AlternateContent>
    <xdr:clientData/>
  </xdr:oneCellAnchor>
  <xdr:twoCellAnchor>
    <xdr:from>
      <xdr:col>41</xdr:col>
      <xdr:colOff>45720</xdr:colOff>
      <xdr:row>7</xdr:row>
      <xdr:rowOff>167260</xdr:rowOff>
    </xdr:from>
    <xdr:to>
      <xdr:col>43</xdr:col>
      <xdr:colOff>15240</xdr:colOff>
      <xdr:row>9</xdr:row>
      <xdr:rowOff>106680</xdr:rowOff>
    </xdr:to>
    <xdr:pic>
      <xdr:nvPicPr>
        <xdr:cNvPr id="16" name="Imagen 15">
          <a:extLst>
            <a:ext uri="{FF2B5EF4-FFF2-40B4-BE49-F238E27FC236}">
              <a16:creationId xmlns:a16="http://schemas.microsoft.com/office/drawing/2014/main" id="{00000000-0008-0000-0900-000010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999720" y="1447420"/>
          <a:ext cx="670560" cy="305180"/>
        </a:xfrm>
        <a:prstGeom prst="rect">
          <a:avLst/>
        </a:prstGeom>
        <a:solidFill>
          <a:schemeClr val="bg1">
            <a:lumMod val="95000"/>
          </a:schemeClr>
        </a:solidFill>
      </xdr:spPr>
    </xdr:pic>
    <xdr:clientData/>
  </xdr:twoCellAnchor>
  <xdr:oneCellAnchor>
    <xdr:from>
      <xdr:col>24</xdr:col>
      <xdr:colOff>38100</xdr:colOff>
      <xdr:row>2</xdr:row>
      <xdr:rowOff>22860</xdr:rowOff>
    </xdr:from>
    <xdr:ext cx="2872740" cy="1145314"/>
    <mc:AlternateContent xmlns:mc="http://schemas.openxmlformats.org/markup-compatibility/2006">
      <mc:Choice xmlns:a14="http://schemas.microsoft.com/office/drawing/2010/main" Requires="a14">
        <xdr:sp macro="" textlink="">
          <xdr:nvSpPr>
            <xdr:cNvPr id="37" name="CuadroTexto 36">
              <a:extLst>
                <a:ext uri="{FF2B5EF4-FFF2-40B4-BE49-F238E27FC236}">
                  <a16:creationId xmlns:a16="http://schemas.microsoft.com/office/drawing/2014/main" id="{4C4BF1CD-62ED-485D-AFD0-73AF44060668}"/>
                </a:ext>
              </a:extLst>
            </xdr:cNvPr>
            <xdr:cNvSpPr txBox="1"/>
          </xdr:nvSpPr>
          <xdr:spPr>
            <a:xfrm>
              <a:off x="5829300" y="388620"/>
              <a:ext cx="2872740" cy="1145314"/>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i="1" baseline="-25000">
                      <a:solidFill>
                        <a:schemeClr val="tx1"/>
                      </a:solidFill>
                      <a:effectLst/>
                      <a:latin typeface="Cambria Math" panose="02040503050406030204" pitchFamily="18" charset="0"/>
                      <a:ea typeface="+mn-ea"/>
                      <a:cs typeface="+mn-cs"/>
                    </a:rPr>
                    <m:t>𝐸</m:t>
                  </m:r>
                  <m:r>
                    <a:rPr lang="en-US" sz="1100" b="0" i="1" baseline="-25000">
                      <a:solidFill>
                        <a:schemeClr val="tx1"/>
                      </a:solidFill>
                      <a:effectLst/>
                      <a:latin typeface="Cambria Math" panose="02040503050406030204" pitchFamily="18" charset="0"/>
                      <a:ea typeface="+mn-ea"/>
                      <a:cs typeface="+mn-cs"/>
                    </a:rPr>
                    <m:t>𝐵</m:t>
                  </m:r>
                  <m:r>
                    <a:rPr lang="en-US" sz="1100" b="0" i="1" baseline="-25000">
                      <a:solidFill>
                        <a:schemeClr val="tx1"/>
                      </a:solidFill>
                      <a:effectLst/>
                      <a:latin typeface="Cambria Math" panose="02040503050406030204" pitchFamily="18" charset="0"/>
                      <a:ea typeface="+mn-ea"/>
                      <a:cs typeface="+mn-cs"/>
                    </a:rPr>
                    <m:t>&lt;=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𝑟𝑒𝑓</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p>
            <a:p>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i="1" baseline="-25000">
                      <a:solidFill>
                        <a:schemeClr val="tx1"/>
                      </a:solidFill>
                      <a:effectLst/>
                      <a:latin typeface="Cambria Math" panose="02040503050406030204" pitchFamily="18" charset="0"/>
                      <a:ea typeface="+mn-ea"/>
                      <a:cs typeface="+mn-cs"/>
                    </a:rPr>
                    <m:t>𝐸</m:t>
                  </m:r>
                  <m:r>
                    <a:rPr lang="en-US" sz="1100" b="0" i="1" baseline="-25000">
                      <a:solidFill>
                        <a:schemeClr val="tx1"/>
                      </a:solidFill>
                      <a:effectLst/>
                      <a:latin typeface="Cambria Math" panose="02040503050406030204" pitchFamily="18" charset="0"/>
                      <a:ea typeface="+mn-ea"/>
                      <a:cs typeface="+mn-cs"/>
                    </a:rPr>
                    <m:t>𝐵</m:t>
                  </m:r>
                  <m:r>
                    <a:rPr lang="en-US" sz="1100" b="0" i="1" baseline="-25000">
                      <a:solidFill>
                        <a:schemeClr val="tx1"/>
                      </a:solidFill>
                      <a:effectLst/>
                      <a:latin typeface="Cambria Math" panose="02040503050406030204" pitchFamily="18" charset="0"/>
                      <a:ea typeface="+mn-ea"/>
                      <a:cs typeface="+mn-cs"/>
                    </a:rPr>
                    <m:t>&lt;=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a:rPr lang="en-US" sz="1100" i="1">
                              <a:solidFill>
                                <a:schemeClr val="tx1"/>
                              </a:solidFill>
                              <a:effectLst/>
                              <a:latin typeface="Cambria Math" panose="02040503050406030204" pitchFamily="18" charset="0"/>
                              <a:ea typeface="+mn-ea"/>
                              <a:cs typeface="+mn-cs"/>
                            </a:rPr>
                            <m:t>𝑟𝑒𝑓</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37" name="CuadroTexto 36">
              <a:extLst>
                <a:ext uri="{FF2B5EF4-FFF2-40B4-BE49-F238E27FC236}">
                  <a16:creationId xmlns:a16="http://schemas.microsoft.com/office/drawing/2014/main" id="{4C4BF1CD-62ED-485D-AFD0-73AF44060668}"/>
                </a:ext>
              </a:extLst>
            </xdr:cNvPr>
            <xdr:cNvSpPr txBox="1"/>
          </xdr:nvSpPr>
          <xdr:spPr>
            <a:xfrm>
              <a:off x="5829300" y="388620"/>
              <a:ext cx="2872740" cy="1145314"/>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i="0" baseline="-25000">
                  <a:solidFill>
                    <a:schemeClr val="tx1"/>
                  </a:solidFill>
                  <a:effectLst/>
                  <a:latin typeface="Cambria Math" panose="02040503050406030204" pitchFamily="18" charset="0"/>
                  <a:ea typeface="+mn-ea"/>
                  <a:cs typeface="+mn-cs"/>
                </a:rPr>
                <a:t>𝐸</a:t>
              </a:r>
              <a:r>
                <a:rPr lang="en-US" sz="1100" b="0" i="0" baseline="-25000">
                  <a:solidFill>
                    <a:schemeClr val="tx1"/>
                  </a:solidFill>
                  <a:effectLst/>
                  <a:latin typeface="Cambria Math" panose="02040503050406030204" pitchFamily="18" charset="0"/>
                  <a:ea typeface="+mn-ea"/>
                  <a:cs typeface="+mn-cs"/>
                </a:rPr>
                <a:t>𝐵&lt;</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𝑟𝑒𝑓−𝑚í𝑛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p>
            <a:p>
              <a:endParaRPr lang="es-MX" sz="110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𝑧</a:t>
              </a:r>
              <a:r>
                <a:rPr lang="en-US" sz="1100" i="0" baseline="-25000">
                  <a:solidFill>
                    <a:schemeClr val="tx1"/>
                  </a:solidFill>
                  <a:effectLst/>
                  <a:latin typeface="Cambria Math" panose="02040503050406030204" pitchFamily="18" charset="0"/>
                  <a:ea typeface="+mn-ea"/>
                  <a:cs typeface="+mn-cs"/>
                </a:rPr>
                <a:t>𝐸</a:t>
              </a:r>
              <a:r>
                <a:rPr lang="en-US" sz="1100" b="0" i="0" baseline="-25000">
                  <a:solidFill>
                    <a:schemeClr val="tx1"/>
                  </a:solidFill>
                  <a:effectLst/>
                  <a:latin typeface="Cambria Math" panose="02040503050406030204" pitchFamily="18" charset="0"/>
                  <a:ea typeface="+mn-ea"/>
                  <a:cs typeface="+mn-cs"/>
                </a:rPr>
                <a:t>𝐵&lt;</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wsDr>
</file>

<file path=xl/drawings/drawing13.xml><?xml version="1.0" encoding="utf-8"?>
<xdr:wsDr xmlns:xdr="http://schemas.openxmlformats.org/drawingml/2006/spreadsheetDrawing" xmlns:a="http://schemas.openxmlformats.org/drawingml/2006/main">
  <xdr:oneCellAnchor>
    <xdr:from>
      <xdr:col>6</xdr:col>
      <xdr:colOff>7620</xdr:colOff>
      <xdr:row>48</xdr:row>
      <xdr:rowOff>106680</xdr:rowOff>
    </xdr:from>
    <xdr:ext cx="6545579" cy="1986826"/>
    <xdr:sp macro="" textlink="">
      <xdr:nvSpPr>
        <xdr:cNvPr id="7" name="CuadroTexto 6">
          <a:extLst>
            <a:ext uri="{FF2B5EF4-FFF2-40B4-BE49-F238E27FC236}">
              <a16:creationId xmlns:a16="http://schemas.microsoft.com/office/drawing/2014/main" id="{00000000-0008-0000-0A00-000007000000}"/>
            </a:ext>
          </a:extLst>
        </xdr:cNvPr>
        <xdr:cNvSpPr txBox="1"/>
      </xdr:nvSpPr>
      <xdr:spPr>
        <a:xfrm>
          <a:off x="4762500" y="8915400"/>
          <a:ext cx="6545579" cy="1986826"/>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baseline="0">
              <a:solidFill>
                <a:schemeClr val="tx1"/>
              </a:solidFill>
              <a:effectLst/>
              <a:latin typeface="+mn-lt"/>
              <a:ea typeface="+mn-ea"/>
              <a:cs typeface="+mn-cs"/>
            </a:rPr>
            <a:t>Los resultados muestran que un igual rango no es garantía de una mejor estandarización. Es necesario considerar también la asimetría y, con ella, la curtosis (al corregir una se corriga la otra). </a:t>
          </a:r>
        </a:p>
        <a:p>
          <a:pPr marL="0" marR="0" lvl="0" indent="0" defTabSz="914400" eaLnBrk="1" fontAlgn="auto" latinLnBrk="0" hangingPunct="1">
            <a:lnSpc>
              <a:spcPct val="100000"/>
            </a:lnSpc>
            <a:spcBef>
              <a:spcPts val="0"/>
            </a:spcBef>
            <a:spcAft>
              <a:spcPts val="0"/>
            </a:spcAft>
            <a:buClrTx/>
            <a:buSzTx/>
            <a:buFontTx/>
            <a:buNone/>
            <a:tabLst/>
            <a:defRPr/>
          </a:pPr>
          <a:r>
            <a:rPr lang="es-MX" sz="1100" baseline="0">
              <a:solidFill>
                <a:schemeClr val="tx1"/>
              </a:solidFill>
              <a:effectLst/>
              <a:latin typeface="+mn-lt"/>
              <a:ea typeface="+mn-ea"/>
              <a:cs typeface="+mn-cs"/>
            </a:rPr>
            <a:t>Las estandarizaciones zMM, zMP y ZEB tienen la misma amplitud. Las diferencias emergen al considerar la información complementaria. </a:t>
          </a:r>
        </a:p>
        <a:p>
          <a:pPr marL="0" marR="0" lvl="0" indent="0" defTabSz="914400" eaLnBrk="1" fontAlgn="auto" latinLnBrk="0" hangingPunct="1">
            <a:lnSpc>
              <a:spcPct val="100000"/>
            </a:lnSpc>
            <a:spcBef>
              <a:spcPts val="0"/>
            </a:spcBef>
            <a:spcAft>
              <a:spcPts val="0"/>
            </a:spcAft>
            <a:buClrTx/>
            <a:buSzTx/>
            <a:buFontTx/>
            <a:buNone/>
            <a:tabLst/>
            <a:defRPr/>
          </a:pPr>
          <a:r>
            <a:rPr lang="es-MX" sz="1100" baseline="0">
              <a:solidFill>
                <a:schemeClr val="tx1"/>
              </a:solidFill>
              <a:effectLst/>
              <a:latin typeface="+mn-lt"/>
              <a:ea typeface="+mn-ea"/>
              <a:cs typeface="+mn-cs"/>
            </a:rPr>
            <a:t>El criterio de simetría y curtosis estandarizadas favorecen a zEB como el procedimiento de estandarización con menor sesgo por estar en el rango de normalidad (</a:t>
          </a:r>
          <a:r>
            <a:rPr lang="es-MX" sz="1100">
              <a:solidFill>
                <a:schemeClr val="tx1"/>
              </a:solidFill>
              <a:effectLst/>
              <a:latin typeface="+mn-lt"/>
              <a:ea typeface="+mn-ea"/>
              <a:cs typeface="+mn-cs"/>
            </a:rPr>
            <a:t>± </a:t>
          </a:r>
          <a:r>
            <a:rPr lang="es-MX" sz="1100" baseline="0">
              <a:solidFill>
                <a:schemeClr val="tx1"/>
              </a:solidFill>
              <a:effectLst/>
              <a:latin typeface="+mn-lt"/>
              <a:ea typeface="+mn-ea"/>
              <a:cs typeface="+mn-cs"/>
            </a:rPr>
            <a:t>2). El menor CV en las variables de zEB muestra menor dominio de sus variables en el IC respalda esta afirmación. </a:t>
          </a:r>
        </a:p>
        <a:p>
          <a:pPr marL="0" marR="0" lvl="0" indent="0" defTabSz="914400" eaLnBrk="1" fontAlgn="auto" latinLnBrk="0" hangingPunct="1">
            <a:lnSpc>
              <a:spcPct val="100000"/>
            </a:lnSpc>
            <a:spcBef>
              <a:spcPts val="0"/>
            </a:spcBef>
            <a:spcAft>
              <a:spcPts val="0"/>
            </a:spcAft>
            <a:buClrTx/>
            <a:buSzTx/>
            <a:buFontTx/>
            <a:buNone/>
            <a:tabLst/>
            <a:defRPr/>
          </a:pPr>
          <a:r>
            <a:rPr lang="es-MX" sz="1100" baseline="0">
              <a:solidFill>
                <a:schemeClr val="tx1"/>
              </a:solidFill>
              <a:effectLst/>
              <a:latin typeface="+mn-lt"/>
              <a:ea typeface="+mn-ea"/>
              <a:cs typeface="+mn-cs"/>
            </a:rPr>
            <a:t>zMM y zEB tienen el mismo rango y valores extremos, pero el CV es mayor en la primera y su asimetría está fuera del rango de normalidad. </a:t>
          </a:r>
        </a:p>
        <a:p>
          <a:pPr marL="0" marR="0" lvl="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zMP</a:t>
          </a:r>
          <a:r>
            <a:rPr lang="es-MX" sz="1100" baseline="0">
              <a:solidFill>
                <a:schemeClr val="tx1"/>
              </a:solidFill>
              <a:effectLst/>
              <a:latin typeface="+mn-lt"/>
              <a:ea typeface="+mn-ea"/>
              <a:cs typeface="+mn-cs"/>
            </a:rPr>
            <a:t> Tiene mayores CV con valores extremos disparejos aunque tiene la misa amplitud o rango y las medianas de sus variables empatan en 70. </a:t>
          </a:r>
          <a:endParaRPr lang="es-MX">
            <a:effectLst/>
          </a:endParaRPr>
        </a:p>
      </xdr:txBody>
    </xdr:sp>
    <xdr:clientData/>
  </xdr:oneCellAnchor>
  <xdr:twoCellAnchor editAs="oneCell">
    <xdr:from>
      <xdr:col>0</xdr:col>
      <xdr:colOff>91449</xdr:colOff>
      <xdr:row>1</xdr:row>
      <xdr:rowOff>22867</xdr:rowOff>
    </xdr:from>
    <xdr:to>
      <xdr:col>5</xdr:col>
      <xdr:colOff>98578</xdr:colOff>
      <xdr:row>11</xdr:row>
      <xdr:rowOff>63389</xdr:rowOff>
    </xdr:to>
    <xdr:pic>
      <xdr:nvPicPr>
        <xdr:cNvPr id="256" name="Imagen 255">
          <a:extLst>
            <a:ext uri="{FF2B5EF4-FFF2-40B4-BE49-F238E27FC236}">
              <a16:creationId xmlns:a16="http://schemas.microsoft.com/office/drawing/2014/main" id="{00000000-0008-0000-0A00-00000001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501" t="17678" r="36738" b="31741"/>
        <a:stretch/>
      </xdr:blipFill>
      <xdr:spPr bwMode="auto">
        <a:xfrm>
          <a:off x="91449" y="205747"/>
          <a:ext cx="3969529" cy="1869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15240</xdr:colOff>
      <xdr:row>11</xdr:row>
      <xdr:rowOff>83820</xdr:rowOff>
    </xdr:from>
    <xdr:to>
      <xdr:col>5</xdr:col>
      <xdr:colOff>114300</xdr:colOff>
      <xdr:row>21</xdr:row>
      <xdr:rowOff>129540</xdr:rowOff>
    </xdr:to>
    <xdr:pic>
      <xdr:nvPicPr>
        <xdr:cNvPr id="258" name="Imagen 257">
          <a:extLst>
            <a:ext uri="{FF2B5EF4-FFF2-40B4-BE49-F238E27FC236}">
              <a16:creationId xmlns:a16="http://schemas.microsoft.com/office/drawing/2014/main" id="{00000000-0008-0000-0A00-00000201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2514" t="17320" r="36573" b="31753"/>
        <a:stretch/>
      </xdr:blipFill>
      <xdr:spPr bwMode="auto">
        <a:xfrm>
          <a:off x="15240" y="2095500"/>
          <a:ext cx="4061460" cy="1882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68580</xdr:colOff>
      <xdr:row>21</xdr:row>
      <xdr:rowOff>160020</xdr:rowOff>
    </xdr:from>
    <xdr:to>
      <xdr:col>5</xdr:col>
      <xdr:colOff>121920</xdr:colOff>
      <xdr:row>31</xdr:row>
      <xdr:rowOff>175260</xdr:rowOff>
    </xdr:to>
    <xdr:pic>
      <xdr:nvPicPr>
        <xdr:cNvPr id="259" name="Imagen 258">
          <a:extLst>
            <a:ext uri="{FF2B5EF4-FFF2-40B4-BE49-F238E27FC236}">
              <a16:creationId xmlns:a16="http://schemas.microsoft.com/office/drawing/2014/main" id="{00000000-0008-0000-0A00-00000301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3086" t="17938" r="36573" b="31959"/>
        <a:stretch/>
      </xdr:blipFill>
      <xdr:spPr bwMode="auto">
        <a:xfrm>
          <a:off x="68580" y="4008120"/>
          <a:ext cx="4015740" cy="1851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30480</xdr:colOff>
      <xdr:row>31</xdr:row>
      <xdr:rowOff>175260</xdr:rowOff>
    </xdr:from>
    <xdr:to>
      <xdr:col>5</xdr:col>
      <xdr:colOff>114300</xdr:colOff>
      <xdr:row>42</xdr:row>
      <xdr:rowOff>38100</xdr:rowOff>
    </xdr:to>
    <xdr:pic>
      <xdr:nvPicPr>
        <xdr:cNvPr id="262" name="Imagen 261">
          <a:extLst>
            <a:ext uri="{FF2B5EF4-FFF2-40B4-BE49-F238E27FC236}">
              <a16:creationId xmlns:a16="http://schemas.microsoft.com/office/drawing/2014/main" id="{00000000-0008-0000-0A00-00000601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2609" t="17526" r="36669" b="31546"/>
        <a:stretch/>
      </xdr:blipFill>
      <xdr:spPr bwMode="auto">
        <a:xfrm>
          <a:off x="30480" y="5859780"/>
          <a:ext cx="4046220" cy="1882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42</xdr:row>
      <xdr:rowOff>68580</xdr:rowOff>
    </xdr:from>
    <xdr:to>
      <xdr:col>5</xdr:col>
      <xdr:colOff>114300</xdr:colOff>
      <xdr:row>52</xdr:row>
      <xdr:rowOff>114300</xdr:rowOff>
    </xdr:to>
    <xdr:pic>
      <xdr:nvPicPr>
        <xdr:cNvPr id="263" name="Imagen 262">
          <a:extLst>
            <a:ext uri="{FF2B5EF4-FFF2-40B4-BE49-F238E27FC236}">
              <a16:creationId xmlns:a16="http://schemas.microsoft.com/office/drawing/2014/main" id="{00000000-0008-0000-0A00-00000701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2418" t="17320" r="36764" b="31753"/>
        <a:stretch/>
      </xdr:blipFill>
      <xdr:spPr bwMode="auto">
        <a:xfrm>
          <a:off x="22860" y="7772400"/>
          <a:ext cx="4053840" cy="1882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38100</xdr:colOff>
      <xdr:row>57</xdr:row>
      <xdr:rowOff>121920</xdr:rowOff>
    </xdr:from>
    <xdr:to>
      <xdr:col>5</xdr:col>
      <xdr:colOff>175260</xdr:colOff>
      <xdr:row>68</xdr:row>
      <xdr:rowOff>7620</xdr:rowOff>
    </xdr:to>
    <xdr:grpSp>
      <xdr:nvGrpSpPr>
        <xdr:cNvPr id="16" name="Grupo 15">
          <a:extLst>
            <a:ext uri="{FF2B5EF4-FFF2-40B4-BE49-F238E27FC236}">
              <a16:creationId xmlns:a16="http://schemas.microsoft.com/office/drawing/2014/main" id="{00000000-0008-0000-0A00-000010000000}"/>
            </a:ext>
          </a:extLst>
        </xdr:cNvPr>
        <xdr:cNvGrpSpPr/>
      </xdr:nvGrpSpPr>
      <xdr:grpSpPr>
        <a:xfrm>
          <a:off x="38100" y="10576560"/>
          <a:ext cx="4099560" cy="1897380"/>
          <a:chOff x="12595860" y="9669780"/>
          <a:chExt cx="4183380" cy="1897380"/>
        </a:xfrm>
      </xdr:grpSpPr>
      <xdr:pic>
        <xdr:nvPicPr>
          <xdr:cNvPr id="264" name="Imagen 263">
            <a:extLst>
              <a:ext uri="{FF2B5EF4-FFF2-40B4-BE49-F238E27FC236}">
                <a16:creationId xmlns:a16="http://schemas.microsoft.com/office/drawing/2014/main" id="{00000000-0008-0000-0A00-00000801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11844" t="17938" r="36477" b="31752"/>
          <a:stretch/>
        </xdr:blipFill>
        <xdr:spPr bwMode="auto">
          <a:xfrm>
            <a:off x="12656820" y="9707880"/>
            <a:ext cx="4122420" cy="18592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7" name="CuadroTexto 266">
            <a:extLst>
              <a:ext uri="{FF2B5EF4-FFF2-40B4-BE49-F238E27FC236}">
                <a16:creationId xmlns:a16="http://schemas.microsoft.com/office/drawing/2014/main" id="{00000000-0008-0000-0A00-00000B010000}"/>
              </a:ext>
            </a:extLst>
          </xdr:cNvPr>
          <xdr:cNvSpPr txBox="1"/>
        </xdr:nvSpPr>
        <xdr:spPr>
          <a:xfrm>
            <a:off x="12595860" y="9669780"/>
            <a:ext cx="472694" cy="172212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s-MX" sz="1100"/>
          </a:p>
          <a:p>
            <a:r>
              <a:rPr lang="es-MX" sz="1100"/>
              <a:t>z1</a:t>
            </a:r>
            <a:r>
              <a:rPr lang="es-MX" sz="1100" baseline="-25000"/>
              <a:t>MM</a:t>
            </a:r>
          </a:p>
          <a:p>
            <a:endParaRPr lang="es-MX" sz="1100"/>
          </a:p>
          <a:p>
            <a:endParaRPr lang="es-MX" sz="1100"/>
          </a:p>
          <a:p>
            <a:r>
              <a:rPr lang="es-MX" sz="1100"/>
              <a:t>z2</a:t>
            </a:r>
            <a:r>
              <a:rPr lang="es-MX" sz="1100" baseline="-25000"/>
              <a:t>MM</a:t>
            </a:r>
          </a:p>
          <a:p>
            <a:endParaRPr lang="es-MX" sz="900"/>
          </a:p>
          <a:p>
            <a:endParaRPr lang="es-MX" sz="900"/>
          </a:p>
          <a:p>
            <a:endParaRPr lang="es-MX" sz="900"/>
          </a:p>
          <a:p>
            <a:r>
              <a:rPr lang="es-MX" sz="1100"/>
              <a:t>z3</a:t>
            </a:r>
            <a:r>
              <a:rPr lang="es-MX" sz="1100" baseline="-25000"/>
              <a:t>MM</a:t>
            </a:r>
          </a:p>
          <a:p>
            <a:endParaRPr lang="es-MX" sz="1100" baseline="-25000"/>
          </a:p>
          <a:p>
            <a:endParaRPr lang="es-MX" sz="1100" baseline="-25000"/>
          </a:p>
        </xdr:txBody>
      </xdr:sp>
    </xdr:grpSp>
    <xdr:clientData/>
  </xdr:twoCellAnchor>
  <xdr:twoCellAnchor>
    <xdr:from>
      <xdr:col>0</xdr:col>
      <xdr:colOff>0</xdr:colOff>
      <xdr:row>68</xdr:row>
      <xdr:rowOff>144780</xdr:rowOff>
    </xdr:from>
    <xdr:to>
      <xdr:col>5</xdr:col>
      <xdr:colOff>129540</xdr:colOff>
      <xdr:row>79</xdr:row>
      <xdr:rowOff>38100</xdr:rowOff>
    </xdr:to>
    <xdr:grpSp>
      <xdr:nvGrpSpPr>
        <xdr:cNvPr id="17" name="Grupo 16">
          <a:extLst>
            <a:ext uri="{FF2B5EF4-FFF2-40B4-BE49-F238E27FC236}">
              <a16:creationId xmlns:a16="http://schemas.microsoft.com/office/drawing/2014/main" id="{00000000-0008-0000-0A00-000011000000}"/>
            </a:ext>
          </a:extLst>
        </xdr:cNvPr>
        <xdr:cNvGrpSpPr/>
      </xdr:nvGrpSpPr>
      <xdr:grpSpPr>
        <a:xfrm>
          <a:off x="0" y="12611100"/>
          <a:ext cx="4091940" cy="1905000"/>
          <a:chOff x="12595860" y="11559540"/>
          <a:chExt cx="4175760" cy="1905000"/>
        </a:xfrm>
      </xdr:grpSpPr>
      <xdr:pic>
        <xdr:nvPicPr>
          <xdr:cNvPr id="265" name="Imagen 264">
            <a:extLst>
              <a:ext uri="{FF2B5EF4-FFF2-40B4-BE49-F238E27FC236}">
                <a16:creationId xmlns:a16="http://schemas.microsoft.com/office/drawing/2014/main" id="{00000000-0008-0000-0A00-000009010000}"/>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2035" t="17320" r="36477" b="31753"/>
          <a:stretch/>
        </xdr:blipFill>
        <xdr:spPr bwMode="auto">
          <a:xfrm>
            <a:off x="12664440" y="11582400"/>
            <a:ext cx="4107180" cy="188214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1" name="CuadroTexto 270">
            <a:extLst>
              <a:ext uri="{FF2B5EF4-FFF2-40B4-BE49-F238E27FC236}">
                <a16:creationId xmlns:a16="http://schemas.microsoft.com/office/drawing/2014/main" id="{00000000-0008-0000-0A00-00000F010000}"/>
              </a:ext>
            </a:extLst>
          </xdr:cNvPr>
          <xdr:cNvSpPr txBox="1"/>
        </xdr:nvSpPr>
        <xdr:spPr>
          <a:xfrm>
            <a:off x="12595860" y="11559540"/>
            <a:ext cx="472694" cy="172212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s-MX" sz="1100"/>
          </a:p>
          <a:p>
            <a:r>
              <a:rPr lang="es-MX" sz="1100"/>
              <a:t>z1</a:t>
            </a:r>
            <a:r>
              <a:rPr lang="es-MX" sz="1100" baseline="-25000"/>
              <a:t>MP</a:t>
            </a:r>
          </a:p>
          <a:p>
            <a:endParaRPr lang="es-MX" sz="1100"/>
          </a:p>
          <a:p>
            <a:endParaRPr lang="es-MX" sz="1100"/>
          </a:p>
          <a:p>
            <a:r>
              <a:rPr lang="es-MX" sz="1100"/>
              <a:t>z2</a:t>
            </a:r>
            <a:r>
              <a:rPr lang="es-MX" sz="1100" baseline="-25000"/>
              <a:t>MP</a:t>
            </a:r>
          </a:p>
          <a:p>
            <a:endParaRPr lang="es-MX" sz="900"/>
          </a:p>
          <a:p>
            <a:endParaRPr lang="es-MX" sz="900"/>
          </a:p>
          <a:p>
            <a:endParaRPr lang="es-MX" sz="900"/>
          </a:p>
          <a:p>
            <a:r>
              <a:rPr lang="es-MX" sz="1100"/>
              <a:t>z3</a:t>
            </a:r>
            <a:r>
              <a:rPr lang="es-MX" sz="1100" baseline="-25000"/>
              <a:t>MP</a:t>
            </a:r>
          </a:p>
          <a:p>
            <a:endParaRPr lang="es-MX" sz="1100" baseline="-25000"/>
          </a:p>
          <a:p>
            <a:endParaRPr lang="es-MX" sz="1100" baseline="-25000"/>
          </a:p>
        </xdr:txBody>
      </xdr:sp>
    </xdr:grpSp>
    <xdr:clientData/>
  </xdr:twoCellAnchor>
  <xdr:twoCellAnchor>
    <xdr:from>
      <xdr:col>0</xdr:col>
      <xdr:colOff>0</xdr:colOff>
      <xdr:row>79</xdr:row>
      <xdr:rowOff>152400</xdr:rowOff>
    </xdr:from>
    <xdr:to>
      <xdr:col>5</xdr:col>
      <xdr:colOff>121920</xdr:colOff>
      <xdr:row>90</xdr:row>
      <xdr:rowOff>30480</xdr:rowOff>
    </xdr:to>
    <xdr:grpSp>
      <xdr:nvGrpSpPr>
        <xdr:cNvPr id="18" name="Grupo 17">
          <a:extLst>
            <a:ext uri="{FF2B5EF4-FFF2-40B4-BE49-F238E27FC236}">
              <a16:creationId xmlns:a16="http://schemas.microsoft.com/office/drawing/2014/main" id="{00000000-0008-0000-0A00-000012000000}"/>
            </a:ext>
          </a:extLst>
        </xdr:cNvPr>
        <xdr:cNvGrpSpPr/>
      </xdr:nvGrpSpPr>
      <xdr:grpSpPr>
        <a:xfrm>
          <a:off x="0" y="14630400"/>
          <a:ext cx="4084320" cy="1889760"/>
          <a:chOff x="12595860" y="13533120"/>
          <a:chExt cx="4168140" cy="1889760"/>
        </a:xfrm>
      </xdr:grpSpPr>
      <xdr:pic>
        <xdr:nvPicPr>
          <xdr:cNvPr id="266" name="Imagen 265">
            <a:extLst>
              <a:ext uri="{FF2B5EF4-FFF2-40B4-BE49-F238E27FC236}">
                <a16:creationId xmlns:a16="http://schemas.microsoft.com/office/drawing/2014/main" id="{00000000-0008-0000-0A00-00000A010000}"/>
              </a:ext>
            </a:extLst>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12131" t="17526" r="36573" b="31959"/>
          <a:stretch/>
        </xdr:blipFill>
        <xdr:spPr bwMode="auto">
          <a:xfrm>
            <a:off x="12672060" y="13555980"/>
            <a:ext cx="4091940" cy="1866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3" name="CuadroTexto 272">
            <a:extLst>
              <a:ext uri="{FF2B5EF4-FFF2-40B4-BE49-F238E27FC236}">
                <a16:creationId xmlns:a16="http://schemas.microsoft.com/office/drawing/2014/main" id="{00000000-0008-0000-0A00-000011010000}"/>
              </a:ext>
            </a:extLst>
          </xdr:cNvPr>
          <xdr:cNvSpPr txBox="1"/>
        </xdr:nvSpPr>
        <xdr:spPr>
          <a:xfrm>
            <a:off x="12595860" y="13533120"/>
            <a:ext cx="472694" cy="172212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s-MX" sz="1100"/>
          </a:p>
          <a:p>
            <a:r>
              <a:rPr lang="es-MX" sz="1100"/>
              <a:t>z1</a:t>
            </a:r>
            <a:r>
              <a:rPr lang="es-MX" sz="1100" baseline="-25000"/>
              <a:t>EB</a:t>
            </a:r>
          </a:p>
          <a:p>
            <a:endParaRPr lang="es-MX" sz="1100"/>
          </a:p>
          <a:p>
            <a:endParaRPr lang="es-MX" sz="1100"/>
          </a:p>
          <a:p>
            <a:r>
              <a:rPr lang="es-MX" sz="1100"/>
              <a:t>z2</a:t>
            </a:r>
            <a:r>
              <a:rPr lang="es-MX" sz="1100" baseline="-25000"/>
              <a:t>EB</a:t>
            </a:r>
          </a:p>
          <a:p>
            <a:endParaRPr lang="es-MX" sz="900"/>
          </a:p>
          <a:p>
            <a:endParaRPr lang="es-MX" sz="900"/>
          </a:p>
          <a:p>
            <a:endParaRPr lang="es-MX" sz="900"/>
          </a:p>
          <a:p>
            <a:r>
              <a:rPr lang="es-MX" sz="1100"/>
              <a:t>z3</a:t>
            </a:r>
            <a:r>
              <a:rPr lang="es-MX" sz="1100" baseline="-25000"/>
              <a:t>EB</a:t>
            </a:r>
          </a:p>
          <a:p>
            <a:endParaRPr lang="es-MX" sz="1100" baseline="-25000"/>
          </a:p>
          <a:p>
            <a:endParaRPr lang="es-MX" sz="1100" baseline="-25000"/>
          </a:p>
        </xdr:txBody>
      </xdr:sp>
    </xdr:grpSp>
    <xdr:clientData/>
  </xdr:twoCellAnchor>
  <xdr:twoCellAnchor editAs="oneCell">
    <xdr:from>
      <xdr:col>0</xdr:col>
      <xdr:colOff>0</xdr:colOff>
      <xdr:row>6</xdr:row>
      <xdr:rowOff>38100</xdr:rowOff>
    </xdr:from>
    <xdr:to>
      <xdr:col>4</xdr:col>
      <xdr:colOff>777240</xdr:colOff>
      <xdr:row>13</xdr:row>
      <xdr:rowOff>60960</xdr:rowOff>
    </xdr:to>
    <xdr:sp macro="" textlink="">
      <xdr:nvSpPr>
        <xdr:cNvPr id="9221" name="AutoShape 5">
          <a:extLst>
            <a:ext uri="{FF2B5EF4-FFF2-40B4-BE49-F238E27FC236}">
              <a16:creationId xmlns:a16="http://schemas.microsoft.com/office/drawing/2014/main" id="{00000000-0008-0000-0A00-000005240000}"/>
            </a:ext>
          </a:extLst>
        </xdr:cNvPr>
        <xdr:cNvSpPr>
          <a:spLocks noChangeAspect="1" noChangeArrowheads="1"/>
        </xdr:cNvSpPr>
      </xdr:nvSpPr>
      <xdr:spPr bwMode="auto">
        <a:xfrm>
          <a:off x="0" y="1135380"/>
          <a:ext cx="3947160" cy="13106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55</xdr:col>
      <xdr:colOff>15240</xdr:colOff>
      <xdr:row>0</xdr:row>
      <xdr:rowOff>15240</xdr:rowOff>
    </xdr:from>
    <xdr:to>
      <xdr:col>56</xdr:col>
      <xdr:colOff>350520</xdr:colOff>
      <xdr:row>1</xdr:row>
      <xdr:rowOff>175260</xdr:rowOff>
    </xdr:to>
    <xdr:pic>
      <xdr:nvPicPr>
        <xdr:cNvPr id="2" name="Imagen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9433560" y="15240"/>
          <a:ext cx="701040" cy="350520"/>
        </a:xfrm>
        <a:prstGeom prst="rect">
          <a:avLst/>
        </a:prstGeom>
        <a:solidFill>
          <a:schemeClr val="accent2"/>
        </a:solidFill>
      </xdr:spPr>
    </xdr:pic>
    <xdr:clientData/>
  </xdr:twoCellAnchor>
  <xdr:twoCellAnchor editAs="oneCell">
    <xdr:from>
      <xdr:col>91</xdr:col>
      <xdr:colOff>76200</xdr:colOff>
      <xdr:row>13</xdr:row>
      <xdr:rowOff>160020</xdr:rowOff>
    </xdr:from>
    <xdr:to>
      <xdr:col>99</xdr:col>
      <xdr:colOff>283558</xdr:colOff>
      <xdr:row>16</xdr:row>
      <xdr:rowOff>135147</xdr:rowOff>
    </xdr:to>
    <xdr:pic>
      <xdr:nvPicPr>
        <xdr:cNvPr id="4" name="Imagen 3">
          <a:extLst>
            <a:ext uri="{FF2B5EF4-FFF2-40B4-BE49-F238E27FC236}">
              <a16:creationId xmlns:a16="http://schemas.microsoft.com/office/drawing/2014/main" id="{00000000-0008-0000-0B00-000004000000}"/>
            </a:ext>
          </a:extLst>
        </xdr:cNvPr>
        <xdr:cNvPicPr>
          <a:picLocks noChangeAspect="1"/>
        </xdr:cNvPicPr>
      </xdr:nvPicPr>
      <xdr:blipFill rotWithShape="1">
        <a:blip xmlns:r="http://schemas.openxmlformats.org/officeDocument/2006/relationships" r:embed="rId2"/>
        <a:srcRect t="13784"/>
        <a:stretch/>
      </xdr:blipFill>
      <xdr:spPr>
        <a:xfrm>
          <a:off x="12306300" y="2583180"/>
          <a:ext cx="1632298" cy="531387"/>
        </a:xfrm>
        <a:prstGeom prst="rect">
          <a:avLst/>
        </a:prstGeom>
      </xdr:spPr>
    </xdr:pic>
    <xdr:clientData/>
  </xdr:twoCellAnchor>
  <xdr:twoCellAnchor editAs="oneCell">
    <xdr:from>
      <xdr:col>86</xdr:col>
      <xdr:colOff>297180</xdr:colOff>
      <xdr:row>13</xdr:row>
      <xdr:rowOff>152400</xdr:rowOff>
    </xdr:from>
    <xdr:to>
      <xdr:col>90</xdr:col>
      <xdr:colOff>175260</xdr:colOff>
      <xdr:row>16</xdr:row>
      <xdr:rowOff>65751</xdr:rowOff>
    </xdr:to>
    <xdr:pic>
      <xdr:nvPicPr>
        <xdr:cNvPr id="5" name="Imagen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3"/>
        <a:stretch>
          <a:fillRect/>
        </a:stretch>
      </xdr:blipFill>
      <xdr:spPr>
        <a:xfrm>
          <a:off x="10355580" y="2575560"/>
          <a:ext cx="1676400" cy="469611"/>
        </a:xfrm>
        <a:prstGeom prst="rect">
          <a:avLst/>
        </a:prstGeom>
      </xdr:spPr>
    </xdr:pic>
    <xdr:clientData/>
  </xdr:twoCellAnchor>
  <xdr:twoCellAnchor editAs="oneCell">
    <xdr:from>
      <xdr:col>96</xdr:col>
      <xdr:colOff>15240</xdr:colOff>
      <xdr:row>17</xdr:row>
      <xdr:rowOff>53340</xdr:rowOff>
    </xdr:from>
    <xdr:to>
      <xdr:col>100</xdr:col>
      <xdr:colOff>445444</xdr:colOff>
      <xdr:row>20</xdr:row>
      <xdr:rowOff>49631</xdr:rowOff>
    </xdr:to>
    <xdr:pic>
      <xdr:nvPicPr>
        <xdr:cNvPr id="7" name="Imagen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4"/>
        <a:stretch>
          <a:fillRect/>
        </a:stretch>
      </xdr:blipFill>
      <xdr:spPr>
        <a:xfrm>
          <a:off x="12321540" y="3208020"/>
          <a:ext cx="2228524" cy="544931"/>
        </a:xfrm>
        <a:prstGeom prst="rect">
          <a:avLst/>
        </a:prstGeom>
        <a:solidFill>
          <a:schemeClr val="accent2"/>
        </a:solidFill>
      </xdr:spPr>
    </xdr:pic>
    <xdr:clientData/>
  </xdr:twoCellAnchor>
  <xdr:oneCellAnchor>
    <xdr:from>
      <xdr:col>0</xdr:col>
      <xdr:colOff>45720</xdr:colOff>
      <xdr:row>24</xdr:row>
      <xdr:rowOff>137160</xdr:rowOff>
    </xdr:from>
    <xdr:ext cx="6385560" cy="609013"/>
    <xdr:sp macro="" textlink="">
      <xdr:nvSpPr>
        <xdr:cNvPr id="12" name="CuadroTexto 11">
          <a:extLst>
            <a:ext uri="{FF2B5EF4-FFF2-40B4-BE49-F238E27FC236}">
              <a16:creationId xmlns:a16="http://schemas.microsoft.com/office/drawing/2014/main" id="{00000000-0008-0000-0B00-00000C000000}"/>
            </a:ext>
          </a:extLst>
        </xdr:cNvPr>
        <xdr:cNvSpPr txBox="1"/>
      </xdr:nvSpPr>
      <xdr:spPr>
        <a:xfrm>
          <a:off x="45720" y="4648200"/>
          <a:ext cx="6385560" cy="609013"/>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0" i="0">
              <a:solidFill>
                <a:schemeClr val="tx1"/>
              </a:solidFill>
              <a:effectLst/>
              <a:latin typeface="+mn-lt"/>
              <a:ea typeface="+mn-ea"/>
              <a:cs typeface="+mn-cs"/>
            </a:rPr>
            <a:t>Angoa, I., Pérez-Mendoza S., y Polèse, M. (2009). Los tres mexicos: Análisis de la distribución espacial del empleo en la industria y los servicios superiores, por tamaño urbano y por region. </a:t>
          </a:r>
          <a:r>
            <a:rPr lang="es-MX" sz="1100" b="0" i="1">
              <a:solidFill>
                <a:schemeClr val="tx1"/>
              </a:solidFill>
              <a:effectLst/>
              <a:latin typeface="+mn-lt"/>
              <a:ea typeface="+mn-ea"/>
              <a:cs typeface="+mn-cs"/>
            </a:rPr>
            <a:t>EURE (Santiago)</a:t>
          </a:r>
          <a:r>
            <a:rPr lang="es-MX" sz="1100" b="0" i="0">
              <a:solidFill>
                <a:schemeClr val="tx1"/>
              </a:solidFill>
              <a:effectLst/>
              <a:latin typeface="+mn-lt"/>
              <a:ea typeface="+mn-ea"/>
              <a:cs typeface="+mn-cs"/>
            </a:rPr>
            <a:t>, </a:t>
          </a:r>
          <a:r>
            <a:rPr lang="es-MX" sz="1100" b="0" i="1">
              <a:solidFill>
                <a:schemeClr val="tx1"/>
              </a:solidFill>
              <a:effectLst/>
              <a:latin typeface="+mn-lt"/>
              <a:ea typeface="+mn-ea"/>
              <a:cs typeface="+mn-cs"/>
            </a:rPr>
            <a:t>35</a:t>
          </a:r>
          <a:r>
            <a:rPr lang="es-MX" sz="1100" b="0" i="0">
              <a:solidFill>
                <a:schemeClr val="tx1"/>
              </a:solidFill>
              <a:effectLst/>
              <a:latin typeface="+mn-lt"/>
              <a:ea typeface="+mn-ea"/>
              <a:cs typeface="+mn-cs"/>
            </a:rPr>
            <a:t>(104). </a:t>
          </a:r>
        </a:p>
        <a:p>
          <a:r>
            <a:rPr lang="es-MX" sz="1100" b="0" i="0">
              <a:solidFill>
                <a:schemeClr val="tx1"/>
              </a:solidFill>
              <a:effectLst/>
              <a:latin typeface="+mn-lt"/>
              <a:ea typeface="+mn-ea"/>
              <a:cs typeface="+mn-cs"/>
            </a:rPr>
            <a:t>https://doi.org/10.4067/s0250-71612009000100006</a:t>
          </a:r>
          <a:endParaRPr lang="es-MX" sz="1100"/>
        </a:p>
      </xdr:txBody>
    </xdr:sp>
    <xdr:clientData/>
  </xdr:oneCellAnchor>
  <xdr:twoCellAnchor editAs="oneCell">
    <xdr:from>
      <xdr:col>54</xdr:col>
      <xdr:colOff>68580</xdr:colOff>
      <xdr:row>7</xdr:row>
      <xdr:rowOff>15240</xdr:rowOff>
    </xdr:from>
    <xdr:to>
      <xdr:col>57</xdr:col>
      <xdr:colOff>167640</xdr:colOff>
      <xdr:row>8</xdr:row>
      <xdr:rowOff>172679</xdr:rowOff>
    </xdr:to>
    <xdr:pic>
      <xdr:nvPicPr>
        <xdr:cNvPr id="13" name="Imagen 12">
          <a:extLst>
            <a:ext uri="{FF2B5EF4-FFF2-40B4-BE49-F238E27FC236}">
              <a16:creationId xmlns:a16="http://schemas.microsoft.com/office/drawing/2014/main" id="{00000000-0008-0000-0B00-00000D000000}"/>
            </a:ext>
          </a:extLst>
        </xdr:cNvPr>
        <xdr:cNvPicPr>
          <a:picLocks noChangeAspect="1"/>
        </xdr:cNvPicPr>
      </xdr:nvPicPr>
      <xdr:blipFill>
        <a:blip xmlns:r="http://schemas.openxmlformats.org/officeDocument/2006/relationships" r:embed="rId3"/>
        <a:stretch>
          <a:fillRect/>
        </a:stretch>
      </xdr:blipFill>
      <xdr:spPr>
        <a:xfrm>
          <a:off x="9144000" y="1348740"/>
          <a:ext cx="1242060" cy="347939"/>
        </a:xfrm>
        <a:prstGeom prst="rect">
          <a:avLst/>
        </a:prstGeom>
      </xdr:spPr>
    </xdr:pic>
    <xdr:clientData/>
  </xdr:twoCellAnchor>
  <xdr:twoCellAnchor editAs="oneCell">
    <xdr:from>
      <xdr:col>54</xdr:col>
      <xdr:colOff>236220</xdr:colOff>
      <xdr:row>14</xdr:row>
      <xdr:rowOff>22861</xdr:rowOff>
    </xdr:from>
    <xdr:to>
      <xdr:col>57</xdr:col>
      <xdr:colOff>128387</xdr:colOff>
      <xdr:row>15</xdr:row>
      <xdr:rowOff>169355</xdr:rowOff>
    </xdr:to>
    <xdr:pic>
      <xdr:nvPicPr>
        <xdr:cNvPr id="15" name="Imagen 14">
          <a:extLst>
            <a:ext uri="{FF2B5EF4-FFF2-40B4-BE49-F238E27FC236}">
              <a16:creationId xmlns:a16="http://schemas.microsoft.com/office/drawing/2014/main" id="{00000000-0008-0000-0B00-00000F000000}"/>
            </a:ext>
          </a:extLst>
        </xdr:cNvPr>
        <xdr:cNvPicPr>
          <a:picLocks noChangeAspect="1"/>
        </xdr:cNvPicPr>
      </xdr:nvPicPr>
      <xdr:blipFill rotWithShape="1">
        <a:blip xmlns:r="http://schemas.openxmlformats.org/officeDocument/2006/relationships" r:embed="rId2"/>
        <a:srcRect t="13784"/>
        <a:stretch/>
      </xdr:blipFill>
      <xdr:spPr>
        <a:xfrm>
          <a:off x="9311640" y="2644141"/>
          <a:ext cx="1035167" cy="336994"/>
        </a:xfrm>
        <a:prstGeom prst="rect">
          <a:avLst/>
        </a:prstGeom>
      </xdr:spPr>
    </xdr:pic>
    <xdr:clientData/>
  </xdr:twoCellAnchor>
  <xdr:oneCellAnchor>
    <xdr:from>
      <xdr:col>43</xdr:col>
      <xdr:colOff>53340</xdr:colOff>
      <xdr:row>22</xdr:row>
      <xdr:rowOff>22860</xdr:rowOff>
    </xdr:from>
    <xdr:ext cx="2872740" cy="1145314"/>
    <mc:AlternateContent xmlns:mc="http://schemas.openxmlformats.org/markup-compatibility/2006">
      <mc:Choice xmlns:a14="http://schemas.microsoft.com/office/drawing/2010/main" Requires="a14">
        <xdr:sp macro="" textlink="">
          <xdr:nvSpPr>
            <xdr:cNvPr id="18" name="CuadroTexto 17">
              <a:extLst>
                <a:ext uri="{FF2B5EF4-FFF2-40B4-BE49-F238E27FC236}">
                  <a16:creationId xmlns:a16="http://schemas.microsoft.com/office/drawing/2014/main" id="{ECAFAAF4-A569-4C38-9078-4F61E857A07A}"/>
                </a:ext>
              </a:extLst>
            </xdr:cNvPr>
            <xdr:cNvSpPr txBox="1"/>
          </xdr:nvSpPr>
          <xdr:spPr>
            <a:xfrm>
              <a:off x="11765280" y="4152900"/>
              <a:ext cx="2872740" cy="1145314"/>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i="1" baseline="-25000">
                      <a:solidFill>
                        <a:schemeClr val="tx1"/>
                      </a:solidFill>
                      <a:effectLst/>
                      <a:latin typeface="Cambria Math" panose="02040503050406030204" pitchFamily="18" charset="0"/>
                      <a:ea typeface="+mn-ea"/>
                      <a:cs typeface="+mn-cs"/>
                    </a:rPr>
                    <m:t>𝐸</m:t>
                  </m:r>
                  <m:r>
                    <a:rPr lang="en-US" sz="1100" b="0" i="1" baseline="-25000">
                      <a:solidFill>
                        <a:schemeClr val="tx1"/>
                      </a:solidFill>
                      <a:effectLst/>
                      <a:latin typeface="Cambria Math" panose="02040503050406030204" pitchFamily="18" charset="0"/>
                      <a:ea typeface="+mn-ea"/>
                      <a:cs typeface="+mn-cs"/>
                    </a:rPr>
                    <m:t>𝐵</m:t>
                  </m:r>
                  <m:r>
                    <a:rPr lang="en-US" sz="1100" b="0" i="1" baseline="-25000">
                      <a:solidFill>
                        <a:schemeClr val="tx1"/>
                      </a:solidFill>
                      <a:effectLst/>
                      <a:latin typeface="Cambria Math" panose="02040503050406030204" pitchFamily="18" charset="0"/>
                      <a:ea typeface="+mn-ea"/>
                      <a:cs typeface="+mn-cs"/>
                    </a:rPr>
                    <m:t>&lt;=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𝑟𝑒𝑓</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p>
            <a:p>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i="1" baseline="-25000">
                      <a:solidFill>
                        <a:schemeClr val="tx1"/>
                      </a:solidFill>
                      <a:effectLst/>
                      <a:latin typeface="Cambria Math" panose="02040503050406030204" pitchFamily="18" charset="0"/>
                      <a:ea typeface="+mn-ea"/>
                      <a:cs typeface="+mn-cs"/>
                    </a:rPr>
                    <m:t>𝐸</m:t>
                  </m:r>
                  <m:r>
                    <a:rPr lang="en-US" sz="1100" b="0" i="1" baseline="-25000">
                      <a:solidFill>
                        <a:schemeClr val="tx1"/>
                      </a:solidFill>
                      <a:effectLst/>
                      <a:latin typeface="Cambria Math" panose="02040503050406030204" pitchFamily="18" charset="0"/>
                      <a:ea typeface="+mn-ea"/>
                      <a:cs typeface="+mn-cs"/>
                    </a:rPr>
                    <m:t>𝐵</m:t>
                  </m:r>
                  <m:r>
                    <a:rPr lang="en-US" sz="1100" b="0" i="1" baseline="-25000">
                      <a:solidFill>
                        <a:schemeClr val="tx1"/>
                      </a:solidFill>
                      <a:effectLst/>
                      <a:latin typeface="Cambria Math" panose="02040503050406030204" pitchFamily="18" charset="0"/>
                      <a:ea typeface="+mn-ea"/>
                      <a:cs typeface="+mn-cs"/>
                    </a:rPr>
                    <m:t>&lt;=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a:rPr lang="en-US" sz="1100" i="1">
                              <a:solidFill>
                                <a:schemeClr val="tx1"/>
                              </a:solidFill>
                              <a:effectLst/>
                              <a:latin typeface="Cambria Math" panose="02040503050406030204" pitchFamily="18" charset="0"/>
                              <a:ea typeface="+mn-ea"/>
                              <a:cs typeface="+mn-cs"/>
                            </a:rPr>
                            <m:t>𝑟𝑒𝑓</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18" name="CuadroTexto 17">
              <a:extLst>
                <a:ext uri="{FF2B5EF4-FFF2-40B4-BE49-F238E27FC236}">
                  <a16:creationId xmlns:a16="http://schemas.microsoft.com/office/drawing/2014/main" id="{ECAFAAF4-A569-4C38-9078-4F61E857A07A}"/>
                </a:ext>
              </a:extLst>
            </xdr:cNvPr>
            <xdr:cNvSpPr txBox="1"/>
          </xdr:nvSpPr>
          <xdr:spPr>
            <a:xfrm>
              <a:off x="11765280" y="4152900"/>
              <a:ext cx="2872740" cy="1145314"/>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i="0" baseline="-25000">
                  <a:solidFill>
                    <a:schemeClr val="tx1"/>
                  </a:solidFill>
                  <a:effectLst/>
                  <a:latin typeface="Cambria Math" panose="02040503050406030204" pitchFamily="18" charset="0"/>
                  <a:ea typeface="+mn-ea"/>
                  <a:cs typeface="+mn-cs"/>
                </a:rPr>
                <a:t>𝐸</a:t>
              </a:r>
              <a:r>
                <a:rPr lang="en-US" sz="1100" b="0" i="0" baseline="-25000">
                  <a:solidFill>
                    <a:schemeClr val="tx1"/>
                  </a:solidFill>
                  <a:effectLst/>
                  <a:latin typeface="Cambria Math" panose="02040503050406030204" pitchFamily="18" charset="0"/>
                  <a:ea typeface="+mn-ea"/>
                  <a:cs typeface="+mn-cs"/>
                </a:rPr>
                <a:t>𝐵&lt;</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𝑟𝑒𝑓−𝑚í𝑛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p>
            <a:p>
              <a:endParaRPr lang="es-MX" sz="110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𝑧</a:t>
              </a:r>
              <a:r>
                <a:rPr lang="en-US" sz="1100" i="0" baseline="-25000">
                  <a:solidFill>
                    <a:schemeClr val="tx1"/>
                  </a:solidFill>
                  <a:effectLst/>
                  <a:latin typeface="Cambria Math" panose="02040503050406030204" pitchFamily="18" charset="0"/>
                  <a:ea typeface="+mn-ea"/>
                  <a:cs typeface="+mn-cs"/>
                </a:rPr>
                <a:t>𝐸</a:t>
              </a:r>
              <a:r>
                <a:rPr lang="en-US" sz="1100" b="0" i="0" baseline="-25000">
                  <a:solidFill>
                    <a:schemeClr val="tx1"/>
                  </a:solidFill>
                  <a:effectLst/>
                  <a:latin typeface="Cambria Math" panose="02040503050406030204" pitchFamily="18" charset="0"/>
                  <a:ea typeface="+mn-ea"/>
                  <a:cs typeface="+mn-cs"/>
                </a:rPr>
                <a:t>𝐵&lt;</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wsDr>
</file>

<file path=xl/drawings/drawing15.xml><?xml version="1.0" encoding="utf-8"?>
<xdr:wsDr xmlns:xdr="http://schemas.openxmlformats.org/drawingml/2006/spreadsheetDrawing" xmlns:a="http://schemas.openxmlformats.org/drawingml/2006/main">
  <xdr:twoCellAnchor editAs="oneCell">
    <xdr:from>
      <xdr:col>6</xdr:col>
      <xdr:colOff>160020</xdr:colOff>
      <xdr:row>14</xdr:row>
      <xdr:rowOff>137160</xdr:rowOff>
    </xdr:from>
    <xdr:to>
      <xdr:col>9</xdr:col>
      <xdr:colOff>259080</xdr:colOff>
      <xdr:row>17</xdr:row>
      <xdr:rowOff>175260</xdr:rowOff>
    </xdr:to>
    <xdr:pic>
      <xdr:nvPicPr>
        <xdr:cNvPr id="2" name="Imagen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2278380" y="2743200"/>
          <a:ext cx="1173480" cy="586740"/>
        </a:xfrm>
        <a:prstGeom prst="rect">
          <a:avLst/>
        </a:prstGeom>
        <a:solidFill>
          <a:schemeClr val="accent2"/>
        </a:solidFill>
      </xdr:spPr>
    </xdr:pic>
    <xdr:clientData/>
  </xdr:twoCellAnchor>
  <xdr:twoCellAnchor editAs="oneCell">
    <xdr:from>
      <xdr:col>26</xdr:col>
      <xdr:colOff>114300</xdr:colOff>
      <xdr:row>7</xdr:row>
      <xdr:rowOff>22860</xdr:rowOff>
    </xdr:from>
    <xdr:to>
      <xdr:col>30</xdr:col>
      <xdr:colOff>275938</xdr:colOff>
      <xdr:row>10</xdr:row>
      <xdr:rowOff>5607</xdr:rowOff>
    </xdr:to>
    <xdr:pic>
      <xdr:nvPicPr>
        <xdr:cNvPr id="4" name="Imagen 3">
          <a:extLst>
            <a:ext uri="{FF2B5EF4-FFF2-40B4-BE49-F238E27FC236}">
              <a16:creationId xmlns:a16="http://schemas.microsoft.com/office/drawing/2014/main" id="{00000000-0008-0000-0D00-000004000000}"/>
            </a:ext>
          </a:extLst>
        </xdr:cNvPr>
        <xdr:cNvPicPr>
          <a:picLocks noChangeAspect="1"/>
        </xdr:cNvPicPr>
      </xdr:nvPicPr>
      <xdr:blipFill rotWithShape="1">
        <a:blip xmlns:r="http://schemas.openxmlformats.org/officeDocument/2006/relationships" r:embed="rId2"/>
        <a:srcRect t="13784"/>
        <a:stretch/>
      </xdr:blipFill>
      <xdr:spPr>
        <a:xfrm>
          <a:off x="10347960" y="1348740"/>
          <a:ext cx="1632298" cy="531387"/>
        </a:xfrm>
        <a:prstGeom prst="rect">
          <a:avLst/>
        </a:prstGeom>
      </xdr:spPr>
    </xdr:pic>
    <xdr:clientData/>
  </xdr:twoCellAnchor>
  <xdr:twoCellAnchor editAs="oneCell">
    <xdr:from>
      <xdr:col>21</xdr:col>
      <xdr:colOff>38100</xdr:colOff>
      <xdr:row>15</xdr:row>
      <xdr:rowOff>30480</xdr:rowOff>
    </xdr:from>
    <xdr:to>
      <xdr:col>24</xdr:col>
      <xdr:colOff>365760</xdr:colOff>
      <xdr:row>17</xdr:row>
      <xdr:rowOff>134331</xdr:rowOff>
    </xdr:to>
    <xdr:pic>
      <xdr:nvPicPr>
        <xdr:cNvPr id="5" name="Imagen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3"/>
        <a:stretch>
          <a:fillRect/>
        </a:stretch>
      </xdr:blipFill>
      <xdr:spPr>
        <a:xfrm>
          <a:off x="8023860" y="2819400"/>
          <a:ext cx="1676400" cy="469611"/>
        </a:xfrm>
        <a:prstGeom prst="rect">
          <a:avLst/>
        </a:prstGeom>
      </xdr:spPr>
    </xdr:pic>
    <xdr:clientData/>
  </xdr:twoCellAnchor>
  <xdr:twoCellAnchor editAs="oneCell">
    <xdr:from>
      <xdr:col>30</xdr:col>
      <xdr:colOff>350520</xdr:colOff>
      <xdr:row>9</xdr:row>
      <xdr:rowOff>68580</xdr:rowOff>
    </xdr:from>
    <xdr:to>
      <xdr:col>35</xdr:col>
      <xdr:colOff>422584</xdr:colOff>
      <xdr:row>12</xdr:row>
      <xdr:rowOff>64871</xdr:rowOff>
    </xdr:to>
    <xdr:pic>
      <xdr:nvPicPr>
        <xdr:cNvPr id="7" name="Imagen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4"/>
        <a:stretch>
          <a:fillRect/>
        </a:stretch>
      </xdr:blipFill>
      <xdr:spPr>
        <a:xfrm>
          <a:off x="12054840" y="1760220"/>
          <a:ext cx="2228524" cy="544931"/>
        </a:xfrm>
        <a:prstGeom prst="rect">
          <a:avLst/>
        </a:prstGeom>
        <a:solidFill>
          <a:schemeClr val="accent2"/>
        </a:solidFill>
      </xdr:spPr>
    </xdr:pic>
    <xdr:clientData/>
  </xdr:twoCellAnchor>
  <xdr:oneCellAnchor>
    <xdr:from>
      <xdr:col>36</xdr:col>
      <xdr:colOff>129540</xdr:colOff>
      <xdr:row>13</xdr:row>
      <xdr:rowOff>0</xdr:rowOff>
    </xdr:from>
    <xdr:ext cx="2697480" cy="906780"/>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ABD95EEA-CD6C-47D9-8401-99F20D4CB630}"/>
                </a:ext>
              </a:extLst>
            </xdr:cNvPr>
            <xdr:cNvSpPr txBox="1"/>
          </xdr:nvSpPr>
          <xdr:spPr>
            <a:xfrm>
              <a:off x="14439900" y="2423160"/>
              <a:ext cx="2697480" cy="90678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𝑁𝑅</m:t>
                  </m:r>
                  <m:r>
                    <a:rPr lang="en-US" sz="1100" b="0" i="1" baseline="-25000">
                      <a:solidFill>
                        <a:schemeClr val="tx1"/>
                      </a:solidFill>
                      <a:effectLst/>
                      <a:latin typeface="Cambria Math" panose="02040503050406030204" pitchFamily="18" charset="0"/>
                      <a:ea typeface="+mn-ea"/>
                      <a:cs typeface="+mn-cs"/>
                    </a:rPr>
                    <m:t>&lt;=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𝑀𝑒</m:t>
                          </m:r>
                        </m:num>
                        <m:den>
                          <m:r>
                            <a:rPr lang="en-US" sz="1100" b="0" i="1">
                              <a:solidFill>
                                <a:schemeClr val="tx1"/>
                              </a:solidFill>
                              <a:effectLst/>
                              <a:latin typeface="Cambria Math" panose="02040503050406030204" pitchFamily="18" charset="0"/>
                              <a:ea typeface="+mn-ea"/>
                              <a:cs typeface="+mn-cs"/>
                            </a:rPr>
                            <m:t>𝑀𝑒</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𝑄</m:t>
                          </m:r>
                          <m:r>
                            <a:rPr lang="en-US" sz="1100" b="0" i="1">
                              <a:solidFill>
                                <a:schemeClr val="tx1"/>
                              </a:solidFill>
                              <a:effectLst/>
                              <a:latin typeface="Cambria Math" panose="02040503050406030204" pitchFamily="18" charset="0"/>
                              <a:ea typeface="+mn-ea"/>
                              <a:cs typeface="+mn-cs"/>
                            </a:rPr>
                            <m:t>1</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𝑁𝑅</m:t>
                  </m:r>
                  <m:r>
                    <a:rPr lang="en-US" sz="1100" b="0" i="1" baseline="-25000">
                      <a:solidFill>
                        <a:schemeClr val="tx1"/>
                      </a:solidFill>
                      <a:effectLst/>
                      <a:latin typeface="Cambria Math" panose="02040503050406030204" pitchFamily="18" charset="0"/>
                      <a:ea typeface="+mn-ea"/>
                      <a:cs typeface="+mn-cs"/>
                    </a:rPr>
                    <m:t>&gt;=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𝑀𝑒</m:t>
                          </m:r>
                        </m:num>
                        <m:den>
                          <m:r>
                            <a:rPr lang="en-US" sz="1100" b="0" i="1">
                              <a:solidFill>
                                <a:schemeClr val="tx1"/>
                              </a:solidFill>
                              <a:effectLst/>
                              <a:latin typeface="Cambria Math" panose="02040503050406030204" pitchFamily="18" charset="0"/>
                              <a:ea typeface="+mn-ea"/>
                              <a:cs typeface="+mn-cs"/>
                            </a:rPr>
                            <m:t>𝑄</m:t>
                          </m:r>
                          <m:r>
                            <a:rPr lang="en-US" sz="1100" b="0" i="1">
                              <a:solidFill>
                                <a:schemeClr val="tx1"/>
                              </a:solidFill>
                              <a:effectLst/>
                              <a:latin typeface="Cambria Math" panose="02040503050406030204" pitchFamily="18" charset="0"/>
                              <a:ea typeface="+mn-ea"/>
                              <a:cs typeface="+mn-cs"/>
                            </a:rPr>
                            <m:t>3 −</m:t>
                          </m:r>
                          <m:r>
                            <a:rPr lang="en-US" sz="1100" b="0" i="1">
                              <a:solidFill>
                                <a:schemeClr val="tx1"/>
                              </a:solidFill>
                              <a:effectLst/>
                              <a:latin typeface="Cambria Math" panose="02040503050406030204" pitchFamily="18" charset="0"/>
                              <a:ea typeface="+mn-ea"/>
                              <a:cs typeface="+mn-cs"/>
                            </a:rPr>
                            <m:t>𝑀𝑒</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xdr:txBody>
        </xdr:sp>
      </mc:Choice>
      <mc:Fallback>
        <xdr:sp macro="" textlink="">
          <xdr:nvSpPr>
            <xdr:cNvPr id="8" name="CuadroTexto 7">
              <a:extLst>
                <a:ext uri="{FF2B5EF4-FFF2-40B4-BE49-F238E27FC236}">
                  <a16:creationId xmlns:a16="http://schemas.microsoft.com/office/drawing/2014/main" id="{ABD95EEA-CD6C-47D9-8401-99F20D4CB630}"/>
                </a:ext>
              </a:extLst>
            </xdr:cNvPr>
            <xdr:cNvSpPr txBox="1"/>
          </xdr:nvSpPr>
          <xdr:spPr>
            <a:xfrm>
              <a:off x="14439900" y="2423160"/>
              <a:ext cx="2697480" cy="90678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𝑁𝑅&lt;</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𝑀𝑒</a:t>
              </a:r>
              <a:r>
                <a:rPr lang="es-MX"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𝑀𝑒</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𝑄1</a:t>
              </a:r>
              <a:r>
                <a:rPr lang="es-MX"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𝑁𝑅&gt;</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𝑀𝑒</a:t>
              </a:r>
              <a:r>
                <a:rPr lang="es-MX"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𝑄3</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𝑀𝑒</a:t>
              </a:r>
              <a:r>
                <a:rPr lang="es-MX"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xdr:txBody>
        </xdr:sp>
      </mc:Fallback>
    </mc:AlternateContent>
    <xdr:clientData/>
  </xdr:oneCellAnchor>
</xdr:wsDr>
</file>

<file path=xl/drawings/drawing16.xml><?xml version="1.0" encoding="utf-8"?>
<xdr:wsDr xmlns:xdr="http://schemas.openxmlformats.org/drawingml/2006/spreadsheetDrawing" xmlns:a="http://schemas.openxmlformats.org/drawingml/2006/main">
  <xdr:twoCellAnchor editAs="oneCell">
    <xdr:from>
      <xdr:col>7</xdr:col>
      <xdr:colOff>121920</xdr:colOff>
      <xdr:row>7</xdr:row>
      <xdr:rowOff>175260</xdr:rowOff>
    </xdr:from>
    <xdr:to>
      <xdr:col>10</xdr:col>
      <xdr:colOff>220980</xdr:colOff>
      <xdr:row>11</xdr:row>
      <xdr:rowOff>30480</xdr:rowOff>
    </xdr:to>
    <xdr:pic>
      <xdr:nvPicPr>
        <xdr:cNvPr id="2" name="Imagen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2552700" y="1501140"/>
          <a:ext cx="1173480" cy="586740"/>
        </a:xfrm>
        <a:prstGeom prst="rect">
          <a:avLst/>
        </a:prstGeom>
        <a:solidFill>
          <a:schemeClr val="accent2"/>
        </a:solidFill>
      </xdr:spPr>
    </xdr:pic>
    <xdr:clientData/>
  </xdr:twoCellAnchor>
  <xdr:twoCellAnchor editAs="oneCell">
    <xdr:from>
      <xdr:col>13</xdr:col>
      <xdr:colOff>0</xdr:colOff>
      <xdr:row>13</xdr:row>
      <xdr:rowOff>160020</xdr:rowOff>
    </xdr:from>
    <xdr:to>
      <xdr:col>17</xdr:col>
      <xdr:colOff>154018</xdr:colOff>
      <xdr:row>16</xdr:row>
      <xdr:rowOff>142767</xdr:rowOff>
    </xdr:to>
    <xdr:pic>
      <xdr:nvPicPr>
        <xdr:cNvPr id="11" name="Imagen 10">
          <a:extLst>
            <a:ext uri="{FF2B5EF4-FFF2-40B4-BE49-F238E27FC236}">
              <a16:creationId xmlns:a16="http://schemas.microsoft.com/office/drawing/2014/main" id="{00000000-0008-0000-0F00-00000B000000}"/>
            </a:ext>
          </a:extLst>
        </xdr:cNvPr>
        <xdr:cNvPicPr>
          <a:picLocks noChangeAspect="1"/>
        </xdr:cNvPicPr>
      </xdr:nvPicPr>
      <xdr:blipFill rotWithShape="1">
        <a:blip xmlns:r="http://schemas.openxmlformats.org/officeDocument/2006/relationships" r:embed="rId2"/>
        <a:srcRect t="13784"/>
        <a:stretch/>
      </xdr:blipFill>
      <xdr:spPr>
        <a:xfrm>
          <a:off x="4450080" y="2583180"/>
          <a:ext cx="1632298" cy="531387"/>
        </a:xfrm>
        <a:prstGeom prst="rect">
          <a:avLst/>
        </a:prstGeom>
      </xdr:spPr>
    </xdr:pic>
    <xdr:clientData/>
  </xdr:twoCellAnchor>
  <xdr:twoCellAnchor editAs="oneCell">
    <xdr:from>
      <xdr:col>13</xdr:col>
      <xdr:colOff>289560</xdr:colOff>
      <xdr:row>6</xdr:row>
      <xdr:rowOff>60960</xdr:rowOff>
    </xdr:from>
    <xdr:to>
      <xdr:col>18</xdr:col>
      <xdr:colOff>38100</xdr:colOff>
      <xdr:row>8</xdr:row>
      <xdr:rowOff>164811</xdr:rowOff>
    </xdr:to>
    <xdr:pic>
      <xdr:nvPicPr>
        <xdr:cNvPr id="12" name="Imagen 11">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3"/>
        <a:stretch>
          <a:fillRect/>
        </a:stretch>
      </xdr:blipFill>
      <xdr:spPr>
        <a:xfrm>
          <a:off x="4998720" y="1203960"/>
          <a:ext cx="1676400" cy="469611"/>
        </a:xfrm>
        <a:prstGeom prst="rect">
          <a:avLst/>
        </a:prstGeom>
      </xdr:spPr>
    </xdr:pic>
    <xdr:clientData/>
  </xdr:twoCellAnchor>
  <xdr:oneCellAnchor>
    <xdr:from>
      <xdr:col>13</xdr:col>
      <xdr:colOff>0</xdr:colOff>
      <xdr:row>14</xdr:row>
      <xdr:rowOff>99060</xdr:rowOff>
    </xdr:from>
    <xdr:ext cx="2799356" cy="97308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F00-00000D000000}"/>
                </a:ext>
              </a:extLst>
            </xdr:cNvPr>
            <xdr:cNvSpPr txBox="1"/>
          </xdr:nvSpPr>
          <xdr:spPr>
            <a:xfrm>
              <a:off x="4450080" y="2705100"/>
              <a:ext cx="2799356"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𝑟𝑒𝑓</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a:rPr lang="en-US" sz="1100" i="1">
                              <a:solidFill>
                                <a:schemeClr val="tx1"/>
                              </a:solidFill>
                              <a:effectLst/>
                              <a:latin typeface="Cambria Math" panose="02040503050406030204" pitchFamily="18" charset="0"/>
                              <a:ea typeface="+mn-ea"/>
                              <a:cs typeface="+mn-cs"/>
                            </a:rPr>
                            <m:t>𝑟𝑒𝑓</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mlns="">
        <xdr:sp macro="" textlink="">
          <xdr:nvSpPr>
            <xdr:cNvPr id="13" name="CuadroTexto 12">
              <a:extLst>
                <a:ext uri="{FF2B5EF4-FFF2-40B4-BE49-F238E27FC236}">
                  <a16:creationId xmlns:a16="http://schemas.microsoft.com/office/drawing/2014/main" xmlns:a14="http://schemas.microsoft.com/office/drawing/2010/main" xmlns="" id="{8528767D-5554-4387-BB58-ED690C7684E1}"/>
                </a:ext>
              </a:extLst>
            </xdr:cNvPr>
            <xdr:cNvSpPr txBox="1"/>
          </xdr:nvSpPr>
          <xdr:spPr>
            <a:xfrm>
              <a:off x="28018740" y="2705100"/>
              <a:ext cx="2799356"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𝑟𝑒𝑓−𝑚í𝑛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twoCellAnchor editAs="oneCell">
    <xdr:from>
      <xdr:col>19</xdr:col>
      <xdr:colOff>396240</xdr:colOff>
      <xdr:row>6</xdr:row>
      <xdr:rowOff>0</xdr:rowOff>
    </xdr:from>
    <xdr:to>
      <xdr:col>25</xdr:col>
      <xdr:colOff>193984</xdr:colOff>
      <xdr:row>8</xdr:row>
      <xdr:rowOff>179171</xdr:rowOff>
    </xdr:to>
    <xdr:pic>
      <xdr:nvPicPr>
        <xdr:cNvPr id="14" name="Imagen 13">
          <a:extLst>
            <a:ext uri="{FF2B5EF4-FFF2-40B4-BE49-F238E27FC236}">
              <a16:creationId xmlns:a16="http://schemas.microsoft.com/office/drawing/2014/main" id="{00000000-0008-0000-0F00-00000E000000}"/>
            </a:ext>
          </a:extLst>
        </xdr:cNvPr>
        <xdr:cNvPicPr>
          <a:picLocks noChangeAspect="1"/>
        </xdr:cNvPicPr>
      </xdr:nvPicPr>
      <xdr:blipFill>
        <a:blip xmlns:r="http://schemas.openxmlformats.org/officeDocument/2006/relationships" r:embed="rId4"/>
        <a:stretch>
          <a:fillRect/>
        </a:stretch>
      </xdr:blipFill>
      <xdr:spPr>
        <a:xfrm>
          <a:off x="7482840" y="1143000"/>
          <a:ext cx="2228524" cy="544931"/>
        </a:xfrm>
        <a:prstGeom prst="rect">
          <a:avLst/>
        </a:prstGeom>
        <a:solidFill>
          <a:schemeClr val="accent2"/>
        </a:solidFill>
      </xdr:spPr>
    </xdr:pic>
    <xdr:clientData/>
  </xdr:twoCellAnchor>
  <xdr:twoCellAnchor>
    <xdr:from>
      <xdr:col>13</xdr:col>
      <xdr:colOff>0</xdr:colOff>
      <xdr:row>16</xdr:row>
      <xdr:rowOff>160020</xdr:rowOff>
    </xdr:from>
    <xdr:to>
      <xdr:col>13</xdr:col>
      <xdr:colOff>0</xdr:colOff>
      <xdr:row>29</xdr:row>
      <xdr:rowOff>41910</xdr:rowOff>
    </xdr:to>
    <xdr:graphicFrame macro="">
      <xdr:nvGraphicFramePr>
        <xdr:cNvPr id="15" name="Gráfico 14">
          <a:extLst>
            <a:ext uri="{FF2B5EF4-FFF2-40B4-BE49-F238E27FC236}">
              <a16:creationId xmlns:a16="http://schemas.microsoft.com/office/drawing/2014/main" id="{00000000-0008-0000-0F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21</xdr:row>
      <xdr:rowOff>167640</xdr:rowOff>
    </xdr:from>
    <xdr:to>
      <xdr:col>13</xdr:col>
      <xdr:colOff>0</xdr:colOff>
      <xdr:row>30</xdr:row>
      <xdr:rowOff>57150</xdr:rowOff>
    </xdr:to>
    <xdr:graphicFrame macro="">
      <xdr:nvGraphicFramePr>
        <xdr:cNvPr id="17" name="Gráfico 16">
          <a:extLst>
            <a:ext uri="{FF2B5EF4-FFF2-40B4-BE49-F238E27FC236}">
              <a16:creationId xmlns:a16="http://schemas.microsoft.com/office/drawing/2014/main" id="{00000000-0008-0000-0F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167640</xdr:colOff>
      <xdr:row>13</xdr:row>
      <xdr:rowOff>45720</xdr:rowOff>
    </xdr:from>
    <xdr:ext cx="2799356" cy="973087"/>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36AD0728-77C1-4FE8-BEA2-A4EB63E2512A}"/>
                </a:ext>
              </a:extLst>
            </xdr:cNvPr>
            <xdr:cNvSpPr txBox="1"/>
          </xdr:nvSpPr>
          <xdr:spPr>
            <a:xfrm>
              <a:off x="4213860" y="2468880"/>
              <a:ext cx="2799356"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𝑟𝑒𝑓</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a:rPr lang="en-US" sz="1100" i="1">
                              <a:solidFill>
                                <a:schemeClr val="tx1"/>
                              </a:solidFill>
                              <a:effectLst/>
                              <a:latin typeface="Cambria Math" panose="02040503050406030204" pitchFamily="18" charset="0"/>
                              <a:ea typeface="+mn-ea"/>
                              <a:cs typeface="+mn-cs"/>
                            </a:rPr>
                            <m:t>𝑟𝑒𝑓</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6" name="CuadroTexto 5">
              <a:extLst>
                <a:ext uri="{FF2B5EF4-FFF2-40B4-BE49-F238E27FC236}">
                  <a16:creationId xmlns:a16="http://schemas.microsoft.com/office/drawing/2014/main" id="{36AD0728-77C1-4FE8-BEA2-A4EB63E2512A}"/>
                </a:ext>
              </a:extLst>
            </xdr:cNvPr>
            <xdr:cNvSpPr txBox="1"/>
          </xdr:nvSpPr>
          <xdr:spPr>
            <a:xfrm>
              <a:off x="4213860" y="2468880"/>
              <a:ext cx="2799356"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𝑟𝑒𝑓−𝑚í𝑛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11</xdr:col>
      <xdr:colOff>182880</xdr:colOff>
      <xdr:row>13</xdr:row>
      <xdr:rowOff>15240</xdr:rowOff>
    </xdr:from>
    <xdr:ext cx="2799356" cy="973087"/>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A45965C8-46B2-4092-B5DC-8E308B56217D}"/>
                </a:ext>
              </a:extLst>
            </xdr:cNvPr>
            <xdr:cNvSpPr txBox="1"/>
          </xdr:nvSpPr>
          <xdr:spPr>
            <a:xfrm>
              <a:off x="4229100" y="2438400"/>
              <a:ext cx="2799356"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𝑟𝑒𝑓</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a:rPr lang="en-US" sz="1100" i="1">
                              <a:solidFill>
                                <a:schemeClr val="tx1"/>
                              </a:solidFill>
                              <a:effectLst/>
                              <a:latin typeface="Cambria Math" panose="02040503050406030204" pitchFamily="18" charset="0"/>
                              <a:ea typeface="+mn-ea"/>
                              <a:cs typeface="+mn-cs"/>
                            </a:rPr>
                            <m:t>𝑟𝑒𝑓</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2" name="CuadroTexto 1">
              <a:extLst>
                <a:ext uri="{FF2B5EF4-FFF2-40B4-BE49-F238E27FC236}">
                  <a16:creationId xmlns:a16="http://schemas.microsoft.com/office/drawing/2014/main" id="{A45965C8-46B2-4092-B5DC-8E308B56217D}"/>
                </a:ext>
              </a:extLst>
            </xdr:cNvPr>
            <xdr:cNvSpPr txBox="1"/>
          </xdr:nvSpPr>
          <xdr:spPr>
            <a:xfrm>
              <a:off x="4229100" y="2438400"/>
              <a:ext cx="2799356"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𝑟𝑒𝑓−𝑚í𝑛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55</xdr:col>
      <xdr:colOff>15240</xdr:colOff>
      <xdr:row>0</xdr:row>
      <xdr:rowOff>15240</xdr:rowOff>
    </xdr:from>
    <xdr:to>
      <xdr:col>56</xdr:col>
      <xdr:colOff>350520</xdr:colOff>
      <xdr:row>1</xdr:row>
      <xdr:rowOff>175260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2418040" y="15240"/>
          <a:ext cx="701040" cy="350520"/>
        </a:xfrm>
        <a:prstGeom prst="rect">
          <a:avLst/>
        </a:prstGeom>
        <a:solidFill>
          <a:schemeClr val="accent2"/>
        </a:solidFill>
      </xdr:spPr>
    </xdr:pic>
    <xdr:clientData/>
  </xdr:twoCellAnchor>
  <xdr:twoCellAnchor editAs="oneCell">
    <xdr:from>
      <xdr:col>91</xdr:col>
      <xdr:colOff>76200</xdr:colOff>
      <xdr:row>13</xdr:row>
      <xdr:rowOff>160020</xdr:rowOff>
    </xdr:from>
    <xdr:to>
      <xdr:col>95</xdr:col>
      <xdr:colOff>237838</xdr:colOff>
      <xdr:row>16</xdr:row>
      <xdr:rowOff>135147</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t="13784"/>
        <a:stretch/>
      </xdr:blipFill>
      <xdr:spPr>
        <a:xfrm>
          <a:off x="36576000" y="2819400"/>
          <a:ext cx="1632298" cy="531387"/>
        </a:xfrm>
        <a:prstGeom prst="rect">
          <a:avLst/>
        </a:prstGeom>
      </xdr:spPr>
    </xdr:pic>
    <xdr:clientData/>
  </xdr:twoCellAnchor>
  <xdr:twoCellAnchor editAs="oneCell">
    <xdr:from>
      <xdr:col>86</xdr:col>
      <xdr:colOff>297180</xdr:colOff>
      <xdr:row>13</xdr:row>
      <xdr:rowOff>152400</xdr:rowOff>
    </xdr:from>
    <xdr:to>
      <xdr:col>90</xdr:col>
      <xdr:colOff>175260</xdr:colOff>
      <xdr:row>16</xdr:row>
      <xdr:rowOff>65751</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34549080" y="2811780"/>
          <a:ext cx="1676400" cy="469611"/>
        </a:xfrm>
        <a:prstGeom prst="rect">
          <a:avLst/>
        </a:prstGeom>
      </xdr:spPr>
    </xdr:pic>
    <xdr:clientData/>
  </xdr:twoCellAnchor>
  <xdr:oneCellAnchor>
    <xdr:from>
      <xdr:col>132</xdr:col>
      <xdr:colOff>30480</xdr:colOff>
      <xdr:row>17</xdr:row>
      <xdr:rowOff>22860</xdr:rowOff>
    </xdr:from>
    <xdr:ext cx="2804614" cy="973087"/>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52730400" y="3230880"/>
              <a:ext cx="2804614"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𝐸𝐵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𝑟𝑒𝑓</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𝐸𝐵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a:rPr lang="en-US" sz="1100" i="1">
                              <a:solidFill>
                                <a:schemeClr val="tx1"/>
                              </a:solidFill>
                              <a:effectLst/>
                              <a:latin typeface="Cambria Math" panose="02040503050406030204" pitchFamily="18" charset="0"/>
                              <a:ea typeface="+mn-ea"/>
                              <a:cs typeface="+mn-cs"/>
                            </a:rPr>
                            <m:t>𝑟𝑒𝑓</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52730400" y="3230880"/>
              <a:ext cx="2804614"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𝐸𝐵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𝑟𝑒𝑓−𝑚í𝑛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𝐸𝐵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twoCellAnchor editAs="oneCell">
    <xdr:from>
      <xdr:col>96</xdr:col>
      <xdr:colOff>15240</xdr:colOff>
      <xdr:row>17</xdr:row>
      <xdr:rowOff>53340</xdr:rowOff>
    </xdr:from>
    <xdr:to>
      <xdr:col>100</xdr:col>
      <xdr:colOff>445444</xdr:colOff>
      <xdr:row>20</xdr:row>
      <xdr:rowOff>49631</xdr:rowOff>
    </xdr:to>
    <xdr:pic>
      <xdr:nvPicPr>
        <xdr:cNvPr id="6" name="Imagen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38343840" y="3573780"/>
          <a:ext cx="2228524" cy="544931"/>
        </a:xfrm>
        <a:prstGeom prst="rect">
          <a:avLst/>
        </a:prstGeom>
        <a:solidFill>
          <a:schemeClr val="accent2"/>
        </a:solidFill>
      </xdr:spPr>
    </xdr:pic>
    <xdr:clientData/>
  </xdr:twoCellAnchor>
  <xdr:oneCellAnchor>
    <xdr:from>
      <xdr:col>17</xdr:col>
      <xdr:colOff>0</xdr:colOff>
      <xdr:row>20</xdr:row>
      <xdr:rowOff>53340</xdr:rowOff>
    </xdr:from>
    <xdr:ext cx="6385560" cy="609013"/>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6446520" y="4122420"/>
          <a:ext cx="6385560" cy="609013"/>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0" i="0">
              <a:solidFill>
                <a:schemeClr val="tx1"/>
              </a:solidFill>
              <a:effectLst/>
              <a:latin typeface="+mn-lt"/>
              <a:ea typeface="+mn-ea"/>
              <a:cs typeface="+mn-cs"/>
            </a:rPr>
            <a:t>Angoa, I., Pérez-Mendoza S., y Polèse, M. (2009). Los tres mexicos: Análisis de la distribución espacial del empleo en la industria y los servicios superiores, por tamaño urbano y por region. </a:t>
          </a:r>
          <a:r>
            <a:rPr lang="es-MX" sz="1100" b="0" i="1">
              <a:solidFill>
                <a:schemeClr val="tx1"/>
              </a:solidFill>
              <a:effectLst/>
              <a:latin typeface="+mn-lt"/>
              <a:ea typeface="+mn-ea"/>
              <a:cs typeface="+mn-cs"/>
            </a:rPr>
            <a:t>EURE (Santiago)</a:t>
          </a:r>
          <a:r>
            <a:rPr lang="es-MX" sz="1100" b="0" i="0">
              <a:solidFill>
                <a:schemeClr val="tx1"/>
              </a:solidFill>
              <a:effectLst/>
              <a:latin typeface="+mn-lt"/>
              <a:ea typeface="+mn-ea"/>
              <a:cs typeface="+mn-cs"/>
            </a:rPr>
            <a:t>, </a:t>
          </a:r>
          <a:r>
            <a:rPr lang="es-MX" sz="1100" b="0" i="1">
              <a:solidFill>
                <a:schemeClr val="tx1"/>
              </a:solidFill>
              <a:effectLst/>
              <a:latin typeface="+mn-lt"/>
              <a:ea typeface="+mn-ea"/>
              <a:cs typeface="+mn-cs"/>
            </a:rPr>
            <a:t>35</a:t>
          </a:r>
          <a:r>
            <a:rPr lang="es-MX" sz="1100" b="0" i="0">
              <a:solidFill>
                <a:schemeClr val="tx1"/>
              </a:solidFill>
              <a:effectLst/>
              <a:latin typeface="+mn-lt"/>
              <a:ea typeface="+mn-ea"/>
              <a:cs typeface="+mn-cs"/>
            </a:rPr>
            <a:t>(104). </a:t>
          </a:r>
        </a:p>
        <a:p>
          <a:r>
            <a:rPr lang="es-MX" sz="1100" b="0" i="0">
              <a:solidFill>
                <a:schemeClr val="tx1"/>
              </a:solidFill>
              <a:effectLst/>
              <a:latin typeface="+mn-lt"/>
              <a:ea typeface="+mn-ea"/>
              <a:cs typeface="+mn-cs"/>
            </a:rPr>
            <a:t>https://doi.org/10.4067/s0250-71612009000100006</a:t>
          </a:r>
          <a:endParaRPr lang="es-MX" sz="1100"/>
        </a:p>
      </xdr:txBody>
    </xdr:sp>
    <xdr:clientData/>
  </xdr:oneCellAnchor>
  <xdr:twoCellAnchor editAs="oneCell">
    <xdr:from>
      <xdr:col>54</xdr:col>
      <xdr:colOff>68580</xdr:colOff>
      <xdr:row>7</xdr:row>
      <xdr:rowOff>15240</xdr:rowOff>
    </xdr:from>
    <xdr:to>
      <xdr:col>57</xdr:col>
      <xdr:colOff>167640</xdr:colOff>
      <xdr:row>8</xdr:row>
      <xdr:rowOff>172679</xdr:rowOff>
    </xdr:to>
    <xdr:pic>
      <xdr:nvPicPr>
        <xdr:cNvPr id="8" name="Imagen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22090380" y="1348740"/>
          <a:ext cx="1242060" cy="347939"/>
        </a:xfrm>
        <a:prstGeom prst="rect">
          <a:avLst/>
        </a:prstGeom>
      </xdr:spPr>
    </xdr:pic>
    <xdr:clientData/>
  </xdr:twoCellAnchor>
  <xdr:oneCellAnchor>
    <xdr:from>
      <xdr:col>41</xdr:col>
      <xdr:colOff>266700</xdr:colOff>
      <xdr:row>22</xdr:row>
      <xdr:rowOff>7620</xdr:rowOff>
    </xdr:from>
    <xdr:ext cx="3063018" cy="966547"/>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17617440" y="4137660"/>
              <a:ext cx="3063018" cy="96654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𝐵</m:t>
                  </m:r>
                  <m:r>
                    <a:rPr lang="en-US" sz="1100" i="1" baseline="-25000">
                      <a:solidFill>
                        <a:schemeClr val="tx1"/>
                      </a:solidFill>
                      <a:effectLst/>
                      <a:latin typeface="Cambria Math" panose="02040503050406030204" pitchFamily="18" charset="0"/>
                      <a:ea typeface="+mn-ea"/>
                      <a:cs typeface="+mn-cs"/>
                    </a:rPr>
                    <m:t>𝑅</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num>
                        <m:den>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mn-lt"/>
                      <a:ea typeface="+mn-ea"/>
                      <a:cs typeface="+mn-cs"/>
                    </a:rPr>
                    <m:t>𝑧</m:t>
                  </m:r>
                  <m:r>
                    <a:rPr lang="en-US" sz="1100" b="0" i="1" baseline="-25000">
                      <a:solidFill>
                        <a:schemeClr val="tx1"/>
                      </a:solidFill>
                      <a:effectLst/>
                      <a:latin typeface="+mn-lt"/>
                      <a:ea typeface="+mn-ea"/>
                      <a:cs typeface="+mn-cs"/>
                    </a:rPr>
                    <m:t>𝐵</m:t>
                  </m:r>
                  <m:r>
                    <a:rPr lang="en-US" sz="1100" i="1" baseline="-25000">
                      <a:solidFill>
                        <a:schemeClr val="tx1"/>
                      </a:solidFill>
                      <a:effectLst/>
                      <a:latin typeface="+mn-lt"/>
                      <a:ea typeface="+mn-ea"/>
                      <a:cs typeface="+mn-cs"/>
                    </a:rPr>
                    <m:t>𝑅</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17617440" y="4137660"/>
              <a:ext cx="3063018" cy="96654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𝐵</a:t>
              </a:r>
              <a:r>
                <a:rPr lang="en-US" sz="1100" i="0" baseline="-25000">
                  <a:solidFill>
                    <a:schemeClr val="tx1"/>
                  </a:solidFill>
                  <a:effectLst/>
                  <a:latin typeface="Cambria Math" panose="02040503050406030204" pitchFamily="18" charset="0"/>
                  <a:ea typeface="+mn-ea"/>
                  <a:cs typeface="+mn-cs"/>
                </a:rPr>
                <a:t>𝑅</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baseline="-25000">
                  <a:solidFill>
                    <a:schemeClr val="tx1"/>
                  </a:solidFill>
                  <a:effectLst/>
                  <a:latin typeface="+mn-lt"/>
                  <a:ea typeface="+mn-ea"/>
                  <a:cs typeface="+mn-cs"/>
                </a:rPr>
                <a:t>"</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endParaRPr lang="es-MX" sz="1100">
                <a:solidFill>
                  <a:schemeClr val="tx1"/>
                </a:solidFill>
                <a:effectLst/>
                <a:latin typeface="+mn-lt"/>
                <a:ea typeface="+mn-ea"/>
                <a:cs typeface="+mn-cs"/>
              </a:endParaRPr>
            </a:p>
            <a:p>
              <a:r>
                <a:rPr lang="en-US" sz="1100" b="0" i="0">
                  <a:solidFill>
                    <a:schemeClr val="tx1"/>
                  </a:solidFill>
                  <a:effectLst/>
                  <a:latin typeface="+mn-lt"/>
                  <a:ea typeface="+mn-ea"/>
                  <a:cs typeface="+mn-cs"/>
                </a:rPr>
                <a:t>𝑧</a:t>
              </a:r>
              <a:r>
                <a:rPr lang="en-US" sz="1100" b="0" i="0" baseline="-25000">
                  <a:solidFill>
                    <a:schemeClr val="tx1"/>
                  </a:solidFill>
                  <a:effectLst/>
                  <a:latin typeface="+mn-lt"/>
                  <a:ea typeface="+mn-ea"/>
                  <a:cs typeface="+mn-cs"/>
                </a:rPr>
                <a:t>𝐵</a:t>
              </a:r>
              <a:r>
                <a:rPr lang="en-US" sz="1100" i="0" baseline="-25000">
                  <a:solidFill>
                    <a:schemeClr val="tx1"/>
                  </a:solidFill>
                  <a:effectLst/>
                  <a:latin typeface="+mn-lt"/>
                  <a:ea typeface="+mn-ea"/>
                  <a:cs typeface="+mn-cs"/>
                </a:rPr>
                <a:t>𝑅</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twoCellAnchor editAs="oneCell">
    <xdr:from>
      <xdr:col>54</xdr:col>
      <xdr:colOff>236220</xdr:colOff>
      <xdr:row>14</xdr:row>
      <xdr:rowOff>22861</xdr:rowOff>
    </xdr:from>
    <xdr:to>
      <xdr:col>57</xdr:col>
      <xdr:colOff>128387</xdr:colOff>
      <xdr:row>15</xdr:row>
      <xdr:rowOff>169355</xdr:rowOff>
    </xdr:to>
    <xdr:pic>
      <xdr:nvPicPr>
        <xdr:cNvPr id="10" name="Imagen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2"/>
        <a:srcRect t="13784"/>
        <a:stretch/>
      </xdr:blipFill>
      <xdr:spPr>
        <a:xfrm>
          <a:off x="22258020" y="2971801"/>
          <a:ext cx="1035167" cy="336994"/>
        </a:xfrm>
        <a:prstGeom prst="rect">
          <a:avLst/>
        </a:prstGeom>
      </xdr:spPr>
    </xdr:pic>
    <xdr:clientData/>
  </xdr:twoCellAnchor>
  <xdr:oneCellAnchor>
    <xdr:from>
      <xdr:col>38</xdr:col>
      <xdr:colOff>281941</xdr:colOff>
      <xdr:row>8</xdr:row>
      <xdr:rowOff>0</xdr:rowOff>
    </xdr:from>
    <xdr:ext cx="4175760" cy="1297919"/>
    <xdr:sp macro="" textlink="">
      <xdr:nvSpPr>
        <xdr:cNvPr id="11" name="CuadroTexto 10">
          <a:extLst>
            <a:ext uri="{FF2B5EF4-FFF2-40B4-BE49-F238E27FC236}">
              <a16:creationId xmlns:a16="http://schemas.microsoft.com/office/drawing/2014/main" id="{00000000-0008-0000-0000-00000B000000}"/>
            </a:ext>
          </a:extLst>
        </xdr:cNvPr>
        <xdr:cNvSpPr txBox="1"/>
      </xdr:nvSpPr>
      <xdr:spPr>
        <a:xfrm>
          <a:off x="16459201" y="1623060"/>
          <a:ext cx="4175760" cy="1297919"/>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Primero mostrar las cajas</a:t>
          </a:r>
          <a:r>
            <a:rPr lang="es-MX" sz="1100" baseline="0"/>
            <a:t> para xi, z, zMM, zMP, y z</a:t>
          </a:r>
          <a:r>
            <a:rPr lang="es-MX" sz="1100"/>
            <a:t>EB para ANALF en todos los estados. Incluye estadísticas de asimetría y curtosis.</a:t>
          </a:r>
        </a:p>
        <a:p>
          <a:r>
            <a:rPr lang="es-MX" sz="1100"/>
            <a:t>Este ejercicio para rezago educativo es</a:t>
          </a:r>
          <a:r>
            <a:rPr lang="es-MX" sz="1100" baseline="0"/>
            <a:t> para el IC con variables sin ponderar. </a:t>
          </a:r>
          <a:r>
            <a:rPr lang="es-MX" sz="1100" baseline="0">
              <a:solidFill>
                <a:schemeClr val="tx1"/>
              </a:solidFill>
              <a:effectLst/>
              <a:latin typeface="+mn-lt"/>
              <a:ea typeface="+mn-ea"/>
              <a:cs typeface="+mn-cs"/>
            </a:rPr>
            <a:t>En el IC del rezago educativo se descarta conceptualmente ACP y DP2 por desbalanceado y se comparan MCA y MG, ambas sin ponderar. </a:t>
          </a:r>
          <a:r>
            <a:rPr lang="es-MX" sz="1100" baseline="0"/>
            <a:t>El que ya tengo redactado es para un IC con variables ponderadas. </a:t>
          </a:r>
          <a:endParaRPr lang="es-MX" sz="1100"/>
        </a:p>
      </xdr:txBody>
    </xdr:sp>
    <xdr:clientData/>
  </xdr:oneCellAnchor>
  <xdr:oneCellAnchor>
    <xdr:from>
      <xdr:col>38</xdr:col>
      <xdr:colOff>228601</xdr:colOff>
      <xdr:row>15</xdr:row>
      <xdr:rowOff>68580</xdr:rowOff>
    </xdr:from>
    <xdr:ext cx="4251960" cy="609013"/>
    <xdr:sp macro="" textlink="">
      <xdr:nvSpPr>
        <xdr:cNvPr id="12" name="CuadroTexto 11">
          <a:extLst>
            <a:ext uri="{FF2B5EF4-FFF2-40B4-BE49-F238E27FC236}">
              <a16:creationId xmlns:a16="http://schemas.microsoft.com/office/drawing/2014/main" id="{00000000-0008-0000-0000-00000C000000}"/>
            </a:ext>
          </a:extLst>
        </xdr:cNvPr>
        <xdr:cNvSpPr txBox="1"/>
      </xdr:nvSpPr>
      <xdr:spPr>
        <a:xfrm>
          <a:off x="16405861" y="3208020"/>
          <a:ext cx="4251960" cy="609013"/>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x</a:t>
          </a:r>
          <a:r>
            <a:rPr lang="es-MX" sz="1100" baseline="-25000"/>
            <a:t>j0</a:t>
          </a:r>
          <a:r>
            <a:rPr lang="es-MX" sz="1100"/>
            <a:t> pueden ser los valores de un año (v.g., 2010), la media o la mediana de cualquier año o del periodo 2000 a 2020. Tomamos la mediana del periodo para</a:t>
          </a:r>
          <a:r>
            <a:rPr lang="es-MX" sz="1100" baseline="0"/>
            <a:t> comparar con z</a:t>
          </a:r>
          <a:r>
            <a:rPr lang="es-MX" sz="1100" baseline="-25000"/>
            <a:t>MM</a:t>
          </a:r>
          <a:r>
            <a:rPr lang="es-MX" sz="1100" baseline="0"/>
            <a:t> y z</a:t>
          </a:r>
          <a:r>
            <a:rPr lang="es-MX" sz="1100" baseline="-25000"/>
            <a:t>EB</a:t>
          </a:r>
          <a:r>
            <a:rPr lang="es-MX" sz="1100" baseline="0"/>
            <a:t>.</a:t>
          </a:r>
          <a:endParaRPr lang="es-MX" sz="1100"/>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55</xdr:col>
      <xdr:colOff>15240</xdr:colOff>
      <xdr:row>0</xdr:row>
      <xdr:rowOff>15240</xdr:rowOff>
    </xdr:from>
    <xdr:to>
      <xdr:col>56</xdr:col>
      <xdr:colOff>350520</xdr:colOff>
      <xdr:row>1</xdr:row>
      <xdr:rowOff>175260</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2418040" y="15240"/>
          <a:ext cx="701040" cy="350520"/>
        </a:xfrm>
        <a:prstGeom prst="rect">
          <a:avLst/>
        </a:prstGeom>
        <a:solidFill>
          <a:schemeClr val="accent2"/>
        </a:solidFill>
      </xdr:spPr>
    </xdr:pic>
    <xdr:clientData/>
  </xdr:twoCellAnchor>
  <xdr:twoCellAnchor editAs="oneCell">
    <xdr:from>
      <xdr:col>91</xdr:col>
      <xdr:colOff>76200</xdr:colOff>
      <xdr:row>13</xdr:row>
      <xdr:rowOff>160020</xdr:rowOff>
    </xdr:from>
    <xdr:to>
      <xdr:col>99</xdr:col>
      <xdr:colOff>283558</xdr:colOff>
      <xdr:row>16</xdr:row>
      <xdr:rowOff>135147</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2"/>
        <a:srcRect t="13784"/>
        <a:stretch/>
      </xdr:blipFill>
      <xdr:spPr>
        <a:xfrm>
          <a:off x="34785300" y="2819400"/>
          <a:ext cx="1632298" cy="531387"/>
        </a:xfrm>
        <a:prstGeom prst="rect">
          <a:avLst/>
        </a:prstGeom>
      </xdr:spPr>
    </xdr:pic>
    <xdr:clientData/>
  </xdr:twoCellAnchor>
  <xdr:twoCellAnchor editAs="oneCell">
    <xdr:from>
      <xdr:col>86</xdr:col>
      <xdr:colOff>297180</xdr:colOff>
      <xdr:row>13</xdr:row>
      <xdr:rowOff>152400</xdr:rowOff>
    </xdr:from>
    <xdr:to>
      <xdr:col>90</xdr:col>
      <xdr:colOff>175260</xdr:colOff>
      <xdr:row>16</xdr:row>
      <xdr:rowOff>65751</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32834580" y="2811780"/>
          <a:ext cx="1676400" cy="469611"/>
        </a:xfrm>
        <a:prstGeom prst="rect">
          <a:avLst/>
        </a:prstGeom>
      </xdr:spPr>
    </xdr:pic>
    <xdr:clientData/>
  </xdr:twoCellAnchor>
  <xdr:oneCellAnchor>
    <xdr:from>
      <xdr:col>132</xdr:col>
      <xdr:colOff>30480</xdr:colOff>
      <xdr:row>17</xdr:row>
      <xdr:rowOff>22860</xdr:rowOff>
    </xdr:from>
    <xdr:ext cx="2799356" cy="97308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37063680" y="3543300"/>
              <a:ext cx="2799356"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𝑟𝑒𝑓</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a:rPr lang="en-US" sz="1100" i="1">
                              <a:solidFill>
                                <a:schemeClr val="tx1"/>
                              </a:solidFill>
                              <a:effectLst/>
                              <a:latin typeface="Cambria Math" panose="02040503050406030204" pitchFamily="18" charset="0"/>
                              <a:ea typeface="+mn-ea"/>
                              <a:cs typeface="+mn-cs"/>
                            </a:rPr>
                            <m:t>𝑟𝑒𝑓</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mlns="">
        <xdr:sp macro="" textlink="">
          <xdr:nvSpPr>
            <xdr:cNvPr id="5" name="CuadroTexto 4">
              <a:extLst>
                <a:ext uri="{FF2B5EF4-FFF2-40B4-BE49-F238E27FC236}">
                  <a16:creationId xmlns:a16="http://schemas.microsoft.com/office/drawing/2014/main" id="{0E949CF3-3953-460A-A7B1-D3C5D676F714}"/>
                </a:ext>
              </a:extLst>
            </xdr:cNvPr>
            <xdr:cNvSpPr txBox="1"/>
          </xdr:nvSpPr>
          <xdr:spPr>
            <a:xfrm>
              <a:off x="37063680" y="3543300"/>
              <a:ext cx="2799356"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𝑟𝑒𝑓−𝑚í𝑛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twoCellAnchor editAs="oneCell">
    <xdr:from>
      <xdr:col>96</xdr:col>
      <xdr:colOff>15240</xdr:colOff>
      <xdr:row>17</xdr:row>
      <xdr:rowOff>53340</xdr:rowOff>
    </xdr:from>
    <xdr:to>
      <xdr:col>100</xdr:col>
      <xdr:colOff>445444</xdr:colOff>
      <xdr:row>20</xdr:row>
      <xdr:rowOff>49631</xdr:rowOff>
    </xdr:to>
    <xdr:pic>
      <xdr:nvPicPr>
        <xdr:cNvPr id="6" name="Imagen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34800540" y="3573780"/>
          <a:ext cx="2228524" cy="544931"/>
        </a:xfrm>
        <a:prstGeom prst="rect">
          <a:avLst/>
        </a:prstGeom>
        <a:solidFill>
          <a:schemeClr val="accent2"/>
        </a:solidFill>
      </xdr:spPr>
    </xdr:pic>
    <xdr:clientData/>
  </xdr:twoCellAnchor>
  <xdr:oneCellAnchor>
    <xdr:from>
      <xdr:col>0</xdr:col>
      <xdr:colOff>45720</xdr:colOff>
      <xdr:row>24</xdr:row>
      <xdr:rowOff>137160</xdr:rowOff>
    </xdr:from>
    <xdr:ext cx="6385560" cy="609013"/>
    <xdr:sp macro="" textlink="">
      <xdr:nvSpPr>
        <xdr:cNvPr id="7" name="CuadroTexto 6">
          <a:extLst>
            <a:ext uri="{FF2B5EF4-FFF2-40B4-BE49-F238E27FC236}">
              <a16:creationId xmlns:a16="http://schemas.microsoft.com/office/drawing/2014/main" id="{00000000-0008-0000-0200-000007000000}"/>
            </a:ext>
          </a:extLst>
        </xdr:cNvPr>
        <xdr:cNvSpPr txBox="1"/>
      </xdr:nvSpPr>
      <xdr:spPr>
        <a:xfrm>
          <a:off x="45720" y="4960620"/>
          <a:ext cx="6385560" cy="609013"/>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0" i="0">
              <a:solidFill>
                <a:schemeClr val="tx1"/>
              </a:solidFill>
              <a:effectLst/>
              <a:latin typeface="+mn-lt"/>
              <a:ea typeface="+mn-ea"/>
              <a:cs typeface="+mn-cs"/>
            </a:rPr>
            <a:t>Angoa, I., Pérez-Mendoza S., y Polèse, M. (2009). Los tres mexicos: Análisis de la distribución espacial del empleo en la industria y los servicios superiores, por tamaño urbano y por region. </a:t>
          </a:r>
          <a:r>
            <a:rPr lang="es-MX" sz="1100" b="0" i="1">
              <a:solidFill>
                <a:schemeClr val="tx1"/>
              </a:solidFill>
              <a:effectLst/>
              <a:latin typeface="+mn-lt"/>
              <a:ea typeface="+mn-ea"/>
              <a:cs typeface="+mn-cs"/>
            </a:rPr>
            <a:t>EURE (Santiago)</a:t>
          </a:r>
          <a:r>
            <a:rPr lang="es-MX" sz="1100" b="0" i="0">
              <a:solidFill>
                <a:schemeClr val="tx1"/>
              </a:solidFill>
              <a:effectLst/>
              <a:latin typeface="+mn-lt"/>
              <a:ea typeface="+mn-ea"/>
              <a:cs typeface="+mn-cs"/>
            </a:rPr>
            <a:t>, </a:t>
          </a:r>
          <a:r>
            <a:rPr lang="es-MX" sz="1100" b="0" i="1">
              <a:solidFill>
                <a:schemeClr val="tx1"/>
              </a:solidFill>
              <a:effectLst/>
              <a:latin typeface="+mn-lt"/>
              <a:ea typeface="+mn-ea"/>
              <a:cs typeface="+mn-cs"/>
            </a:rPr>
            <a:t>35</a:t>
          </a:r>
          <a:r>
            <a:rPr lang="es-MX" sz="1100" b="0" i="0">
              <a:solidFill>
                <a:schemeClr val="tx1"/>
              </a:solidFill>
              <a:effectLst/>
              <a:latin typeface="+mn-lt"/>
              <a:ea typeface="+mn-ea"/>
              <a:cs typeface="+mn-cs"/>
            </a:rPr>
            <a:t>(104). </a:t>
          </a:r>
        </a:p>
        <a:p>
          <a:r>
            <a:rPr lang="es-MX" sz="1100" b="0" i="0">
              <a:solidFill>
                <a:schemeClr val="tx1"/>
              </a:solidFill>
              <a:effectLst/>
              <a:latin typeface="+mn-lt"/>
              <a:ea typeface="+mn-ea"/>
              <a:cs typeface="+mn-cs"/>
            </a:rPr>
            <a:t>https://doi.org/10.4067/s0250-71612009000100006</a:t>
          </a:r>
          <a:endParaRPr lang="es-MX" sz="1100"/>
        </a:p>
      </xdr:txBody>
    </xdr:sp>
    <xdr:clientData/>
  </xdr:oneCellAnchor>
  <xdr:twoCellAnchor editAs="oneCell">
    <xdr:from>
      <xdr:col>54</xdr:col>
      <xdr:colOff>68580</xdr:colOff>
      <xdr:row>7</xdr:row>
      <xdr:rowOff>15240</xdr:rowOff>
    </xdr:from>
    <xdr:to>
      <xdr:col>57</xdr:col>
      <xdr:colOff>167640</xdr:colOff>
      <xdr:row>8</xdr:row>
      <xdr:rowOff>172679</xdr:rowOff>
    </xdr:to>
    <xdr:pic>
      <xdr:nvPicPr>
        <xdr:cNvPr id="8" name="Imagen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3"/>
        <a:stretch>
          <a:fillRect/>
        </a:stretch>
      </xdr:blipFill>
      <xdr:spPr>
        <a:xfrm>
          <a:off x="22090380" y="1348740"/>
          <a:ext cx="1242060" cy="347939"/>
        </a:xfrm>
        <a:prstGeom prst="rect">
          <a:avLst/>
        </a:prstGeom>
      </xdr:spPr>
    </xdr:pic>
    <xdr:clientData/>
  </xdr:twoCellAnchor>
  <xdr:oneCellAnchor>
    <xdr:from>
      <xdr:col>41</xdr:col>
      <xdr:colOff>266700</xdr:colOff>
      <xdr:row>22</xdr:row>
      <xdr:rowOff>7620</xdr:rowOff>
    </xdr:from>
    <xdr:ext cx="3116431" cy="966547"/>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17617440" y="4137660"/>
              <a:ext cx="3116431" cy="96654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𝐵𝑅</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num>
                        <m:den>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mn-lt"/>
                      <a:ea typeface="+mn-ea"/>
                      <a:cs typeface="+mn-cs"/>
                    </a:rPr>
                    <m:t>𝐵𝑅</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17617440" y="4137660"/>
              <a:ext cx="3116431" cy="96654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𝐵𝑅</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baseline="-25000">
                  <a:solidFill>
                    <a:schemeClr val="tx1"/>
                  </a:solidFill>
                  <a:effectLst/>
                  <a:latin typeface="+mn-lt"/>
                  <a:ea typeface="+mn-ea"/>
                  <a:cs typeface="+mn-cs"/>
                </a:rPr>
                <a:t>"</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endParaRPr lang="es-MX" sz="110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mn-lt"/>
                  <a:ea typeface="+mn-ea"/>
                  <a:cs typeface="+mn-cs"/>
                </a:rPr>
                <a:t>𝐵𝑅</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twoCellAnchor editAs="oneCell">
    <xdr:from>
      <xdr:col>54</xdr:col>
      <xdr:colOff>236220</xdr:colOff>
      <xdr:row>14</xdr:row>
      <xdr:rowOff>22861</xdr:rowOff>
    </xdr:from>
    <xdr:to>
      <xdr:col>57</xdr:col>
      <xdr:colOff>128387</xdr:colOff>
      <xdr:row>15</xdr:row>
      <xdr:rowOff>169355</xdr:rowOff>
    </xdr:to>
    <xdr:pic>
      <xdr:nvPicPr>
        <xdr:cNvPr id="10" name="Imagen 9">
          <a:extLst>
            <a:ext uri="{FF2B5EF4-FFF2-40B4-BE49-F238E27FC236}">
              <a16:creationId xmlns:a16="http://schemas.microsoft.com/office/drawing/2014/main" id="{00000000-0008-0000-0200-00000A000000}"/>
            </a:ext>
          </a:extLst>
        </xdr:cNvPr>
        <xdr:cNvPicPr>
          <a:picLocks noChangeAspect="1"/>
        </xdr:cNvPicPr>
      </xdr:nvPicPr>
      <xdr:blipFill rotWithShape="1">
        <a:blip xmlns:r="http://schemas.openxmlformats.org/officeDocument/2006/relationships" r:embed="rId2"/>
        <a:srcRect t="13784"/>
        <a:stretch/>
      </xdr:blipFill>
      <xdr:spPr>
        <a:xfrm>
          <a:off x="22258020" y="2971801"/>
          <a:ext cx="1035167" cy="336994"/>
        </a:xfrm>
        <a:prstGeom prst="rect">
          <a:avLst/>
        </a:prstGeom>
      </xdr:spPr>
    </xdr:pic>
    <xdr:clientData/>
  </xdr:twoCellAnchor>
  <xdr:oneCellAnchor>
    <xdr:from>
      <xdr:col>38</xdr:col>
      <xdr:colOff>281941</xdr:colOff>
      <xdr:row>8</xdr:row>
      <xdr:rowOff>0</xdr:rowOff>
    </xdr:from>
    <xdr:ext cx="4175760" cy="1297919"/>
    <xdr:sp macro="" textlink="">
      <xdr:nvSpPr>
        <xdr:cNvPr id="11" name="CuadroTexto 10">
          <a:extLst>
            <a:ext uri="{FF2B5EF4-FFF2-40B4-BE49-F238E27FC236}">
              <a16:creationId xmlns:a16="http://schemas.microsoft.com/office/drawing/2014/main" id="{00000000-0008-0000-0200-00000B000000}"/>
            </a:ext>
          </a:extLst>
        </xdr:cNvPr>
        <xdr:cNvSpPr txBox="1"/>
      </xdr:nvSpPr>
      <xdr:spPr>
        <a:xfrm>
          <a:off x="16459201" y="1623060"/>
          <a:ext cx="4175760" cy="1297919"/>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Primero mostrar las cajas</a:t>
          </a:r>
          <a:r>
            <a:rPr lang="es-MX" sz="1100" baseline="0"/>
            <a:t> para xi, z, z</a:t>
          </a:r>
          <a:r>
            <a:rPr lang="es-MX" sz="1100" baseline="-25000"/>
            <a:t>MM</a:t>
          </a:r>
          <a:r>
            <a:rPr lang="es-MX" sz="1100" baseline="0"/>
            <a:t>, z</a:t>
          </a:r>
          <a:r>
            <a:rPr lang="es-MX" sz="1100" baseline="-25000"/>
            <a:t>MP</a:t>
          </a:r>
          <a:r>
            <a:rPr lang="es-MX" sz="1100" baseline="0"/>
            <a:t>, y z</a:t>
          </a:r>
          <a:r>
            <a:rPr lang="es-MX" sz="1100" baseline="-25000"/>
            <a:t>EB</a:t>
          </a:r>
          <a:r>
            <a:rPr lang="es-MX" sz="1100"/>
            <a:t> para ANALF en todos los estados. Incluye estadísticas de asimetría y curtosis.</a:t>
          </a:r>
        </a:p>
        <a:p>
          <a:r>
            <a:rPr lang="es-MX" sz="1100"/>
            <a:t>Este ejercicio para rezago educativo es</a:t>
          </a:r>
          <a:r>
            <a:rPr lang="es-MX" sz="1100" baseline="0"/>
            <a:t> para el IC con variables sin ponderar. </a:t>
          </a:r>
          <a:r>
            <a:rPr lang="es-MX" sz="1100" baseline="0">
              <a:solidFill>
                <a:schemeClr val="tx1"/>
              </a:solidFill>
              <a:effectLst/>
              <a:latin typeface="+mn-lt"/>
              <a:ea typeface="+mn-ea"/>
              <a:cs typeface="+mn-cs"/>
            </a:rPr>
            <a:t>En el IC del rezago educativo se descarta conceptualmente ACP y DP2 por desbalanceado y se comparan MCA y MG, ambas sin ponderar. </a:t>
          </a:r>
          <a:r>
            <a:rPr lang="es-MX" sz="1100" baseline="0"/>
            <a:t>El que ya tengo redactado es para un IC con variables ponderadas. </a:t>
          </a:r>
          <a:endParaRPr lang="es-MX" sz="1100"/>
        </a:p>
      </xdr:txBody>
    </xdr:sp>
    <xdr:clientData/>
  </xdr:oneCellAnchor>
  <xdr:oneCellAnchor>
    <xdr:from>
      <xdr:col>38</xdr:col>
      <xdr:colOff>228601</xdr:colOff>
      <xdr:row>15</xdr:row>
      <xdr:rowOff>68580</xdr:rowOff>
    </xdr:from>
    <xdr:ext cx="4251960" cy="609013"/>
    <xdr:sp macro="" textlink="">
      <xdr:nvSpPr>
        <xdr:cNvPr id="12" name="CuadroTexto 11">
          <a:extLst>
            <a:ext uri="{FF2B5EF4-FFF2-40B4-BE49-F238E27FC236}">
              <a16:creationId xmlns:a16="http://schemas.microsoft.com/office/drawing/2014/main" id="{00000000-0008-0000-0200-00000C000000}"/>
            </a:ext>
          </a:extLst>
        </xdr:cNvPr>
        <xdr:cNvSpPr txBox="1"/>
      </xdr:nvSpPr>
      <xdr:spPr>
        <a:xfrm>
          <a:off x="16405861" y="3208020"/>
          <a:ext cx="4251960" cy="609013"/>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x</a:t>
          </a:r>
          <a:r>
            <a:rPr lang="es-MX" sz="1100" baseline="-25000"/>
            <a:t>j0</a:t>
          </a:r>
          <a:r>
            <a:rPr lang="es-MX" sz="1100"/>
            <a:t> pueden ser los valores de un año (v.g., 2010), la media o la mediana de cualquier año o del periodo 2000 a 2020. Tomamos la mediana del periodo para</a:t>
          </a:r>
          <a:r>
            <a:rPr lang="es-MX" sz="1100" baseline="0"/>
            <a:t> comparar con z</a:t>
          </a:r>
          <a:r>
            <a:rPr lang="es-MX" sz="1100" baseline="-25000"/>
            <a:t>MM</a:t>
          </a:r>
          <a:r>
            <a:rPr lang="es-MX" sz="1100" baseline="0"/>
            <a:t> y z</a:t>
          </a:r>
          <a:r>
            <a:rPr lang="es-MX" sz="1100" baseline="-25000"/>
            <a:t>EB</a:t>
          </a:r>
          <a:r>
            <a:rPr lang="es-MX" sz="1100" baseline="0"/>
            <a:t>.</a:t>
          </a:r>
          <a:endParaRPr lang="es-MX" sz="1100"/>
        </a:p>
      </xdr:txBody>
    </xdr:sp>
    <xdr:clientData/>
  </xdr:oneCellAnchor>
  <xdr:oneCellAnchor>
    <xdr:from>
      <xdr:col>25</xdr:col>
      <xdr:colOff>22860</xdr:colOff>
      <xdr:row>20</xdr:row>
      <xdr:rowOff>15240</xdr:rowOff>
    </xdr:from>
    <xdr:ext cx="4401846" cy="781240"/>
    <xdr:sp macro="" textlink="">
      <xdr:nvSpPr>
        <xdr:cNvPr id="13" name="CuadroTexto 12">
          <a:extLst>
            <a:ext uri="{FF2B5EF4-FFF2-40B4-BE49-F238E27FC236}">
              <a16:creationId xmlns:a16="http://schemas.microsoft.com/office/drawing/2014/main" id="{00000000-0008-0000-0200-00000D000000}"/>
            </a:ext>
          </a:extLst>
        </xdr:cNvPr>
        <xdr:cNvSpPr txBox="1"/>
      </xdr:nvSpPr>
      <xdr:spPr>
        <a:xfrm>
          <a:off x="9913620" y="4084320"/>
          <a:ext cx="4401846" cy="78124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0" i="1" u="none" strike="noStrike">
              <a:solidFill>
                <a:schemeClr val="tx1"/>
              </a:solidFill>
              <a:effectLst/>
              <a:latin typeface="+mn-lt"/>
              <a:ea typeface="+mn-ea"/>
              <a:cs typeface="+mn-cs"/>
            </a:rPr>
            <a:t>Rezago educativo</a:t>
          </a:r>
          <a:r>
            <a:rPr lang="es-MX" sz="1100" b="0" i="0" u="none" strike="noStrike">
              <a:solidFill>
                <a:schemeClr val="tx1"/>
              </a:solidFill>
              <a:effectLst/>
              <a:latin typeface="+mn-lt"/>
              <a:ea typeface="+mn-ea"/>
              <a:cs typeface="+mn-cs"/>
            </a:rPr>
            <a:t>:</a:t>
          </a:r>
          <a:r>
            <a:rPr lang="es-MX"/>
            <a:t> </a:t>
          </a:r>
        </a:p>
        <a:p>
          <a:r>
            <a:rPr lang="es-MX" sz="1100" b="0" i="0" u="none" strike="noStrike">
              <a:solidFill>
                <a:schemeClr val="tx1"/>
              </a:solidFill>
              <a:effectLst/>
              <a:latin typeface="+mn-lt"/>
              <a:ea typeface="+mn-ea"/>
              <a:cs typeface="+mn-cs"/>
            </a:rPr>
            <a:t>Población de 15 años o más analfabeta</a:t>
          </a:r>
          <a:r>
            <a:rPr lang="es-MX"/>
            <a:t> (Analf)</a:t>
          </a:r>
        </a:p>
        <a:p>
          <a:r>
            <a:rPr lang="es-MX" sz="1100" b="0" i="0" u="none" strike="noStrike">
              <a:solidFill>
                <a:schemeClr val="tx1"/>
              </a:solidFill>
              <a:effectLst/>
              <a:latin typeface="+mn-lt"/>
              <a:ea typeface="+mn-ea"/>
              <a:cs typeface="+mn-cs"/>
            </a:rPr>
            <a:t>Población de 6 a 14 años que no asiste a la escuela (no_asiste)</a:t>
          </a:r>
          <a:r>
            <a:rPr lang="es-MX"/>
            <a:t> </a:t>
          </a:r>
        </a:p>
        <a:p>
          <a:r>
            <a:rPr lang="es-MX" sz="1100" b="0" i="0" u="none" strike="noStrike">
              <a:solidFill>
                <a:schemeClr val="tx1"/>
              </a:solidFill>
              <a:effectLst/>
              <a:latin typeface="+mn-lt"/>
              <a:ea typeface="+mn-ea"/>
              <a:cs typeface="+mn-cs"/>
            </a:rPr>
            <a:t>Población de 15 años y más con educación básica incompleta</a:t>
          </a:r>
          <a:r>
            <a:rPr lang="es-MX"/>
            <a:t> (Edu_incom)</a:t>
          </a:r>
          <a:endParaRPr lang="es-MX" sz="1100"/>
        </a:p>
      </xdr:txBody>
    </xdr:sp>
    <xdr:clientData/>
  </xdr:oneCellAnchor>
  <xdr:oneCellAnchor>
    <xdr:from>
      <xdr:col>28</xdr:col>
      <xdr:colOff>251460</xdr:colOff>
      <xdr:row>10</xdr:row>
      <xdr:rowOff>198120</xdr:rowOff>
    </xdr:from>
    <xdr:ext cx="3812390" cy="264560"/>
    <xdr:sp macro="" textlink="">
      <xdr:nvSpPr>
        <xdr:cNvPr id="14" name="CuadroTexto 13">
          <a:extLst>
            <a:ext uri="{FF2B5EF4-FFF2-40B4-BE49-F238E27FC236}">
              <a16:creationId xmlns:a16="http://schemas.microsoft.com/office/drawing/2014/main" id="{00000000-0008-0000-0200-00000E000000}"/>
            </a:ext>
          </a:extLst>
        </xdr:cNvPr>
        <xdr:cNvSpPr txBox="1"/>
      </xdr:nvSpPr>
      <xdr:spPr>
        <a:xfrm>
          <a:off x="11490960" y="2202180"/>
          <a:ext cx="3812390" cy="26456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Lo</a:t>
          </a:r>
          <a:r>
            <a:rPr lang="es-MX" sz="1100" baseline="0"/>
            <a:t> inesperado: valor mínimo de z2 en el 2015, en vez del 2020</a:t>
          </a:r>
          <a:endParaRPr lang="es-MX" sz="1100"/>
        </a:p>
      </xdr:txBody>
    </xdr:sp>
    <xdr:clientData/>
  </xdr:oneCellAnchor>
  <xdr:oneCellAnchor>
    <xdr:from>
      <xdr:col>17</xdr:col>
      <xdr:colOff>7620</xdr:colOff>
      <xdr:row>20</xdr:row>
      <xdr:rowOff>15240</xdr:rowOff>
    </xdr:from>
    <xdr:ext cx="3186642" cy="96654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6454140" y="4084320"/>
              <a:ext cx="3186642" cy="96654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num>
                        <m:den>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endParaRPr lang="es-MX" sz="1100">
                <a:solidFill>
                  <a:schemeClr val="tx1"/>
                </a:solidFill>
                <a:effectLst/>
                <a:latin typeface="+mn-lt"/>
                <a:ea typeface="+mn-ea"/>
                <a:cs typeface="+mn-cs"/>
              </a:endParaRP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mlns="">
        <xdr:sp macro="" textlink="">
          <xdr:nvSpPr>
            <xdr:cNvPr id="15" name="CuadroTexto 14">
              <a:extLst>
                <a:ext uri="{FF2B5EF4-FFF2-40B4-BE49-F238E27FC236}">
                  <a16:creationId xmlns:a16="http://schemas.microsoft.com/office/drawing/2014/main" xmlns:a14="http://schemas.microsoft.com/office/drawing/2010/main" xmlns="" id="{4C859EDF-3338-49DE-A10E-DACFBB38ED1F}"/>
                </a:ext>
              </a:extLst>
            </xdr:cNvPr>
            <xdr:cNvSpPr txBox="1"/>
          </xdr:nvSpPr>
          <xdr:spPr>
            <a:xfrm>
              <a:off x="6454140" y="4084320"/>
              <a:ext cx="3186642" cy="96654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baseline="-25000">
                  <a:solidFill>
                    <a:schemeClr val="tx1"/>
                  </a:solidFill>
                  <a:effectLst/>
                  <a:latin typeface="+mn-lt"/>
                  <a:ea typeface="+mn-ea"/>
                  <a:cs typeface="+mn-cs"/>
                </a:rPr>
                <a:t>"</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endParaRPr lang="es-MX" sz="1100">
                <a:solidFill>
                  <a:schemeClr val="tx1"/>
                </a:solidFill>
                <a:effectLst/>
                <a:latin typeface="+mn-lt"/>
                <a:ea typeface="+mn-ea"/>
                <a:cs typeface="+mn-cs"/>
              </a:endParaRP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31</xdr:col>
      <xdr:colOff>15240</xdr:colOff>
      <xdr:row>18</xdr:row>
      <xdr:rowOff>7620</xdr:rowOff>
    </xdr:from>
    <xdr:ext cx="3874997" cy="781240"/>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13053060" y="3314700"/>
          <a:ext cx="3874997" cy="78124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Problema: El procedimiento zBR</a:t>
          </a:r>
          <a:r>
            <a:rPr lang="es-MX" sz="1100" baseline="0"/>
            <a:t> no discrimina transversalmente (todos los 2010 son 100) sólo longitudinalmente.</a:t>
          </a:r>
        </a:p>
        <a:p>
          <a:r>
            <a:rPr lang="es-MX" sz="1100" baseline="0"/>
            <a:t>Se necesita tomar el promedio nacional para corregir este problema.</a:t>
          </a:r>
          <a:endParaRPr lang="es-MX" sz="1100"/>
        </a:p>
      </xdr:txBody>
    </xdr:sp>
    <xdr:clientData/>
  </xdr:oneCellAnchor>
  <xdr:oneCellAnchor>
    <xdr:from>
      <xdr:col>31</xdr:col>
      <xdr:colOff>137160</xdr:colOff>
      <xdr:row>8</xdr:row>
      <xdr:rowOff>91440</xdr:rowOff>
    </xdr:from>
    <xdr:ext cx="3893820" cy="609013"/>
    <xdr:sp macro="" textlink="">
      <xdr:nvSpPr>
        <xdr:cNvPr id="3" name="CuadroTexto 2">
          <a:extLst>
            <a:ext uri="{FF2B5EF4-FFF2-40B4-BE49-F238E27FC236}">
              <a16:creationId xmlns:a16="http://schemas.microsoft.com/office/drawing/2014/main" id="{00000000-0008-0000-0300-000003000000}"/>
            </a:ext>
          </a:extLst>
        </xdr:cNvPr>
        <xdr:cNvSpPr txBox="1"/>
      </xdr:nvSpPr>
      <xdr:spPr>
        <a:xfrm>
          <a:off x="13174980" y="1592580"/>
          <a:ext cx="3893820" cy="609013"/>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0" i="0" u="none" strike="noStrike">
              <a:solidFill>
                <a:schemeClr val="tx1"/>
              </a:solidFill>
              <a:effectLst/>
              <a:latin typeface="+mn-lt"/>
              <a:ea typeface="+mn-ea"/>
              <a:cs typeface="+mn-cs"/>
            </a:rPr>
            <a:t>x1 Población de 15 años o más analfabeta</a:t>
          </a:r>
          <a:r>
            <a:rPr lang="es-MX"/>
            <a:t> </a:t>
          </a:r>
        </a:p>
        <a:p>
          <a:r>
            <a:rPr lang="es-MX" sz="1100" b="0" i="0" u="none" strike="noStrike">
              <a:solidFill>
                <a:schemeClr val="tx1"/>
              </a:solidFill>
              <a:effectLst/>
              <a:latin typeface="+mn-lt"/>
              <a:ea typeface="+mn-ea"/>
              <a:cs typeface="+mn-cs"/>
            </a:rPr>
            <a:t>x2 Población de 6 a 14 años que no asiste a la escuela</a:t>
          </a:r>
          <a:r>
            <a:rPr lang="es-MX"/>
            <a:t> </a:t>
          </a:r>
        </a:p>
        <a:p>
          <a:r>
            <a:rPr lang="es-MX" sz="1100" b="0" i="0" u="none" strike="noStrike">
              <a:solidFill>
                <a:schemeClr val="tx1"/>
              </a:solidFill>
              <a:effectLst/>
              <a:latin typeface="+mn-lt"/>
              <a:ea typeface="+mn-ea"/>
              <a:cs typeface="+mn-cs"/>
            </a:rPr>
            <a:t>x3 Población de 15 años y más con educación básica incompleta</a:t>
          </a:r>
          <a:r>
            <a:rPr lang="es-MX"/>
            <a:t> </a:t>
          </a:r>
          <a:endParaRPr lang="es-MX"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259080</xdr:colOff>
      <xdr:row>5</xdr:row>
      <xdr:rowOff>99060</xdr:rowOff>
    </xdr:from>
    <xdr:ext cx="3874997" cy="781240"/>
    <xdr:sp macro="" textlink="">
      <xdr:nvSpPr>
        <xdr:cNvPr id="13" name="CuadroTexto 12">
          <a:extLst>
            <a:ext uri="{FF2B5EF4-FFF2-40B4-BE49-F238E27FC236}">
              <a16:creationId xmlns:a16="http://schemas.microsoft.com/office/drawing/2014/main" id="{00000000-0008-0000-0400-00000D000000}"/>
            </a:ext>
          </a:extLst>
        </xdr:cNvPr>
        <xdr:cNvSpPr txBox="1"/>
      </xdr:nvSpPr>
      <xdr:spPr>
        <a:xfrm>
          <a:off x="9951720" y="1036320"/>
          <a:ext cx="3874997" cy="78124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Problema: El procedimiento zBR</a:t>
          </a:r>
          <a:r>
            <a:rPr lang="es-MX" sz="1100" baseline="0"/>
            <a:t> no discrimina transversalmente (todos los 2010 son 100) sólo longitudinalmente.</a:t>
          </a:r>
        </a:p>
        <a:p>
          <a:r>
            <a:rPr lang="es-MX" sz="1100" baseline="0"/>
            <a:t>Se necesita tomar el promedio nacional para corregir este problema.</a:t>
          </a:r>
          <a:endParaRPr lang="es-MX" sz="1100"/>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55</xdr:col>
      <xdr:colOff>15240</xdr:colOff>
      <xdr:row>0</xdr:row>
      <xdr:rowOff>15240</xdr:rowOff>
    </xdr:from>
    <xdr:to>
      <xdr:col>56</xdr:col>
      <xdr:colOff>350520</xdr:colOff>
      <xdr:row>1</xdr:row>
      <xdr:rowOff>175260</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6093440" y="15240"/>
          <a:ext cx="701040" cy="350520"/>
        </a:xfrm>
        <a:prstGeom prst="rect">
          <a:avLst/>
        </a:prstGeom>
        <a:solidFill>
          <a:schemeClr val="accent2"/>
        </a:solidFill>
      </xdr:spPr>
    </xdr:pic>
    <xdr:clientData/>
  </xdr:twoCellAnchor>
  <xdr:twoCellAnchor editAs="oneCell">
    <xdr:from>
      <xdr:col>91</xdr:col>
      <xdr:colOff>76200</xdr:colOff>
      <xdr:row>13</xdr:row>
      <xdr:rowOff>160020</xdr:rowOff>
    </xdr:from>
    <xdr:to>
      <xdr:col>95</xdr:col>
      <xdr:colOff>237838</xdr:colOff>
      <xdr:row>16</xdr:row>
      <xdr:rowOff>135147</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t="13784"/>
        <a:stretch/>
      </xdr:blipFill>
      <xdr:spPr>
        <a:xfrm>
          <a:off x="28460700" y="2613660"/>
          <a:ext cx="1632298" cy="531387"/>
        </a:xfrm>
        <a:prstGeom prst="rect">
          <a:avLst/>
        </a:prstGeom>
      </xdr:spPr>
    </xdr:pic>
    <xdr:clientData/>
  </xdr:twoCellAnchor>
  <xdr:twoCellAnchor editAs="oneCell">
    <xdr:from>
      <xdr:col>86</xdr:col>
      <xdr:colOff>297180</xdr:colOff>
      <xdr:row>13</xdr:row>
      <xdr:rowOff>152400</xdr:rowOff>
    </xdr:from>
    <xdr:to>
      <xdr:col>90</xdr:col>
      <xdr:colOff>175260</xdr:colOff>
      <xdr:row>16</xdr:row>
      <xdr:rowOff>65751</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26509980" y="2606040"/>
          <a:ext cx="1676400" cy="469611"/>
        </a:xfrm>
        <a:prstGeom prst="rect">
          <a:avLst/>
        </a:prstGeom>
      </xdr:spPr>
    </xdr:pic>
    <xdr:clientData/>
  </xdr:twoCellAnchor>
  <xdr:twoCellAnchor editAs="oneCell">
    <xdr:from>
      <xdr:col>96</xdr:col>
      <xdr:colOff>15240</xdr:colOff>
      <xdr:row>17</xdr:row>
      <xdr:rowOff>53340</xdr:rowOff>
    </xdr:from>
    <xdr:to>
      <xdr:col>100</xdr:col>
      <xdr:colOff>445444</xdr:colOff>
      <xdr:row>20</xdr:row>
      <xdr:rowOff>49631</xdr:rowOff>
    </xdr:to>
    <xdr:pic>
      <xdr:nvPicPr>
        <xdr:cNvPr id="6" name="Imagen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28475940" y="3261360"/>
          <a:ext cx="2228524" cy="544931"/>
        </a:xfrm>
        <a:prstGeom prst="rect">
          <a:avLst/>
        </a:prstGeom>
        <a:solidFill>
          <a:schemeClr val="accent2"/>
        </a:solidFill>
      </xdr:spPr>
    </xdr:pic>
    <xdr:clientData/>
  </xdr:twoCellAnchor>
  <xdr:oneCellAnchor>
    <xdr:from>
      <xdr:col>0</xdr:col>
      <xdr:colOff>45720</xdr:colOff>
      <xdr:row>24</xdr:row>
      <xdr:rowOff>137160</xdr:rowOff>
    </xdr:from>
    <xdr:ext cx="6385560" cy="609013"/>
    <xdr:sp macro="" textlink="">
      <xdr:nvSpPr>
        <xdr:cNvPr id="7" name="CuadroTexto 6">
          <a:extLst>
            <a:ext uri="{FF2B5EF4-FFF2-40B4-BE49-F238E27FC236}">
              <a16:creationId xmlns:a16="http://schemas.microsoft.com/office/drawing/2014/main" id="{00000000-0008-0000-0500-000007000000}"/>
            </a:ext>
          </a:extLst>
        </xdr:cNvPr>
        <xdr:cNvSpPr txBox="1"/>
      </xdr:nvSpPr>
      <xdr:spPr>
        <a:xfrm>
          <a:off x="45720" y="4648200"/>
          <a:ext cx="6385560" cy="609013"/>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0" i="0">
              <a:solidFill>
                <a:schemeClr val="tx1"/>
              </a:solidFill>
              <a:effectLst/>
              <a:latin typeface="+mn-lt"/>
              <a:ea typeface="+mn-ea"/>
              <a:cs typeface="+mn-cs"/>
            </a:rPr>
            <a:t>Angoa, I., Pérez-Mendoza S., y Polèse, M. (2009). Los tres mexicos: Análisis de la distribución espacial del empleo en la industria y los servicios superiores, por tamaño urbano y por region. </a:t>
          </a:r>
          <a:r>
            <a:rPr lang="es-MX" sz="1100" b="0" i="1">
              <a:solidFill>
                <a:schemeClr val="tx1"/>
              </a:solidFill>
              <a:effectLst/>
              <a:latin typeface="+mn-lt"/>
              <a:ea typeface="+mn-ea"/>
              <a:cs typeface="+mn-cs"/>
            </a:rPr>
            <a:t>EURE (Santiago)</a:t>
          </a:r>
          <a:r>
            <a:rPr lang="es-MX" sz="1100" b="0" i="0">
              <a:solidFill>
                <a:schemeClr val="tx1"/>
              </a:solidFill>
              <a:effectLst/>
              <a:latin typeface="+mn-lt"/>
              <a:ea typeface="+mn-ea"/>
              <a:cs typeface="+mn-cs"/>
            </a:rPr>
            <a:t>, </a:t>
          </a:r>
          <a:r>
            <a:rPr lang="es-MX" sz="1100" b="0" i="1">
              <a:solidFill>
                <a:schemeClr val="tx1"/>
              </a:solidFill>
              <a:effectLst/>
              <a:latin typeface="+mn-lt"/>
              <a:ea typeface="+mn-ea"/>
              <a:cs typeface="+mn-cs"/>
            </a:rPr>
            <a:t>35</a:t>
          </a:r>
          <a:r>
            <a:rPr lang="es-MX" sz="1100" b="0" i="0">
              <a:solidFill>
                <a:schemeClr val="tx1"/>
              </a:solidFill>
              <a:effectLst/>
              <a:latin typeface="+mn-lt"/>
              <a:ea typeface="+mn-ea"/>
              <a:cs typeface="+mn-cs"/>
            </a:rPr>
            <a:t>(104). </a:t>
          </a:r>
        </a:p>
        <a:p>
          <a:r>
            <a:rPr lang="es-MX" sz="1100" b="0" i="0">
              <a:solidFill>
                <a:schemeClr val="tx1"/>
              </a:solidFill>
              <a:effectLst/>
              <a:latin typeface="+mn-lt"/>
              <a:ea typeface="+mn-ea"/>
              <a:cs typeface="+mn-cs"/>
            </a:rPr>
            <a:t>https://doi.org/10.4067/s0250-71612009000100006</a:t>
          </a:r>
          <a:endParaRPr lang="es-MX" sz="1100"/>
        </a:p>
      </xdr:txBody>
    </xdr:sp>
    <xdr:clientData/>
  </xdr:oneCellAnchor>
  <xdr:twoCellAnchor editAs="oneCell">
    <xdr:from>
      <xdr:col>54</xdr:col>
      <xdr:colOff>68580</xdr:colOff>
      <xdr:row>7</xdr:row>
      <xdr:rowOff>15240</xdr:rowOff>
    </xdr:from>
    <xdr:to>
      <xdr:col>57</xdr:col>
      <xdr:colOff>167640</xdr:colOff>
      <xdr:row>8</xdr:row>
      <xdr:rowOff>172679</xdr:rowOff>
    </xdr:to>
    <xdr:pic>
      <xdr:nvPicPr>
        <xdr:cNvPr id="8" name="Imagen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3"/>
        <a:stretch>
          <a:fillRect/>
        </a:stretch>
      </xdr:blipFill>
      <xdr:spPr>
        <a:xfrm>
          <a:off x="15765780" y="1348740"/>
          <a:ext cx="1242060" cy="347939"/>
        </a:xfrm>
        <a:prstGeom prst="rect">
          <a:avLst/>
        </a:prstGeom>
      </xdr:spPr>
    </xdr:pic>
    <xdr:clientData/>
  </xdr:twoCellAnchor>
  <xdr:oneCellAnchor>
    <xdr:from>
      <xdr:col>41</xdr:col>
      <xdr:colOff>266700</xdr:colOff>
      <xdr:row>22</xdr:row>
      <xdr:rowOff>7620</xdr:rowOff>
    </xdr:from>
    <xdr:ext cx="3186642" cy="966547"/>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500-000009000000}"/>
                </a:ext>
              </a:extLst>
            </xdr:cNvPr>
            <xdr:cNvSpPr txBox="1"/>
          </xdr:nvSpPr>
          <xdr:spPr>
            <a:xfrm>
              <a:off x="17617440" y="4137660"/>
              <a:ext cx="3186642" cy="96654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num>
                        <m:den>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endParaRPr lang="es-MX" sz="1100">
                <a:solidFill>
                  <a:schemeClr val="tx1"/>
                </a:solidFill>
                <a:effectLst/>
                <a:latin typeface="+mn-lt"/>
                <a:ea typeface="+mn-ea"/>
                <a:cs typeface="+mn-cs"/>
              </a:endParaRPr>
            </a:p>
            <a:p>
              <a14:m>
                <m:oMath xmlns:m="http://schemas.openxmlformats.org/officeDocument/2006/math">
                  <m:r>
                    <a:rPr lang="en-US" sz="1100" i="1">
                      <a:solidFill>
                        <a:schemeClr val="tx1"/>
                      </a:solidFill>
                      <a:effectLst/>
                      <a:latin typeface="Cambria Math" panose="02040503050406030204" pitchFamily="18" charset="0"/>
                      <a:ea typeface="+mn-ea"/>
                      <a:cs typeface="+mn-cs"/>
                    </a:rPr>
                    <m:t>𝐸𝑅𝑐</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m:rPr>
                              <m:nor/>
                            </m:rPr>
                            <a:rPr lang="en-US" sz="1100" i="1">
                              <a:solidFill>
                                <a:schemeClr val="tx1"/>
                              </a:solidFill>
                              <a:effectLst/>
                              <a:latin typeface="+mn-lt"/>
                              <a:ea typeface="+mn-ea"/>
                              <a:cs typeface="+mn-cs"/>
                            </a:rPr>
                            <m:t>x</m:t>
                          </m:r>
                          <m:r>
                            <m:rPr>
                              <m:nor/>
                            </m:rPr>
                            <a:rPr lang="en-US" sz="1100" i="1" baseline="-25000">
                              <a:solidFill>
                                <a:schemeClr val="tx1"/>
                              </a:solidFill>
                              <a:effectLst/>
                              <a:latin typeface="+mn-lt"/>
                              <a:ea typeface="+mn-ea"/>
                              <a:cs typeface="+mn-cs"/>
                            </a:rPr>
                            <m:t>j</m:t>
                          </m:r>
                          <m:r>
                            <m:rPr>
                              <m:nor/>
                            </m:rPr>
                            <a:rPr lang="en-US" sz="1100" i="1" baseline="-25000">
                              <a:solidFill>
                                <a:schemeClr val="tx1"/>
                              </a:solidFill>
                              <a:effectLst/>
                              <a:latin typeface="+mn-lt"/>
                              <a:ea typeface="+mn-ea"/>
                              <a:cs typeface="+mn-cs"/>
                            </a:rPr>
                            <m:t>0</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mlns="">
        <xdr:sp macro="" textlink="">
          <xdr:nvSpPr>
            <xdr:cNvPr id="9" name="CuadroTexto 8">
              <a:extLst>
                <a:ext uri="{FF2B5EF4-FFF2-40B4-BE49-F238E27FC236}">
                  <a16:creationId xmlns:a16="http://schemas.microsoft.com/office/drawing/2014/main" id="{6EF0D3C0-047A-4814-8835-07E56931580E}"/>
                </a:ext>
              </a:extLst>
            </xdr:cNvPr>
            <xdr:cNvSpPr txBox="1"/>
          </xdr:nvSpPr>
          <xdr:spPr>
            <a:xfrm>
              <a:off x="17617440" y="4137660"/>
              <a:ext cx="3186642" cy="96654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baseline="-25000">
                  <a:solidFill>
                    <a:schemeClr val="tx1"/>
                  </a:solidFill>
                  <a:effectLst/>
                  <a:latin typeface="+mn-lt"/>
                  <a:ea typeface="+mn-ea"/>
                  <a:cs typeface="+mn-cs"/>
                </a:rPr>
                <a:t>"</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endParaRPr lang="es-MX" sz="1100">
                <a:solidFill>
                  <a:schemeClr val="tx1"/>
                </a:solidFill>
                <a:effectLst/>
                <a:latin typeface="+mn-lt"/>
                <a:ea typeface="+mn-ea"/>
                <a:cs typeface="+mn-cs"/>
              </a:endParaRPr>
            </a:p>
            <a:p>
              <a:r>
                <a:rPr lang="en-US" sz="1100" i="0">
                  <a:solidFill>
                    <a:schemeClr val="tx1"/>
                  </a:solidFill>
                  <a:effectLst/>
                  <a:latin typeface="Cambria Math" panose="02040503050406030204" pitchFamily="18" charset="0"/>
                  <a:ea typeface="+mn-ea"/>
                  <a:cs typeface="+mn-cs"/>
                </a:rPr>
                <a:t>𝐸𝑅𝑐=</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a:t>
              </a:r>
              <a:r>
                <a:rPr lang="en-US" sz="1100" i="0">
                  <a:solidFill>
                    <a:schemeClr val="tx1"/>
                  </a:solidFill>
                  <a:effectLst/>
                  <a:latin typeface="+mn-lt"/>
                  <a:ea typeface="+mn-ea"/>
                  <a:cs typeface="+mn-cs"/>
                </a:rPr>
                <a:t>"x</a:t>
              </a:r>
              <a:r>
                <a:rPr lang="en-US" sz="1100" i="0" baseline="-25000">
                  <a:solidFill>
                    <a:schemeClr val="tx1"/>
                  </a:solidFill>
                  <a:effectLst/>
                  <a:latin typeface="+mn-lt"/>
                  <a:ea typeface="+mn-ea"/>
                  <a:cs typeface="+mn-cs"/>
                </a:rPr>
                <a:t>j0</a:t>
              </a:r>
              <a:r>
                <a:rPr lang="en-US" sz="1100" i="0" baseline="-25000">
                  <a:solidFill>
                    <a:schemeClr val="tx1"/>
                  </a:solidFill>
                  <a:effectLst/>
                  <a:latin typeface="Cambria Math" panose="02040503050406030204" pitchFamily="18" charset="0"/>
                  <a:ea typeface="+mn-ea"/>
                  <a:cs typeface="+mn-cs"/>
                </a:rPr>
                <a:t>" </a:t>
              </a:r>
              <a:r>
                <a:rPr lang="es-MX" sz="110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twoCellAnchor editAs="oneCell">
    <xdr:from>
      <xdr:col>54</xdr:col>
      <xdr:colOff>236220</xdr:colOff>
      <xdr:row>14</xdr:row>
      <xdr:rowOff>22861</xdr:rowOff>
    </xdr:from>
    <xdr:to>
      <xdr:col>57</xdr:col>
      <xdr:colOff>128387</xdr:colOff>
      <xdr:row>15</xdr:row>
      <xdr:rowOff>169355</xdr:rowOff>
    </xdr:to>
    <xdr:pic>
      <xdr:nvPicPr>
        <xdr:cNvPr id="10" name="Imagen 9">
          <a:extLst>
            <a:ext uri="{FF2B5EF4-FFF2-40B4-BE49-F238E27FC236}">
              <a16:creationId xmlns:a16="http://schemas.microsoft.com/office/drawing/2014/main" id="{00000000-0008-0000-0500-00000A000000}"/>
            </a:ext>
          </a:extLst>
        </xdr:cNvPr>
        <xdr:cNvPicPr>
          <a:picLocks noChangeAspect="1"/>
        </xdr:cNvPicPr>
      </xdr:nvPicPr>
      <xdr:blipFill rotWithShape="1">
        <a:blip xmlns:r="http://schemas.openxmlformats.org/officeDocument/2006/relationships" r:embed="rId2"/>
        <a:srcRect t="13784"/>
        <a:stretch/>
      </xdr:blipFill>
      <xdr:spPr>
        <a:xfrm>
          <a:off x="15933420" y="2659381"/>
          <a:ext cx="1035167" cy="336994"/>
        </a:xfrm>
        <a:prstGeom prst="rect">
          <a:avLst/>
        </a:prstGeom>
      </xdr:spPr>
    </xdr:pic>
    <xdr:clientData/>
  </xdr:twoCellAnchor>
  <xdr:oneCellAnchor>
    <xdr:from>
      <xdr:col>38</xdr:col>
      <xdr:colOff>281941</xdr:colOff>
      <xdr:row>8</xdr:row>
      <xdr:rowOff>0</xdr:rowOff>
    </xdr:from>
    <xdr:ext cx="4175760" cy="1297919"/>
    <xdr:sp macro="" textlink="">
      <xdr:nvSpPr>
        <xdr:cNvPr id="11" name="CuadroTexto 10">
          <a:extLst>
            <a:ext uri="{FF2B5EF4-FFF2-40B4-BE49-F238E27FC236}">
              <a16:creationId xmlns:a16="http://schemas.microsoft.com/office/drawing/2014/main" id="{00000000-0008-0000-0500-00000B000000}"/>
            </a:ext>
          </a:extLst>
        </xdr:cNvPr>
        <xdr:cNvSpPr txBox="1"/>
      </xdr:nvSpPr>
      <xdr:spPr>
        <a:xfrm>
          <a:off x="10134601" y="1524000"/>
          <a:ext cx="4175760" cy="1297919"/>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Primero mostrar las cajas</a:t>
          </a:r>
          <a:r>
            <a:rPr lang="es-MX" sz="1100" baseline="0"/>
            <a:t> para xi, z, zMM, zMP, y z</a:t>
          </a:r>
          <a:r>
            <a:rPr lang="es-MX" sz="1100"/>
            <a:t>EB para ANALF en todos los estados. Incluye estadísticas de asimetría y curtosis.</a:t>
          </a:r>
        </a:p>
        <a:p>
          <a:r>
            <a:rPr lang="es-MX" sz="1100"/>
            <a:t>Este ejercicio para rezago educativo es</a:t>
          </a:r>
          <a:r>
            <a:rPr lang="es-MX" sz="1100" baseline="0"/>
            <a:t> para el IC con variables sin ponderar. </a:t>
          </a:r>
          <a:r>
            <a:rPr lang="es-MX" sz="1100" baseline="0">
              <a:solidFill>
                <a:schemeClr val="tx1"/>
              </a:solidFill>
              <a:effectLst/>
              <a:latin typeface="+mn-lt"/>
              <a:ea typeface="+mn-ea"/>
              <a:cs typeface="+mn-cs"/>
            </a:rPr>
            <a:t>En el IC del rezago educativo se descarta conceptualmente ACP y DP2 por desbalanceado y se comparan MCA y MG, ambas sin ponderar. </a:t>
          </a:r>
          <a:r>
            <a:rPr lang="es-MX" sz="1100" baseline="0"/>
            <a:t>El que ya tengo redactado es para un IC con variables ponderadas. </a:t>
          </a:r>
          <a:endParaRPr lang="es-MX" sz="1100"/>
        </a:p>
      </xdr:txBody>
    </xdr:sp>
    <xdr:clientData/>
  </xdr:oneCellAnchor>
  <xdr:oneCellAnchor>
    <xdr:from>
      <xdr:col>38</xdr:col>
      <xdr:colOff>228601</xdr:colOff>
      <xdr:row>15</xdr:row>
      <xdr:rowOff>68580</xdr:rowOff>
    </xdr:from>
    <xdr:ext cx="4251960" cy="609013"/>
    <xdr:sp macro="" textlink="">
      <xdr:nvSpPr>
        <xdr:cNvPr id="12" name="CuadroTexto 11">
          <a:extLst>
            <a:ext uri="{FF2B5EF4-FFF2-40B4-BE49-F238E27FC236}">
              <a16:creationId xmlns:a16="http://schemas.microsoft.com/office/drawing/2014/main" id="{00000000-0008-0000-0500-00000C000000}"/>
            </a:ext>
          </a:extLst>
        </xdr:cNvPr>
        <xdr:cNvSpPr txBox="1"/>
      </xdr:nvSpPr>
      <xdr:spPr>
        <a:xfrm>
          <a:off x="10081261" y="2895600"/>
          <a:ext cx="4251960" cy="609013"/>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a:t>x</a:t>
          </a:r>
          <a:r>
            <a:rPr lang="es-MX" sz="1100" baseline="-25000"/>
            <a:t>j0</a:t>
          </a:r>
          <a:r>
            <a:rPr lang="es-MX" sz="1100"/>
            <a:t> pueden ser los valores de un año (v.g., 2010), la media o la mediana de cualquier año o del periodo 2000 a 2020. Tomamos la mediana del periodo para</a:t>
          </a:r>
          <a:r>
            <a:rPr lang="es-MX" sz="1100" baseline="0"/>
            <a:t> comparar con z</a:t>
          </a:r>
          <a:r>
            <a:rPr lang="es-MX" sz="1100" baseline="-25000"/>
            <a:t>MM</a:t>
          </a:r>
          <a:r>
            <a:rPr lang="es-MX" sz="1100" baseline="0"/>
            <a:t> y z</a:t>
          </a:r>
          <a:r>
            <a:rPr lang="es-MX" sz="1100" baseline="-25000"/>
            <a:t>EB</a:t>
          </a:r>
          <a:r>
            <a:rPr lang="es-MX" sz="1100" baseline="0"/>
            <a:t>.</a:t>
          </a:r>
          <a:endParaRPr lang="es-MX" sz="1100"/>
        </a:p>
      </xdr:txBody>
    </xdr:sp>
    <xdr:clientData/>
  </xdr:oneCellAnchor>
  <xdr:oneCellAnchor>
    <xdr:from>
      <xdr:col>122</xdr:col>
      <xdr:colOff>274320</xdr:colOff>
      <xdr:row>13</xdr:row>
      <xdr:rowOff>45720</xdr:rowOff>
    </xdr:from>
    <xdr:ext cx="3118161" cy="985398"/>
    <mc:AlternateContent xmlns:mc="http://schemas.openxmlformats.org/markup-compatibility/2006">
      <mc:Choice xmlns:a14="http://schemas.microsoft.com/office/drawing/2010/main" Requires="a14">
        <xdr:sp macro="" textlink="">
          <xdr:nvSpPr>
            <xdr:cNvPr id="13" name="CuadroTexto 12">
              <a:extLst>
                <a:ext uri="{FF2B5EF4-FFF2-40B4-BE49-F238E27FC236}">
                  <a16:creationId xmlns:a16="http://schemas.microsoft.com/office/drawing/2014/main" id="{C567D112-909E-4276-BBE7-8B55BFB1B699}"/>
                </a:ext>
              </a:extLst>
            </xdr:cNvPr>
            <xdr:cNvSpPr txBox="1"/>
          </xdr:nvSpPr>
          <xdr:spPr>
            <a:xfrm>
              <a:off x="49461420" y="2499360"/>
              <a:ext cx="3118161" cy="985398"/>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𝐸𝐵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b="0" i="1">
                              <a:solidFill>
                                <a:schemeClr val="tx1"/>
                              </a:solidFill>
                              <a:effectLst/>
                              <a:latin typeface="+mn-lt"/>
                              <a:ea typeface="+mn-ea"/>
                              <a:cs typeface="+mn-cs"/>
                            </a:rPr>
                            <m:t>Me</m:t>
                          </m:r>
                        </m:num>
                        <m:den>
                          <m:r>
                            <m:rPr>
                              <m:nor/>
                            </m:rPr>
                            <a:rPr lang="en-US" sz="1100" b="0" i="1">
                              <a:solidFill>
                                <a:schemeClr val="tx1"/>
                              </a:solidFill>
                              <a:effectLst/>
                              <a:latin typeface="+mn-lt"/>
                              <a:ea typeface="+mn-ea"/>
                              <a:cs typeface="+mn-cs"/>
                            </a:rPr>
                            <m:t>Me</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𝐸𝐵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m:rPr>
                              <m:nor/>
                            </m:rPr>
                            <a:rPr lang="en-US" sz="1100" b="0" i="1">
                              <a:solidFill>
                                <a:schemeClr val="tx1"/>
                              </a:solidFill>
                              <a:effectLst/>
                              <a:latin typeface="+mn-lt"/>
                              <a:ea typeface="+mn-ea"/>
                              <a:cs typeface="+mn-cs"/>
                            </a:rPr>
                            <m:t>Me</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m:rPr>
                              <m:nor/>
                            </m:rPr>
                            <a:rPr lang="en-US" sz="1100" b="0" i="1">
                              <a:solidFill>
                                <a:schemeClr val="tx1"/>
                              </a:solidFill>
                              <a:effectLst/>
                              <a:latin typeface="+mn-lt"/>
                              <a:ea typeface="+mn-ea"/>
                              <a:cs typeface="+mn-cs"/>
                            </a:rPr>
                            <m:t>Me</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13" name="CuadroTexto 12">
              <a:extLst>
                <a:ext uri="{FF2B5EF4-FFF2-40B4-BE49-F238E27FC236}">
                  <a16:creationId xmlns:a16="http://schemas.microsoft.com/office/drawing/2014/main" id="{C567D112-909E-4276-BBE7-8B55BFB1B699}"/>
                </a:ext>
              </a:extLst>
            </xdr:cNvPr>
            <xdr:cNvSpPr txBox="1"/>
          </xdr:nvSpPr>
          <xdr:spPr>
            <a:xfrm>
              <a:off x="49461420" y="2499360"/>
              <a:ext cx="3118161" cy="985398"/>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𝐸𝐵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mn-lt"/>
                  <a:ea typeface="+mn-ea"/>
                  <a:cs typeface="+mn-cs"/>
                </a:rPr>
                <a:t>"Me</a:t>
              </a:r>
              <a:r>
                <a:rPr lang="en-US" sz="1100" b="0" i="0" baseline="-25000">
                  <a:solidFill>
                    <a:schemeClr val="tx1"/>
                  </a:solidFill>
                  <a:effectLst/>
                  <a:latin typeface="Cambria Math" panose="02040503050406030204" pitchFamily="18" charset="0"/>
                  <a:ea typeface="+mn-ea"/>
                  <a:cs typeface="+mn-cs"/>
                </a:rPr>
                <a:t>" </a:t>
              </a:r>
              <a:r>
                <a:rPr lang="es-MX" sz="1100" b="0" i="0" baseline="-25000">
                  <a:solidFill>
                    <a:schemeClr val="tx1"/>
                  </a:solidFill>
                  <a:effectLst/>
                  <a:latin typeface="Cambria Math" panose="02040503050406030204" pitchFamily="18" charset="0"/>
                  <a:ea typeface="+mn-ea"/>
                  <a:cs typeface="+mn-cs"/>
                </a:rPr>
                <a:t>)/(</a:t>
              </a:r>
              <a:r>
                <a:rPr lang="en-US" sz="1100" b="0" i="0" baseline="-25000">
                  <a:solidFill>
                    <a:schemeClr val="tx1"/>
                  </a:solidFill>
                  <a:effectLst/>
                  <a:latin typeface="+mn-lt"/>
                  <a:ea typeface="+mn-ea"/>
                  <a:cs typeface="+mn-cs"/>
                </a:rPr>
                <a:t>"</a:t>
              </a:r>
              <a:r>
                <a:rPr lang="en-US" sz="1100" b="0" i="0">
                  <a:solidFill>
                    <a:schemeClr val="tx1"/>
                  </a:solidFill>
                  <a:effectLst/>
                  <a:latin typeface="+mn-lt"/>
                  <a:ea typeface="+mn-ea"/>
                  <a:cs typeface="+mn-cs"/>
                </a:rPr>
                <a:t>Me</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x</a:t>
              </a:r>
              <a:r>
                <a:rPr lang="en-US" sz="1100" i="1" baseline="-25000">
                  <a:solidFill>
                    <a:schemeClr val="tx1"/>
                  </a:solidFill>
                  <a:effectLst/>
                  <a:latin typeface="+mn-lt"/>
                  <a:ea typeface="+mn-ea"/>
                  <a:cs typeface="+mn-cs"/>
                </a:rPr>
                <a:t>j0</a:t>
              </a:r>
              <a:r>
                <a:rPr lang="en-US" sz="1100" i="1">
                  <a:solidFill>
                    <a:schemeClr val="tx1"/>
                  </a:solidFill>
                  <a:effectLst/>
                  <a:latin typeface="+mn-lt"/>
                  <a:ea typeface="+mn-ea"/>
                  <a:cs typeface="+mn-cs"/>
                </a:rPr>
                <a:t> = 2010</a:t>
              </a:r>
              <a:endParaRPr lang="es-MX" sz="110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𝐸𝐵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mn-lt"/>
                  <a:ea typeface="+mn-ea"/>
                  <a:cs typeface="+mn-cs"/>
                </a:rPr>
                <a:t>"Me</a:t>
              </a:r>
              <a:r>
                <a:rPr lang="en-US" sz="1100" b="0" i="0" baseline="-25000">
                  <a:solidFill>
                    <a:schemeClr val="tx1"/>
                  </a:solidFill>
                  <a:effectLst/>
                  <a:latin typeface="Cambria Math" panose="02040503050406030204" pitchFamily="18" charset="0"/>
                  <a:ea typeface="+mn-ea"/>
                  <a:cs typeface="+mn-cs"/>
                </a:rPr>
                <a:t>" </a:t>
              </a:r>
              <a:r>
                <a:rPr lang="es-MX" sz="1100" b="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a:t>
              </a:r>
              <a:r>
                <a:rPr lang="en-US" sz="1100" b="0" i="0">
                  <a:solidFill>
                    <a:schemeClr val="tx1"/>
                  </a:solidFill>
                  <a:effectLst/>
                  <a:latin typeface="+mn-lt"/>
                  <a:ea typeface="+mn-ea"/>
                  <a:cs typeface="+mn-cs"/>
                </a:rPr>
                <a:t>"Me</a:t>
              </a:r>
              <a:r>
                <a:rPr lang="en-US" sz="1100" b="0" i="0" baseline="-25000">
                  <a:solidFill>
                    <a:schemeClr val="tx1"/>
                  </a:solidFill>
                  <a:effectLst/>
                  <a:latin typeface="Cambria Math" panose="02040503050406030204" pitchFamily="18" charset="0"/>
                  <a:ea typeface="+mn-ea"/>
                  <a:cs typeface="+mn-cs"/>
                </a:rPr>
                <a:t>" </a:t>
              </a:r>
              <a:r>
                <a:rPr lang="es-MX" sz="1100" b="0" i="0" baseline="-2500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x</a:t>
              </a:r>
              <a:r>
                <a:rPr lang="en-US" sz="1100" i="1" baseline="-25000">
                  <a:solidFill>
                    <a:schemeClr val="tx1"/>
                  </a:solidFill>
                  <a:effectLst/>
                  <a:latin typeface="+mn-lt"/>
                  <a:ea typeface="+mn-ea"/>
                  <a:cs typeface="+mn-cs"/>
                </a:rPr>
                <a:t>j0</a:t>
              </a:r>
              <a:r>
                <a:rPr lang="en-US" sz="1100">
                  <a:solidFill>
                    <a:schemeClr val="tx1"/>
                  </a:solidFill>
                  <a:effectLst/>
                  <a:latin typeface="+mn-lt"/>
                  <a:ea typeface="+mn-ea"/>
                  <a:cs typeface="+mn-cs"/>
                </a:rPr>
                <a:t> = </a:t>
              </a:r>
              <a:r>
                <a:rPr lang="en-US" sz="1100" i="1">
                  <a:solidFill>
                    <a:schemeClr val="tx1"/>
                  </a:solidFill>
                  <a:effectLst/>
                  <a:latin typeface="+mn-lt"/>
                  <a:ea typeface="+mn-ea"/>
                  <a:cs typeface="+mn-cs"/>
                </a:rPr>
                <a:t>2010</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twoCellAnchor editAs="oneCell">
    <xdr:from>
      <xdr:col>38</xdr:col>
      <xdr:colOff>304800</xdr:colOff>
      <xdr:row>9</xdr:row>
      <xdr:rowOff>114300</xdr:rowOff>
    </xdr:from>
    <xdr:to>
      <xdr:col>41</xdr:col>
      <xdr:colOff>129540</xdr:colOff>
      <xdr:row>12</xdr:row>
      <xdr:rowOff>121920</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9669780" y="1760220"/>
          <a:ext cx="1173480" cy="586740"/>
        </a:xfrm>
        <a:prstGeom prst="rect">
          <a:avLst/>
        </a:prstGeom>
        <a:solidFill>
          <a:schemeClr val="accent2"/>
        </a:solidFill>
      </xdr:spPr>
    </xdr:pic>
    <xdr:clientData/>
  </xdr:twoCellAnchor>
  <xdr:twoCellAnchor editAs="oneCell">
    <xdr:from>
      <xdr:col>31</xdr:col>
      <xdr:colOff>213360</xdr:colOff>
      <xdr:row>2</xdr:row>
      <xdr:rowOff>167640</xdr:rowOff>
    </xdr:from>
    <xdr:to>
      <xdr:col>35</xdr:col>
      <xdr:colOff>184498</xdr:colOff>
      <xdr:row>5</xdr:row>
      <xdr:rowOff>150387</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rotWithShape="1">
        <a:blip xmlns:r="http://schemas.openxmlformats.org/officeDocument/2006/relationships" r:embed="rId2"/>
        <a:srcRect t="13784"/>
        <a:stretch/>
      </xdr:blipFill>
      <xdr:spPr>
        <a:xfrm>
          <a:off x="6842760" y="533400"/>
          <a:ext cx="1632298" cy="531387"/>
        </a:xfrm>
        <a:prstGeom prst="rect">
          <a:avLst/>
        </a:prstGeom>
      </xdr:spPr>
    </xdr:pic>
    <xdr:clientData/>
  </xdr:twoCellAnchor>
  <xdr:twoCellAnchor editAs="oneCell">
    <xdr:from>
      <xdr:col>37</xdr:col>
      <xdr:colOff>251460</xdr:colOff>
      <xdr:row>3</xdr:row>
      <xdr:rowOff>167640</xdr:rowOff>
    </xdr:from>
    <xdr:to>
      <xdr:col>41</xdr:col>
      <xdr:colOff>220980</xdr:colOff>
      <xdr:row>6</xdr:row>
      <xdr:rowOff>88611</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9258300" y="716280"/>
          <a:ext cx="1676400" cy="469611"/>
        </a:xfrm>
        <a:prstGeom prst="rect">
          <a:avLst/>
        </a:prstGeom>
      </xdr:spPr>
    </xdr:pic>
    <xdr:clientData/>
  </xdr:twoCellAnchor>
  <xdr:twoCellAnchor editAs="oneCell">
    <xdr:from>
      <xdr:col>31</xdr:col>
      <xdr:colOff>38100</xdr:colOff>
      <xdr:row>6</xdr:row>
      <xdr:rowOff>53340</xdr:rowOff>
    </xdr:from>
    <xdr:to>
      <xdr:col>36</xdr:col>
      <xdr:colOff>247324</xdr:colOff>
      <xdr:row>9</xdr:row>
      <xdr:rowOff>49631</xdr:rowOff>
    </xdr:to>
    <xdr:pic>
      <xdr:nvPicPr>
        <xdr:cNvPr id="5" name="Imagen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6667500" y="1150620"/>
          <a:ext cx="2228524" cy="544931"/>
        </a:xfrm>
        <a:prstGeom prst="rect">
          <a:avLst/>
        </a:prstGeom>
        <a:solidFill>
          <a:schemeClr val="accent2"/>
        </a:solidFill>
      </xdr:spPr>
    </xdr:pic>
    <xdr:clientData/>
  </xdr:twoCellAnchor>
  <xdr:twoCellAnchor editAs="oneCell">
    <xdr:from>
      <xdr:col>30</xdr:col>
      <xdr:colOff>373380</xdr:colOff>
      <xdr:row>10</xdr:row>
      <xdr:rowOff>2984</xdr:rowOff>
    </xdr:from>
    <xdr:to>
      <xdr:col>37</xdr:col>
      <xdr:colOff>184208</xdr:colOff>
      <xdr:row>15</xdr:row>
      <xdr:rowOff>96927</xdr:rowOff>
    </xdr:to>
    <xdr:pic>
      <xdr:nvPicPr>
        <xdr:cNvPr id="7" name="Imagen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5"/>
        <a:stretch>
          <a:fillRect/>
        </a:stretch>
      </xdr:blipFill>
      <xdr:spPr>
        <a:xfrm>
          <a:off x="6553200" y="1831784"/>
          <a:ext cx="2637848" cy="1038823"/>
        </a:xfrm>
        <a:prstGeom prst="rect">
          <a:avLst/>
        </a:prstGeom>
      </xdr:spPr>
    </xdr:pic>
    <xdr:clientData/>
  </xdr:twoCellAnchor>
  <xdr:oneCellAnchor>
    <xdr:from>
      <xdr:col>34</xdr:col>
      <xdr:colOff>30480</xdr:colOff>
      <xdr:row>17</xdr:row>
      <xdr:rowOff>144780</xdr:rowOff>
    </xdr:from>
    <xdr:ext cx="2804614" cy="973087"/>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BCD2522E-BEE8-4EF8-B2AE-53AA74A52FDE}"/>
                </a:ext>
              </a:extLst>
            </xdr:cNvPr>
            <xdr:cNvSpPr txBox="1"/>
          </xdr:nvSpPr>
          <xdr:spPr>
            <a:xfrm>
              <a:off x="7940040" y="3284220"/>
              <a:ext cx="2804614"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𝐸𝐵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𝑟𝑒𝑓</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𝑚</m:t>
                          </m:r>
                          <m:r>
                            <a:rPr lang="en-US" sz="1100" i="1">
                              <a:solidFill>
                                <a:schemeClr val="tx1"/>
                              </a:solidFill>
                              <a:effectLst/>
                              <a:latin typeface="Cambria Math" panose="02040503050406030204" pitchFamily="18" charset="0"/>
                              <a:ea typeface="+mn-ea"/>
                              <a:cs typeface="+mn-cs"/>
                            </a:rPr>
                            <m:t>í</m:t>
                          </m:r>
                          <m:r>
                            <a:rPr lang="en-US" sz="1100" i="1">
                              <a:solidFill>
                                <a:schemeClr val="tx1"/>
                              </a:solidFill>
                              <a:effectLst/>
                              <a:latin typeface="Cambria Math" panose="02040503050406030204" pitchFamily="18" charset="0"/>
                              <a:ea typeface="+mn-ea"/>
                              <a:cs typeface="+mn-cs"/>
                            </a:rPr>
                            <m:t>𝑛</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baseline="-25000">
                      <a:solidFill>
                        <a:schemeClr val="tx1"/>
                      </a:solidFill>
                      <a:effectLst/>
                      <a:latin typeface="Cambria Math" panose="02040503050406030204" pitchFamily="18" charset="0"/>
                      <a:ea typeface="+mn-ea"/>
                      <a:cs typeface="+mn-cs"/>
                    </a:rPr>
                    <m:t>𝐸𝐵</m:t>
                  </m:r>
                  <m:r>
                    <a:rPr lang="en-US"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f>
                        <m:fPr>
                          <m:ctrlPr>
                            <a:rPr lang="es-MX"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𝑥</m:t>
                          </m:r>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𝑟𝑒𝑓</m:t>
                          </m:r>
                        </m:num>
                        <m:den>
                          <m:r>
                            <a:rPr lang="en-US" sz="1100" i="1">
                              <a:solidFill>
                                <a:schemeClr val="tx1"/>
                              </a:solidFill>
                              <a:effectLst/>
                              <a:latin typeface="Cambria Math" panose="02040503050406030204" pitchFamily="18" charset="0"/>
                              <a:ea typeface="+mn-ea"/>
                              <a:cs typeface="+mn-cs"/>
                            </a:rPr>
                            <m:t>𝑚𝑎𝑥</m:t>
                          </m:r>
                          <m:r>
                            <a:rPr lang="en-US" sz="1100" i="1">
                              <a:solidFill>
                                <a:schemeClr val="tx1"/>
                              </a:solidFill>
                              <a:effectLst/>
                              <a:latin typeface="Cambria Math" panose="02040503050406030204" pitchFamily="18" charset="0"/>
                              <a:ea typeface="+mn-ea"/>
                              <a:cs typeface="+mn-cs"/>
                            </a:rPr>
                            <m:t> − </m:t>
                          </m:r>
                          <m:r>
                            <a:rPr lang="en-US" sz="1100" i="1">
                              <a:solidFill>
                                <a:schemeClr val="tx1"/>
                              </a:solidFill>
                              <a:effectLst/>
                              <a:latin typeface="Cambria Math" panose="02040503050406030204" pitchFamily="18" charset="0"/>
                              <a:ea typeface="+mn-ea"/>
                              <a:cs typeface="+mn-cs"/>
                            </a:rPr>
                            <m:t>𝑟𝑒𝑓</m:t>
                          </m:r>
                        </m:den>
                      </m:f>
                      <m:r>
                        <a:rPr lang="en-US" sz="1100" i="1">
                          <a:solidFill>
                            <a:schemeClr val="tx1"/>
                          </a:solidFill>
                          <a:effectLst/>
                          <a:latin typeface="Cambria Math" panose="02040503050406030204" pitchFamily="18" charset="0"/>
                          <a:ea typeface="+mn-ea"/>
                          <a:cs typeface="+mn-cs"/>
                        </a:rPr>
                        <m:t>∗30</m:t>
                      </m:r>
                    </m:e>
                  </m:d>
                  <m:r>
                    <a:rPr lang="en-US" sz="1100" i="1">
                      <a:solidFill>
                        <a:schemeClr val="tx1"/>
                      </a:solidFill>
                      <a:effectLst/>
                      <a:latin typeface="Cambria Math" panose="02040503050406030204" pitchFamily="18" charset="0"/>
                      <a:ea typeface="+mn-ea"/>
                      <a:cs typeface="+mn-cs"/>
                    </a:rPr>
                    <m:t>+100</m:t>
                  </m:r>
                </m:oMath>
              </a14:m>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Choice>
      <mc:Fallback>
        <xdr:sp macro="" textlink="">
          <xdr:nvSpPr>
            <xdr:cNvPr id="8" name="CuadroTexto 7">
              <a:extLst>
                <a:ext uri="{FF2B5EF4-FFF2-40B4-BE49-F238E27FC236}">
                  <a16:creationId xmlns:a16="http://schemas.microsoft.com/office/drawing/2014/main" id="{BCD2522E-BEE8-4EF8-B2AE-53AA74A52FDE}"/>
                </a:ext>
              </a:extLst>
            </xdr:cNvPr>
            <xdr:cNvSpPr txBox="1"/>
          </xdr:nvSpPr>
          <xdr:spPr>
            <a:xfrm>
              <a:off x="7940040" y="3284220"/>
              <a:ext cx="2804614" cy="97308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s-MX" sz="1100">
                  <a:solidFill>
                    <a:schemeClr val="tx1"/>
                  </a:solidFill>
                  <a:effectLst/>
                  <a:latin typeface="+mn-lt"/>
                  <a:ea typeface="+mn-ea"/>
                  <a:cs typeface="+mn-cs"/>
                </a:rPr>
                <a:t>Escala con rango 100 </a:t>
              </a:r>
              <a:r>
                <a:rPr lang="en-US" sz="1100">
                  <a:solidFill>
                    <a:schemeClr val="tx1"/>
                  </a:solidFill>
                  <a:effectLst/>
                  <a:latin typeface="+mn-lt"/>
                  <a:ea typeface="+mn-ea"/>
                  <a:cs typeface="+mn-cs"/>
                </a:rPr>
                <a:t>±</a:t>
              </a:r>
              <a:r>
                <a:rPr lang="es-MX" sz="1100" baseline="0">
                  <a:solidFill>
                    <a:schemeClr val="tx1"/>
                  </a:solidFill>
                  <a:effectLst/>
                  <a:latin typeface="+mn-lt"/>
                  <a:ea typeface="+mn-ea"/>
                  <a:cs typeface="+mn-cs"/>
                </a:rPr>
                <a:t> </a:t>
              </a:r>
              <a:r>
                <a:rPr lang="es-MX" sz="1100">
                  <a:solidFill>
                    <a:schemeClr val="tx1"/>
                  </a:solidFill>
                  <a:effectLst/>
                  <a:latin typeface="+mn-lt"/>
                  <a:ea typeface="+mn-ea"/>
                  <a:cs typeface="+mn-cs"/>
                </a:rPr>
                <a:t>30:</a:t>
              </a: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𝐸𝐵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𝑟𝑒𝑓−𝑚í𝑛</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i="1">
                  <a:solidFill>
                    <a:schemeClr val="tx1"/>
                  </a:solidFill>
                  <a:effectLst/>
                  <a:latin typeface="+mn-lt"/>
                  <a:ea typeface="+mn-ea"/>
                  <a:cs typeface="+mn-cs"/>
                </a:rPr>
                <a:t>        for x &lt; ref</a:t>
              </a:r>
              <a:endParaRPr lang="es-MX" sz="110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𝑧</a:t>
              </a:r>
              <a:r>
                <a:rPr lang="en-US" sz="1100" b="0" i="0" baseline="-25000">
                  <a:solidFill>
                    <a:schemeClr val="tx1"/>
                  </a:solidFill>
                  <a:effectLst/>
                  <a:latin typeface="Cambria Math" panose="02040503050406030204" pitchFamily="18" charset="0"/>
                  <a:ea typeface="+mn-ea"/>
                  <a:cs typeface="+mn-cs"/>
                </a:rPr>
                <a:t>𝐸𝐵</a:t>
              </a:r>
              <a:r>
                <a:rPr lang="en-US" sz="1100" i="0">
                  <a:solidFill>
                    <a:schemeClr val="tx1"/>
                  </a:solidFill>
                  <a:effectLst/>
                  <a:latin typeface="Cambria Math" panose="02040503050406030204" pitchFamily="18" charset="0"/>
                  <a:ea typeface="+mn-ea"/>
                  <a:cs typeface="+mn-cs"/>
                </a:rPr>
                <a:t>=</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𝑥−𝑟𝑒𝑓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𝑚𝑎𝑥 − 𝑟𝑒𝑓</a:t>
              </a:r>
              <a:r>
                <a:rPr lang="es-MX"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∗30)+100</a:t>
              </a:r>
              <a:r>
                <a:rPr lang="en-US" sz="1100">
                  <a:solidFill>
                    <a:schemeClr val="tx1"/>
                  </a:solidFill>
                  <a:effectLst/>
                  <a:latin typeface="+mn-lt"/>
                  <a:ea typeface="+mn-ea"/>
                  <a:cs typeface="+mn-cs"/>
                </a:rPr>
                <a:t>    </a:t>
              </a:r>
              <a:r>
                <a:rPr lang="en-US" sz="1100" i="1">
                  <a:solidFill>
                    <a:schemeClr val="tx1"/>
                  </a:solidFill>
                  <a:effectLst/>
                  <a:latin typeface="+mn-lt"/>
                  <a:ea typeface="+mn-ea"/>
                  <a:cs typeface="+mn-cs"/>
                </a:rPr>
                <a:t>for x &gt; ref</a:t>
              </a:r>
              <a:r>
                <a:rPr lang="en-US" sz="1100">
                  <a:solidFill>
                    <a:schemeClr val="tx1"/>
                  </a:solidFill>
                  <a:effectLst/>
                  <a:latin typeface="+mn-lt"/>
                  <a:ea typeface="+mn-ea"/>
                  <a:cs typeface="+mn-cs"/>
                </a:rPr>
                <a:t>     </a:t>
              </a:r>
              <a:endParaRPr lang="es-MX" sz="1100">
                <a:solidFill>
                  <a:schemeClr val="tx1"/>
                </a:solidFill>
                <a:effectLst/>
                <a:latin typeface="+mn-lt"/>
                <a:ea typeface="+mn-ea"/>
                <a:cs typeface="+mn-cs"/>
              </a:endParaRPr>
            </a:p>
            <a:p>
              <a:endParaRPr lang="es-MX"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1C7DD-5392-44C6-AD29-C01E751F2380}">
  <dimension ref="A1:DR41"/>
  <sheetViews>
    <sheetView workbookViewId="0">
      <selection activeCell="Q46" sqref="Q46"/>
    </sheetView>
  </sheetViews>
  <sheetFormatPr baseColWidth="10" defaultRowHeight="14.4" x14ac:dyDescent="0.3"/>
  <cols>
    <col min="1" max="1" width="7.6640625" bestFit="1" customWidth="1"/>
    <col min="2" max="6" width="5" bestFit="1" customWidth="1"/>
    <col min="7" max="7" width="9" customWidth="1"/>
    <col min="8" max="8" width="8.33203125" customWidth="1"/>
    <col min="9" max="12" width="6.5546875" customWidth="1"/>
    <col min="13" max="13" width="5.77734375" customWidth="1"/>
    <col min="14" max="14" width="4.77734375" customWidth="1"/>
    <col min="15" max="17" width="5.21875" customWidth="1"/>
    <col min="18" max="18" width="7.109375" customWidth="1"/>
    <col min="19" max="19" width="5.44140625" customWidth="1"/>
    <col min="20" max="20" width="4.77734375" customWidth="1"/>
    <col min="21" max="21" width="5.21875" customWidth="1"/>
    <col min="22" max="22" width="5" customWidth="1"/>
    <col min="23" max="23" width="5.21875" customWidth="1"/>
    <col min="24" max="24" width="7.21875" customWidth="1"/>
    <col min="25" max="25" width="5.77734375" customWidth="1"/>
    <col min="26" max="26" width="4.77734375" customWidth="1"/>
    <col min="27" max="29" width="5.21875" customWidth="1"/>
    <col min="30" max="30" width="6.44140625" customWidth="1"/>
    <col min="31" max="31" width="5.77734375" customWidth="1"/>
    <col min="32" max="32" width="4.77734375" customWidth="1"/>
    <col min="33" max="35" width="5.21875" customWidth="1"/>
    <col min="36" max="36" width="6.5546875" customWidth="1"/>
    <col min="37" max="37" width="1.5546875" customWidth="1"/>
    <col min="38" max="42" width="6.5546875" bestFit="1" customWidth="1"/>
  </cols>
  <sheetData>
    <row r="1" spans="1:42" x14ac:dyDescent="0.3">
      <c r="G1" s="6" t="s">
        <v>53</v>
      </c>
      <c r="I1" s="35">
        <f>MEDIAN(B5:F36)</f>
        <v>5.37941</v>
      </c>
      <c r="K1" s="5" t="s">
        <v>54</v>
      </c>
      <c r="L1" s="5"/>
      <c r="M1" s="35">
        <f>MAX(B5:F36)</f>
        <v>22.905110000000001</v>
      </c>
    </row>
    <row r="2" spans="1:42" ht="15.6" x14ac:dyDescent="0.35">
      <c r="G2" s="20" t="s">
        <v>49</v>
      </c>
      <c r="K2" s="5" t="s">
        <v>55</v>
      </c>
      <c r="L2" s="5"/>
      <c r="M2" s="35">
        <f>MIN(B5:F36)</f>
        <v>1.423562</v>
      </c>
    </row>
    <row r="3" spans="1:42" ht="15.6" x14ac:dyDescent="0.35">
      <c r="B3" s="5" t="s">
        <v>43</v>
      </c>
      <c r="G3" s="23">
        <v>2000</v>
      </c>
      <c r="M3" s="22">
        <v>2005</v>
      </c>
      <c r="S3" s="22">
        <v>2010</v>
      </c>
      <c r="Y3" s="22">
        <v>2015</v>
      </c>
      <c r="AE3" s="22">
        <v>2020</v>
      </c>
      <c r="AL3" s="59" t="s">
        <v>49</v>
      </c>
      <c r="AM3" s="10" t="s">
        <v>62</v>
      </c>
      <c r="AN3" s="10"/>
      <c r="AO3" s="10"/>
      <c r="AP3" s="13"/>
    </row>
    <row r="4" spans="1:42" ht="15.6" x14ac:dyDescent="0.35">
      <c r="A4" s="22" t="s">
        <v>35</v>
      </c>
      <c r="B4" s="22">
        <v>2000</v>
      </c>
      <c r="C4" s="22">
        <v>2005</v>
      </c>
      <c r="D4" s="22">
        <v>2010</v>
      </c>
      <c r="E4" s="22">
        <v>2015</v>
      </c>
      <c r="F4" s="22">
        <v>2020</v>
      </c>
      <c r="G4" s="37" t="s">
        <v>52</v>
      </c>
      <c r="H4" s="38" t="s">
        <v>51</v>
      </c>
      <c r="I4" s="39" t="s">
        <v>56</v>
      </c>
      <c r="J4" s="39" t="s">
        <v>57</v>
      </c>
      <c r="K4" s="45" t="s">
        <v>58</v>
      </c>
      <c r="L4" s="40" t="s">
        <v>49</v>
      </c>
      <c r="M4" s="41" t="s">
        <v>52</v>
      </c>
      <c r="N4" s="38" t="s">
        <v>51</v>
      </c>
      <c r="O4" s="39" t="s">
        <v>56</v>
      </c>
      <c r="P4" s="39" t="s">
        <v>57</v>
      </c>
      <c r="Q4" s="39" t="s">
        <v>58</v>
      </c>
      <c r="R4" s="40" t="s">
        <v>49</v>
      </c>
      <c r="S4" s="41" t="s">
        <v>52</v>
      </c>
      <c r="T4" s="38" t="s">
        <v>51</v>
      </c>
      <c r="U4" s="39" t="s">
        <v>56</v>
      </c>
      <c r="V4" s="39" t="s">
        <v>57</v>
      </c>
      <c r="W4" s="39" t="s">
        <v>58</v>
      </c>
      <c r="X4" s="44" t="s">
        <v>49</v>
      </c>
      <c r="Y4" s="37" t="s">
        <v>52</v>
      </c>
      <c r="Z4" s="38" t="s">
        <v>51</v>
      </c>
      <c r="AA4" s="39" t="s">
        <v>56</v>
      </c>
      <c r="AB4" s="39" t="s">
        <v>57</v>
      </c>
      <c r="AC4" s="39" t="s">
        <v>58</v>
      </c>
      <c r="AD4" s="44" t="s">
        <v>49</v>
      </c>
      <c r="AE4" s="37" t="s">
        <v>52</v>
      </c>
      <c r="AF4" s="38" t="s">
        <v>51</v>
      </c>
      <c r="AG4" s="39" t="s">
        <v>56</v>
      </c>
      <c r="AH4" s="39" t="s">
        <v>57</v>
      </c>
      <c r="AI4" s="39" t="s">
        <v>58</v>
      </c>
      <c r="AJ4" s="44" t="s">
        <v>49</v>
      </c>
      <c r="AL4" s="60">
        <v>2000</v>
      </c>
      <c r="AM4" s="61">
        <v>2005</v>
      </c>
      <c r="AN4" s="61">
        <v>2010</v>
      </c>
      <c r="AO4" s="61">
        <v>2015</v>
      </c>
      <c r="AP4" s="61">
        <v>2020</v>
      </c>
    </row>
    <row r="5" spans="1:42" x14ac:dyDescent="0.3">
      <c r="A5" s="2" t="s">
        <v>3</v>
      </c>
      <c r="B5" s="4">
        <v>4.8379799999999999</v>
      </c>
      <c r="C5" s="1">
        <v>4.152704</v>
      </c>
      <c r="D5" s="11">
        <v>3.25624</v>
      </c>
      <c r="E5" s="1">
        <v>2.5915699999999999</v>
      </c>
      <c r="F5" s="12">
        <v>2.1087609999999999</v>
      </c>
      <c r="G5" s="36">
        <f>IF(B5&gt;=$I$1,1,0)</f>
        <v>0</v>
      </c>
      <c r="H5" s="34">
        <f>IF(B5&lt;$I$1,1,0)</f>
        <v>1</v>
      </c>
      <c r="I5" s="14">
        <f>(B5-$I$1)/($M$1-$I$1)</f>
        <v>-3.0893487849272785E-2</v>
      </c>
      <c r="J5" s="14">
        <f>(B5-$I$1)/($I$1-$M$2)</f>
        <v>-0.13686825176295955</v>
      </c>
      <c r="K5" s="14">
        <f>(I5*G5)+(J5*H5)</f>
        <v>-0.13686825176295955</v>
      </c>
      <c r="L5" s="14">
        <f>(K5*30)+100</f>
        <v>95.893952447111218</v>
      </c>
      <c r="M5" s="36">
        <f>IF(C5&gt;=$I$1,1,0)</f>
        <v>0</v>
      </c>
      <c r="N5" s="34">
        <f>IF(C5&lt;$I$1,1,0)</f>
        <v>1</v>
      </c>
      <c r="O5" s="14">
        <f>(C5-$I$1)/($M$1-$I$1)</f>
        <v>-6.999469350724935E-2</v>
      </c>
      <c r="P5" s="14">
        <f>(C5-$I$1)/($I$1-$M$2)</f>
        <v>-0.31009937692247025</v>
      </c>
      <c r="Q5" s="14">
        <f>(O5*M5)+(P5*N5)</f>
        <v>-0.31009937692247025</v>
      </c>
      <c r="R5" s="43">
        <f>(Q5*30)+100</f>
        <v>90.697018692325898</v>
      </c>
      <c r="S5" s="46">
        <f>IF(D5&gt;=$I$1,1,0)</f>
        <v>0</v>
      </c>
      <c r="T5" s="34">
        <f>IF(D5&lt;$I$1,1,0)</f>
        <v>1</v>
      </c>
      <c r="U5" s="14">
        <f>(D5-$I$1)/($M$1-$I$1)</f>
        <v>-0.12114608831601591</v>
      </c>
      <c r="V5" s="14">
        <f>(D5-$I$1)/($I$1-$M$2)</f>
        <v>-0.53671677981560462</v>
      </c>
      <c r="W5" s="14">
        <f>(U5*S5)+(V5*T5)</f>
        <v>-0.53671677981560462</v>
      </c>
      <c r="X5" s="14">
        <f>(W5*30)+100</f>
        <v>83.898496605531861</v>
      </c>
      <c r="Y5" s="36">
        <f>IF(E5&gt;=$I$1,1,0)</f>
        <v>0</v>
      </c>
      <c r="Z5" s="42">
        <f>IF(E5&lt;$I$1,1,0)</f>
        <v>1</v>
      </c>
      <c r="AA5" s="14">
        <f>(E5-$I$1)/($M$1-$I$1)</f>
        <v>-0.15907153494582243</v>
      </c>
      <c r="AB5" s="14">
        <f>(E5-$I$1)/($I$1-$M$2)</f>
        <v>-0.70473890806724626</v>
      </c>
      <c r="AC5" s="14">
        <f>(AA5*Y5)+(AB5*Z5)</f>
        <v>-0.70473890806724626</v>
      </c>
      <c r="AD5" s="14">
        <f>(AC5*30)+100</f>
        <v>78.857832757982607</v>
      </c>
      <c r="AE5" s="36">
        <f>IF(F5&gt;=$I$1,1,0)</f>
        <v>0</v>
      </c>
      <c r="AF5" s="42">
        <f>IF(F5&lt;$I$1,1,0)</f>
        <v>1</v>
      </c>
      <c r="AG5" s="14">
        <f>(F5-$I$1)/($M$1-$I$1)</f>
        <v>-0.18662016353127123</v>
      </c>
      <c r="AH5" s="14">
        <f>(F5-$I$1)/($I$1-$M$2)</f>
        <v>-0.82678833969353727</v>
      </c>
      <c r="AI5" s="14">
        <f>(AG5*AE5)+(AH5*AF5)</f>
        <v>-0.82678833969353727</v>
      </c>
      <c r="AJ5" s="14">
        <f>(AI5*30)+100</f>
        <v>75.19634980919389</v>
      </c>
      <c r="AL5" s="62">
        <f>L5</f>
        <v>95.893952447111218</v>
      </c>
      <c r="AM5" s="63">
        <f>R5</f>
        <v>90.697018692325898</v>
      </c>
      <c r="AN5" s="63">
        <f>X5</f>
        <v>83.898496605531861</v>
      </c>
      <c r="AO5" s="63">
        <f>AD5</f>
        <v>78.857832757982607</v>
      </c>
      <c r="AP5" s="63">
        <f>AJ5</f>
        <v>75.19634980919389</v>
      </c>
    </row>
    <row r="6" spans="1:42" x14ac:dyDescent="0.3">
      <c r="A6" s="2" t="s">
        <v>4</v>
      </c>
      <c r="B6" s="4">
        <v>3.5237400000000001</v>
      </c>
      <c r="C6" s="1">
        <v>3.069734</v>
      </c>
      <c r="D6" s="11">
        <v>2.5714899999999998</v>
      </c>
      <c r="E6" s="1">
        <v>1.9523999999999999</v>
      </c>
      <c r="F6" s="12">
        <v>1.8211979999999999</v>
      </c>
      <c r="G6" s="36">
        <f>IF(B6&gt;=$I$1,1,0)</f>
        <v>0</v>
      </c>
      <c r="H6" s="34">
        <f>IF(B6&lt;$I$1,1,0)</f>
        <v>1</v>
      </c>
      <c r="I6" s="14">
        <f>(B6-$I$1)/($M$1-$I$1)</f>
        <v>-0.10588278927517873</v>
      </c>
      <c r="J6" s="14">
        <f>(B6-$I$1)/($I$1-$M$2)</f>
        <v>-0.4690953747464513</v>
      </c>
      <c r="K6" s="14">
        <f t="shared" ref="K6:K36" si="0">(I6*G6)+(J6*H6)</f>
        <v>-0.4690953747464513</v>
      </c>
      <c r="L6" s="14">
        <f t="shared" ref="L6:L36" si="1">(K6*30)+100</f>
        <v>85.927138757606457</v>
      </c>
      <c r="M6" s="36">
        <f>IF(C6&gt;=$I$1,1,0)</f>
        <v>0</v>
      </c>
      <c r="N6" s="34">
        <f>IF(C6&lt;$I$1,1,0)</f>
        <v>1</v>
      </c>
      <c r="O6" s="14">
        <f>(C6-$I$1)/($M$1-$I$1)</f>
        <v>-0.13178794570259675</v>
      </c>
      <c r="P6" s="14">
        <f>(C6-$I$1)/($I$1-$M$2)</f>
        <v>-0.583863687381315</v>
      </c>
      <c r="Q6" s="14">
        <f t="shared" ref="Q6:Q36" si="2">(O6*M6)+(P6*N6)</f>
        <v>-0.583863687381315</v>
      </c>
      <c r="R6" s="43">
        <f t="shared" ref="R6:R36" si="3">(Q6*30)+100</f>
        <v>82.484089378560554</v>
      </c>
      <c r="S6" s="36">
        <f>IF(D6&gt;=$I$1,1,0)</f>
        <v>0</v>
      </c>
      <c r="T6" s="34">
        <f>IF(D6&lt;$I$1,1,0)</f>
        <v>1</v>
      </c>
      <c r="U6" s="14">
        <f>(D6-$I$1)/($M$1-$I$1)</f>
        <v>-0.16021728090746731</v>
      </c>
      <c r="V6" s="14">
        <f>(D6-$I$1)/($I$1-$M$2)</f>
        <v>-0.70981493727767098</v>
      </c>
      <c r="W6" s="14">
        <f t="shared" ref="W6:W36" si="4">(U6*S6)+(V6*T6)</f>
        <v>-0.70981493727767098</v>
      </c>
      <c r="X6" s="14">
        <f t="shared" ref="X6:X36" si="5">(W6*30)+100</f>
        <v>78.705551881669862</v>
      </c>
      <c r="Y6" s="36">
        <f>IF(E6&gt;=$I$1,1,0)</f>
        <v>0</v>
      </c>
      <c r="Z6" s="42">
        <f>IF(E6&lt;$I$1,1,0)</f>
        <v>1</v>
      </c>
      <c r="AA6" s="14">
        <f>(E6-$I$1)/($M$1-$I$1)</f>
        <v>-0.19554197549883884</v>
      </c>
      <c r="AB6" s="14">
        <f>(E6-$I$1)/($I$1-$M$2)</f>
        <v>-0.86631488368612752</v>
      </c>
      <c r="AC6" s="14">
        <f t="shared" ref="AC6:AC36" si="6">(AA6*Y6)+(AB6*Z6)</f>
        <v>-0.86631488368612752</v>
      </c>
      <c r="AD6" s="14">
        <f t="shared" ref="AD6:AD36" si="7">(AC6*30)+100</f>
        <v>74.010553489416168</v>
      </c>
      <c r="AE6" s="36">
        <f>IF(F6&gt;=$I$1,1,0)</f>
        <v>0</v>
      </c>
      <c r="AF6" s="42">
        <f>IF(F6&lt;$I$1,1,0)</f>
        <v>1</v>
      </c>
      <c r="AG6" s="14">
        <f>(F6-$I$1)/($M$1-$I$1)</f>
        <v>-0.20302823852970209</v>
      </c>
      <c r="AH6" s="14">
        <f>(F6-$I$1)/($I$1-$M$2)</f>
        <v>-0.89948147653802679</v>
      </c>
      <c r="AI6" s="14">
        <f t="shared" ref="AI6:AI36" si="8">(AG6*AE6)+(AH6*AF6)</f>
        <v>-0.89948147653802679</v>
      </c>
      <c r="AJ6" s="14">
        <f t="shared" ref="AJ6:AJ36" si="9">(AI6*30)+100</f>
        <v>73.015555703859192</v>
      </c>
      <c r="AL6" s="62">
        <f t="shared" ref="AL6:AL36" si="10">L6</f>
        <v>85.927138757606457</v>
      </c>
      <c r="AM6" s="63">
        <f t="shared" ref="AM6:AM36" si="11">R6</f>
        <v>82.484089378560554</v>
      </c>
      <c r="AN6" s="63">
        <f t="shared" ref="AN6:AN36" si="12">X6</f>
        <v>78.705551881669862</v>
      </c>
      <c r="AO6" s="63">
        <f t="shared" ref="AO6:AO36" si="13">AD6</f>
        <v>74.010553489416168</v>
      </c>
      <c r="AP6" s="63">
        <f t="shared" ref="AP6:AP36" si="14">AJ6</f>
        <v>73.015555703859192</v>
      </c>
    </row>
    <row r="7" spans="1:42" x14ac:dyDescent="0.3">
      <c r="A7" s="2" t="s">
        <v>5</v>
      </c>
      <c r="B7" s="4">
        <v>4.2012900000000002</v>
      </c>
      <c r="C7" s="1">
        <v>3.5998559999999999</v>
      </c>
      <c r="D7" s="11">
        <v>3.2111399999999999</v>
      </c>
      <c r="E7" s="1">
        <v>2.4873400000000001</v>
      </c>
      <c r="F7" s="12">
        <v>2.330508</v>
      </c>
      <c r="G7" s="36">
        <f>IF(B7&gt;=$I$1,1,0)</f>
        <v>0</v>
      </c>
      <c r="H7" s="34">
        <f>IF(B7&lt;$I$1,1,0)</f>
        <v>1</v>
      </c>
      <c r="I7" s="14">
        <f>(B7-$I$1)/($M$1-$I$1)</f>
        <v>-6.7222421928938639E-2</v>
      </c>
      <c r="J7" s="14">
        <f>(B7-$I$1)/($I$1-$M$2)</f>
        <v>-0.29781730743951734</v>
      </c>
      <c r="K7" s="14">
        <f t="shared" si="0"/>
        <v>-0.29781730743951734</v>
      </c>
      <c r="L7" s="14">
        <f t="shared" si="1"/>
        <v>91.065480776814482</v>
      </c>
      <c r="M7" s="36">
        <f>IF(C7&gt;=$I$1,1,0)</f>
        <v>0</v>
      </c>
      <c r="N7" s="34">
        <f>IF(C7&lt;$I$1,1,0)</f>
        <v>1</v>
      </c>
      <c r="O7" s="14">
        <f>(C7-$I$1)/($M$1-$I$1)</f>
        <v>-0.10153968172455309</v>
      </c>
      <c r="P7" s="14">
        <f>(C7-$I$1)/($I$1-$M$2)</f>
        <v>-0.44985398832311052</v>
      </c>
      <c r="Q7" s="14">
        <f t="shared" si="2"/>
        <v>-0.44985398832311052</v>
      </c>
      <c r="R7" s="43">
        <f t="shared" si="3"/>
        <v>86.50438035030669</v>
      </c>
      <c r="S7" s="36">
        <f>IF(D7&gt;=$I$1,1,0)</f>
        <v>0</v>
      </c>
      <c r="T7" s="34">
        <f>IF(D7&lt;$I$1,1,0)</f>
        <v>1</v>
      </c>
      <c r="U7" s="14">
        <f>(D7-$I$1)/($M$1-$I$1)</f>
        <v>-0.12371945200477014</v>
      </c>
      <c r="V7" s="14">
        <f>(D7-$I$1)/($I$1-$M$2)</f>
        <v>-0.54811762231511429</v>
      </c>
      <c r="W7" s="14">
        <f t="shared" si="4"/>
        <v>-0.54811762231511429</v>
      </c>
      <c r="X7" s="14">
        <f t="shared" si="5"/>
        <v>83.556471330546572</v>
      </c>
      <c r="Y7" s="36">
        <f>IF(E7&gt;=$I$1,1,0)</f>
        <v>0</v>
      </c>
      <c r="Z7" s="42">
        <f>IF(E7&lt;$I$1,1,0)</f>
        <v>1</v>
      </c>
      <c r="AA7" s="14">
        <f>(E7-$I$1)/($M$1-$I$1)</f>
        <v>-0.1650188009608746</v>
      </c>
      <c r="AB7" s="14">
        <f>(E7-$I$1)/($I$1-$M$2)</f>
        <v>-0.73108724096578026</v>
      </c>
      <c r="AC7" s="14">
        <f t="shared" si="6"/>
        <v>-0.73108724096578026</v>
      </c>
      <c r="AD7" s="14">
        <f t="shared" si="7"/>
        <v>78.067382771026587</v>
      </c>
      <c r="AE7" s="36">
        <f>IF(F7&gt;=$I$1,1,0)</f>
        <v>0</v>
      </c>
      <c r="AF7" s="42">
        <f>IF(F7&lt;$I$1,1,0)</f>
        <v>1</v>
      </c>
      <c r="AG7" s="14">
        <f>(F7-$I$1)/($M$1-$I$1)</f>
        <v>-0.17396748774656648</v>
      </c>
      <c r="AH7" s="14">
        <f>(F7-$I$1)/($I$1-$M$2)</f>
        <v>-0.77073284918935203</v>
      </c>
      <c r="AI7" s="14">
        <f t="shared" si="8"/>
        <v>-0.77073284918935203</v>
      </c>
      <c r="AJ7" s="14">
        <f t="shared" si="9"/>
        <v>76.87801452431944</v>
      </c>
      <c r="AL7" s="62">
        <f t="shared" si="10"/>
        <v>91.065480776814482</v>
      </c>
      <c r="AM7" s="63">
        <f t="shared" si="11"/>
        <v>86.50438035030669</v>
      </c>
      <c r="AN7" s="63">
        <f t="shared" si="12"/>
        <v>83.556471330546572</v>
      </c>
      <c r="AO7" s="63">
        <f t="shared" si="13"/>
        <v>78.067382771026587</v>
      </c>
      <c r="AP7" s="63">
        <f t="shared" si="14"/>
        <v>76.87801452431944</v>
      </c>
    </row>
    <row r="8" spans="1:42" x14ac:dyDescent="0.3">
      <c r="A8" s="2" t="s">
        <v>6</v>
      </c>
      <c r="B8" s="4">
        <v>11.801390000000001</v>
      </c>
      <c r="C8" s="1">
        <v>10.168850000000001</v>
      </c>
      <c r="D8" s="11">
        <v>8.30748</v>
      </c>
      <c r="E8" s="1">
        <v>6.6499100000000002</v>
      </c>
      <c r="F8" s="12">
        <v>5.8548859999999996</v>
      </c>
      <c r="G8" s="36">
        <f>IF(B8&gt;=$I$1,1,0)</f>
        <v>1</v>
      </c>
      <c r="H8" s="34">
        <f>IF(B8&lt;$I$1,1,0)</f>
        <v>0</v>
      </c>
      <c r="I8" s="14">
        <f>(B8-$I$1)/($M$1-$I$1)</f>
        <v>0.36643215392252526</v>
      </c>
      <c r="J8" s="14">
        <f>(B8-$I$1)/($I$1-$M$2)</f>
        <v>1.6234142464523413</v>
      </c>
      <c r="K8" s="14">
        <f t="shared" si="0"/>
        <v>0.36643215392252526</v>
      </c>
      <c r="L8" s="14">
        <f t="shared" si="1"/>
        <v>110.99296461767575</v>
      </c>
      <c r="M8" s="36">
        <f>IF(C8&gt;=$I$1,1,0)</f>
        <v>1</v>
      </c>
      <c r="N8" s="34">
        <f>IF(C8&lt;$I$1,1,0)</f>
        <v>0</v>
      </c>
      <c r="O8" s="14">
        <f>(C8-$I$1)/($M$1-$I$1)</f>
        <v>0.2732809531145689</v>
      </c>
      <c r="P8" s="14">
        <f>(C8-$I$1)/($I$1-$M$2)</f>
        <v>1.2107239711940401</v>
      </c>
      <c r="Q8" s="14">
        <f t="shared" si="2"/>
        <v>0.2732809531145689</v>
      </c>
      <c r="R8" s="43">
        <f t="shared" si="3"/>
        <v>108.19842859343707</v>
      </c>
      <c r="S8" s="36">
        <f>IF(D8&gt;=$I$1,1,0)</f>
        <v>1</v>
      </c>
      <c r="T8" s="34">
        <f>IF(D8&lt;$I$1,1,0)</f>
        <v>0</v>
      </c>
      <c r="U8" s="14">
        <f>(D8-$I$1)/($M$1-$I$1)</f>
        <v>0.16707292718693117</v>
      </c>
      <c r="V8" s="14">
        <f>(D8-$I$1)/($I$1-$M$2)</f>
        <v>0.74018769174144206</v>
      </c>
      <c r="W8" s="14">
        <f t="shared" si="4"/>
        <v>0.16707292718693117</v>
      </c>
      <c r="X8" s="14">
        <f t="shared" si="5"/>
        <v>105.01218781560793</v>
      </c>
      <c r="Y8" s="36">
        <f>IF(E8&gt;=$I$1,1,0)</f>
        <v>1</v>
      </c>
      <c r="Z8" s="42">
        <f>IF(E8&lt;$I$1,1,0)</f>
        <v>0</v>
      </c>
      <c r="AA8" s="14">
        <f>(E8-$I$1)/($M$1-$I$1)</f>
        <v>7.2493538061247212E-2</v>
      </c>
      <c r="AB8" s="14">
        <f>(E8-$I$1)/($I$1-$M$2)</f>
        <v>0.32117007529106278</v>
      </c>
      <c r="AC8" s="14">
        <f t="shared" si="6"/>
        <v>7.2493538061247212E-2</v>
      </c>
      <c r="AD8" s="14">
        <f t="shared" si="7"/>
        <v>102.17480614183742</v>
      </c>
      <c r="AE8" s="36">
        <f>IF(F8&gt;=$I$1,1,0)</f>
        <v>1</v>
      </c>
      <c r="AF8" s="42">
        <f>IF(F8&lt;$I$1,1,0)</f>
        <v>0</v>
      </c>
      <c r="AG8" s="14">
        <f>(F8-$I$1)/($M$1-$I$1)</f>
        <v>2.7130214485013411E-2</v>
      </c>
      <c r="AH8" s="14">
        <f>(F8-$I$1)/($I$1-$M$2)</f>
        <v>0.12019572036134846</v>
      </c>
      <c r="AI8" s="14">
        <f t="shared" si="8"/>
        <v>2.7130214485013411E-2</v>
      </c>
      <c r="AJ8" s="14">
        <f t="shared" si="9"/>
        <v>100.8139064345504</v>
      </c>
      <c r="AL8" s="62">
        <f t="shared" si="10"/>
        <v>110.99296461767575</v>
      </c>
      <c r="AM8" s="63">
        <f t="shared" si="11"/>
        <v>108.19842859343707</v>
      </c>
      <c r="AN8" s="63">
        <f t="shared" si="12"/>
        <v>105.01218781560793</v>
      </c>
      <c r="AO8" s="63">
        <f t="shared" si="13"/>
        <v>102.17480614183742</v>
      </c>
      <c r="AP8" s="63">
        <f t="shared" si="14"/>
        <v>100.8139064345504</v>
      </c>
    </row>
    <row r="9" spans="1:42" x14ac:dyDescent="0.3">
      <c r="A9" s="2" t="s">
        <v>7</v>
      </c>
      <c r="B9" s="4">
        <v>3.8646500000000001</v>
      </c>
      <c r="C9" s="1">
        <v>3.2829259999999998</v>
      </c>
      <c r="D9" s="11">
        <v>2.6253199999999999</v>
      </c>
      <c r="E9" s="1">
        <v>1.96933</v>
      </c>
      <c r="F9" s="12">
        <v>1.666687</v>
      </c>
      <c r="G9" s="36">
        <f>IF(B9&gt;=$I$1,1,0)</f>
        <v>0</v>
      </c>
      <c r="H9" s="34">
        <f>IF(B9&lt;$I$1,1,0)</f>
        <v>1</v>
      </c>
      <c r="I9" s="14">
        <f>(B9-$I$1)/($M$1-$I$1)</f>
        <v>-8.6430784505041158E-2</v>
      </c>
      <c r="J9" s="14">
        <f>(B9-$I$1)/($I$1-$M$2)</f>
        <v>-0.38291663380392771</v>
      </c>
      <c r="K9" s="14">
        <f t="shared" si="0"/>
        <v>-0.38291663380392771</v>
      </c>
      <c r="L9" s="14">
        <f t="shared" si="1"/>
        <v>88.51250098588217</v>
      </c>
      <c r="M9" s="36">
        <f>IF(C9&gt;=$I$1,1,0)</f>
        <v>0</v>
      </c>
      <c r="N9" s="34">
        <f>IF(C9&lt;$I$1,1,0)</f>
        <v>1</v>
      </c>
      <c r="O9" s="14">
        <f>(C9-$I$1)/($M$1-$I$1)</f>
        <v>-0.11962341019188963</v>
      </c>
      <c r="P9" s="14">
        <f>(C9-$I$1)/($I$1-$M$2)</f>
        <v>-0.52997081788784606</v>
      </c>
      <c r="Q9" s="14">
        <f t="shared" si="2"/>
        <v>-0.52997081788784606</v>
      </c>
      <c r="R9" s="43">
        <f t="shared" si="3"/>
        <v>84.100875463364616</v>
      </c>
      <c r="S9" s="36">
        <f>IF(D9&gt;=$I$1,1,0)</f>
        <v>0</v>
      </c>
      <c r="T9" s="34">
        <f>IF(D9&lt;$I$1,1,0)</f>
        <v>1</v>
      </c>
      <c r="U9" s="14">
        <f>(D9-$I$1)/($M$1-$I$1)</f>
        <v>-0.15714579160889436</v>
      </c>
      <c r="V9" s="14">
        <f>(D9-$I$1)/($I$1-$M$2)</f>
        <v>-0.69620723546506336</v>
      </c>
      <c r="W9" s="14">
        <f t="shared" si="4"/>
        <v>-0.69620723546506336</v>
      </c>
      <c r="X9" s="14">
        <f t="shared" si="5"/>
        <v>79.113782936048096</v>
      </c>
      <c r="Y9" s="36">
        <f>IF(E9&gt;=$I$1,1,0)</f>
        <v>0</v>
      </c>
      <c r="Z9" s="42">
        <f>IF(E9&lt;$I$1,1,0)</f>
        <v>1</v>
      </c>
      <c r="AA9" s="14">
        <f>(E9-$I$1)/($M$1-$I$1)</f>
        <v>-0.19457596558197388</v>
      </c>
      <c r="AB9" s="14">
        <f>(E9-$I$1)/($I$1-$M$2)</f>
        <v>-0.86203514391857317</v>
      </c>
      <c r="AC9" s="14">
        <f t="shared" si="6"/>
        <v>-0.86203514391857317</v>
      </c>
      <c r="AD9" s="14">
        <f t="shared" si="7"/>
        <v>74.138945682442809</v>
      </c>
      <c r="AE9" s="36">
        <f>IF(F9&gt;=$I$1,1,0)</f>
        <v>0</v>
      </c>
      <c r="AF9" s="42">
        <f>IF(F9&lt;$I$1,1,0)</f>
        <v>1</v>
      </c>
      <c r="AG9" s="14">
        <f>(F9-$I$1)/($M$1-$I$1)</f>
        <v>-0.21184449123287513</v>
      </c>
      <c r="AH9" s="14">
        <f>(F9-$I$1)/($I$1-$M$2)</f>
        <v>-0.93854035847686768</v>
      </c>
      <c r="AI9" s="14">
        <f t="shared" si="8"/>
        <v>-0.93854035847686768</v>
      </c>
      <c r="AJ9" s="14">
        <f t="shared" si="9"/>
        <v>71.843789245693969</v>
      </c>
      <c r="AL9" s="62">
        <f t="shared" si="10"/>
        <v>88.51250098588217</v>
      </c>
      <c r="AM9" s="63">
        <f t="shared" si="11"/>
        <v>84.100875463364616</v>
      </c>
      <c r="AN9" s="63">
        <f t="shared" si="12"/>
        <v>79.113782936048096</v>
      </c>
      <c r="AO9" s="63">
        <f t="shared" si="13"/>
        <v>74.138945682442809</v>
      </c>
      <c r="AP9" s="63">
        <f t="shared" si="14"/>
        <v>71.843789245693969</v>
      </c>
    </row>
    <row r="10" spans="1:42" x14ac:dyDescent="0.3">
      <c r="A10" s="2" t="s">
        <v>8</v>
      </c>
      <c r="B10" s="4">
        <v>7.1508500000000002</v>
      </c>
      <c r="C10" s="1">
        <v>6.4188929999999997</v>
      </c>
      <c r="D10" s="11">
        <v>5.1291900000000004</v>
      </c>
      <c r="E10" s="1">
        <v>3.8801199999999998</v>
      </c>
      <c r="F10" s="12">
        <v>3.3677769999999998</v>
      </c>
      <c r="G10" s="36">
        <f>IF(B10&gt;=$I$1,1,0)</f>
        <v>1</v>
      </c>
      <c r="H10" s="34">
        <f>IF(B10&lt;$I$1,1,0)</f>
        <v>0</v>
      </c>
      <c r="I10" s="14">
        <f>(B10-$I$1)/($M$1-$I$1)</f>
        <v>0.10107670449682467</v>
      </c>
      <c r="J10" s="14">
        <f>(B10-$I$1)/($I$1-$M$2)</f>
        <v>0.44780284783439611</v>
      </c>
      <c r="K10" s="14">
        <f t="shared" si="0"/>
        <v>0.10107670449682467</v>
      </c>
      <c r="L10" s="14">
        <f t="shared" si="1"/>
        <v>103.03230113490474</v>
      </c>
      <c r="M10" s="36">
        <f>IF(C10&gt;=$I$1,1,0)</f>
        <v>1</v>
      </c>
      <c r="N10" s="34">
        <f>IF(C10&lt;$I$1,1,0)</f>
        <v>0</v>
      </c>
      <c r="O10" s="14">
        <f>(C10-$I$1)/($M$1-$I$1)</f>
        <v>5.9311924773332858E-2</v>
      </c>
      <c r="P10" s="14">
        <f>(C10-$I$1)/($I$1-$M$2)</f>
        <v>0.26277121871214459</v>
      </c>
      <c r="Q10" s="14">
        <f t="shared" si="2"/>
        <v>5.9311924773332858E-2</v>
      </c>
      <c r="R10" s="43">
        <f t="shared" si="3"/>
        <v>101.77935774319998</v>
      </c>
      <c r="S10" s="36">
        <f>IF(D10&gt;=$I$1,1,0)</f>
        <v>0</v>
      </c>
      <c r="T10" s="34">
        <f>IF(D10&lt;$I$1,1,0)</f>
        <v>1</v>
      </c>
      <c r="U10" s="14">
        <f>(D10-$I$1)/($M$1-$I$1)</f>
        <v>-1.4277318452329987E-2</v>
      </c>
      <c r="V10" s="14">
        <f>(D10-$I$1)/($I$1-$M$2)</f>
        <v>-6.3253188696835591E-2</v>
      </c>
      <c r="W10" s="14">
        <f t="shared" si="4"/>
        <v>-6.3253188696835591E-2</v>
      </c>
      <c r="X10" s="14">
        <f t="shared" si="5"/>
        <v>98.102404339094932</v>
      </c>
      <c r="Y10" s="36">
        <f>IF(E10&gt;=$I$1,1,0)</f>
        <v>0</v>
      </c>
      <c r="Z10" s="42">
        <f>IF(E10&lt;$I$1,1,0)</f>
        <v>1</v>
      </c>
      <c r="AA10" s="14">
        <f>(E10-$I$1)/($M$1-$I$1)</f>
        <v>-8.5548080818455191E-2</v>
      </c>
      <c r="AB10" s="14">
        <f>(E10-$I$1)/($I$1-$M$2)</f>
        <v>-0.37900596787338647</v>
      </c>
      <c r="AC10" s="14">
        <f t="shared" si="6"/>
        <v>-0.37900596787338647</v>
      </c>
      <c r="AD10" s="14">
        <f t="shared" si="7"/>
        <v>88.629820963798409</v>
      </c>
      <c r="AE10" s="36">
        <f>IF(F10&gt;=$I$1,1,0)</f>
        <v>0</v>
      </c>
      <c r="AF10" s="42">
        <f>IF(F10&lt;$I$1,1,0)</f>
        <v>1</v>
      </c>
      <c r="AG10" s="14">
        <f>(F10-$I$1)/($M$1-$I$1)</f>
        <v>-0.11478189173613608</v>
      </c>
      <c r="AH10" s="14">
        <f>(F10-$I$1)/($I$1-$M$2)</f>
        <v>-0.5085213081999107</v>
      </c>
      <c r="AI10" s="14">
        <f t="shared" si="8"/>
        <v>-0.5085213081999107</v>
      </c>
      <c r="AJ10" s="14">
        <f t="shared" si="9"/>
        <v>84.744360754002685</v>
      </c>
      <c r="AL10" s="62">
        <f t="shared" si="10"/>
        <v>103.03230113490474</v>
      </c>
      <c r="AM10" s="63">
        <f t="shared" si="11"/>
        <v>101.77935774319998</v>
      </c>
      <c r="AN10" s="63">
        <f t="shared" si="12"/>
        <v>98.102404339094932</v>
      </c>
      <c r="AO10" s="63">
        <f t="shared" si="13"/>
        <v>88.629820963798409</v>
      </c>
      <c r="AP10" s="63">
        <f t="shared" si="14"/>
        <v>84.744360754002685</v>
      </c>
    </row>
    <row r="11" spans="1:42" x14ac:dyDescent="0.3">
      <c r="A11" s="2" t="s">
        <v>9</v>
      </c>
      <c r="B11" s="31">
        <v>22.905110000000001</v>
      </c>
      <c r="C11" s="1">
        <v>21.32685</v>
      </c>
      <c r="D11" s="11">
        <v>17.7971</v>
      </c>
      <c r="E11" s="1">
        <v>14.84</v>
      </c>
      <c r="F11" s="12">
        <v>13.687469</v>
      </c>
      <c r="G11" s="36">
        <f>IF(B11&gt;=$I$1,1,0)</f>
        <v>1</v>
      </c>
      <c r="H11" s="34">
        <f>IF(B11&lt;$I$1,1,0)</f>
        <v>0</v>
      </c>
      <c r="I11" s="14">
        <f>(B11-$I$1)/($M$1-$I$1)</f>
        <v>1</v>
      </c>
      <c r="J11" s="14">
        <f>(B11-$I$1)/($I$1-$M$2)</f>
        <v>4.4303269488615333</v>
      </c>
      <c r="K11" s="14">
        <f t="shared" si="0"/>
        <v>1</v>
      </c>
      <c r="L11" s="30">
        <f t="shared" si="1"/>
        <v>130</v>
      </c>
      <c r="M11" s="36">
        <f>IF(C11&gt;=$I$1,1,0)</f>
        <v>1</v>
      </c>
      <c r="N11" s="34">
        <f>IF(C11&lt;$I$1,1,0)</f>
        <v>0</v>
      </c>
      <c r="O11" s="14">
        <f>(C11-$I$1)/($M$1-$I$1)</f>
        <v>0.90994596506844239</v>
      </c>
      <c r="P11" s="14">
        <f>(C11-$I$1)/($I$1-$M$2)</f>
        <v>4.0313581310505358</v>
      </c>
      <c r="Q11" s="14">
        <f t="shared" si="2"/>
        <v>0.90994596506844239</v>
      </c>
      <c r="R11" s="43">
        <f t="shared" si="3"/>
        <v>127.29837895205327</v>
      </c>
      <c r="S11" s="36">
        <f>IF(D11&gt;=$I$1,1,0)</f>
        <v>1</v>
      </c>
      <c r="T11" s="34">
        <f>IF(D11&lt;$I$1,1,0)</f>
        <v>0</v>
      </c>
      <c r="U11" s="14">
        <f>(D11-$I$1)/($M$1-$I$1)</f>
        <v>0.70854174155668537</v>
      </c>
      <c r="V11" s="14">
        <f>(D11-$I$1)/($I$1-$M$2)</f>
        <v>3.1390715720118672</v>
      </c>
      <c r="W11" s="14">
        <f t="shared" si="4"/>
        <v>0.70854174155668537</v>
      </c>
      <c r="X11" s="14">
        <f t="shared" si="5"/>
        <v>121.25625224670057</v>
      </c>
      <c r="Y11" s="36">
        <f>IF(E11&gt;=$I$1,1,0)</f>
        <v>1</v>
      </c>
      <c r="Z11" s="42">
        <f>IF(E11&lt;$I$1,1,0)</f>
        <v>0</v>
      </c>
      <c r="AA11" s="14">
        <f>(E11-$I$1)/($M$1-$I$1)</f>
        <v>0.53981238980468682</v>
      </c>
      <c r="AB11" s="14">
        <f>(E11-$I$1)/($I$1-$M$2)</f>
        <v>2.3915453778810511</v>
      </c>
      <c r="AC11" s="14">
        <f t="shared" si="6"/>
        <v>0.53981238980468682</v>
      </c>
      <c r="AD11" s="14">
        <f t="shared" si="7"/>
        <v>116.1943716941406</v>
      </c>
      <c r="AE11" s="36">
        <f>IF(F11&gt;=$I$1,1,0)</f>
        <v>1</v>
      </c>
      <c r="AF11" s="42">
        <f>IF(F11&lt;$I$1,1,0)</f>
        <v>0</v>
      </c>
      <c r="AG11" s="14">
        <f>(F11-$I$1)/($M$1-$I$1)</f>
        <v>0.47405005220904156</v>
      </c>
      <c r="AH11" s="14">
        <f>(F11-$I$1)/($I$1-$M$2)</f>
        <v>2.1001967214109341</v>
      </c>
      <c r="AI11" s="14">
        <f t="shared" si="8"/>
        <v>0.47405005220904156</v>
      </c>
      <c r="AJ11" s="14">
        <f t="shared" si="9"/>
        <v>114.22150156627124</v>
      </c>
      <c r="AL11" s="64">
        <f t="shared" si="10"/>
        <v>130</v>
      </c>
      <c r="AM11" s="63">
        <f t="shared" si="11"/>
        <v>127.29837895205327</v>
      </c>
      <c r="AN11" s="63">
        <f t="shared" si="12"/>
        <v>121.25625224670057</v>
      </c>
      <c r="AO11" s="63">
        <f t="shared" si="13"/>
        <v>116.1943716941406</v>
      </c>
      <c r="AP11" s="63">
        <f t="shared" si="14"/>
        <v>114.22150156627124</v>
      </c>
    </row>
    <row r="12" spans="1:42" x14ac:dyDescent="0.3">
      <c r="A12" s="2" t="s">
        <v>10</v>
      </c>
      <c r="B12" s="4">
        <v>4.7903200000000004</v>
      </c>
      <c r="C12" s="1">
        <v>4.4100570000000001</v>
      </c>
      <c r="D12" s="11">
        <v>3.6616299999999997</v>
      </c>
      <c r="E12" s="1">
        <v>2.6498200000000001</v>
      </c>
      <c r="F12" s="12">
        <v>2.6226879999999997</v>
      </c>
      <c r="G12" s="36">
        <f>IF(B12&gt;=$I$1,1,0)</f>
        <v>0</v>
      </c>
      <c r="H12" s="34">
        <f>IF(B12&lt;$I$1,1,0)</f>
        <v>1</v>
      </c>
      <c r="I12" s="14">
        <f>(B12-$I$1)/($M$1-$I$1)</f>
        <v>-3.3612922736324352E-2</v>
      </c>
      <c r="J12" s="14">
        <f>(B12-$I$1)/($I$1-$M$2)</f>
        <v>-0.14891623742873833</v>
      </c>
      <c r="K12" s="14">
        <f t="shared" si="0"/>
        <v>-0.14891623742873833</v>
      </c>
      <c r="L12" s="14">
        <f t="shared" si="1"/>
        <v>95.532512877137847</v>
      </c>
      <c r="M12" s="36">
        <f>IF(C12&gt;=$I$1,1,0)</f>
        <v>0</v>
      </c>
      <c r="N12" s="34">
        <f>IF(C12&lt;$I$1,1,0)</f>
        <v>1</v>
      </c>
      <c r="O12" s="14">
        <f>(C12-$I$1)/($M$1-$I$1)</f>
        <v>-5.5310372766850961E-2</v>
      </c>
      <c r="P12" s="14">
        <f>(C12-$I$1)/($I$1-$M$2)</f>
        <v>-0.24504303502055688</v>
      </c>
      <c r="Q12" s="14">
        <f t="shared" si="2"/>
        <v>-0.24504303502055688</v>
      </c>
      <c r="R12" s="43">
        <f t="shared" si="3"/>
        <v>92.648708949383291</v>
      </c>
      <c r="S12" s="36">
        <f>IF(D12&gt;=$I$1,1,0)</f>
        <v>0</v>
      </c>
      <c r="T12" s="34">
        <f>IF(D12&lt;$I$1,1,0)</f>
        <v>1</v>
      </c>
      <c r="U12" s="14">
        <f>(D12-$I$1)/($M$1-$I$1)</f>
        <v>-9.8014915238763656E-2</v>
      </c>
      <c r="V12" s="14">
        <f>(D12-$I$1)/($I$1-$M$2)</f>
        <v>-0.43423812037267362</v>
      </c>
      <c r="W12" s="14">
        <f t="shared" si="4"/>
        <v>-0.43423812037267362</v>
      </c>
      <c r="X12" s="14">
        <f t="shared" si="5"/>
        <v>86.972856388819793</v>
      </c>
      <c r="Y12" s="36">
        <f>IF(E12&gt;=$I$1,1,0)</f>
        <v>0</v>
      </c>
      <c r="Z12" s="42">
        <f>IF(E12&lt;$I$1,1,0)</f>
        <v>1</v>
      </c>
      <c r="AA12" s="14">
        <f>(E12-$I$1)/($M$1-$I$1)</f>
        <v>-0.15574784459393917</v>
      </c>
      <c r="AB12" s="14">
        <f>(E12-$I$1)/($I$1-$M$2)</f>
        <v>-0.69001387313162688</v>
      </c>
      <c r="AC12" s="14">
        <f t="shared" si="6"/>
        <v>-0.69001387313162688</v>
      </c>
      <c r="AD12" s="14">
        <f t="shared" si="7"/>
        <v>79.299583806051189</v>
      </c>
      <c r="AE12" s="36">
        <f>IF(F12&gt;=$I$1,1,0)</f>
        <v>0</v>
      </c>
      <c r="AF12" s="42">
        <f>IF(F12&lt;$I$1,1,0)</f>
        <v>1</v>
      </c>
      <c r="AG12" s="14">
        <f>(F12-$I$1)/($M$1-$I$1)</f>
        <v>-0.15729597105964385</v>
      </c>
      <c r="AH12" s="14">
        <f>(F12-$I$1)/($I$1-$M$2)</f>
        <v>-0.69687257953288406</v>
      </c>
      <c r="AI12" s="14">
        <f t="shared" si="8"/>
        <v>-0.69687257953288406</v>
      </c>
      <c r="AJ12" s="14">
        <f t="shared" si="9"/>
        <v>79.093822614013476</v>
      </c>
      <c r="AL12" s="62">
        <f t="shared" si="10"/>
        <v>95.532512877137847</v>
      </c>
      <c r="AM12" s="63">
        <f t="shared" si="11"/>
        <v>92.648708949383291</v>
      </c>
      <c r="AN12" s="63">
        <f t="shared" si="12"/>
        <v>86.972856388819793</v>
      </c>
      <c r="AO12" s="63">
        <f t="shared" si="13"/>
        <v>79.299583806051189</v>
      </c>
      <c r="AP12" s="63">
        <f t="shared" si="14"/>
        <v>79.093822614013476</v>
      </c>
    </row>
    <row r="13" spans="1:42" x14ac:dyDescent="0.3">
      <c r="A13" s="2" t="s">
        <v>11</v>
      </c>
      <c r="B13" s="4">
        <v>2.9031400000000001</v>
      </c>
      <c r="C13" s="1">
        <v>2.585458</v>
      </c>
      <c r="D13" s="11">
        <v>2.0876899999999998</v>
      </c>
      <c r="E13" s="1">
        <v>1.4750700000000001</v>
      </c>
      <c r="F13" s="32">
        <v>1.423562</v>
      </c>
      <c r="G13" s="36">
        <f>IF(B13&gt;=$I$1,1,0)</f>
        <v>0</v>
      </c>
      <c r="H13" s="34">
        <f>IF(B13&lt;$I$1,1,0)</f>
        <v>1</v>
      </c>
      <c r="I13" s="14">
        <f>(B13-$I$1)/($M$1-$I$1)</f>
        <v>-0.14129364304992098</v>
      </c>
      <c r="J13" s="14">
        <f>(B13-$I$1)/($I$1-$M$2)</f>
        <v>-0.62597703450688702</v>
      </c>
      <c r="K13" s="14">
        <f t="shared" si="0"/>
        <v>-0.62597703450688702</v>
      </c>
      <c r="L13" s="14">
        <f t="shared" si="1"/>
        <v>81.220688964793396</v>
      </c>
      <c r="M13" s="36">
        <f>IF(C13&gt;=$I$1,1,0)</f>
        <v>0</v>
      </c>
      <c r="N13" s="34">
        <f>IF(C13&lt;$I$1,1,0)</f>
        <v>1</v>
      </c>
      <c r="O13" s="14">
        <f>(C13-$I$1)/($M$1-$I$1)</f>
        <v>-0.15942027993175736</v>
      </c>
      <c r="P13" s="14">
        <f>(C13-$I$1)/($I$1-$M$2)</f>
        <v>-0.7062839623767142</v>
      </c>
      <c r="Q13" s="14">
        <f t="shared" si="2"/>
        <v>-0.7062839623767142</v>
      </c>
      <c r="R13" s="43">
        <f t="shared" si="3"/>
        <v>78.811481128698574</v>
      </c>
      <c r="S13" s="36">
        <f>IF(D13&gt;=$I$1,1,0)</f>
        <v>0</v>
      </c>
      <c r="T13" s="34">
        <f>IF(D13&lt;$I$1,1,0)</f>
        <v>1</v>
      </c>
      <c r="U13" s="14">
        <f>(D13-$I$1)/($M$1-$I$1)</f>
        <v>-0.1878224550231945</v>
      </c>
      <c r="V13" s="14">
        <f>(D13-$I$1)/($I$1-$M$2)</f>
        <v>-0.83211488409059198</v>
      </c>
      <c r="W13" s="14">
        <f t="shared" si="4"/>
        <v>-0.83211488409059198</v>
      </c>
      <c r="X13" s="14">
        <f t="shared" si="5"/>
        <v>75.03655347728224</v>
      </c>
      <c r="Y13" s="36">
        <f>IF(E13&gt;=$I$1,1,0)</f>
        <v>0</v>
      </c>
      <c r="Z13" s="42">
        <f>IF(E13&lt;$I$1,1,0)</f>
        <v>1</v>
      </c>
      <c r="AA13" s="14">
        <f>(E13-$I$1)/($M$1-$I$1)</f>
        <v>-0.22277797748449418</v>
      </c>
      <c r="AB13" s="14">
        <f>(E13-$I$1)/($I$1-$M$2)</f>
        <v>-0.98697927726242263</v>
      </c>
      <c r="AC13" s="14">
        <f t="shared" si="6"/>
        <v>-0.98697927726242263</v>
      </c>
      <c r="AD13" s="14">
        <f t="shared" si="7"/>
        <v>70.390621682127318</v>
      </c>
      <c r="AE13" s="36">
        <f>IF(F13&gt;=$I$1,1,0)</f>
        <v>0</v>
      </c>
      <c r="AF13" s="42">
        <f>IF(F13&lt;$I$1,1,0)</f>
        <v>1</v>
      </c>
      <c r="AG13" s="14">
        <f>(F13-$I$1)/($M$1-$I$1)</f>
        <v>-0.22571697564148649</v>
      </c>
      <c r="AH13" s="14">
        <f>(F13-$I$1)/($I$1-$M$2)</f>
        <v>-1</v>
      </c>
      <c r="AI13" s="14">
        <f t="shared" si="8"/>
        <v>-1</v>
      </c>
      <c r="AJ13" s="30">
        <f t="shared" si="9"/>
        <v>70</v>
      </c>
      <c r="AL13" s="62">
        <f t="shared" si="10"/>
        <v>81.220688964793396</v>
      </c>
      <c r="AM13" s="63">
        <f t="shared" si="11"/>
        <v>78.811481128698574</v>
      </c>
      <c r="AN13" s="63">
        <f t="shared" si="12"/>
        <v>75.03655347728224</v>
      </c>
      <c r="AO13" s="63">
        <f t="shared" si="13"/>
        <v>70.390621682127318</v>
      </c>
      <c r="AP13" s="65">
        <f t="shared" si="14"/>
        <v>70</v>
      </c>
    </row>
    <row r="14" spans="1:42" x14ac:dyDescent="0.3">
      <c r="A14" s="2" t="s">
        <v>12</v>
      </c>
      <c r="B14" s="4">
        <v>5.4022399999999999</v>
      </c>
      <c r="C14" s="1">
        <v>4.8327939999999998</v>
      </c>
      <c r="D14" s="11">
        <v>3.8188399999999998</v>
      </c>
      <c r="E14" s="1">
        <v>3.1538300000000001</v>
      </c>
      <c r="F14" s="12">
        <v>2.7196560000000001</v>
      </c>
      <c r="G14" s="36">
        <f>IF(B14&gt;=$I$1,1,0)</f>
        <v>1</v>
      </c>
      <c r="H14" s="34">
        <f>IF(B14&lt;$I$1,1,0)</f>
        <v>0</v>
      </c>
      <c r="I14" s="14">
        <f>(B14-$I$1)/($M$1-$I$1)</f>
        <v>1.3026583816908828E-3</v>
      </c>
      <c r="J14" s="14">
        <f>(B14-$I$1)/($I$1-$M$2)</f>
        <v>5.7712025335654718E-3</v>
      </c>
      <c r="K14" s="14">
        <f t="shared" si="0"/>
        <v>1.3026583816908828E-3</v>
      </c>
      <c r="L14" s="14">
        <f t="shared" si="1"/>
        <v>100.03907975145073</v>
      </c>
      <c r="M14" s="36">
        <f>IF(C14&gt;=$I$1,1,0)</f>
        <v>0</v>
      </c>
      <c r="N14" s="34">
        <f>IF(C14&lt;$I$1,1,0)</f>
        <v>1</v>
      </c>
      <c r="O14" s="14">
        <f>(C14-$I$1)/($M$1-$I$1)</f>
        <v>-3.1189396143948611E-2</v>
      </c>
      <c r="P14" s="14">
        <f>(C14-$I$1)/($I$1-$M$2)</f>
        <v>-0.13817922225525353</v>
      </c>
      <c r="Q14" s="14">
        <f t="shared" si="2"/>
        <v>-0.13817922225525353</v>
      </c>
      <c r="R14" s="43">
        <f t="shared" si="3"/>
        <v>95.854623332342399</v>
      </c>
      <c r="S14" s="36">
        <f>IF(D14&gt;=$I$1,1,0)</f>
        <v>0</v>
      </c>
      <c r="T14" s="34">
        <f>IF(D14&lt;$I$1,1,0)</f>
        <v>1</v>
      </c>
      <c r="U14" s="14">
        <f>(D14-$I$1)/($M$1-$I$1)</f>
        <v>-8.9044660127698197E-2</v>
      </c>
      <c r="V14" s="14">
        <f>(D14-$I$1)/($I$1-$M$2)</f>
        <v>-0.39449695741595742</v>
      </c>
      <c r="W14" s="14">
        <f t="shared" si="4"/>
        <v>-0.39449695741595742</v>
      </c>
      <c r="X14" s="14">
        <f t="shared" si="5"/>
        <v>88.16509127752127</v>
      </c>
      <c r="Y14" s="36">
        <f>IF(E14&gt;=$I$1,1,0)</f>
        <v>0</v>
      </c>
      <c r="Z14" s="42">
        <f>IF(E14&lt;$I$1,1,0)</f>
        <v>1</v>
      </c>
      <c r="AA14" s="14">
        <f>(E14-$I$1)/($M$1-$I$1)</f>
        <v>-0.12698950683852855</v>
      </c>
      <c r="AB14" s="14">
        <f>(E14-$I$1)/($I$1-$M$2)</f>
        <v>-0.56260503436936904</v>
      </c>
      <c r="AC14" s="14">
        <f t="shared" si="6"/>
        <v>-0.56260503436936904</v>
      </c>
      <c r="AD14" s="14">
        <f t="shared" si="7"/>
        <v>83.121848968918925</v>
      </c>
      <c r="AE14" s="36">
        <f>IF(F14&gt;=$I$1,1,0)</f>
        <v>0</v>
      </c>
      <c r="AF14" s="42">
        <f>IF(F14&lt;$I$1,1,0)</f>
        <v>1</v>
      </c>
      <c r="AG14" s="14">
        <f>(F14-$I$1)/($M$1-$I$1)</f>
        <v>-0.15176306795163674</v>
      </c>
      <c r="AH14" s="14">
        <f>(F14-$I$1)/($I$1-$M$2)</f>
        <v>-0.67236000978804034</v>
      </c>
      <c r="AI14" s="14">
        <f t="shared" si="8"/>
        <v>-0.67236000978804034</v>
      </c>
      <c r="AJ14" s="14">
        <f t="shared" si="9"/>
        <v>79.829199706358793</v>
      </c>
      <c r="AL14" s="62">
        <f t="shared" si="10"/>
        <v>100.03907975145073</v>
      </c>
      <c r="AM14" s="63">
        <f t="shared" si="11"/>
        <v>95.854623332342399</v>
      </c>
      <c r="AN14" s="63">
        <f t="shared" si="12"/>
        <v>88.16509127752127</v>
      </c>
      <c r="AO14" s="63">
        <f t="shared" si="13"/>
        <v>83.121848968918925</v>
      </c>
      <c r="AP14" s="63">
        <f t="shared" si="14"/>
        <v>79.829199706358793</v>
      </c>
    </row>
    <row r="15" spans="1:42" x14ac:dyDescent="0.3">
      <c r="A15" s="2" t="s">
        <v>13</v>
      </c>
      <c r="B15" s="4">
        <v>11.98021</v>
      </c>
      <c r="C15" s="1">
        <v>10.427250000000001</v>
      </c>
      <c r="D15" s="11">
        <v>8.1833100000000005</v>
      </c>
      <c r="E15" s="1">
        <v>6.3490700000000002</v>
      </c>
      <c r="F15" s="12">
        <v>5.2849699999999995</v>
      </c>
      <c r="G15" s="36">
        <f>IF(B15&gt;=$I$1,1,0)</f>
        <v>1</v>
      </c>
      <c r="H15" s="34">
        <f>IF(B15&lt;$I$1,1,0)</f>
        <v>0</v>
      </c>
      <c r="I15" s="14">
        <f>(B15-$I$1)/($M$1-$I$1)</f>
        <v>0.37663545535984294</v>
      </c>
      <c r="J15" s="14">
        <f>(B15-$I$1)/($I$1-$M$2)</f>
        <v>1.6686182077774474</v>
      </c>
      <c r="K15" s="14">
        <f t="shared" si="0"/>
        <v>0.37663545535984294</v>
      </c>
      <c r="L15" s="14">
        <f t="shared" si="1"/>
        <v>111.29906366079528</v>
      </c>
      <c r="M15" s="36">
        <f>IF(C15&gt;=$I$1,1,0)</f>
        <v>1</v>
      </c>
      <c r="N15" s="34">
        <f>IF(C15&lt;$I$1,1,0)</f>
        <v>0</v>
      </c>
      <c r="O15" s="14">
        <f>(C15-$I$1)/($M$1-$I$1)</f>
        <v>0.28802501469270847</v>
      </c>
      <c r="P15" s="14">
        <f>(C15-$I$1)/($I$1-$M$2)</f>
        <v>1.2760449845393456</v>
      </c>
      <c r="Q15" s="14">
        <f t="shared" si="2"/>
        <v>0.28802501469270847</v>
      </c>
      <c r="R15" s="43">
        <f t="shared" si="3"/>
        <v>108.64075044078126</v>
      </c>
      <c r="S15" s="36">
        <f>IF(D15&gt;=$I$1,1,0)</f>
        <v>1</v>
      </c>
      <c r="T15" s="34">
        <f>IF(D15&lt;$I$1,1,0)</f>
        <v>0</v>
      </c>
      <c r="U15" s="14">
        <f>(D15-$I$1)/($M$1-$I$1)</f>
        <v>0.15998790347889102</v>
      </c>
      <c r="V15" s="14">
        <f>(D15-$I$1)/($I$1-$M$2)</f>
        <v>0.70879872027438884</v>
      </c>
      <c r="W15" s="14">
        <f t="shared" si="4"/>
        <v>0.15998790347889102</v>
      </c>
      <c r="X15" s="14">
        <f t="shared" si="5"/>
        <v>104.79963710436672</v>
      </c>
      <c r="Y15" s="36">
        <f>IF(E15&gt;=$I$1,1,0)</f>
        <v>1</v>
      </c>
      <c r="Z15" s="42">
        <f>IF(E15&lt;$I$1,1,0)</f>
        <v>0</v>
      </c>
      <c r="AA15" s="14">
        <f>(E15-$I$1)/($M$1-$I$1)</f>
        <v>5.532788989883429E-2</v>
      </c>
      <c r="AB15" s="14">
        <f>(E15-$I$1)/($I$1-$M$2)</f>
        <v>0.2451206416424494</v>
      </c>
      <c r="AC15" s="14">
        <f t="shared" si="6"/>
        <v>5.532788989883429E-2</v>
      </c>
      <c r="AD15" s="14">
        <f t="shared" si="7"/>
        <v>101.65983669696503</v>
      </c>
      <c r="AE15" s="36">
        <f>IF(F15&gt;=$I$1,1,0)</f>
        <v>0</v>
      </c>
      <c r="AF15" s="42">
        <f>IF(F15&lt;$I$1,1,0)</f>
        <v>1</v>
      </c>
      <c r="AG15" s="14">
        <f>(F15-$I$1)/($M$1-$I$1)</f>
        <v>-5.3886577996884871E-3</v>
      </c>
      <c r="AH15" s="14">
        <f>(F15-$I$1)/($I$1-$M$2)</f>
        <v>-2.3873515868152801E-2</v>
      </c>
      <c r="AI15" s="14">
        <f t="shared" si="8"/>
        <v>-2.3873515868152801E-2</v>
      </c>
      <c r="AJ15" s="14">
        <f t="shared" si="9"/>
        <v>99.283794523955422</v>
      </c>
      <c r="AL15" s="62">
        <f t="shared" si="10"/>
        <v>111.29906366079528</v>
      </c>
      <c r="AM15" s="63">
        <f t="shared" si="11"/>
        <v>108.64075044078126</v>
      </c>
      <c r="AN15" s="63">
        <f t="shared" si="12"/>
        <v>104.79963710436672</v>
      </c>
      <c r="AO15" s="63">
        <f t="shared" si="13"/>
        <v>101.65983669696503</v>
      </c>
      <c r="AP15" s="63">
        <f t="shared" si="14"/>
        <v>99.283794523955422</v>
      </c>
    </row>
    <row r="16" spans="1:42" x14ac:dyDescent="0.3">
      <c r="A16" s="2" t="s">
        <v>14</v>
      </c>
      <c r="B16" s="4">
        <v>21.547499999999999</v>
      </c>
      <c r="C16" s="1">
        <v>19.8581</v>
      </c>
      <c r="D16" s="11">
        <v>16.676959999999998</v>
      </c>
      <c r="E16" s="1">
        <v>13.6135</v>
      </c>
      <c r="F16" s="12">
        <v>12.456393</v>
      </c>
      <c r="G16" s="36">
        <f>IF(B16&gt;=$I$1,1,0)</f>
        <v>1</v>
      </c>
      <c r="H16" s="34">
        <f>IF(B16&lt;$I$1,1,0)</f>
        <v>0</v>
      </c>
      <c r="I16" s="14">
        <f>(B16-$I$1)/($M$1-$I$1)</f>
        <v>0.92253604706231418</v>
      </c>
      <c r="J16" s="14">
        <f>(B16-$I$1)/($I$1-$M$2)</f>
        <v>4.0871363105963621</v>
      </c>
      <c r="K16" s="14">
        <f t="shared" si="0"/>
        <v>0.92253604706231418</v>
      </c>
      <c r="L16" s="14">
        <f t="shared" si="1"/>
        <v>127.67608141186943</v>
      </c>
      <c r="M16" s="36">
        <f>IF(C16&gt;=$I$1,1,0)</f>
        <v>1</v>
      </c>
      <c r="N16" s="34">
        <f>IF(C16&lt;$I$1,1,0)</f>
        <v>0</v>
      </c>
      <c r="O16" s="14">
        <f>(C16-$I$1)/($M$1-$I$1)</f>
        <v>0.82614046799842511</v>
      </c>
      <c r="P16" s="43">
        <f>(C16-$I$1)/($I$1-$M$2)</f>
        <v>3.6600723789185023</v>
      </c>
      <c r="Q16" s="43">
        <f t="shared" si="2"/>
        <v>0.82614046799842511</v>
      </c>
      <c r="R16" s="43">
        <f t="shared" si="3"/>
        <v>124.78421403995276</v>
      </c>
      <c r="S16" s="36">
        <f>IF(D16&gt;=$I$1,1,0)</f>
        <v>1</v>
      </c>
      <c r="T16" s="34">
        <f>IF(D16&lt;$I$1,1,0)</f>
        <v>0</v>
      </c>
      <c r="U16" s="14">
        <f>(D16-$I$1)/($M$1-$I$1)</f>
        <v>0.64462760403293429</v>
      </c>
      <c r="V16" s="14">
        <f>(D16-$I$1)/($I$1-$M$2)</f>
        <v>2.8559110461271509</v>
      </c>
      <c r="W16" s="14">
        <f t="shared" si="4"/>
        <v>0.64462760403293429</v>
      </c>
      <c r="X16" s="14">
        <f t="shared" si="5"/>
        <v>119.33882812098803</v>
      </c>
      <c r="Y16" s="36">
        <f>IF(E16&gt;=$I$1,1,0)</f>
        <v>1</v>
      </c>
      <c r="Z16" s="42">
        <f>IF(E16&lt;$I$1,1,0)</f>
        <v>0</v>
      </c>
      <c r="AA16" s="14">
        <f>(E16-$I$1)/($M$1-$I$1)</f>
        <v>0.46982945046417546</v>
      </c>
      <c r="AB16" s="14">
        <f>(E16-$I$1)/($I$1-$M$2)</f>
        <v>2.0814980757602415</v>
      </c>
      <c r="AC16" s="14">
        <f t="shared" si="6"/>
        <v>0.46982945046417546</v>
      </c>
      <c r="AD16" s="14">
        <f t="shared" si="7"/>
        <v>114.09488351392527</v>
      </c>
      <c r="AE16" s="36">
        <f>IF(F16&gt;=$I$1,1,0)</f>
        <v>1</v>
      </c>
      <c r="AF16" s="42">
        <f>IF(F16&lt;$I$1,1,0)</f>
        <v>0</v>
      </c>
      <c r="AG16" s="14">
        <f>(F16-$I$1)/($M$1-$I$1)</f>
        <v>0.40380601060157367</v>
      </c>
      <c r="AH16" s="14">
        <f>(F16-$I$1)/($I$1-$M$2)</f>
        <v>1.7889926508804181</v>
      </c>
      <c r="AI16" s="14">
        <f t="shared" si="8"/>
        <v>0.40380601060157367</v>
      </c>
      <c r="AJ16" s="14">
        <f t="shared" si="9"/>
        <v>112.1141803180472</v>
      </c>
      <c r="AL16" s="62">
        <f t="shared" si="10"/>
        <v>127.67608141186943</v>
      </c>
      <c r="AM16" s="63">
        <f t="shared" si="11"/>
        <v>124.78421403995276</v>
      </c>
      <c r="AN16" s="63">
        <f t="shared" si="12"/>
        <v>119.33882812098803</v>
      </c>
      <c r="AO16" s="63">
        <f t="shared" si="13"/>
        <v>114.09488351392527</v>
      </c>
      <c r="AP16" s="63">
        <f t="shared" si="14"/>
        <v>112.1141803180472</v>
      </c>
    </row>
    <row r="17" spans="1:42" x14ac:dyDescent="0.3">
      <c r="A17" s="2" t="s">
        <v>15</v>
      </c>
      <c r="B17" s="4">
        <v>14.91142</v>
      </c>
      <c r="C17" s="1">
        <v>12.79027</v>
      </c>
      <c r="D17" s="11">
        <v>10.232900000000001</v>
      </c>
      <c r="E17" s="1">
        <v>8.1968599999999991</v>
      </c>
      <c r="F17" s="12">
        <v>6.612616</v>
      </c>
      <c r="G17" s="36">
        <f>IF(B17&gt;=$I$1,1,0)</f>
        <v>1</v>
      </c>
      <c r="H17" s="34">
        <f>IF(B17&lt;$I$1,1,0)</f>
        <v>0</v>
      </c>
      <c r="I17" s="14">
        <f>(B17-$I$1)/($M$1-$I$1)</f>
        <v>0.54388754800093575</v>
      </c>
      <c r="J17" s="14">
        <f>(B17-$I$1)/($I$1-$M$2)</f>
        <v>2.4095996610587664</v>
      </c>
      <c r="K17" s="14">
        <f t="shared" si="0"/>
        <v>0.54388754800093575</v>
      </c>
      <c r="L17" s="14">
        <f t="shared" si="1"/>
        <v>116.31662644002807</v>
      </c>
      <c r="M17" s="36">
        <f>IF(C17&gt;=$I$1,1,0)</f>
        <v>1</v>
      </c>
      <c r="N17" s="34">
        <f>IF(C17&lt;$I$1,1,0)</f>
        <v>0</v>
      </c>
      <c r="O17" s="14">
        <f>(C17-$I$1)/($M$1-$I$1)</f>
        <v>0.42285671898982635</v>
      </c>
      <c r="P17" s="43">
        <f>(C17-$I$1)/($I$1-$M$2)</f>
        <v>1.8733935176477963</v>
      </c>
      <c r="Q17" s="43">
        <f t="shared" si="2"/>
        <v>0.42285671898982635</v>
      </c>
      <c r="R17" s="43">
        <f t="shared" si="3"/>
        <v>112.68570156969479</v>
      </c>
      <c r="S17" s="36">
        <f>IF(D17&gt;=$I$1,1,0)</f>
        <v>1</v>
      </c>
      <c r="T17" s="34">
        <f>IF(D17&lt;$I$1,1,0)</f>
        <v>0</v>
      </c>
      <c r="U17" s="14">
        <f>(D17-$I$1)/($M$1-$I$1)</f>
        <v>0.2769355860250946</v>
      </c>
      <c r="V17" s="14">
        <f>(D17-$I$1)/($I$1-$M$2)</f>
        <v>1.2269151898657382</v>
      </c>
      <c r="W17" s="14">
        <f t="shared" si="4"/>
        <v>0.2769355860250946</v>
      </c>
      <c r="X17" s="14">
        <f t="shared" si="5"/>
        <v>108.30806758075283</v>
      </c>
      <c r="Y17" s="36">
        <f>IF(E17&gt;=$I$1,1,0)</f>
        <v>1</v>
      </c>
      <c r="Z17" s="42">
        <f>IF(E17&lt;$I$1,1,0)</f>
        <v>0</v>
      </c>
      <c r="AA17" s="14">
        <f>(E17-$I$1)/($M$1-$I$1)</f>
        <v>0.16076105376675393</v>
      </c>
      <c r="AB17" s="14">
        <f>(E17-$I$1)/($I$1-$M$2)</f>
        <v>0.71222402883022784</v>
      </c>
      <c r="AC17" s="14">
        <f t="shared" si="6"/>
        <v>0.16076105376675393</v>
      </c>
      <c r="AD17" s="14">
        <f t="shared" si="7"/>
        <v>104.82283161300262</v>
      </c>
      <c r="AE17" s="36">
        <f>IF(F17&gt;=$I$1,1,0)</f>
        <v>1</v>
      </c>
      <c r="AF17" s="42">
        <f>IF(F17&lt;$I$1,1,0)</f>
        <v>0</v>
      </c>
      <c r="AG17" s="14">
        <f>(F17-$I$1)/($M$1-$I$1)</f>
        <v>7.0365577409176233E-2</v>
      </c>
      <c r="AH17" s="14">
        <f>(F17-$I$1)/($I$1-$M$2)</f>
        <v>0.31174251386807583</v>
      </c>
      <c r="AI17" s="14">
        <f t="shared" si="8"/>
        <v>7.0365577409176233E-2</v>
      </c>
      <c r="AJ17" s="14">
        <f t="shared" si="9"/>
        <v>102.11096732227529</v>
      </c>
      <c r="AL17" s="62">
        <f t="shared" si="10"/>
        <v>116.31662644002807</v>
      </c>
      <c r="AM17" s="63">
        <f t="shared" si="11"/>
        <v>112.68570156969479</v>
      </c>
      <c r="AN17" s="63">
        <f t="shared" si="12"/>
        <v>108.30806758075283</v>
      </c>
      <c r="AO17" s="63">
        <f t="shared" si="13"/>
        <v>104.82283161300262</v>
      </c>
      <c r="AP17" s="63">
        <f t="shared" si="14"/>
        <v>102.11096732227529</v>
      </c>
    </row>
    <row r="18" spans="1:42" x14ac:dyDescent="0.3">
      <c r="A18" s="2" t="s">
        <v>16</v>
      </c>
      <c r="B18" s="4">
        <v>6.44855</v>
      </c>
      <c r="C18" s="1">
        <v>5.5415799999999997</v>
      </c>
      <c r="D18" s="11">
        <v>4.3636599999999994</v>
      </c>
      <c r="E18" s="1">
        <v>3.52447</v>
      </c>
      <c r="F18" s="12">
        <v>2.8905339999999997</v>
      </c>
      <c r="G18" s="36">
        <f>IF(B18&gt;=$I$1,1,0)</f>
        <v>1</v>
      </c>
      <c r="H18" s="34">
        <f>IF(B18&lt;$I$1,1,0)</f>
        <v>0</v>
      </c>
      <c r="I18" s="14">
        <f>(B18-$I$1)/($M$1-$I$1)</f>
        <v>6.1004125370170657E-2</v>
      </c>
      <c r="J18" s="14">
        <f>(B18-$I$1)/($I$1-$M$2)</f>
        <v>0.27026822061919464</v>
      </c>
      <c r="K18" s="14">
        <f t="shared" si="0"/>
        <v>6.1004125370170657E-2</v>
      </c>
      <c r="L18" s="14">
        <f t="shared" si="1"/>
        <v>101.83012376110511</v>
      </c>
      <c r="M18" s="36">
        <f>IF(C18&gt;=$I$1,1,0)</f>
        <v>1</v>
      </c>
      <c r="N18" s="34">
        <f>IF(C18&lt;$I$1,1,0)</f>
        <v>0</v>
      </c>
      <c r="O18" s="14">
        <f>(C18-$I$1)/($M$1-$I$1)</f>
        <v>9.2532680577665765E-3</v>
      </c>
      <c r="P18" s="43">
        <f>(C18-$I$1)/($I$1-$M$2)</f>
        <v>4.0995002841362892E-2</v>
      </c>
      <c r="Q18" s="43">
        <f t="shared" si="2"/>
        <v>9.2532680577665765E-3</v>
      </c>
      <c r="R18" s="43">
        <f t="shared" si="3"/>
        <v>100.277598041733</v>
      </c>
      <c r="S18" s="36">
        <f>IF(D18&gt;=$I$1,1,0)</f>
        <v>0</v>
      </c>
      <c r="T18" s="34">
        <f>IF(D18&lt;$I$1,1,0)</f>
        <v>1</v>
      </c>
      <c r="U18" s="14">
        <f>(D18-$I$1)/($M$1-$I$1)</f>
        <v>-5.7957742058805099E-2</v>
      </c>
      <c r="V18" s="14">
        <f>(D18-$I$1)/($I$1-$M$2)</f>
        <v>-0.25677174653828977</v>
      </c>
      <c r="W18" s="14">
        <f t="shared" si="4"/>
        <v>-0.25677174653828977</v>
      </c>
      <c r="X18" s="14">
        <f t="shared" si="5"/>
        <v>92.296847603851305</v>
      </c>
      <c r="Y18" s="36">
        <f>IF(E18&gt;=$I$1,1,0)</f>
        <v>0</v>
      </c>
      <c r="Z18" s="42">
        <f>IF(E18&lt;$I$1,1,0)</f>
        <v>1</v>
      </c>
      <c r="AA18" s="14">
        <f>(E18-$I$1)/($M$1-$I$1)</f>
        <v>-0.10584113616003926</v>
      </c>
      <c r="AB18" s="14">
        <f>(E18-$I$1)/($I$1-$M$2)</f>
        <v>-0.46891083782794485</v>
      </c>
      <c r="AC18" s="14">
        <f t="shared" si="6"/>
        <v>-0.46891083782794485</v>
      </c>
      <c r="AD18" s="14">
        <f t="shared" si="7"/>
        <v>85.932674865161658</v>
      </c>
      <c r="AE18" s="36">
        <f>IF(F18&gt;=$I$1,1,0)</f>
        <v>0</v>
      </c>
      <c r="AF18" s="42">
        <f>IF(F18&lt;$I$1,1,0)</f>
        <v>1</v>
      </c>
      <c r="AG18" s="14">
        <f>(F18-$I$1)/($M$1-$I$1)</f>
        <v>-0.1420129295834118</v>
      </c>
      <c r="AH18" s="14">
        <f>(F18-$I$1)/($I$1-$M$2)</f>
        <v>-0.62916370902016461</v>
      </c>
      <c r="AI18" s="14">
        <f t="shared" si="8"/>
        <v>-0.62916370902016461</v>
      </c>
      <c r="AJ18" s="14">
        <f t="shared" si="9"/>
        <v>81.12508872939506</v>
      </c>
      <c r="AL18" s="62">
        <f t="shared" si="10"/>
        <v>101.83012376110511</v>
      </c>
      <c r="AM18" s="63">
        <f t="shared" si="11"/>
        <v>100.277598041733</v>
      </c>
      <c r="AN18" s="63">
        <f t="shared" si="12"/>
        <v>92.296847603851305</v>
      </c>
      <c r="AO18" s="63">
        <f t="shared" si="13"/>
        <v>85.932674865161658</v>
      </c>
      <c r="AP18" s="63">
        <f t="shared" si="14"/>
        <v>81.12508872939506</v>
      </c>
    </row>
    <row r="19" spans="1:42" x14ac:dyDescent="0.3">
      <c r="A19" s="2" t="s">
        <v>17</v>
      </c>
      <c r="B19" s="4">
        <v>6.3948900000000002</v>
      </c>
      <c r="C19" s="1">
        <v>5.3142040000000001</v>
      </c>
      <c r="D19" s="11">
        <v>4.3822200000000002</v>
      </c>
      <c r="E19" s="1">
        <v>3.3370700000000002</v>
      </c>
      <c r="F19" s="12">
        <v>2.895743</v>
      </c>
      <c r="G19" s="36">
        <f>IF(B19&gt;=$I$1,1,0)</f>
        <v>1</v>
      </c>
      <c r="H19" s="34">
        <f>IF(B19&lt;$I$1,1,0)</f>
        <v>0</v>
      </c>
      <c r="I19" s="14">
        <f>(B19-$I$1)/($M$1-$I$1)</f>
        <v>5.7942336112109652E-2</v>
      </c>
      <c r="J19" s="14">
        <f>(B19-$I$1)/($I$1-$M$2)</f>
        <v>0.25670349315747221</v>
      </c>
      <c r="K19" s="14">
        <f t="shared" si="0"/>
        <v>5.7942336112109652E-2</v>
      </c>
      <c r="L19" s="14">
        <f t="shared" si="1"/>
        <v>101.73827008336329</v>
      </c>
      <c r="M19" s="36">
        <f>IF(C19&gt;=$I$1,1,0)</f>
        <v>0</v>
      </c>
      <c r="N19" s="34">
        <f>IF(C19&lt;$I$1,1,0)</f>
        <v>1</v>
      </c>
      <c r="O19" s="14">
        <f>(C19-$I$1)/($M$1-$I$1)</f>
        <v>-3.7205931860068283E-3</v>
      </c>
      <c r="P19" s="43">
        <f>(C19-$I$1)/($I$1-$M$2)</f>
        <v>-1.6483444257716647E-2</v>
      </c>
      <c r="Q19" s="43">
        <f t="shared" si="2"/>
        <v>-1.6483444257716647E-2</v>
      </c>
      <c r="R19" s="43">
        <f t="shared" si="3"/>
        <v>99.505496672268507</v>
      </c>
      <c r="S19" s="36">
        <f>IF(D19&gt;=$I$1,1,0)</f>
        <v>0</v>
      </c>
      <c r="T19" s="34">
        <f>IF(D19&lt;$I$1,1,0)</f>
        <v>1</v>
      </c>
      <c r="U19" s="14">
        <f>(D19-$I$1)/($M$1-$I$1)</f>
        <v>-5.6898725871149212E-2</v>
      </c>
      <c r="V19" s="14">
        <f>(D19-$I$1)/($I$1-$M$2)</f>
        <v>-0.25207995858283733</v>
      </c>
      <c r="W19" s="14">
        <f t="shared" si="4"/>
        <v>-0.25207995858283733</v>
      </c>
      <c r="X19" s="14">
        <f t="shared" si="5"/>
        <v>92.437601242514887</v>
      </c>
      <c r="Y19" s="36">
        <f>IF(E19&gt;=$I$1,1,0)</f>
        <v>0</v>
      </c>
      <c r="Z19" s="42">
        <f>IF(E19&lt;$I$1,1,0)</f>
        <v>1</v>
      </c>
      <c r="AA19" s="14">
        <f>(E19-$I$1)/($M$1-$I$1)</f>
        <v>-0.1165340043479005</v>
      </c>
      <c r="AB19" s="14">
        <f>(E19-$I$1)/($I$1-$M$2)</f>
        <v>-0.51628373992125076</v>
      </c>
      <c r="AC19" s="14">
        <f t="shared" si="6"/>
        <v>-0.51628373992125076</v>
      </c>
      <c r="AD19" s="14">
        <f t="shared" si="7"/>
        <v>84.511487802362481</v>
      </c>
      <c r="AE19" s="36">
        <f>IF(F19&gt;=$I$1,1,0)</f>
        <v>0</v>
      </c>
      <c r="AF19" s="42">
        <f>IF(F19&lt;$I$1,1,0)</f>
        <v>1</v>
      </c>
      <c r="AG19" s="14">
        <f>(F19-$I$1)/($M$1-$I$1)</f>
        <v>-0.14171570893031377</v>
      </c>
      <c r="AH19" s="14">
        <f>(F19-$I$1)/($I$1-$M$2)</f>
        <v>-0.62784692435098621</v>
      </c>
      <c r="AI19" s="14">
        <f t="shared" si="8"/>
        <v>-0.62784692435098621</v>
      </c>
      <c r="AJ19" s="14">
        <f t="shared" si="9"/>
        <v>81.164592269470418</v>
      </c>
      <c r="AL19" s="62">
        <f t="shared" si="10"/>
        <v>101.73827008336329</v>
      </c>
      <c r="AM19" s="63">
        <f t="shared" si="11"/>
        <v>99.505496672268507</v>
      </c>
      <c r="AN19" s="63">
        <f t="shared" si="12"/>
        <v>92.437601242514887</v>
      </c>
      <c r="AO19" s="63">
        <f t="shared" si="13"/>
        <v>84.511487802362481</v>
      </c>
      <c r="AP19" s="63">
        <f t="shared" si="14"/>
        <v>81.164592269470418</v>
      </c>
    </row>
    <row r="20" spans="1:42" x14ac:dyDescent="0.3">
      <c r="A20" s="2" t="s">
        <v>18</v>
      </c>
      <c r="B20" s="4">
        <v>13.887510000000001</v>
      </c>
      <c r="C20" s="1">
        <v>12.567819999999999</v>
      </c>
      <c r="D20" s="11">
        <v>10.18135</v>
      </c>
      <c r="E20" s="1">
        <v>8.2745300000000004</v>
      </c>
      <c r="F20" s="12">
        <v>7.0304489999999999</v>
      </c>
      <c r="G20" s="36">
        <f>IF(B20&gt;=$I$1,1,0)</f>
        <v>1</v>
      </c>
      <c r="H20" s="34">
        <f>IF(B20&lt;$I$1,1,0)</f>
        <v>0</v>
      </c>
      <c r="I20" s="14">
        <f>(B20-$I$1)/($M$1-$I$1)</f>
        <v>0.48546420399755791</v>
      </c>
      <c r="J20" s="14">
        <f>(B20-$I$1)/($I$1-$M$2)</f>
        <v>2.1507651456779939</v>
      </c>
      <c r="K20" s="14">
        <f t="shared" si="0"/>
        <v>0.48546420399755791</v>
      </c>
      <c r="L20" s="14">
        <f t="shared" si="1"/>
        <v>114.56392611992673</v>
      </c>
      <c r="M20" s="36">
        <f>IF(C20&gt;=$I$1,1,0)</f>
        <v>1</v>
      </c>
      <c r="N20" s="34">
        <f>IF(C20&lt;$I$1,1,0)</f>
        <v>0</v>
      </c>
      <c r="O20" s="14">
        <f>(C20-$I$1)/($M$1-$I$1)</f>
        <v>0.41016393068465162</v>
      </c>
      <c r="P20" s="43">
        <f>(C20-$I$1)/($I$1-$M$2)</f>
        <v>1.8171603155631864</v>
      </c>
      <c r="Q20" s="43">
        <f t="shared" si="2"/>
        <v>0.41016393068465162</v>
      </c>
      <c r="R20" s="43">
        <f t="shared" si="3"/>
        <v>112.30491792053955</v>
      </c>
      <c r="S20" s="36">
        <f>IF(D20&gt;=$I$1,1,0)</f>
        <v>1</v>
      </c>
      <c r="T20" s="34">
        <f>IF(D20&lt;$I$1,1,0)</f>
        <v>0</v>
      </c>
      <c r="U20" s="14">
        <f>(D20-$I$1)/($M$1-$I$1)</f>
        <v>0.27399419138750519</v>
      </c>
      <c r="V20" s="14">
        <f>(D20-$I$1)/($I$1-$M$2)</f>
        <v>1.2138838499355891</v>
      </c>
      <c r="W20" s="14">
        <f t="shared" si="4"/>
        <v>0.27399419138750519</v>
      </c>
      <c r="X20" s="14">
        <f t="shared" si="5"/>
        <v>108.21982574162516</v>
      </c>
      <c r="Y20" s="36">
        <f>IF(E20&gt;=$I$1,1,0)</f>
        <v>1</v>
      </c>
      <c r="Z20" s="42">
        <f>IF(E20&lt;$I$1,1,0)</f>
        <v>0</v>
      </c>
      <c r="AA20" s="14">
        <f>(E20-$I$1)/($M$1-$I$1)</f>
        <v>0.16519283109947108</v>
      </c>
      <c r="AB20" s="14">
        <f>(E20-$I$1)/($I$1-$M$2)</f>
        <v>0.73185825137871841</v>
      </c>
      <c r="AC20" s="14">
        <f t="shared" si="6"/>
        <v>0.16519283109947108</v>
      </c>
      <c r="AD20" s="14">
        <f t="shared" si="7"/>
        <v>104.95578493298413</v>
      </c>
      <c r="AE20" s="36">
        <f>IF(F20&gt;=$I$1,1,0)</f>
        <v>1</v>
      </c>
      <c r="AF20" s="42">
        <f>IF(F20&lt;$I$1,1,0)</f>
        <v>0</v>
      </c>
      <c r="AG20" s="14">
        <f>(F20-$I$1)/($M$1-$I$1)</f>
        <v>9.4206736392840218E-2</v>
      </c>
      <c r="AH20" s="14">
        <f>(F20-$I$1)/($I$1-$M$2)</f>
        <v>0.41736664300549464</v>
      </c>
      <c r="AI20" s="14">
        <f t="shared" si="8"/>
        <v>9.4206736392840218E-2</v>
      </c>
      <c r="AJ20" s="14">
        <f t="shared" si="9"/>
        <v>102.82620209178521</v>
      </c>
      <c r="AL20" s="62">
        <f t="shared" si="10"/>
        <v>114.56392611992673</v>
      </c>
      <c r="AM20" s="63">
        <f t="shared" si="11"/>
        <v>112.30491792053955</v>
      </c>
      <c r="AN20" s="63">
        <f t="shared" si="12"/>
        <v>108.21982574162516</v>
      </c>
      <c r="AO20" s="63">
        <f t="shared" si="13"/>
        <v>104.95578493298413</v>
      </c>
      <c r="AP20" s="63">
        <f t="shared" si="14"/>
        <v>102.82620209178521</v>
      </c>
    </row>
    <row r="21" spans="1:42" x14ac:dyDescent="0.3">
      <c r="A21" s="2" t="s">
        <v>19</v>
      </c>
      <c r="B21" s="4">
        <v>9.2409199999999991</v>
      </c>
      <c r="C21" s="1">
        <v>8.1190829999999998</v>
      </c>
      <c r="D21" s="11">
        <v>6.4205499999999995</v>
      </c>
      <c r="E21" s="1">
        <v>4.9551999999999996</v>
      </c>
      <c r="F21" s="12">
        <v>4.4382199999999994</v>
      </c>
      <c r="G21" s="36">
        <f>IF(B21&gt;=$I$1,1,0)</f>
        <v>1</v>
      </c>
      <c r="H21" s="34">
        <f>IF(B21&lt;$I$1,1,0)</f>
        <v>0</v>
      </c>
      <c r="I21" s="14">
        <f>(B21-$I$1)/($M$1-$I$1)</f>
        <v>0.22033413786610515</v>
      </c>
      <c r="J21" s="14">
        <f>(B21-$I$1)/($I$1-$M$2)</f>
        <v>0.97615226874237815</v>
      </c>
      <c r="K21" s="14">
        <f t="shared" si="0"/>
        <v>0.22033413786610515</v>
      </c>
      <c r="L21" s="14">
        <f t="shared" si="1"/>
        <v>106.61002413598315</v>
      </c>
      <c r="M21" s="36">
        <f>IF(C21&gt;=$I$1,1,0)</f>
        <v>1</v>
      </c>
      <c r="N21" s="34">
        <f>IF(C21&lt;$I$1,1,0)</f>
        <v>0</v>
      </c>
      <c r="O21" s="14">
        <f>(C21-$I$1)/($M$1-$I$1)</f>
        <v>0.15632317111442051</v>
      </c>
      <c r="P21" s="43">
        <f>(C21-$I$1)/($I$1-$M$2)</f>
        <v>0.6925627577197101</v>
      </c>
      <c r="Q21" s="43">
        <f t="shared" si="2"/>
        <v>0.15632317111442051</v>
      </c>
      <c r="R21" s="43">
        <f t="shared" si="3"/>
        <v>104.68969513343262</v>
      </c>
      <c r="S21" s="36">
        <f>IF(D21&gt;=$I$1,1,0)</f>
        <v>1</v>
      </c>
      <c r="T21" s="34">
        <f>IF(D21&lt;$I$1,1,0)</f>
        <v>0</v>
      </c>
      <c r="U21" s="14">
        <f>(D21-$I$1)/($M$1-$I$1)</f>
        <v>5.9406471638793285E-2</v>
      </c>
      <c r="V21" s="14">
        <f>(D21-$I$1)/($I$1-$M$2)</f>
        <v>0.26319009223812428</v>
      </c>
      <c r="W21" s="14">
        <f t="shared" si="4"/>
        <v>5.9406471638793285E-2</v>
      </c>
      <c r="X21" s="14">
        <f t="shared" si="5"/>
        <v>101.7821941491638</v>
      </c>
      <c r="Y21" s="36">
        <f>IF(E21&gt;=$I$1,1,0)</f>
        <v>0</v>
      </c>
      <c r="Z21" s="42">
        <f>IF(E21&lt;$I$1,1,0)</f>
        <v>1</v>
      </c>
      <c r="AA21" s="14">
        <f>(E21-$I$1)/($M$1-$I$1)</f>
        <v>-2.4205024620985206E-2</v>
      </c>
      <c r="AB21" s="14">
        <f>(E21-$I$1)/($I$1-$M$2)</f>
        <v>-0.10723617287620768</v>
      </c>
      <c r="AC21" s="14">
        <f t="shared" si="6"/>
        <v>-0.10723617287620768</v>
      </c>
      <c r="AD21" s="14">
        <f t="shared" si="7"/>
        <v>96.782914813713774</v>
      </c>
      <c r="AE21" s="36">
        <f>IF(F21&gt;=$I$1,1,0)</f>
        <v>0</v>
      </c>
      <c r="AF21" s="42">
        <f>IF(F21&lt;$I$1,1,0)</f>
        <v>1</v>
      </c>
      <c r="AG21" s="14">
        <f>(F21-$I$1)/($M$1-$I$1)</f>
        <v>-5.3703418408394564E-2</v>
      </c>
      <c r="AH21" s="14">
        <f>(F21-$I$1)/($I$1-$M$2)</f>
        <v>-0.237923701820697</v>
      </c>
      <c r="AI21" s="14">
        <f t="shared" si="8"/>
        <v>-0.237923701820697</v>
      </c>
      <c r="AJ21" s="14">
        <f t="shared" si="9"/>
        <v>92.862288945379092</v>
      </c>
      <c r="AL21" s="62">
        <f t="shared" si="10"/>
        <v>106.61002413598315</v>
      </c>
      <c r="AM21" s="63">
        <f t="shared" si="11"/>
        <v>104.68969513343262</v>
      </c>
      <c r="AN21" s="63">
        <f t="shared" si="12"/>
        <v>101.7821941491638</v>
      </c>
      <c r="AO21" s="63">
        <f t="shared" si="13"/>
        <v>96.782914813713774</v>
      </c>
      <c r="AP21" s="63">
        <f t="shared" si="14"/>
        <v>92.862288945379092</v>
      </c>
    </row>
    <row r="22" spans="1:42" x14ac:dyDescent="0.3">
      <c r="A22" s="2" t="s">
        <v>20</v>
      </c>
      <c r="B22" s="4">
        <v>9.0433500000000002</v>
      </c>
      <c r="C22" s="1">
        <v>8.0003810000000009</v>
      </c>
      <c r="D22" s="11">
        <v>6.3135499999999993</v>
      </c>
      <c r="E22" s="1">
        <v>5.0359600000000002</v>
      </c>
      <c r="F22" s="12">
        <v>4.4790289999999997</v>
      </c>
      <c r="G22" s="36">
        <f>IF(B22&gt;=$I$1,1,0)</f>
        <v>1</v>
      </c>
      <c r="H22" s="34">
        <f>IF(B22&lt;$I$1,1,0)</f>
        <v>0</v>
      </c>
      <c r="I22" s="14">
        <f>(B22-$I$1)/($M$1-$I$1)</f>
        <v>0.20906097901938298</v>
      </c>
      <c r="J22" s="14">
        <f>(B22-$I$1)/($I$1-$M$2)</f>
        <v>0.92620848930494803</v>
      </c>
      <c r="K22" s="14">
        <f t="shared" si="0"/>
        <v>0.20906097901938298</v>
      </c>
      <c r="L22" s="14">
        <f t="shared" si="1"/>
        <v>106.27182937058149</v>
      </c>
      <c r="M22" s="36">
        <f>IF(C22&gt;=$I$1,1,0)</f>
        <v>1</v>
      </c>
      <c r="N22" s="34">
        <f>IF(C22&lt;$I$1,1,0)</f>
        <v>0</v>
      </c>
      <c r="O22" s="14">
        <f>(C22-$I$1)/($M$1-$I$1)</f>
        <v>0.14955014635649366</v>
      </c>
      <c r="P22" s="43">
        <f>(C22-$I$1)/($I$1-$M$2)</f>
        <v>0.66255604360936027</v>
      </c>
      <c r="Q22" s="43">
        <f t="shared" si="2"/>
        <v>0.14955014635649366</v>
      </c>
      <c r="R22" s="43">
        <f t="shared" si="3"/>
        <v>104.4865043906948</v>
      </c>
      <c r="S22" s="36">
        <f>IF(D22&gt;=$I$1,1,0)</f>
        <v>1</v>
      </c>
      <c r="T22" s="34">
        <f>IF(D22&lt;$I$1,1,0)</f>
        <v>0</v>
      </c>
      <c r="U22" s="14">
        <f>(D22-$I$1)/($M$1-$I$1)</f>
        <v>5.3301152022458408E-2</v>
      </c>
      <c r="V22" s="14">
        <f>(D22-$I$1)/($I$1-$M$2)</f>
        <v>0.23614153021046291</v>
      </c>
      <c r="W22" s="14">
        <f t="shared" si="4"/>
        <v>5.3301152022458408E-2</v>
      </c>
      <c r="X22" s="14">
        <f t="shared" si="5"/>
        <v>101.59903456067376</v>
      </c>
      <c r="Y22" s="36">
        <f>IF(E22&gt;=$I$1,1,0)</f>
        <v>0</v>
      </c>
      <c r="Z22" s="42">
        <f>IF(E22&lt;$I$1,1,0)</f>
        <v>1</v>
      </c>
      <c r="AA22" s="14">
        <f>(E22-$I$1)/($M$1-$I$1)</f>
        <v>-1.9596934787198216E-2</v>
      </c>
      <c r="AB22" s="14">
        <f>(E22-$I$1)/($I$1-$M$2)</f>
        <v>-8.6820828302806324E-2</v>
      </c>
      <c r="AC22" s="14">
        <f t="shared" si="6"/>
        <v>-8.6820828302806324E-2</v>
      </c>
      <c r="AD22" s="14">
        <f t="shared" si="7"/>
        <v>97.395375150915811</v>
      </c>
      <c r="AE22" s="36">
        <f>IF(F22&gt;=$I$1,1,0)</f>
        <v>0</v>
      </c>
      <c r="AF22" s="42">
        <f>IF(F22&lt;$I$1,1,0)</f>
        <v>1</v>
      </c>
      <c r="AG22" s="14">
        <f>(F22-$I$1)/($M$1-$I$1)</f>
        <v>-5.1374895153973893E-2</v>
      </c>
      <c r="AH22" s="14">
        <f>(F22-$I$1)/($I$1-$M$2)</f>
        <v>-0.22760758249558635</v>
      </c>
      <c r="AI22" s="14">
        <f t="shared" si="8"/>
        <v>-0.22760758249558635</v>
      </c>
      <c r="AJ22" s="14">
        <f t="shared" si="9"/>
        <v>93.171772525132411</v>
      </c>
      <c r="AL22" s="62">
        <f t="shared" si="10"/>
        <v>106.27182937058149</v>
      </c>
      <c r="AM22" s="63">
        <f t="shared" si="11"/>
        <v>104.4865043906948</v>
      </c>
      <c r="AN22" s="63">
        <f t="shared" si="12"/>
        <v>101.59903456067376</v>
      </c>
      <c r="AO22" s="63">
        <f t="shared" si="13"/>
        <v>97.395375150915811</v>
      </c>
      <c r="AP22" s="63">
        <f t="shared" si="14"/>
        <v>93.171772525132411</v>
      </c>
    </row>
    <row r="23" spans="1:42" x14ac:dyDescent="0.3">
      <c r="A23" s="2" t="s">
        <v>21</v>
      </c>
      <c r="B23" s="4">
        <v>3.3180300000000003</v>
      </c>
      <c r="C23" s="1">
        <v>2.773129</v>
      </c>
      <c r="D23" s="11">
        <v>2.19869</v>
      </c>
      <c r="E23" s="1">
        <v>1.62629</v>
      </c>
      <c r="F23" s="12">
        <v>1.4591109999999998</v>
      </c>
      <c r="G23" s="36">
        <f>IF(B23&gt;=$I$1,1,0)</f>
        <v>0</v>
      </c>
      <c r="H23" s="34">
        <f>IF(B23&lt;$I$1,1,0)</f>
        <v>1</v>
      </c>
      <c r="I23" s="14">
        <f>(B23-$I$1)/($M$1-$I$1)</f>
        <v>-0.11762040888523709</v>
      </c>
      <c r="J23" s="14">
        <f>(B23-$I$1)/($I$1-$M$2)</f>
        <v>-0.52109686722037851</v>
      </c>
      <c r="K23" s="14">
        <f t="shared" si="0"/>
        <v>-0.52109686722037851</v>
      </c>
      <c r="L23" s="14">
        <f t="shared" si="1"/>
        <v>84.367093983388642</v>
      </c>
      <c r="M23" s="36">
        <f>IF(C23&gt;=$I$1,1,0)</f>
        <v>0</v>
      </c>
      <c r="N23" s="34">
        <f>IF(C23&lt;$I$1,1,0)</f>
        <v>1</v>
      </c>
      <c r="O23" s="14">
        <f>(C23-$I$1)/($M$1-$I$1)</f>
        <v>-0.14871194873813884</v>
      </c>
      <c r="P23" s="43">
        <f>(C23-$I$1)/($I$1-$M$2)</f>
        <v>-0.65884255411229153</v>
      </c>
      <c r="Q23" s="43">
        <f t="shared" si="2"/>
        <v>-0.65884255411229153</v>
      </c>
      <c r="R23" s="43">
        <f t="shared" si="3"/>
        <v>80.234723376631251</v>
      </c>
      <c r="S23" s="36">
        <f>IF(D23&gt;=$I$1,1,0)</f>
        <v>0</v>
      </c>
      <c r="T23" s="34">
        <f>IF(D23&lt;$I$1,1,0)</f>
        <v>1</v>
      </c>
      <c r="U23" s="14">
        <f>(D23-$I$1)/($M$1-$I$1)</f>
        <v>-0.18148889915952002</v>
      </c>
      <c r="V23" s="14">
        <f>(D23-$I$1)/($I$1-$M$2)</f>
        <v>-0.80405516086563489</v>
      </c>
      <c r="W23" s="14">
        <f t="shared" si="4"/>
        <v>-0.80405516086563489</v>
      </c>
      <c r="X23" s="14">
        <f t="shared" si="5"/>
        <v>75.878345174030954</v>
      </c>
      <c r="Y23" s="36">
        <f>IF(E23&gt;=$I$1,1,0)</f>
        <v>0</v>
      </c>
      <c r="Z23" s="42">
        <f>IF(E23&lt;$I$1,1,0)</f>
        <v>1</v>
      </c>
      <c r="AA23" s="14">
        <f>(E23-$I$1)/($M$1-$I$1)</f>
        <v>-0.21414950615381981</v>
      </c>
      <c r="AB23" s="14">
        <f>(E23-$I$1)/($I$1-$M$2)</f>
        <v>-0.94875232819865674</v>
      </c>
      <c r="AC23" s="14">
        <f t="shared" si="6"/>
        <v>-0.94875232819865674</v>
      </c>
      <c r="AD23" s="14">
        <f t="shared" si="7"/>
        <v>71.537430154040294</v>
      </c>
      <c r="AE23" s="36">
        <f>IF(F23&gt;=$I$1,1,0)</f>
        <v>0</v>
      </c>
      <c r="AF23" s="42">
        <f>IF(F23&lt;$I$1,1,0)</f>
        <v>1</v>
      </c>
      <c r="AG23" s="14">
        <f>(F23-$I$1)/($M$1-$I$1)</f>
        <v>-0.22368858305231745</v>
      </c>
      <c r="AH23" s="14">
        <f>(F23-$I$1)/($I$1-$M$2)</f>
        <v>-0.9910135576493333</v>
      </c>
      <c r="AI23" s="14">
        <f t="shared" si="8"/>
        <v>-0.9910135576493333</v>
      </c>
      <c r="AJ23" s="14">
        <f t="shared" si="9"/>
        <v>70.269593270520005</v>
      </c>
      <c r="AL23" s="62">
        <f t="shared" si="10"/>
        <v>84.367093983388642</v>
      </c>
      <c r="AM23" s="63">
        <f t="shared" si="11"/>
        <v>80.234723376631251</v>
      </c>
      <c r="AN23" s="63">
        <f t="shared" si="12"/>
        <v>75.878345174030954</v>
      </c>
      <c r="AO23" s="63">
        <f t="shared" si="13"/>
        <v>71.537430154040294</v>
      </c>
      <c r="AP23" s="63">
        <f t="shared" si="14"/>
        <v>70.269593270520005</v>
      </c>
    </row>
    <row r="24" spans="1:42" x14ac:dyDescent="0.3">
      <c r="A24" s="2" t="s">
        <v>22</v>
      </c>
      <c r="B24" s="4">
        <v>21.466070000000002</v>
      </c>
      <c r="C24" s="1">
        <v>19.326339999999998</v>
      </c>
      <c r="D24" s="11">
        <v>16.27375</v>
      </c>
      <c r="E24" s="1">
        <v>13.5349</v>
      </c>
      <c r="F24" s="12">
        <v>11.812374999999999</v>
      </c>
      <c r="G24" s="36">
        <f>IF(B24&gt;=$I$1,1,0)</f>
        <v>1</v>
      </c>
      <c r="H24" s="34">
        <f>IF(B24&lt;$I$1,1,0)</f>
        <v>0</v>
      </c>
      <c r="I24" s="14">
        <f>(B24-$I$1)/($M$1-$I$1)</f>
        <v>0.91788972765709798</v>
      </c>
      <c r="J24" s="14">
        <f>(B24-$I$1)/($I$1-$M$2)</f>
        <v>4.066551596522415</v>
      </c>
      <c r="K24" s="14">
        <f t="shared" si="0"/>
        <v>0.91788972765709798</v>
      </c>
      <c r="L24" s="14">
        <f t="shared" si="1"/>
        <v>127.53669182971294</v>
      </c>
      <c r="M24" s="36">
        <f>IF(C24&gt;=$I$1,1,0)</f>
        <v>1</v>
      </c>
      <c r="N24" s="34">
        <f>IF(C24&lt;$I$1,1,0)</f>
        <v>0</v>
      </c>
      <c r="O24" s="14">
        <f>(C24-$I$1)/($M$1-$I$1)</f>
        <v>0.79579874127709582</v>
      </c>
      <c r="P24" s="43">
        <f>(C24-$I$1)/($I$1-$M$2)</f>
        <v>3.525648609350005</v>
      </c>
      <c r="Q24" s="43">
        <f t="shared" si="2"/>
        <v>0.79579874127709582</v>
      </c>
      <c r="R24" s="43">
        <f t="shared" si="3"/>
        <v>123.87396223831287</v>
      </c>
      <c r="S24" s="36">
        <f>IF(D24&gt;=$I$1,1,0)</f>
        <v>1</v>
      </c>
      <c r="T24" s="34">
        <f>IF(D24&lt;$I$1,1,0)</f>
        <v>0</v>
      </c>
      <c r="U24" s="14">
        <f>(D24-$I$1)/($M$1-$I$1)</f>
        <v>0.62162081971048233</v>
      </c>
      <c r="V24" s="14">
        <f>(D24-$I$1)/($I$1-$M$2)</f>
        <v>2.7539834695367467</v>
      </c>
      <c r="W24" s="14">
        <f t="shared" si="4"/>
        <v>0.62162081971048233</v>
      </c>
      <c r="X24" s="14">
        <f t="shared" si="5"/>
        <v>118.64862459131447</v>
      </c>
      <c r="Y24" s="36">
        <f>IF(E24&gt;=$I$1,1,0)</f>
        <v>1</v>
      </c>
      <c r="Z24" s="42">
        <f>IF(E24&lt;$I$1,1,0)</f>
        <v>0</v>
      </c>
      <c r="AA24" s="14">
        <f>(E24-$I$1)/($M$1-$I$1)</f>
        <v>0.4653446082039519</v>
      </c>
      <c r="AB24" s="14">
        <f>(E24-$I$1)/($I$1-$M$2)</f>
        <v>2.0616287582333803</v>
      </c>
      <c r="AC24" s="14">
        <f t="shared" si="6"/>
        <v>0.4653446082039519</v>
      </c>
      <c r="AD24" s="14">
        <f t="shared" si="7"/>
        <v>113.96033824611855</v>
      </c>
      <c r="AE24" s="36">
        <f>IF(F24&gt;=$I$1,1,0)</f>
        <v>1</v>
      </c>
      <c r="AF24" s="42">
        <f>IF(F24&lt;$I$1,1,0)</f>
        <v>0</v>
      </c>
      <c r="AG24" s="14">
        <f>(F24-$I$1)/($M$1-$I$1)</f>
        <v>0.3670589477167816</v>
      </c>
      <c r="AH24" s="14">
        <f>(F24-$I$1)/($I$1-$M$2)</f>
        <v>1.6261911478904143</v>
      </c>
      <c r="AI24" s="14">
        <f t="shared" si="8"/>
        <v>0.3670589477167816</v>
      </c>
      <c r="AJ24" s="14">
        <f t="shared" si="9"/>
        <v>111.01176843150344</v>
      </c>
      <c r="AL24" s="62">
        <f t="shared" si="10"/>
        <v>127.53669182971294</v>
      </c>
      <c r="AM24" s="63">
        <f t="shared" si="11"/>
        <v>123.87396223831287</v>
      </c>
      <c r="AN24" s="63">
        <f t="shared" si="12"/>
        <v>118.64862459131447</v>
      </c>
      <c r="AO24" s="63">
        <f t="shared" si="13"/>
        <v>113.96033824611855</v>
      </c>
      <c r="AP24" s="63">
        <f t="shared" si="14"/>
        <v>111.01176843150344</v>
      </c>
    </row>
    <row r="25" spans="1:42" x14ac:dyDescent="0.3">
      <c r="A25" s="2" t="s">
        <v>23</v>
      </c>
      <c r="B25" s="4">
        <v>14.594570000000001</v>
      </c>
      <c r="C25" s="1">
        <v>12.69713</v>
      </c>
      <c r="D25" s="11">
        <v>10.37632</v>
      </c>
      <c r="E25" s="1">
        <v>8.3322299999999991</v>
      </c>
      <c r="F25" s="12">
        <v>6.9665569999999999</v>
      </c>
      <c r="G25" s="36">
        <f>IF(B25&gt;=$I$1,1,0)</f>
        <v>1</v>
      </c>
      <c r="H25" s="34">
        <f>IF(B25&lt;$I$1,1,0)</f>
        <v>0</v>
      </c>
      <c r="I25" s="14">
        <f>(B25-$I$1)/($M$1-$I$1)</f>
        <v>0.52580838425854604</v>
      </c>
      <c r="J25" s="14">
        <f>(B25-$I$1)/($I$1-$M$2)</f>
        <v>2.3295030547179771</v>
      </c>
      <c r="K25" s="14">
        <f t="shared" si="0"/>
        <v>0.52580838425854604</v>
      </c>
      <c r="L25" s="14">
        <f t="shared" si="1"/>
        <v>115.77425152775638</v>
      </c>
      <c r="M25" s="36">
        <f>IF(C25&gt;=$I$1,1,0)</f>
        <v>1</v>
      </c>
      <c r="N25" s="34">
        <f>IF(C25&lt;$I$1,1,0)</f>
        <v>0</v>
      </c>
      <c r="O25" s="14">
        <f>(C25-$I$1)/($M$1-$I$1)</f>
        <v>0.41754223797052326</v>
      </c>
      <c r="P25" s="43">
        <f>(C25-$I$1)/($I$1-$M$2)</f>
        <v>1.8498486291687648</v>
      </c>
      <c r="Q25" s="43">
        <f t="shared" si="2"/>
        <v>0.41754223797052326</v>
      </c>
      <c r="R25" s="43">
        <f t="shared" si="3"/>
        <v>112.5262671391157</v>
      </c>
      <c r="S25" s="36">
        <f>IF(D25&gt;=$I$1,1,0)</f>
        <v>1</v>
      </c>
      <c r="T25" s="34">
        <f>IF(D25&lt;$I$1,1,0)</f>
        <v>0</v>
      </c>
      <c r="U25" s="14">
        <f>(D25-$I$1)/($M$1-$I$1)</f>
        <v>0.28511899667345669</v>
      </c>
      <c r="V25" s="14">
        <f>(D25-$I$1)/($I$1-$M$2)</f>
        <v>1.2631703745947771</v>
      </c>
      <c r="W25" s="14">
        <f t="shared" si="4"/>
        <v>0.28511899667345669</v>
      </c>
      <c r="X25" s="14">
        <f t="shared" si="5"/>
        <v>108.5535699002037</v>
      </c>
      <c r="Y25" s="36">
        <f>IF(E25&gt;=$I$1,1,0)</f>
        <v>1</v>
      </c>
      <c r="Z25" s="42">
        <f>IF(E25&lt;$I$1,1,0)</f>
        <v>0</v>
      </c>
      <c r="AA25" s="14">
        <f>(E25-$I$1)/($M$1-$I$1)</f>
        <v>0.16848513896734504</v>
      </c>
      <c r="AB25" s="14">
        <f>(E25-$I$1)/($I$1-$M$2)</f>
        <v>0.74644425164970929</v>
      </c>
      <c r="AC25" s="14">
        <f t="shared" si="6"/>
        <v>0.16848513896734504</v>
      </c>
      <c r="AD25" s="14">
        <f t="shared" si="7"/>
        <v>105.05455416902035</v>
      </c>
      <c r="AE25" s="36">
        <f>IF(F25&gt;=$I$1,1,0)</f>
        <v>1</v>
      </c>
      <c r="AF25" s="42">
        <f>IF(F25&lt;$I$1,1,0)</f>
        <v>0</v>
      </c>
      <c r="AG25" s="14">
        <f>(F25-$I$1)/($M$1-$I$1)</f>
        <v>9.0561118814084449E-2</v>
      </c>
      <c r="AH25" s="14">
        <f>(F25-$I$1)/($I$1-$M$2)</f>
        <v>0.40121536520108958</v>
      </c>
      <c r="AI25" s="14">
        <f t="shared" si="8"/>
        <v>9.0561118814084449E-2</v>
      </c>
      <c r="AJ25" s="14">
        <f t="shared" si="9"/>
        <v>102.71683356442253</v>
      </c>
      <c r="AL25" s="62">
        <f t="shared" si="10"/>
        <v>115.77425152775638</v>
      </c>
      <c r="AM25" s="63">
        <f t="shared" si="11"/>
        <v>112.5262671391157</v>
      </c>
      <c r="AN25" s="63">
        <f t="shared" si="12"/>
        <v>108.5535699002037</v>
      </c>
      <c r="AO25" s="63">
        <f t="shared" si="13"/>
        <v>105.05455416902035</v>
      </c>
      <c r="AP25" s="63">
        <f t="shared" si="14"/>
        <v>102.71683356442253</v>
      </c>
    </row>
    <row r="26" spans="1:42" x14ac:dyDescent="0.3">
      <c r="A26" s="2" t="s">
        <v>24</v>
      </c>
      <c r="B26" s="4">
        <v>9.7937499999999993</v>
      </c>
      <c r="C26" s="1">
        <v>8.1280579999999993</v>
      </c>
      <c r="D26" s="11">
        <v>6.3138899999999998</v>
      </c>
      <c r="E26" s="1">
        <v>4.5357200000000004</v>
      </c>
      <c r="F26" s="12">
        <v>3.4717519999999999</v>
      </c>
      <c r="G26" s="36">
        <f>IF(B26&gt;=$I$1,1,0)</f>
        <v>1</v>
      </c>
      <c r="H26" s="34">
        <f>IF(B26&lt;$I$1,1,0)</f>
        <v>0</v>
      </c>
      <c r="I26" s="14">
        <f>(B26-$I$1)/($M$1-$I$1)</f>
        <v>0.25187809902029584</v>
      </c>
      <c r="J26" s="14">
        <f>(B26-$I$1)/($I$1-$M$2)</f>
        <v>1.1159023299176307</v>
      </c>
      <c r="K26" s="14">
        <f t="shared" si="0"/>
        <v>0.25187809902029584</v>
      </c>
      <c r="L26" s="14">
        <f t="shared" si="1"/>
        <v>107.55634297060888</v>
      </c>
      <c r="M26" s="36">
        <f>IF(C26&gt;=$I$1,1,0)</f>
        <v>1</v>
      </c>
      <c r="N26" s="34">
        <f>IF(C26&lt;$I$1,1,0)</f>
        <v>0</v>
      </c>
      <c r="O26" s="14">
        <f>(C26-$I$1)/($M$1-$I$1)</f>
        <v>0.15683527619438878</v>
      </c>
      <c r="P26" s="43">
        <f>(C26-$I$1)/($I$1-$M$2)</f>
        <v>0.69483155065614233</v>
      </c>
      <c r="Q26" s="43">
        <f t="shared" si="2"/>
        <v>0.15683527619438878</v>
      </c>
      <c r="R26" s="43">
        <f t="shared" si="3"/>
        <v>104.70505828583167</v>
      </c>
      <c r="S26" s="36">
        <f>IF(D26&gt;=$I$1,1,0)</f>
        <v>1</v>
      </c>
      <c r="T26" s="34">
        <f>IF(D26&lt;$I$1,1,0)</f>
        <v>0</v>
      </c>
      <c r="U26" s="14">
        <f>(D26-$I$1)/($M$1-$I$1)</f>
        <v>5.3320552103482299E-2</v>
      </c>
      <c r="V26" s="14">
        <f>(D26-$I$1)/($I$1-$M$2)</f>
        <v>0.23622747891223317</v>
      </c>
      <c r="W26" s="14">
        <f t="shared" si="4"/>
        <v>5.3320552103482299E-2</v>
      </c>
      <c r="X26" s="14">
        <f t="shared" si="5"/>
        <v>101.59961656310446</v>
      </c>
      <c r="Y26" s="36">
        <f>IF(E26&gt;=$I$1,1,0)</f>
        <v>0</v>
      </c>
      <c r="Z26" s="42">
        <f>IF(E26&lt;$I$1,1,0)</f>
        <v>1</v>
      </c>
      <c r="AA26" s="14">
        <f>(E26-$I$1)/($M$1-$I$1)</f>
        <v>-4.8140159879491239E-2</v>
      </c>
      <c r="AB26" s="14">
        <f>(E26-$I$1)/($I$1-$M$2)</f>
        <v>-0.21327664763661283</v>
      </c>
      <c r="AC26" s="14">
        <f t="shared" si="6"/>
        <v>-0.21327664763661283</v>
      </c>
      <c r="AD26" s="14">
        <f t="shared" si="7"/>
        <v>93.601700570901613</v>
      </c>
      <c r="AE26" s="36">
        <f>IF(F26&gt;=$I$1,1,0)</f>
        <v>0</v>
      </c>
      <c r="AF26" s="42">
        <f>IF(F26&lt;$I$1,1,0)</f>
        <v>1</v>
      </c>
      <c r="AG26" s="14">
        <f>(F26-$I$1)/($M$1-$I$1)</f>
        <v>-0.1088491757818518</v>
      </c>
      <c r="AH26" s="14">
        <f>(F26-$I$1)/($I$1-$M$2)</f>
        <v>-0.4822374368277042</v>
      </c>
      <c r="AI26" s="14">
        <f t="shared" si="8"/>
        <v>-0.4822374368277042</v>
      </c>
      <c r="AJ26" s="14">
        <f t="shared" si="9"/>
        <v>85.532876895168869</v>
      </c>
      <c r="AL26" s="62">
        <f t="shared" si="10"/>
        <v>107.55634297060888</v>
      </c>
      <c r="AM26" s="63">
        <f t="shared" si="11"/>
        <v>104.70505828583167</v>
      </c>
      <c r="AN26" s="63">
        <f t="shared" si="12"/>
        <v>101.59961656310446</v>
      </c>
      <c r="AO26" s="63">
        <f t="shared" si="13"/>
        <v>93.601700570901613</v>
      </c>
      <c r="AP26" s="63">
        <f t="shared" si="14"/>
        <v>85.532876895168869</v>
      </c>
    </row>
    <row r="27" spans="1:42" x14ac:dyDescent="0.3">
      <c r="A27" s="2" t="s">
        <v>25</v>
      </c>
      <c r="B27" s="4">
        <v>7.5152800000000006</v>
      </c>
      <c r="C27" s="1">
        <v>6.5751749999999998</v>
      </c>
      <c r="D27" s="11">
        <v>4.7723199999999997</v>
      </c>
      <c r="E27" s="1">
        <v>3.8716200000000001</v>
      </c>
      <c r="F27" s="12">
        <v>3.0606789999999999</v>
      </c>
      <c r="G27" s="36">
        <f>IF(B27&gt;=$I$1,1,0)</f>
        <v>1</v>
      </c>
      <c r="H27" s="34">
        <f>IF(B27&lt;$I$1,1,0)</f>
        <v>0</v>
      </c>
      <c r="I27" s="14">
        <f>(B27-$I$1)/($M$1-$I$1)</f>
        <v>0.12187073840131923</v>
      </c>
      <c r="J27" s="14">
        <f>(B27-$I$1)/($I$1-$M$2)</f>
        <v>0.53992721661701881</v>
      </c>
      <c r="K27" s="14">
        <f t="shared" si="0"/>
        <v>0.12187073840131923</v>
      </c>
      <c r="L27" s="14">
        <f t="shared" si="1"/>
        <v>103.65612215203957</v>
      </c>
      <c r="M27" s="36">
        <f>IF(C27&gt;=$I$1,1,0)</f>
        <v>1</v>
      </c>
      <c r="N27" s="34">
        <f>IF(C27&lt;$I$1,1,0)</f>
        <v>0</v>
      </c>
      <c r="O27" s="14">
        <f>(C27-$I$1)/($M$1-$I$1)</f>
        <v>6.8229229075015538E-2</v>
      </c>
      <c r="P27" s="43">
        <f>(C27-$I$1)/($I$1-$M$2)</f>
        <v>0.3022777922710882</v>
      </c>
      <c r="Q27" s="43">
        <f t="shared" si="2"/>
        <v>6.8229229075015538E-2</v>
      </c>
      <c r="R27" s="43">
        <f t="shared" si="3"/>
        <v>102.04687687225046</v>
      </c>
      <c r="S27" s="36">
        <f>IF(D27&gt;=$I$1,1,0)</f>
        <v>0</v>
      </c>
      <c r="T27" s="34">
        <f>IF(D27&lt;$I$1,1,0)</f>
        <v>1</v>
      </c>
      <c r="U27" s="14">
        <f>(D27-$I$1)/($M$1-$I$1)</f>
        <v>-3.4639985849352684E-2</v>
      </c>
      <c r="V27" s="14">
        <f>(D27-$I$1)/($I$1-$M$2)</f>
        <v>-0.15346646281656939</v>
      </c>
      <c r="W27" s="14">
        <f t="shared" si="4"/>
        <v>-0.15346646281656939</v>
      </c>
      <c r="X27" s="14">
        <f t="shared" si="5"/>
        <v>95.396006115502914</v>
      </c>
      <c r="Y27" s="36">
        <f>IF(E27&gt;=$I$1,1,0)</f>
        <v>0</v>
      </c>
      <c r="Z27" s="42">
        <f>IF(E27&lt;$I$1,1,0)</f>
        <v>1</v>
      </c>
      <c r="AA27" s="14">
        <f>(E27-$I$1)/($M$1-$I$1)</f>
        <v>-8.6033082844051867E-2</v>
      </c>
      <c r="AB27" s="14">
        <f>(E27-$I$1)/($I$1-$M$2)</f>
        <v>-0.38115468541763992</v>
      </c>
      <c r="AC27" s="14">
        <f t="shared" si="6"/>
        <v>-0.38115468541763992</v>
      </c>
      <c r="AD27" s="14">
        <f t="shared" si="7"/>
        <v>88.565359437470804</v>
      </c>
      <c r="AE27" s="36">
        <f>IF(F27&gt;=$I$1,1,0)</f>
        <v>0</v>
      </c>
      <c r="AF27" s="42">
        <f>IF(F27&lt;$I$1,1,0)</f>
        <v>1</v>
      </c>
      <c r="AG27" s="14">
        <f>(F27-$I$1)/($M$1-$I$1)</f>
        <v>-0.13230461550751182</v>
      </c>
      <c r="AH27" s="14">
        <f>(F27-$I$1)/($I$1-$M$2)</f>
        <v>-0.58615270354169324</v>
      </c>
      <c r="AI27" s="14">
        <f t="shared" si="8"/>
        <v>-0.58615270354169324</v>
      </c>
      <c r="AJ27" s="14">
        <f t="shared" si="9"/>
        <v>82.415418893749205</v>
      </c>
      <c r="AL27" s="62">
        <f t="shared" si="10"/>
        <v>103.65612215203957</v>
      </c>
      <c r="AM27" s="63">
        <f t="shared" si="11"/>
        <v>102.04687687225046</v>
      </c>
      <c r="AN27" s="63">
        <f t="shared" si="12"/>
        <v>95.396006115502914</v>
      </c>
      <c r="AO27" s="63">
        <f t="shared" si="13"/>
        <v>88.565359437470804</v>
      </c>
      <c r="AP27" s="63">
        <f t="shared" si="14"/>
        <v>82.415418893749205</v>
      </c>
    </row>
    <row r="28" spans="1:42" x14ac:dyDescent="0.3">
      <c r="A28" s="2" t="s">
        <v>26</v>
      </c>
      <c r="B28" s="4">
        <v>11.279579999999999</v>
      </c>
      <c r="C28" s="1">
        <v>9.9126469999999998</v>
      </c>
      <c r="D28" s="11">
        <v>7.9093800000000005</v>
      </c>
      <c r="E28" s="1">
        <v>6.2801900000000002</v>
      </c>
      <c r="F28" s="12">
        <v>5.0047879999999996</v>
      </c>
      <c r="G28" s="36">
        <f>IF(B28&gt;=$I$1,1,0)</f>
        <v>1</v>
      </c>
      <c r="H28" s="34">
        <f>IF(B28&lt;$I$1,1,0)</f>
        <v>0</v>
      </c>
      <c r="I28" s="14">
        <f>(B28-$I$1)/($M$1-$I$1)</f>
        <v>0.33665816486645322</v>
      </c>
      <c r="J28" s="14">
        <f>(B28-$I$1)/($I$1-$M$2)</f>
        <v>1.4915057403621168</v>
      </c>
      <c r="K28" s="14">
        <f t="shared" si="0"/>
        <v>0.33665816486645322</v>
      </c>
      <c r="L28" s="14">
        <f t="shared" si="1"/>
        <v>110.09974494599359</v>
      </c>
      <c r="M28" s="36">
        <f>IF(C28&gt;=$I$1,1,0)</f>
        <v>1</v>
      </c>
      <c r="N28" s="34">
        <f>IF(C28&lt;$I$1,1,0)</f>
        <v>0</v>
      </c>
      <c r="O28" s="14">
        <f>(C28-$I$1)/($M$1-$I$1)</f>
        <v>0.25866225029528062</v>
      </c>
      <c r="P28" s="43">
        <f>(C28-$I$1)/($I$1-$M$2)</f>
        <v>1.145958338136349</v>
      </c>
      <c r="Q28" s="43">
        <f t="shared" si="2"/>
        <v>0.25866225029528062</v>
      </c>
      <c r="R28" s="43">
        <f t="shared" si="3"/>
        <v>107.75986750885842</v>
      </c>
      <c r="S28" s="36">
        <f>IF(D28&gt;=$I$1,1,0)</f>
        <v>1</v>
      </c>
      <c r="T28" s="34">
        <f>IF(D28&lt;$I$1,1,0)</f>
        <v>0</v>
      </c>
      <c r="U28" s="14">
        <f>(D28-$I$1)/($M$1-$I$1)</f>
        <v>0.14435771467045541</v>
      </c>
      <c r="V28" s="14">
        <f>(D28-$I$1)/($I$1-$M$2)</f>
        <v>0.63955187358058263</v>
      </c>
      <c r="W28" s="14">
        <f t="shared" si="4"/>
        <v>0.14435771467045541</v>
      </c>
      <c r="X28" s="14">
        <f t="shared" si="5"/>
        <v>104.33073144011367</v>
      </c>
      <c r="Y28" s="36">
        <f>IF(E28&gt;=$I$1,1,0)</f>
        <v>1</v>
      </c>
      <c r="Z28" s="42">
        <f>IF(E28&lt;$I$1,1,0)</f>
        <v>0</v>
      </c>
      <c r="AA28" s="14">
        <f>(E28-$I$1)/($M$1-$I$1)</f>
        <v>5.1397661719646014E-2</v>
      </c>
      <c r="AB28" s="14">
        <f>(E28-$I$1)/($I$1-$M$2)</f>
        <v>0.22770844582501656</v>
      </c>
      <c r="AC28" s="14">
        <f t="shared" si="6"/>
        <v>5.1397661719646014E-2</v>
      </c>
      <c r="AD28" s="14">
        <f t="shared" si="7"/>
        <v>101.54192985158939</v>
      </c>
      <c r="AE28" s="36">
        <f>IF(F28&gt;=$I$1,1,0)</f>
        <v>0</v>
      </c>
      <c r="AF28" s="42">
        <f>IF(F28&lt;$I$1,1,0)</f>
        <v>1</v>
      </c>
      <c r="AG28" s="14">
        <f>(F28-$I$1)/($M$1-$I$1)</f>
        <v>-2.1375579862715922E-2</v>
      </c>
      <c r="AH28" s="14">
        <f>(F28-$I$1)/($I$1-$M$2)</f>
        <v>-9.4700807513332277E-2</v>
      </c>
      <c r="AI28" s="14">
        <f t="shared" si="8"/>
        <v>-9.4700807513332277E-2</v>
      </c>
      <c r="AJ28" s="14">
        <f t="shared" si="9"/>
        <v>97.158975774600037</v>
      </c>
      <c r="AL28" s="62">
        <f t="shared" si="10"/>
        <v>110.09974494599359</v>
      </c>
      <c r="AM28" s="63">
        <f t="shared" si="11"/>
        <v>107.75986750885842</v>
      </c>
      <c r="AN28" s="63">
        <f t="shared" si="12"/>
        <v>104.33073144011367</v>
      </c>
      <c r="AO28" s="63">
        <f t="shared" si="13"/>
        <v>101.54192985158939</v>
      </c>
      <c r="AP28" s="63">
        <f t="shared" si="14"/>
        <v>97.158975774600037</v>
      </c>
    </row>
    <row r="29" spans="1:42" x14ac:dyDescent="0.3">
      <c r="A29" s="2" t="s">
        <v>27</v>
      </c>
      <c r="B29" s="4">
        <v>7.9556699999999996</v>
      </c>
      <c r="C29" s="1">
        <v>6.418291</v>
      </c>
      <c r="D29" s="11">
        <v>4.9733600000000004</v>
      </c>
      <c r="E29" s="1">
        <v>4.1569399999999996</v>
      </c>
      <c r="F29" s="12">
        <v>3.5515629999999998</v>
      </c>
      <c r="G29" s="36">
        <f>IF(B29&gt;=$I$1,1,0)</f>
        <v>1</v>
      </c>
      <c r="H29" s="34">
        <f>IF(B29&lt;$I$1,1,0)</f>
        <v>0</v>
      </c>
      <c r="I29" s="14">
        <f>(B29-$I$1)/($M$1-$I$1)</f>
        <v>0.14699897864279313</v>
      </c>
      <c r="J29" s="14">
        <f>(B29-$I$1)/($I$1-$M$2)</f>
        <v>0.65125353653628737</v>
      </c>
      <c r="K29" s="14">
        <f t="shared" si="0"/>
        <v>0.14699897864279313</v>
      </c>
      <c r="L29" s="14">
        <f t="shared" si="1"/>
        <v>104.40996935928379</v>
      </c>
      <c r="M29" s="36">
        <f>IF(C29&gt;=$I$1,1,0)</f>
        <v>1</v>
      </c>
      <c r="N29" s="34">
        <f>IF(C29&lt;$I$1,1,0)</f>
        <v>0</v>
      </c>
      <c r="O29" s="14">
        <f>(C29-$I$1)/($M$1-$I$1)</f>
        <v>5.927757521810826E-2</v>
      </c>
      <c r="P29" s="43">
        <f>(C29-$I$1)/($I$1-$M$2)</f>
        <v>0.2626190389519516</v>
      </c>
      <c r="Q29" s="43">
        <f t="shared" si="2"/>
        <v>5.927757521810826E-2</v>
      </c>
      <c r="R29" s="43">
        <f t="shared" si="3"/>
        <v>101.77832725654325</v>
      </c>
      <c r="S29" s="36">
        <f>IF(D29&gt;=$I$1,1,0)</f>
        <v>0</v>
      </c>
      <c r="T29" s="34">
        <f>IF(D29&lt;$I$1,1,0)</f>
        <v>1</v>
      </c>
      <c r="U29" s="14">
        <f>(D29-$I$1)/($M$1-$I$1)</f>
        <v>-2.3168832058063277E-2</v>
      </c>
      <c r="V29" s="14">
        <f>(D29-$I$1)/($I$1-$M$2)</f>
        <v>-0.10264550104048477</v>
      </c>
      <c r="W29" s="14">
        <f t="shared" si="4"/>
        <v>-0.10264550104048477</v>
      </c>
      <c r="X29" s="14">
        <f t="shared" si="5"/>
        <v>96.920634968785464</v>
      </c>
      <c r="Y29" s="36">
        <f>IF(E29&gt;=$I$1,1,0)</f>
        <v>0</v>
      </c>
      <c r="Z29" s="42">
        <f>IF(E29&lt;$I$1,1,0)</f>
        <v>1</v>
      </c>
      <c r="AA29" s="14">
        <f>(E29-$I$1)/($M$1-$I$1)</f>
        <v>-6.975299132131671E-2</v>
      </c>
      <c r="AB29" s="14">
        <f>(E29-$I$1)/($I$1-$M$2)</f>
        <v>-0.30902855721453415</v>
      </c>
      <c r="AC29" s="14">
        <f t="shared" si="6"/>
        <v>-0.30902855721453415</v>
      </c>
      <c r="AD29" s="14">
        <f t="shared" si="7"/>
        <v>90.729143283563971</v>
      </c>
      <c r="AE29" s="36">
        <f>IF(F29&gt;=$I$1,1,0)</f>
        <v>0</v>
      </c>
      <c r="AF29" s="42">
        <f>IF(F29&lt;$I$1,1,0)</f>
        <v>1</v>
      </c>
      <c r="AG29" s="14">
        <f>(F29-$I$1)/($M$1-$I$1)</f>
        <v>-0.10429523499774618</v>
      </c>
      <c r="AH29" s="14">
        <f>(F29-$I$1)/($I$1-$M$2)</f>
        <v>-0.46206199024836148</v>
      </c>
      <c r="AI29" s="14">
        <f t="shared" si="8"/>
        <v>-0.46206199024836148</v>
      </c>
      <c r="AJ29" s="14">
        <f t="shared" si="9"/>
        <v>86.138140292549153</v>
      </c>
      <c r="AL29" s="62">
        <f t="shared" si="10"/>
        <v>104.40996935928379</v>
      </c>
      <c r="AM29" s="63">
        <f t="shared" si="11"/>
        <v>101.77832725654325</v>
      </c>
      <c r="AN29" s="63">
        <f t="shared" si="12"/>
        <v>96.920634968785464</v>
      </c>
      <c r="AO29" s="63">
        <f t="shared" si="13"/>
        <v>90.729143283563971</v>
      </c>
      <c r="AP29" s="63">
        <f t="shared" si="14"/>
        <v>86.138140292549153</v>
      </c>
    </row>
    <row r="30" spans="1:42" x14ac:dyDescent="0.3">
      <c r="A30" s="2" t="s">
        <v>28</v>
      </c>
      <c r="B30" s="4">
        <v>4.3902200000000002</v>
      </c>
      <c r="C30" s="1">
        <v>3.7291859999999999</v>
      </c>
      <c r="D30" s="11">
        <v>3.0356100000000001</v>
      </c>
      <c r="E30" s="1">
        <v>2.1807799999999999</v>
      </c>
      <c r="F30" s="12">
        <v>1.9895699999999998</v>
      </c>
      <c r="G30" s="36">
        <f>IF(B30&gt;=$I$1,1,0)</f>
        <v>0</v>
      </c>
      <c r="H30" s="34">
        <f>IF(B30&lt;$I$1,1,0)</f>
        <v>1</v>
      </c>
      <c r="I30" s="14">
        <f>(B30-$I$1)/($M$1-$I$1)</f>
        <v>-5.6442253376469971E-2</v>
      </c>
      <c r="J30" s="14">
        <f>(B30-$I$1)/($I$1-$M$2)</f>
        <v>-0.25005763618824578</v>
      </c>
      <c r="K30" s="14">
        <f t="shared" si="0"/>
        <v>-0.25005763618824578</v>
      </c>
      <c r="L30" s="14">
        <f t="shared" si="1"/>
        <v>92.498270914352631</v>
      </c>
      <c r="M30" s="36">
        <f>IF(C30&gt;=$I$1,1,0)</f>
        <v>0</v>
      </c>
      <c r="N30" s="34">
        <f>IF(C30&lt;$I$1,1,0)</f>
        <v>1</v>
      </c>
      <c r="O30" s="14">
        <f>(C30-$I$1)/($M$1-$I$1)</f>
        <v>-9.4160233257444784E-2</v>
      </c>
      <c r="P30" s="43">
        <f>(C30-$I$1)/($I$1-$M$2)</f>
        <v>-0.41716061891154566</v>
      </c>
      <c r="Q30" s="43">
        <f t="shared" si="2"/>
        <v>-0.41716061891154566</v>
      </c>
      <c r="R30" s="43">
        <f t="shared" si="3"/>
        <v>87.485181432653633</v>
      </c>
      <c r="S30" s="36">
        <f>IF(D30&gt;=$I$1,1,0)</f>
        <v>0</v>
      </c>
      <c r="T30" s="34">
        <f>IF(D30&lt;$I$1,1,0)</f>
        <v>1</v>
      </c>
      <c r="U30" s="14">
        <f>(D30-$I$1)/($M$1-$I$1)</f>
        <v>-0.13373502912865107</v>
      </c>
      <c r="V30" s="14">
        <f>(D30-$I$1)/($I$1-$M$2)</f>
        <v>-0.59248990355544495</v>
      </c>
      <c r="W30" s="14">
        <f t="shared" si="4"/>
        <v>-0.59248990355544495</v>
      </c>
      <c r="X30" s="14">
        <f t="shared" si="5"/>
        <v>82.225302893336647</v>
      </c>
      <c r="Y30" s="36">
        <f>IF(E30&gt;=$I$1,1,0)</f>
        <v>0</v>
      </c>
      <c r="Z30" s="42">
        <f>IF(E30&lt;$I$1,1,0)</f>
        <v>1</v>
      </c>
      <c r="AA30" s="14">
        <f>(E30-$I$1)/($M$1-$I$1)</f>
        <v>-0.18251082695698317</v>
      </c>
      <c r="AB30" s="14">
        <f>(E30-$I$1)/($I$1-$M$2)</f>
        <v>-0.80858263512652662</v>
      </c>
      <c r="AC30" s="14">
        <f t="shared" si="6"/>
        <v>-0.80858263512652662</v>
      </c>
      <c r="AD30" s="14">
        <f t="shared" si="7"/>
        <v>75.742520946204195</v>
      </c>
      <c r="AE30" s="36">
        <f>IF(F30&gt;=$I$1,1,0)</f>
        <v>0</v>
      </c>
      <c r="AF30" s="42">
        <f>IF(F30&lt;$I$1,1,0)</f>
        <v>1</v>
      </c>
      <c r="AG30" s="14">
        <f>(F30-$I$1)/($M$1-$I$1)</f>
        <v>-0.19342109017043543</v>
      </c>
      <c r="AH30" s="14">
        <f>(F30-$I$1)/($I$1-$M$2)</f>
        <v>-0.85691866826025676</v>
      </c>
      <c r="AI30" s="14">
        <f t="shared" si="8"/>
        <v>-0.85691866826025676</v>
      </c>
      <c r="AJ30" s="14">
        <f t="shared" si="9"/>
        <v>74.292439952192296</v>
      </c>
      <c r="AL30" s="62">
        <f t="shared" si="10"/>
        <v>92.498270914352631</v>
      </c>
      <c r="AM30" s="63">
        <f t="shared" si="11"/>
        <v>87.485181432653633</v>
      </c>
      <c r="AN30" s="63">
        <f t="shared" si="12"/>
        <v>82.225302893336647</v>
      </c>
      <c r="AO30" s="63">
        <f t="shared" si="13"/>
        <v>75.742520946204195</v>
      </c>
      <c r="AP30" s="63">
        <f t="shared" si="14"/>
        <v>74.292439952192296</v>
      </c>
    </row>
    <row r="31" spans="1:42" x14ac:dyDescent="0.3">
      <c r="A31" s="2" t="s">
        <v>29</v>
      </c>
      <c r="B31" s="4">
        <v>9.723279999999999</v>
      </c>
      <c r="C31" s="1">
        <v>8.5588200000000008</v>
      </c>
      <c r="D31" s="11">
        <v>7.0561700000000007</v>
      </c>
      <c r="E31" s="1">
        <v>5.3565800000000001</v>
      </c>
      <c r="F31" s="12">
        <v>5.0830359999999999</v>
      </c>
      <c r="G31" s="36">
        <f>IF(B31&gt;=$I$1,1,0)</f>
        <v>1</v>
      </c>
      <c r="H31" s="34">
        <f>IF(B31&lt;$I$1,1,0)</f>
        <v>0</v>
      </c>
      <c r="I31" s="14">
        <f>(B31-$I$1)/($M$1-$I$1)</f>
        <v>0.24785714693279007</v>
      </c>
      <c r="J31" s="14">
        <f>(B31-$I$1)/($I$1-$M$2)</f>
        <v>1.0980881975242727</v>
      </c>
      <c r="K31" s="14">
        <f t="shared" si="0"/>
        <v>0.24785714693279007</v>
      </c>
      <c r="L31" s="14">
        <f t="shared" si="1"/>
        <v>107.4357144079837</v>
      </c>
      <c r="M31" s="36">
        <f>IF(C31&gt;=$I$1,1,0)</f>
        <v>1</v>
      </c>
      <c r="N31" s="34">
        <f>IF(C31&lt;$I$1,1,0)</f>
        <v>0</v>
      </c>
      <c r="O31" s="14">
        <f>(C31-$I$1)/($M$1-$I$1)</f>
        <v>0.18141415178851633</v>
      </c>
      <c r="P31" s="43">
        <f>(C31-$I$1)/($I$1-$M$2)</f>
        <v>0.80372400557352075</v>
      </c>
      <c r="Q31" s="43">
        <f t="shared" si="2"/>
        <v>0.18141415178851633</v>
      </c>
      <c r="R31" s="43">
        <f t="shared" si="3"/>
        <v>105.44242455365548</v>
      </c>
      <c r="S31" s="36">
        <f>IF(D31&gt;=$I$1,1,0)</f>
        <v>1</v>
      </c>
      <c r="T31" s="34">
        <f>IF(D31&lt;$I$1,1,0)</f>
        <v>0</v>
      </c>
      <c r="U31" s="14">
        <f>(D31-$I$1)/($M$1-$I$1)</f>
        <v>9.5674352522295864E-2</v>
      </c>
      <c r="V31" s="14">
        <f>(D31-$I$1)/($I$1-$M$2)</f>
        <v>0.42386866229440584</v>
      </c>
      <c r="W31" s="14">
        <f t="shared" si="4"/>
        <v>9.5674352522295864E-2</v>
      </c>
      <c r="X31" s="14">
        <f t="shared" si="5"/>
        <v>102.87023057566887</v>
      </c>
      <c r="Y31" s="36">
        <f>IF(E31&gt;=$I$1,1,0)</f>
        <v>0</v>
      </c>
      <c r="Z31" s="42">
        <f>IF(E31&lt;$I$1,1,0)</f>
        <v>1</v>
      </c>
      <c r="AA31" s="14">
        <f>(E31-$I$1)/($M$1-$I$1)</f>
        <v>-1.3026583816908828E-3</v>
      </c>
      <c r="AB31" s="14">
        <f>(E31-$I$1)/($I$1-$M$2)</f>
        <v>-5.7712025335654718E-3</v>
      </c>
      <c r="AC31" s="14">
        <f t="shared" si="6"/>
        <v>-5.7712025335654718E-3</v>
      </c>
      <c r="AD31" s="14">
        <f t="shared" si="7"/>
        <v>99.826863923993031</v>
      </c>
      <c r="AE31" s="36">
        <f>IF(F31&gt;=$I$1,1,0)</f>
        <v>0</v>
      </c>
      <c r="AF31" s="42">
        <f>IF(F31&lt;$I$1,1,0)</f>
        <v>1</v>
      </c>
      <c r="AG31" s="14">
        <f>(F31-$I$1)/($M$1-$I$1)</f>
        <v>-1.6910822392258235E-2</v>
      </c>
      <c r="AH31" s="14">
        <f>(F31-$I$1)/($I$1-$M$2)</f>
        <v>-7.4920472171832717E-2</v>
      </c>
      <c r="AI31" s="14">
        <f t="shared" si="8"/>
        <v>-7.4920472171832717E-2</v>
      </c>
      <c r="AJ31" s="14">
        <f t="shared" si="9"/>
        <v>97.752385834845015</v>
      </c>
      <c r="AL31" s="62">
        <f t="shared" si="10"/>
        <v>107.4357144079837</v>
      </c>
      <c r="AM31" s="63">
        <f t="shared" si="11"/>
        <v>105.44242455365548</v>
      </c>
      <c r="AN31" s="63">
        <f t="shared" si="12"/>
        <v>102.87023057566887</v>
      </c>
      <c r="AO31" s="63">
        <f t="shared" si="13"/>
        <v>99.826863923993031</v>
      </c>
      <c r="AP31" s="63">
        <f t="shared" si="14"/>
        <v>97.752385834845015</v>
      </c>
    </row>
    <row r="32" spans="1:42" x14ac:dyDescent="0.3">
      <c r="A32" s="2" t="s">
        <v>30</v>
      </c>
      <c r="B32" s="4">
        <v>5.1306099999999999</v>
      </c>
      <c r="C32" s="1">
        <v>4.5108370000000004</v>
      </c>
      <c r="D32" s="11">
        <v>3.6071899999999997</v>
      </c>
      <c r="E32" s="1">
        <v>3.0046400000000002</v>
      </c>
      <c r="F32" s="12">
        <v>2.5729059999999997</v>
      </c>
      <c r="G32" s="36">
        <f>IF(B32&gt;=$I$1,1,0)</f>
        <v>0</v>
      </c>
      <c r="H32" s="34">
        <f>IF(B32&lt;$I$1,1,0)</f>
        <v>1</v>
      </c>
      <c r="I32" s="14">
        <f>(B32-$I$1)/($M$1-$I$1)</f>
        <v>-1.4196294584524448E-2</v>
      </c>
      <c r="J32" s="14">
        <f>(B32-$I$1)/($I$1-$M$2)</f>
        <v>-6.2894226471795711E-2</v>
      </c>
      <c r="K32" s="14">
        <f t="shared" si="0"/>
        <v>-6.2894226471795711E-2</v>
      </c>
      <c r="L32" s="14">
        <f t="shared" si="1"/>
        <v>98.113173205846124</v>
      </c>
      <c r="M32" s="36">
        <f>IF(C32&gt;=$I$1,1,0)</f>
        <v>0</v>
      </c>
      <c r="N32" s="34">
        <f>IF(C32&lt;$I$1,1,0)</f>
        <v>1</v>
      </c>
      <c r="O32" s="14">
        <f>(C32-$I$1)/($M$1-$I$1)</f>
        <v>-4.9559960515129182E-2</v>
      </c>
      <c r="P32" s="43">
        <f>(C32-$I$1)/($I$1-$M$2)</f>
        <v>-0.21956682865469038</v>
      </c>
      <c r="Q32" s="43">
        <f t="shared" si="2"/>
        <v>-0.21956682865469038</v>
      </c>
      <c r="R32" s="43">
        <f t="shared" si="3"/>
        <v>93.412995140359286</v>
      </c>
      <c r="S32" s="36">
        <f>IF(D32&gt;=$I$1,1,0)</f>
        <v>0</v>
      </c>
      <c r="T32" s="34">
        <f>IF(D32&lt;$I$1,1,0)</f>
        <v>1</v>
      </c>
      <c r="U32" s="14">
        <f>(D32-$I$1)/($M$1-$I$1)</f>
        <v>-0.10112121056505591</v>
      </c>
      <c r="V32" s="14">
        <f>(D32-$I$1)/($I$1-$M$2)</f>
        <v>-0.44800002426786883</v>
      </c>
      <c r="W32" s="14">
        <f t="shared" si="4"/>
        <v>-0.44800002426786883</v>
      </c>
      <c r="X32" s="14">
        <f t="shared" si="5"/>
        <v>86.559999271963932</v>
      </c>
      <c r="Y32" s="36">
        <f>IF(E32&gt;=$I$1,1,0)</f>
        <v>0</v>
      </c>
      <c r="Z32" s="42">
        <f>IF(E32&lt;$I$1,1,0)</f>
        <v>1</v>
      </c>
      <c r="AA32" s="14">
        <f>(E32-$I$1)/($M$1-$I$1)</f>
        <v>-0.13550214827367807</v>
      </c>
      <c r="AB32" s="14">
        <f>(E32-$I$1)/($I$1-$M$2)</f>
        <v>-0.60031881912550733</v>
      </c>
      <c r="AC32" s="14">
        <f t="shared" si="6"/>
        <v>-0.60031881912550733</v>
      </c>
      <c r="AD32" s="14">
        <f t="shared" si="7"/>
        <v>81.990435426234782</v>
      </c>
      <c r="AE32" s="36">
        <f>IF(F32&gt;=$I$1,1,0)</f>
        <v>0</v>
      </c>
      <c r="AF32" s="42">
        <f>IF(F32&lt;$I$1,1,0)</f>
        <v>1</v>
      </c>
      <c r="AG32" s="14">
        <f>(F32-$I$1)/($M$1-$I$1)</f>
        <v>-0.1601364852759091</v>
      </c>
      <c r="AH32" s="14">
        <f>(F32-$I$1)/($I$1-$M$2)</f>
        <v>-0.70945698621382836</v>
      </c>
      <c r="AI32" s="14">
        <f t="shared" si="8"/>
        <v>-0.70945698621382836</v>
      </c>
      <c r="AJ32" s="14">
        <f t="shared" si="9"/>
        <v>78.716290413585142</v>
      </c>
      <c r="AL32" s="62">
        <f t="shared" si="10"/>
        <v>98.113173205846124</v>
      </c>
      <c r="AM32" s="63">
        <f t="shared" si="11"/>
        <v>93.412995140359286</v>
      </c>
      <c r="AN32" s="63">
        <f t="shared" si="12"/>
        <v>86.559999271963932</v>
      </c>
      <c r="AO32" s="63">
        <f t="shared" si="13"/>
        <v>81.990435426234782</v>
      </c>
      <c r="AP32" s="63">
        <f t="shared" si="14"/>
        <v>78.716290413585142</v>
      </c>
    </row>
    <row r="33" spans="1:42" x14ac:dyDescent="0.3">
      <c r="A33" s="2" t="s">
        <v>31</v>
      </c>
      <c r="B33" s="4">
        <v>7.7993199999999998</v>
      </c>
      <c r="C33" s="1">
        <v>6.6725050000000001</v>
      </c>
      <c r="D33" s="11">
        <v>5.1929500000000006</v>
      </c>
      <c r="E33" s="1">
        <v>3.9485999999999999</v>
      </c>
      <c r="F33" s="12">
        <v>3.34789</v>
      </c>
      <c r="G33" s="36">
        <f>IF(B33&gt;=$I$1,1,0)</f>
        <v>1</v>
      </c>
      <c r="H33" s="34">
        <f>IF(B33&lt;$I$1,1,0)</f>
        <v>0</v>
      </c>
      <c r="I33" s="14">
        <f>(B33-$I$1)/($M$1-$I$1)</f>
        <v>0.13807779432490569</v>
      </c>
      <c r="J33" s="14">
        <f>(B33-$I$1)/($I$1-$M$2)</f>
        <v>0.61172977323698985</v>
      </c>
      <c r="K33" s="14">
        <f t="shared" si="0"/>
        <v>0.13807779432490569</v>
      </c>
      <c r="L33" s="14">
        <f t="shared" si="1"/>
        <v>104.14233382974717</v>
      </c>
      <c r="M33" s="36">
        <f>IF(C33&gt;=$I$1,1,0)</f>
        <v>1</v>
      </c>
      <c r="N33" s="34">
        <f>IF(C33&lt;$I$1,1,0)</f>
        <v>0</v>
      </c>
      <c r="O33" s="14">
        <f>(C33-$I$1)/($M$1-$I$1)</f>
        <v>7.3782787563406893E-2</v>
      </c>
      <c r="P33" s="43">
        <f>(C33-$I$1)/($I$1-$M$2)</f>
        <v>0.32688187210428715</v>
      </c>
      <c r="Q33" s="43">
        <f t="shared" si="2"/>
        <v>7.3782787563406893E-2</v>
      </c>
      <c r="R33" s="43">
        <f t="shared" si="3"/>
        <v>102.2134836269022</v>
      </c>
      <c r="S33" s="36">
        <f>IF(D33&gt;=$I$1,1,0)</f>
        <v>0</v>
      </c>
      <c r="T33" s="34">
        <f>IF(D33&lt;$I$1,1,0)</f>
        <v>1</v>
      </c>
      <c r="U33" s="14">
        <f>(D33-$I$1)/($M$1-$I$1)</f>
        <v>-1.0639232669736411E-2</v>
      </c>
      <c r="V33" s="14">
        <f>(D33-$I$1)/($I$1-$M$2)</f>
        <v>-4.7135279211941258E-2</v>
      </c>
      <c r="W33" s="14">
        <f t="shared" si="4"/>
        <v>-4.7135279211941258E-2</v>
      </c>
      <c r="X33" s="14">
        <f t="shared" si="5"/>
        <v>98.585941623641759</v>
      </c>
      <c r="Y33" s="36">
        <f>IF(E33&gt;=$I$1,1,0)</f>
        <v>0</v>
      </c>
      <c r="Z33" s="42">
        <f>IF(E33&lt;$I$1,1,0)</f>
        <v>1</v>
      </c>
      <c r="AA33" s="14">
        <f>(E33-$I$1)/($M$1-$I$1)</f>
        <v>-8.1640676264000872E-2</v>
      </c>
      <c r="AB33" s="14">
        <f>(E33-$I$1)/($I$1-$M$2)</f>
        <v>-0.36169488817568324</v>
      </c>
      <c r="AC33" s="14">
        <f t="shared" si="6"/>
        <v>-0.36169488817568324</v>
      </c>
      <c r="AD33" s="14">
        <f t="shared" si="7"/>
        <v>89.149153354729506</v>
      </c>
      <c r="AE33" s="36">
        <f>IF(F33&gt;=$I$1,1,0)</f>
        <v>0</v>
      </c>
      <c r="AF33" s="42">
        <f>IF(F33&lt;$I$1,1,0)</f>
        <v>1</v>
      </c>
      <c r="AG33" s="14">
        <f>(F33-$I$1)/($M$1-$I$1)</f>
        <v>-0.11591662529884683</v>
      </c>
      <c r="AH33" s="14">
        <f>(F33-$I$1)/($I$1-$M$2)</f>
        <v>-0.51354854888256574</v>
      </c>
      <c r="AI33" s="14">
        <f t="shared" si="8"/>
        <v>-0.51354854888256574</v>
      </c>
      <c r="AJ33" s="14">
        <f t="shared" si="9"/>
        <v>84.593543533523032</v>
      </c>
      <c r="AL33" s="62">
        <f t="shared" si="10"/>
        <v>104.14233382974717</v>
      </c>
      <c r="AM33" s="63">
        <f t="shared" si="11"/>
        <v>102.2134836269022</v>
      </c>
      <c r="AN33" s="63">
        <f t="shared" si="12"/>
        <v>98.585941623641759</v>
      </c>
      <c r="AO33" s="63">
        <f t="shared" si="13"/>
        <v>89.149153354729506</v>
      </c>
      <c r="AP33" s="63">
        <f t="shared" si="14"/>
        <v>84.593543533523032</v>
      </c>
    </row>
    <row r="34" spans="1:42" x14ac:dyDescent="0.3">
      <c r="A34" s="2" t="s">
        <v>32</v>
      </c>
      <c r="B34" s="4">
        <v>14.853160000000001</v>
      </c>
      <c r="C34" s="1">
        <v>13.407920000000001</v>
      </c>
      <c r="D34" s="11">
        <v>11.437100000000001</v>
      </c>
      <c r="E34" s="1">
        <v>9.4424499999999991</v>
      </c>
      <c r="F34" s="12">
        <v>8.490988999999999</v>
      </c>
      <c r="G34" s="36">
        <f>IF(B34&gt;=$I$1,1,0)</f>
        <v>1</v>
      </c>
      <c r="H34" s="34">
        <f>IF(B34&lt;$I$1,1,0)</f>
        <v>0</v>
      </c>
      <c r="I34" s="14">
        <f>(B34-$I$1)/($M$1-$I$1)</f>
        <v>0.54056328705843426</v>
      </c>
      <c r="J34" s="14">
        <f>(B34-$I$1)/($I$1-$M$2)</f>
        <v>2.3948720982201541</v>
      </c>
      <c r="K34" s="14">
        <f t="shared" si="0"/>
        <v>0.54056328705843426</v>
      </c>
      <c r="L34" s="14">
        <f t="shared" si="1"/>
        <v>116.21689861175302</v>
      </c>
      <c r="M34" s="36">
        <f>IF(C34&gt;=$I$1,1,0)</f>
        <v>1</v>
      </c>
      <c r="N34" s="34">
        <f>IF(C34&lt;$I$1,1,0)</f>
        <v>0</v>
      </c>
      <c r="O34" s="14">
        <f>(C34-$I$1)/($M$1-$I$1)</f>
        <v>0.45809924853215567</v>
      </c>
      <c r="P34" s="43">
        <f>(C34-$I$1)/($I$1-$M$2)</f>
        <v>2.0295294460252267</v>
      </c>
      <c r="Q34" s="43">
        <f t="shared" si="2"/>
        <v>0.45809924853215567</v>
      </c>
      <c r="R34" s="43">
        <f t="shared" si="3"/>
        <v>113.74297745596468</v>
      </c>
      <c r="S34" s="36">
        <f>IF(D34&gt;=$I$1,1,0)</f>
        <v>1</v>
      </c>
      <c r="T34" s="34">
        <f>IF(D34&lt;$I$1,1,0)</f>
        <v>0</v>
      </c>
      <c r="U34" s="14">
        <f>(D34-$I$1)/($M$1-$I$1)</f>
        <v>0.34564610828668757</v>
      </c>
      <c r="V34" s="14">
        <f>(D34-$I$1)/($I$1-$M$2)</f>
        <v>1.5313252683116239</v>
      </c>
      <c r="W34" s="14">
        <f t="shared" si="4"/>
        <v>0.34564610828668757</v>
      </c>
      <c r="X34" s="14">
        <f t="shared" si="5"/>
        <v>110.36938324860063</v>
      </c>
      <c r="Y34" s="36">
        <f>IF(E34&gt;=$I$1,1,0)</f>
        <v>1</v>
      </c>
      <c r="Z34" s="42">
        <f>IF(E34&lt;$I$1,1,0)</f>
        <v>0</v>
      </c>
      <c r="AA34" s="14">
        <f>(E34-$I$1)/($M$1-$I$1)</f>
        <v>0.23183325059769361</v>
      </c>
      <c r="AB34" s="14">
        <f>(E34-$I$1)/($I$1-$M$2)</f>
        <v>1.0270970977651313</v>
      </c>
      <c r="AC34" s="14">
        <f t="shared" si="6"/>
        <v>0.23183325059769361</v>
      </c>
      <c r="AD34" s="14">
        <f t="shared" si="7"/>
        <v>106.95499751793081</v>
      </c>
      <c r="AE34" s="36">
        <f>IF(F34&gt;=$I$1,1,0)</f>
        <v>1</v>
      </c>
      <c r="AF34" s="42">
        <f>IF(F34&lt;$I$1,1,0)</f>
        <v>0</v>
      </c>
      <c r="AG34" s="14">
        <f>(F34-$I$1)/($M$1-$I$1)</f>
        <v>0.17754377856519277</v>
      </c>
      <c r="AH34" s="14">
        <f>(F34-$I$1)/($I$1-$M$2)</f>
        <v>0.78657698678007826</v>
      </c>
      <c r="AI34" s="14">
        <f t="shared" si="8"/>
        <v>0.17754377856519277</v>
      </c>
      <c r="AJ34" s="14">
        <f t="shared" si="9"/>
        <v>105.32631335695578</v>
      </c>
      <c r="AL34" s="62">
        <f t="shared" si="10"/>
        <v>116.21689861175302</v>
      </c>
      <c r="AM34" s="63">
        <f t="shared" si="11"/>
        <v>113.74297745596468</v>
      </c>
      <c r="AN34" s="63">
        <f t="shared" si="12"/>
        <v>110.36938324860063</v>
      </c>
      <c r="AO34" s="63">
        <f t="shared" si="13"/>
        <v>106.95499751793081</v>
      </c>
      <c r="AP34" s="63">
        <f t="shared" si="14"/>
        <v>105.32631335695578</v>
      </c>
    </row>
    <row r="35" spans="1:42" x14ac:dyDescent="0.3">
      <c r="A35" s="2" t="s">
        <v>33</v>
      </c>
      <c r="B35" s="4">
        <v>12.286490000000001</v>
      </c>
      <c r="C35" s="1">
        <v>10.87228</v>
      </c>
      <c r="D35" s="11">
        <v>9.2329799999999995</v>
      </c>
      <c r="E35" s="1">
        <v>7.4128100000000003</v>
      </c>
      <c r="F35" s="12">
        <v>5.9860559999999996</v>
      </c>
      <c r="G35" s="36">
        <f>IF(B35&gt;=$I$1,1,0)</f>
        <v>1</v>
      </c>
      <c r="H35" s="34">
        <f>IF(B35&lt;$I$1,1,0)</f>
        <v>0</v>
      </c>
      <c r="I35" s="14">
        <f>(B35-$I$1)/($M$1-$I$1)</f>
        <v>0.39411150481863777</v>
      </c>
      <c r="J35" s="14">
        <f>(B35-$I$1)/($I$1-$M$2)</f>
        <v>1.7460428206543832</v>
      </c>
      <c r="K35" s="14">
        <f t="shared" si="0"/>
        <v>0.39411150481863777</v>
      </c>
      <c r="L35" s="14">
        <f t="shared" si="1"/>
        <v>111.82334514455913</v>
      </c>
      <c r="M35" s="36">
        <f>IF(C35&gt;=$I$1,1,0)</f>
        <v>1</v>
      </c>
      <c r="N35" s="34">
        <f>IF(C35&lt;$I$1,1,0)</f>
        <v>0</v>
      </c>
      <c r="O35" s="14">
        <f>(C35-$I$1)/($M$1-$I$1)</f>
        <v>0.31341800898109634</v>
      </c>
      <c r="P35" s="43">
        <f>(C35-$I$1)/($I$1-$M$2)</f>
        <v>1.3885442514474773</v>
      </c>
      <c r="Q35" s="43">
        <f t="shared" si="2"/>
        <v>0.31341800898109634</v>
      </c>
      <c r="R35" s="43">
        <f t="shared" si="3"/>
        <v>109.40254026943289</v>
      </c>
      <c r="S35" s="36">
        <f>IF(D35&gt;=$I$1,1,0)</f>
        <v>1</v>
      </c>
      <c r="T35" s="34">
        <f>IF(D35&lt;$I$1,1,0)</f>
        <v>0</v>
      </c>
      <c r="U35" s="14">
        <f>(D35-$I$1)/($M$1-$I$1)</f>
        <v>0.21988108891513602</v>
      </c>
      <c r="V35" s="14">
        <f>(D35-$I$1)/($I$1-$M$2)</f>
        <v>0.9741451137657462</v>
      </c>
      <c r="W35" s="14">
        <f t="shared" si="4"/>
        <v>0.21988108891513602</v>
      </c>
      <c r="X35" s="14">
        <f t="shared" si="5"/>
        <v>106.59643266745408</v>
      </c>
      <c r="Y35" s="36">
        <f>IF(E35&gt;=$I$1,1,0)</f>
        <v>1</v>
      </c>
      <c r="Z35" s="42">
        <f>IF(E35&lt;$I$1,1,0)</f>
        <v>0</v>
      </c>
      <c r="AA35" s="14">
        <f>(E35-$I$1)/($M$1-$I$1)</f>
        <v>0.11602389633509648</v>
      </c>
      <c r="AB35" s="14">
        <f>(E35-$I$1)/($I$1-$M$2)</f>
        <v>0.5140237946452948</v>
      </c>
      <c r="AC35" s="14">
        <f t="shared" si="6"/>
        <v>0.11602389633509648</v>
      </c>
      <c r="AD35" s="14">
        <f t="shared" si="7"/>
        <v>103.48071689005289</v>
      </c>
      <c r="AE35" s="36">
        <f>IF(F35&gt;=$I$1,1,0)</f>
        <v>1</v>
      </c>
      <c r="AF35" s="42">
        <f>IF(F35&lt;$I$1,1,0)</f>
        <v>0</v>
      </c>
      <c r="AG35" s="14">
        <f>(F35-$I$1)/($M$1-$I$1)</f>
        <v>3.4614651625897941E-2</v>
      </c>
      <c r="AH35" s="14">
        <f>(F35-$I$1)/($I$1-$M$2)</f>
        <v>0.15335422392366935</v>
      </c>
      <c r="AI35" s="14">
        <f t="shared" si="8"/>
        <v>3.4614651625897941E-2</v>
      </c>
      <c r="AJ35" s="14">
        <f t="shared" si="9"/>
        <v>101.03843954877694</v>
      </c>
      <c r="AL35" s="62">
        <f t="shared" si="10"/>
        <v>111.82334514455913</v>
      </c>
      <c r="AM35" s="63">
        <f t="shared" si="11"/>
        <v>109.40254026943289</v>
      </c>
      <c r="AN35" s="63">
        <f t="shared" si="12"/>
        <v>106.59643266745408</v>
      </c>
      <c r="AO35" s="63">
        <f t="shared" si="13"/>
        <v>103.48071689005289</v>
      </c>
      <c r="AP35" s="63">
        <f t="shared" si="14"/>
        <v>101.03843954877694</v>
      </c>
    </row>
    <row r="36" spans="1:42" x14ac:dyDescent="0.3">
      <c r="A36" s="2" t="s">
        <v>34</v>
      </c>
      <c r="B36" s="4">
        <v>7.9649200000000002</v>
      </c>
      <c r="C36" s="1">
        <v>7.1915509999999996</v>
      </c>
      <c r="D36" s="11">
        <v>5.5475399999999997</v>
      </c>
      <c r="E36" s="1">
        <v>4.3876499999999998</v>
      </c>
      <c r="F36" s="12">
        <v>3.7519499999999999</v>
      </c>
      <c r="G36" s="36">
        <f>IF(B36&gt;=$I$1,1,0)</f>
        <v>1</v>
      </c>
      <c r="H36" s="34">
        <f>IF(B36&lt;$I$1,1,0)</f>
        <v>0</v>
      </c>
      <c r="I36" s="14">
        <f>(B36-$I$1)/($M$1-$I$1)</f>
        <v>0.14752677496476604</v>
      </c>
      <c r="J36" s="14">
        <f>(B36-$I$1)/($I$1-$M$2)</f>
        <v>0.65359184680503402</v>
      </c>
      <c r="K36" s="14">
        <f t="shared" si="0"/>
        <v>0.14752677496476604</v>
      </c>
      <c r="L36" s="14">
        <f t="shared" si="1"/>
        <v>104.42580324894298</v>
      </c>
      <c r="M36" s="36">
        <f>IF(C36&gt;=$I$1,1,0)</f>
        <v>1</v>
      </c>
      <c r="N36" s="34">
        <f>IF(C36&lt;$I$1,1,0)</f>
        <v>0</v>
      </c>
      <c r="O36" s="14">
        <f>(C36-$I$1)/($M$1-$I$1)</f>
        <v>0.10339906537256711</v>
      </c>
      <c r="P36" s="43">
        <f>(C36-$I$1)/($I$1-$M$2)</f>
        <v>0.45809166580717953</v>
      </c>
      <c r="Q36" s="43">
        <f t="shared" si="2"/>
        <v>0.10339906537256711</v>
      </c>
      <c r="R36" s="43">
        <f t="shared" si="3"/>
        <v>103.10197196117701</v>
      </c>
      <c r="S36" s="36">
        <f>IF(D36&gt;=$I$1,1,0)</f>
        <v>1</v>
      </c>
      <c r="T36" s="34">
        <f>IF(D36&lt;$I$1,1,0)</f>
        <v>0</v>
      </c>
      <c r="U36" s="14">
        <f>(D36-$I$1)/($M$1-$I$1)</f>
        <v>9.5933400663026115E-3</v>
      </c>
      <c r="V36" s="14">
        <f>(D36-$I$1)/($I$1-$M$2)</f>
        <v>4.2501633025333552E-2</v>
      </c>
      <c r="W36" s="14">
        <f t="shared" si="4"/>
        <v>9.5933400663026115E-3</v>
      </c>
      <c r="X36" s="14">
        <f t="shared" si="5"/>
        <v>100.28780020198907</v>
      </c>
      <c r="Y36" s="36">
        <f>IF(E36&gt;=$I$1,1,0)</f>
        <v>0</v>
      </c>
      <c r="Z36" s="42">
        <f>IF(E36&lt;$I$1,1,0)</f>
        <v>1</v>
      </c>
      <c r="AA36" s="14">
        <f>(E36-$I$1)/($M$1-$I$1)</f>
        <v>-5.6588895165385698E-2</v>
      </c>
      <c r="AB36" s="14">
        <f>(E36-$I$1)/($I$1-$M$2)</f>
        <v>-0.25070730725750845</v>
      </c>
      <c r="AC36" s="14">
        <f t="shared" si="6"/>
        <v>-0.25070730725750845</v>
      </c>
      <c r="AD36" s="14">
        <f t="shared" si="7"/>
        <v>92.478780782274754</v>
      </c>
      <c r="AE36" s="36">
        <f>IF(F36&gt;=$I$1,1,0)</f>
        <v>0</v>
      </c>
      <c r="AF36" s="42">
        <f>IF(F36&lt;$I$1,1,0)</f>
        <v>1</v>
      </c>
      <c r="AG36" s="14">
        <f>(F36-$I$1)/($M$1-$I$1)</f>
        <v>-9.2861340773834997E-2</v>
      </c>
      <c r="AH36" s="14">
        <f>(F36-$I$1)/($I$1-$M$2)</f>
        <v>-0.41140610053773558</v>
      </c>
      <c r="AI36" s="14">
        <f t="shared" si="8"/>
        <v>-0.41140610053773558</v>
      </c>
      <c r="AJ36" s="14">
        <f t="shared" si="9"/>
        <v>87.657816983867932</v>
      </c>
      <c r="AL36" s="62">
        <f t="shared" si="10"/>
        <v>104.42580324894298</v>
      </c>
      <c r="AM36" s="63">
        <f t="shared" si="11"/>
        <v>103.10197196117701</v>
      </c>
      <c r="AN36" s="63">
        <f t="shared" si="12"/>
        <v>100.28780020198907</v>
      </c>
      <c r="AO36" s="63">
        <f t="shared" si="13"/>
        <v>92.478780782274754</v>
      </c>
      <c r="AP36" s="63">
        <f t="shared" si="14"/>
        <v>87.657816983867932</v>
      </c>
    </row>
    <row r="39" spans="1:42" x14ac:dyDescent="0.3">
      <c r="G39" s="66" t="s">
        <v>76</v>
      </c>
      <c r="J39" s="66" t="s">
        <v>81</v>
      </c>
      <c r="N39" s="66"/>
      <c r="O39" t="s">
        <v>77</v>
      </c>
      <c r="P39" s="66"/>
    </row>
    <row r="40" spans="1:42" x14ac:dyDescent="0.3">
      <c r="G40" s="9"/>
      <c r="J40" s="66" t="s">
        <v>82</v>
      </c>
      <c r="M40" s="66"/>
      <c r="N40" s="66"/>
      <c r="O40" t="s">
        <v>78</v>
      </c>
      <c r="P40" s="66"/>
    </row>
    <row r="41" spans="1:42" x14ac:dyDescent="0.3">
      <c r="G41" s="9"/>
      <c r="J41" s="66" t="s">
        <v>83</v>
      </c>
      <c r="M41" s="66"/>
      <c r="N41" s="66"/>
      <c r="O41" t="s">
        <v>79</v>
      </c>
      <c r="P41" s="66"/>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X44"/>
  <sheetViews>
    <sheetView workbookViewId="0">
      <selection activeCell="AO11" sqref="AO11"/>
    </sheetView>
  </sheetViews>
  <sheetFormatPr baseColWidth="10" defaultRowHeight="14.4" x14ac:dyDescent="0.3"/>
  <cols>
    <col min="1" max="1" width="5" style="9" bestFit="1" customWidth="1"/>
    <col min="2" max="2" width="7.6640625" bestFit="1" customWidth="1"/>
    <col min="3" max="5" width="4.5546875" bestFit="1" customWidth="1"/>
    <col min="6" max="6" width="5.21875" bestFit="1" customWidth="1"/>
    <col min="7" max="7" width="6.5546875" bestFit="1" customWidth="1"/>
    <col min="8" max="8" width="7.33203125" customWidth="1"/>
    <col min="9" max="13" width="5.5546875" hidden="1" customWidth="1"/>
    <col min="14" max="14" width="7.44140625" customWidth="1"/>
    <col min="15" max="18" width="5" hidden="1" customWidth="1"/>
    <col min="19" max="19" width="0.6640625" customWidth="1"/>
    <col min="20" max="20" width="8" customWidth="1"/>
    <col min="21" max="21" width="5" bestFit="1" customWidth="1"/>
    <col min="22" max="23" width="5.21875" customWidth="1"/>
    <col min="24" max="28" width="5" hidden="1" customWidth="1"/>
    <col min="29" max="30" width="6.5546875" bestFit="1" customWidth="1"/>
    <col min="31" max="31" width="11.33203125" bestFit="1" customWidth="1"/>
    <col min="32" max="32" width="6.5546875" bestFit="1" customWidth="1"/>
    <col min="33" max="33" width="6.6640625" customWidth="1"/>
    <col min="34" max="34" width="5.44140625" customWidth="1"/>
    <col min="35" max="35" width="5.5546875" customWidth="1"/>
    <col min="36" max="38" width="5.21875" customWidth="1"/>
    <col min="39" max="43" width="6.5546875" bestFit="1" customWidth="1"/>
    <col min="44" max="44" width="9" customWidth="1"/>
    <col min="45" max="45" width="8.33203125" customWidth="1"/>
    <col min="46" max="49" width="6.5546875" customWidth="1"/>
    <col min="50" max="50" width="5.77734375" customWidth="1"/>
    <col min="51" max="51" width="4.77734375" customWidth="1"/>
    <col min="52" max="54" width="5.21875" customWidth="1"/>
    <col min="55" max="55" width="7.109375" customWidth="1"/>
    <col min="56" max="56" width="5.44140625" customWidth="1"/>
    <col min="57" max="57" width="4.77734375" customWidth="1"/>
    <col min="58" max="58" width="5.21875" customWidth="1"/>
    <col min="59" max="59" width="5" customWidth="1"/>
    <col min="60" max="60" width="5.21875" customWidth="1"/>
    <col min="61" max="61" width="7.21875" customWidth="1"/>
    <col min="62" max="62" width="5.77734375" customWidth="1"/>
    <col min="63" max="63" width="4.77734375" customWidth="1"/>
    <col min="64" max="66" width="5.21875" customWidth="1"/>
    <col min="67" max="67" width="6.44140625" customWidth="1"/>
    <col min="68" max="68" width="5.77734375" customWidth="1"/>
    <col min="69" max="69" width="4.77734375" customWidth="1"/>
    <col min="70" max="72" width="5.21875" customWidth="1"/>
    <col min="73" max="73" width="6.5546875" customWidth="1"/>
    <col min="74" max="74" width="7.109375" customWidth="1"/>
    <col min="75" max="79" width="6.5546875" bestFit="1" customWidth="1"/>
  </cols>
  <sheetData>
    <row r="1" spans="1:50" x14ac:dyDescent="0.3">
      <c r="B1" s="5" t="s">
        <v>104</v>
      </c>
      <c r="C1" s="121">
        <f>MAX(C13:C44)</f>
        <v>10.523719999999999</v>
      </c>
      <c r="D1" s="19"/>
      <c r="E1" s="19"/>
    </row>
    <row r="2" spans="1:50" x14ac:dyDescent="0.3">
      <c r="B2" s="5" t="s">
        <v>105</v>
      </c>
      <c r="C2" s="121">
        <f>MIN(C13:C44)</f>
        <v>3.7525439999999999</v>
      </c>
      <c r="D2" s="19"/>
      <c r="E2" s="19"/>
    </row>
    <row r="3" spans="1:50" x14ac:dyDescent="0.3">
      <c r="B3" s="5"/>
      <c r="C3" s="88"/>
    </row>
    <row r="4" spans="1:50" x14ac:dyDescent="0.3">
      <c r="B4" s="5" t="s">
        <v>40</v>
      </c>
      <c r="C4" s="121">
        <f>AVERAGE(C13:C44)</f>
        <v>5.7898019062499992</v>
      </c>
      <c r="D4" s="19"/>
      <c r="E4" s="19"/>
    </row>
    <row r="5" spans="1:50" x14ac:dyDescent="0.3">
      <c r="B5" s="5" t="s">
        <v>106</v>
      </c>
      <c r="C5" s="88">
        <f>_xlfn.STDEV.P(C13:C44)</f>
        <v>1.2668043763355537</v>
      </c>
      <c r="F5" s="123"/>
      <c r="AH5" s="5"/>
      <c r="AI5" s="5"/>
      <c r="AJ5" s="5"/>
      <c r="AK5" s="5"/>
      <c r="AL5" s="35"/>
      <c r="AR5" s="6"/>
      <c r="AT5" s="35"/>
      <c r="AV5" s="5"/>
      <c r="AW5" s="5"/>
      <c r="AX5" s="35"/>
    </row>
    <row r="6" spans="1:50" x14ac:dyDescent="0.3">
      <c r="B6" s="5" t="s">
        <v>91</v>
      </c>
      <c r="C6" s="121">
        <f>MEDIAN(C13:C44)</f>
        <v>5.6119500000000002</v>
      </c>
      <c r="D6" s="19"/>
      <c r="E6" s="19"/>
      <c r="F6" s="123"/>
      <c r="AH6" s="5"/>
      <c r="AI6" s="5"/>
      <c r="AJ6" s="5"/>
      <c r="AK6" s="5"/>
      <c r="AL6" s="35"/>
      <c r="AR6" s="6"/>
      <c r="AT6" s="35"/>
      <c r="AV6" s="5"/>
      <c r="AW6" s="5"/>
      <c r="AX6" s="35"/>
    </row>
    <row r="7" spans="1:50" x14ac:dyDescent="0.3">
      <c r="B7" s="5"/>
      <c r="C7" s="121"/>
      <c r="D7" s="19"/>
      <c r="E7" s="19"/>
      <c r="F7" s="123"/>
      <c r="H7" s="123"/>
      <c r="I7" s="123"/>
      <c r="J7" s="123"/>
      <c r="K7" s="123"/>
      <c r="L7" s="123"/>
      <c r="M7" s="123"/>
      <c r="N7" s="123"/>
      <c r="O7" s="123"/>
      <c r="P7" s="123"/>
      <c r="Q7" s="123"/>
      <c r="R7" s="123"/>
      <c r="S7" s="123"/>
      <c r="T7" s="123"/>
      <c r="AH7" s="5"/>
      <c r="AI7" s="5"/>
      <c r="AJ7" s="5"/>
      <c r="AK7" s="5"/>
      <c r="AL7" s="35"/>
      <c r="AR7" s="6"/>
      <c r="AT7" s="35"/>
      <c r="AV7" s="5"/>
      <c r="AW7" s="5"/>
      <c r="AX7" s="35"/>
    </row>
    <row r="8" spans="1:50" x14ac:dyDescent="0.3">
      <c r="B8" s="5" t="s">
        <v>66</v>
      </c>
      <c r="C8" s="123">
        <f>_xlfn.QUARTILE.EXC(C13:C44,1)</f>
        <v>4.9064667499999999</v>
      </c>
      <c r="D8" s="123"/>
      <c r="E8" s="123"/>
      <c r="F8" s="122"/>
      <c r="AH8" s="5"/>
      <c r="AI8" s="5"/>
      <c r="AJ8" s="5"/>
      <c r="AK8" s="5"/>
      <c r="AL8" s="35"/>
      <c r="AR8" s="6"/>
      <c r="AT8" s="35"/>
      <c r="AV8" s="5"/>
      <c r="AW8" s="5"/>
      <c r="AX8" s="35"/>
    </row>
    <row r="9" spans="1:50" x14ac:dyDescent="0.3">
      <c r="B9" s="5" t="s">
        <v>68</v>
      </c>
      <c r="C9" s="123">
        <f>_xlfn.QUARTILE.EXC(C13:C44,3)</f>
        <v>6.4852732499999997</v>
      </c>
      <c r="D9" s="123"/>
      <c r="E9" s="123"/>
      <c r="F9" s="122"/>
      <c r="AH9" s="5"/>
      <c r="AI9" s="5"/>
      <c r="AJ9" s="5"/>
      <c r="AK9" s="5"/>
      <c r="AL9" s="35"/>
      <c r="AR9" s="6"/>
      <c r="AT9" s="35"/>
      <c r="AV9" s="5"/>
      <c r="AW9" s="5"/>
      <c r="AX9" s="35"/>
    </row>
    <row r="10" spans="1:50" x14ac:dyDescent="0.3">
      <c r="F10" s="119" t="s">
        <v>112</v>
      </c>
      <c r="G10" s="120"/>
      <c r="H10" s="120"/>
      <c r="I10" s="120"/>
      <c r="J10" s="120"/>
      <c r="K10" s="120"/>
      <c r="L10" s="120"/>
      <c r="M10" s="120"/>
      <c r="N10" s="120"/>
      <c r="O10" s="120"/>
      <c r="P10" s="120"/>
      <c r="Q10" s="120"/>
      <c r="R10" s="120"/>
      <c r="S10" s="120"/>
      <c r="T10" s="120"/>
      <c r="U10" s="120"/>
      <c r="V10" s="120"/>
    </row>
    <row r="11" spans="1:50" ht="15.6" x14ac:dyDescent="0.35">
      <c r="A11" s="5" t="s">
        <v>43</v>
      </c>
      <c r="C11" s="88"/>
      <c r="D11" s="88"/>
      <c r="E11" s="88"/>
      <c r="F11" s="119" t="s">
        <v>82</v>
      </c>
      <c r="G11" s="120"/>
      <c r="H11" s="120"/>
      <c r="I11" s="120"/>
      <c r="J11" s="120"/>
      <c r="K11" s="120"/>
      <c r="L11" s="120"/>
      <c r="M11" s="120"/>
      <c r="N11" s="120"/>
      <c r="O11" s="120"/>
      <c r="P11" s="120"/>
      <c r="Q11" s="120"/>
      <c r="R11" s="120"/>
      <c r="S11" s="120"/>
      <c r="T11" s="120"/>
      <c r="U11" s="120"/>
      <c r="V11" s="120"/>
      <c r="X11" s="20" t="s">
        <v>46</v>
      </c>
    </row>
    <row r="12" spans="1:50" ht="15.6" x14ac:dyDescent="0.35">
      <c r="A12" s="6" t="s">
        <v>36</v>
      </c>
      <c r="B12" s="5" t="s">
        <v>35</v>
      </c>
      <c r="C12" s="87" t="s">
        <v>1</v>
      </c>
      <c r="E12" s="87"/>
      <c r="F12" s="130" t="s">
        <v>110</v>
      </c>
      <c r="G12" s="44" t="s">
        <v>101</v>
      </c>
      <c r="H12" s="44" t="s">
        <v>98</v>
      </c>
      <c r="I12" s="131" t="s">
        <v>52</v>
      </c>
      <c r="J12" s="132" t="s">
        <v>51</v>
      </c>
      <c r="K12" s="39" t="s">
        <v>56</v>
      </c>
      <c r="L12" s="39" t="s">
        <v>57</v>
      </c>
      <c r="M12" s="39" t="s">
        <v>58</v>
      </c>
      <c r="N12" s="125" t="s">
        <v>111</v>
      </c>
      <c r="O12" s="131" t="s">
        <v>52</v>
      </c>
      <c r="P12" s="132" t="s">
        <v>51</v>
      </c>
      <c r="Q12" s="39" t="s">
        <v>56</v>
      </c>
      <c r="R12" s="39" t="s">
        <v>57</v>
      </c>
      <c r="S12" s="39" t="s">
        <v>58</v>
      </c>
      <c r="T12" s="126" t="s">
        <v>96</v>
      </c>
      <c r="X12" s="23">
        <v>2000</v>
      </c>
      <c r="Y12" s="22">
        <v>2005</v>
      </c>
      <c r="Z12" s="22">
        <v>2010</v>
      </c>
      <c r="AA12" s="22">
        <v>2015</v>
      </c>
      <c r="AB12" s="22">
        <v>2020</v>
      </c>
    </row>
    <row r="13" spans="1:50" x14ac:dyDescent="0.3">
      <c r="A13" s="7">
        <v>2020</v>
      </c>
      <c r="B13" s="2" t="s">
        <v>3</v>
      </c>
      <c r="C13" s="12">
        <v>5.0119829999999999</v>
      </c>
      <c r="D13" s="12"/>
      <c r="E13" s="12"/>
      <c r="F13" s="14">
        <f t="shared" ref="F13:F44" si="0">(C13-C$4)/C$5</f>
        <v>-0.61400080452829853</v>
      </c>
      <c r="G13" s="14">
        <f t="shared" ref="G13:G44" si="1">(((C13-C$2)/(C$1-C$2))*60)+70</f>
        <v>81.160002339327761</v>
      </c>
      <c r="H13" s="14">
        <f t="shared" ref="H13:H44" si="2">(((C13-C$6)/(C$1-C$2))*60)+70</f>
        <v>64.68363841081667</v>
      </c>
      <c r="I13" s="36">
        <f t="shared" ref="I13:I44" si="3">IF(C13&gt;=C$6,1,0)</f>
        <v>0</v>
      </c>
      <c r="J13" s="42">
        <f t="shared" ref="J13:J44" si="4">IF(C13&lt;C$6,1,0)</f>
        <v>1</v>
      </c>
      <c r="K13" s="14">
        <f t="shared" ref="K13:K44" si="5">(C13-C$6)/(C$9-C$6)</f>
        <v>-0.68699304638918146</v>
      </c>
      <c r="L13" s="14">
        <f t="shared" ref="L13:L44" si="6">(C13-C$6)/(C$6-C$8)</f>
        <v>-0.85043408188642333</v>
      </c>
      <c r="M13" s="14">
        <f>(K13*I13)+(L13*J13)</f>
        <v>-0.85043408188642333</v>
      </c>
      <c r="N13" s="14">
        <f>(M13*30)+100</f>
        <v>74.486977543407306</v>
      </c>
      <c r="O13" s="124">
        <f t="shared" ref="O13:O44" si="7">IF(C13&gt;=C$6,1,0)</f>
        <v>0</v>
      </c>
      <c r="P13" s="124">
        <f t="shared" ref="P13:P44" si="8">IF(C13&lt;C$6,1,0)</f>
        <v>1</v>
      </c>
      <c r="Q13" s="14">
        <f t="shared" ref="Q13:Q44" si="9">(C13-C$6)/(C$1-C$6)</f>
        <v>-0.12214883840244972</v>
      </c>
      <c r="R13" s="14">
        <f t="shared" ref="R13:R44" si="10">(C13-C$6)/(C$6-C$2)</f>
        <v>-0.32266594815763755</v>
      </c>
      <c r="S13" s="14">
        <f>(Q13*O13)+(R13*P13)</f>
        <v>-0.32266594815763755</v>
      </c>
      <c r="T13" s="14">
        <f>(S13*30)+100</f>
        <v>90.32002155527087</v>
      </c>
    </row>
    <row r="14" spans="1:50" x14ac:dyDescent="0.3">
      <c r="A14" s="7">
        <v>2020</v>
      </c>
      <c r="B14" s="2" t="s">
        <v>4</v>
      </c>
      <c r="C14" s="12">
        <v>6.5137599999999996</v>
      </c>
      <c r="D14" s="12"/>
      <c r="E14" s="12"/>
      <c r="F14" s="14">
        <f t="shared" si="0"/>
        <v>0.57148373282714082</v>
      </c>
      <c r="G14" s="14">
        <f t="shared" si="1"/>
        <v>94.46738350915706</v>
      </c>
      <c r="H14" s="14">
        <f t="shared" si="2"/>
        <v>77.991019580645954</v>
      </c>
      <c r="I14" s="36">
        <f t="shared" si="3"/>
        <v>1</v>
      </c>
      <c r="J14" s="42">
        <f t="shared" si="4"/>
        <v>0</v>
      </c>
      <c r="K14" s="14">
        <f t="shared" si="5"/>
        <v>1.03261879264064</v>
      </c>
      <c r="L14" s="14">
        <f t="shared" si="6"/>
        <v>1.2782869047564189</v>
      </c>
      <c r="M14" s="14">
        <f t="shared" ref="M14:M44" si="11">(K14*I14)+(L14*J14)</f>
        <v>1.03261879264064</v>
      </c>
      <c r="N14" s="14">
        <f t="shared" ref="N14:N44" si="12">(M14*30)+100</f>
        <v>130.9785637792192</v>
      </c>
      <c r="O14" s="124">
        <f t="shared" si="7"/>
        <v>1</v>
      </c>
      <c r="P14" s="124">
        <f t="shared" si="8"/>
        <v>0</v>
      </c>
      <c r="Q14" s="14">
        <f t="shared" si="9"/>
        <v>0.18360183803394695</v>
      </c>
      <c r="R14" s="14">
        <f t="shared" si="10"/>
        <v>0.48499897279023474</v>
      </c>
      <c r="S14" s="14">
        <f t="shared" ref="S14:S44" si="13">(Q14*O14)+(R14*P14)</f>
        <v>0.18360183803394695</v>
      </c>
      <c r="T14" s="14">
        <f t="shared" ref="T14:T44" si="14">(S14*30)+100</f>
        <v>105.5080551410184</v>
      </c>
    </row>
    <row r="15" spans="1:50" x14ac:dyDescent="0.3">
      <c r="A15" s="7">
        <v>2020</v>
      </c>
      <c r="B15" s="2" t="s">
        <v>5</v>
      </c>
      <c r="C15" s="12">
        <v>4.2319749999999994</v>
      </c>
      <c r="D15" s="12"/>
      <c r="E15" s="12"/>
      <c r="F15" s="14">
        <f t="shared" si="0"/>
        <v>-1.229729653094725</v>
      </c>
      <c r="G15" s="14">
        <f t="shared" si="1"/>
        <v>74.248281243907996</v>
      </c>
      <c r="H15" s="14">
        <f t="shared" si="2"/>
        <v>57.771917315396905</v>
      </c>
      <c r="I15" s="36">
        <f t="shared" si="3"/>
        <v>0</v>
      </c>
      <c r="J15" s="42">
        <f t="shared" si="4"/>
        <v>1</v>
      </c>
      <c r="K15" s="14">
        <f t="shared" si="5"/>
        <v>-1.5801422898107909</v>
      </c>
      <c r="L15" s="14">
        <f t="shared" si="6"/>
        <v>-1.9560705374649223</v>
      </c>
      <c r="M15" s="14">
        <f t="shared" si="11"/>
        <v>-1.9560705374649223</v>
      </c>
      <c r="N15" s="14">
        <f t="shared" si="12"/>
        <v>41.317883876052328</v>
      </c>
      <c r="O15" s="124">
        <f t="shared" si="7"/>
        <v>0</v>
      </c>
      <c r="P15" s="124">
        <f t="shared" si="8"/>
        <v>1</v>
      </c>
      <c r="Q15" s="14">
        <f t="shared" si="9"/>
        <v>-0.2809526911887163</v>
      </c>
      <c r="R15" s="14">
        <f t="shared" si="10"/>
        <v>-0.74215905509609015</v>
      </c>
      <c r="S15" s="14">
        <f t="shared" si="13"/>
        <v>-0.74215905509609015</v>
      </c>
      <c r="T15" s="14">
        <f t="shared" si="14"/>
        <v>77.7352283471173</v>
      </c>
    </row>
    <row r="16" spans="1:50" x14ac:dyDescent="0.3">
      <c r="A16" s="7">
        <v>2020</v>
      </c>
      <c r="B16" s="2" t="s">
        <v>6</v>
      </c>
      <c r="C16" s="12">
        <v>6.399813</v>
      </c>
      <c r="D16" s="12"/>
      <c r="E16" s="12"/>
      <c r="F16" s="14">
        <f t="shared" si="0"/>
        <v>0.48153535395461861</v>
      </c>
      <c r="G16" s="14">
        <f t="shared" si="1"/>
        <v>93.457688885948329</v>
      </c>
      <c r="H16" s="14">
        <f t="shared" si="2"/>
        <v>76.981324957437224</v>
      </c>
      <c r="I16" s="36">
        <f t="shared" si="3"/>
        <v>1</v>
      </c>
      <c r="J16" s="42">
        <f t="shared" si="4"/>
        <v>0</v>
      </c>
      <c r="K16" s="14">
        <f t="shared" si="5"/>
        <v>0.90214362207807963</v>
      </c>
      <c r="L16" s="14">
        <f t="shared" si="6"/>
        <v>1.1167706674821825</v>
      </c>
      <c r="M16" s="14">
        <f t="shared" si="11"/>
        <v>0.90214362207807963</v>
      </c>
      <c r="N16" s="14">
        <f t="shared" si="12"/>
        <v>127.06430866234238</v>
      </c>
      <c r="O16" s="124">
        <f t="shared" si="7"/>
        <v>1</v>
      </c>
      <c r="P16" s="124">
        <f t="shared" si="8"/>
        <v>0</v>
      </c>
      <c r="Q16" s="14">
        <f t="shared" si="9"/>
        <v>0.16040307261944267</v>
      </c>
      <c r="R16" s="14">
        <f t="shared" si="10"/>
        <v>0.42371757432212204</v>
      </c>
      <c r="S16" s="14">
        <f t="shared" si="13"/>
        <v>0.16040307261944267</v>
      </c>
      <c r="T16" s="14">
        <f t="shared" si="14"/>
        <v>104.81209217858328</v>
      </c>
      <c r="U16" s="123"/>
      <c r="V16" s="123"/>
      <c r="W16" s="123"/>
    </row>
    <row r="17" spans="1:32" x14ac:dyDescent="0.3">
      <c r="A17" s="7">
        <v>2020</v>
      </c>
      <c r="B17" s="2" t="s">
        <v>7</v>
      </c>
      <c r="C17" s="12">
        <v>4.9769549999999994</v>
      </c>
      <c r="D17" s="12"/>
      <c r="E17" s="12"/>
      <c r="F17" s="14">
        <f t="shared" si="0"/>
        <v>-0.64165148260799143</v>
      </c>
      <c r="G17" s="14">
        <f t="shared" si="1"/>
        <v>80.849616078506898</v>
      </c>
      <c r="H17" s="14">
        <f t="shared" si="2"/>
        <v>64.373252149995793</v>
      </c>
      <c r="I17" s="36">
        <f t="shared" si="3"/>
        <v>0</v>
      </c>
      <c r="J17" s="42">
        <f t="shared" si="4"/>
        <v>1</v>
      </c>
      <c r="K17" s="14">
        <f t="shared" si="5"/>
        <v>-0.72710190642468442</v>
      </c>
      <c r="L17" s="14">
        <f t="shared" si="6"/>
        <v>-0.9000851543959415</v>
      </c>
      <c r="M17" s="14">
        <f t="shared" si="11"/>
        <v>-0.9000851543959415</v>
      </c>
      <c r="N17" s="14">
        <f t="shared" si="12"/>
        <v>72.99744536812176</v>
      </c>
      <c r="O17" s="124">
        <f t="shared" si="7"/>
        <v>0</v>
      </c>
      <c r="P17" s="124">
        <f t="shared" si="8"/>
        <v>1</v>
      </c>
      <c r="Q17" s="14">
        <f t="shared" si="9"/>
        <v>-0.12928027981766269</v>
      </c>
      <c r="R17" s="14">
        <f t="shared" si="10"/>
        <v>-0.34150422231615946</v>
      </c>
      <c r="S17" s="14">
        <f t="shared" si="13"/>
        <v>-0.34150422231615946</v>
      </c>
      <c r="T17" s="14">
        <f t="shared" si="14"/>
        <v>89.75487333051521</v>
      </c>
      <c r="AD17" s="127"/>
    </row>
    <row r="18" spans="1:32" x14ac:dyDescent="0.3">
      <c r="A18" s="7">
        <v>2020</v>
      </c>
      <c r="B18" s="2" t="s">
        <v>8</v>
      </c>
      <c r="C18" s="12">
        <v>5.9662629999999996</v>
      </c>
      <c r="D18" s="12"/>
      <c r="E18" s="12"/>
      <c r="F18" s="14">
        <f t="shared" si="0"/>
        <v>0.13929624577114583</v>
      </c>
      <c r="G18" s="14">
        <f t="shared" si="1"/>
        <v>89.615963312724404</v>
      </c>
      <c r="H18" s="14">
        <f t="shared" si="2"/>
        <v>73.139599384213312</v>
      </c>
      <c r="I18" s="36">
        <f t="shared" si="3"/>
        <v>1</v>
      </c>
      <c r="J18" s="42">
        <f t="shared" si="4"/>
        <v>0</v>
      </c>
      <c r="K18" s="14">
        <f t="shared" si="5"/>
        <v>0.40570659260474246</v>
      </c>
      <c r="L18" s="14">
        <f t="shared" si="6"/>
        <v>0.50222737393127226</v>
      </c>
      <c r="M18" s="14">
        <f t="shared" si="11"/>
        <v>0.40570659260474246</v>
      </c>
      <c r="N18" s="14">
        <f t="shared" si="12"/>
        <v>112.17119777814227</v>
      </c>
      <c r="O18" s="124">
        <f t="shared" si="7"/>
        <v>1</v>
      </c>
      <c r="P18" s="124">
        <f t="shared" si="8"/>
        <v>0</v>
      </c>
      <c r="Q18" s="14">
        <f t="shared" si="9"/>
        <v>7.2135503087481609E-2</v>
      </c>
      <c r="R18" s="14">
        <f t="shared" si="10"/>
        <v>0.19055171382688846</v>
      </c>
      <c r="S18" s="14">
        <f t="shared" si="13"/>
        <v>7.2135503087481609E-2</v>
      </c>
      <c r="T18" s="14">
        <f t="shared" si="14"/>
        <v>102.16406509262445</v>
      </c>
      <c r="AD18" s="127"/>
      <c r="AE18" s="66"/>
      <c r="AF18" s="66"/>
    </row>
    <row r="19" spans="1:32" x14ac:dyDescent="0.3">
      <c r="A19" s="7">
        <v>2020</v>
      </c>
      <c r="B19" s="2" t="s">
        <v>9</v>
      </c>
      <c r="C19" s="12">
        <v>10.523719999999999</v>
      </c>
      <c r="D19" s="12"/>
      <c r="E19" s="12"/>
      <c r="F19" s="14">
        <f t="shared" si="0"/>
        <v>3.7368974896058225</v>
      </c>
      <c r="G19" s="30">
        <f t="shared" si="1"/>
        <v>130</v>
      </c>
      <c r="H19" s="14">
        <f t="shared" si="2"/>
        <v>113.52363607148891</v>
      </c>
      <c r="I19" s="36">
        <f t="shared" si="3"/>
        <v>1</v>
      </c>
      <c r="J19" s="42">
        <f t="shared" si="4"/>
        <v>0</v>
      </c>
      <c r="K19" s="14">
        <f t="shared" si="5"/>
        <v>5.6242290583698553</v>
      </c>
      <c r="L19" s="14">
        <f t="shared" si="6"/>
        <v>6.9622772758956311</v>
      </c>
      <c r="M19" s="14">
        <f t="shared" si="11"/>
        <v>5.6242290583698553</v>
      </c>
      <c r="N19" s="14">
        <f t="shared" si="12"/>
        <v>268.7268717510957</v>
      </c>
      <c r="O19" s="124">
        <f t="shared" si="7"/>
        <v>1</v>
      </c>
      <c r="P19" s="124">
        <f t="shared" si="8"/>
        <v>0</v>
      </c>
      <c r="Q19" s="14">
        <f t="shared" si="9"/>
        <v>1</v>
      </c>
      <c r="R19" s="14">
        <f t="shared" si="10"/>
        <v>2.6415801605458937</v>
      </c>
      <c r="S19" s="14">
        <f t="shared" si="13"/>
        <v>1</v>
      </c>
      <c r="T19" s="30">
        <f t="shared" si="14"/>
        <v>130</v>
      </c>
      <c r="AD19" s="127"/>
    </row>
    <row r="20" spans="1:32" x14ac:dyDescent="0.3">
      <c r="A20" s="7">
        <v>2020</v>
      </c>
      <c r="B20" s="2" t="s">
        <v>10</v>
      </c>
      <c r="C20" s="12">
        <v>6.8657349999999999</v>
      </c>
      <c r="D20" s="12"/>
      <c r="E20" s="12"/>
      <c r="F20" s="14">
        <f t="shared" si="0"/>
        <v>0.84932852605255393</v>
      </c>
      <c r="G20" s="14">
        <f t="shared" si="1"/>
        <v>97.586265664930295</v>
      </c>
      <c r="H20" s="14">
        <f t="shared" si="2"/>
        <v>81.109901736419204</v>
      </c>
      <c r="I20" s="36">
        <f t="shared" si="3"/>
        <v>1</v>
      </c>
      <c r="J20" s="42">
        <f t="shared" si="4"/>
        <v>0</v>
      </c>
      <c r="K20" s="14">
        <f t="shared" si="5"/>
        <v>1.4356482550991292</v>
      </c>
      <c r="L20" s="14">
        <f t="shared" si="6"/>
        <v>1.7772002382763858</v>
      </c>
      <c r="M20" s="14">
        <f t="shared" si="11"/>
        <v>1.4356482550991292</v>
      </c>
      <c r="N20" s="14">
        <f t="shared" si="12"/>
        <v>143.06944765297388</v>
      </c>
      <c r="O20" s="124">
        <f t="shared" si="7"/>
        <v>1</v>
      </c>
      <c r="P20" s="124">
        <f t="shared" si="8"/>
        <v>0</v>
      </c>
      <c r="Q20" s="14">
        <f t="shared" si="9"/>
        <v>0.25526134163448205</v>
      </c>
      <c r="R20" s="14">
        <f t="shared" si="10"/>
        <v>0.67429329581597541</v>
      </c>
      <c r="S20" s="14">
        <f t="shared" si="13"/>
        <v>0.25526134163448205</v>
      </c>
      <c r="T20" s="14">
        <f t="shared" si="14"/>
        <v>107.65784024903446</v>
      </c>
      <c r="AD20" s="128"/>
    </row>
    <row r="21" spans="1:32" x14ac:dyDescent="0.3">
      <c r="A21" s="7">
        <v>2020</v>
      </c>
      <c r="B21" s="2" t="s">
        <v>11</v>
      </c>
      <c r="C21" s="12">
        <v>5.242769</v>
      </c>
      <c r="D21" s="12"/>
      <c r="E21" s="12"/>
      <c r="F21" s="14">
        <f t="shared" si="0"/>
        <v>-0.43182113708225783</v>
      </c>
      <c r="G21" s="30">
        <f t="shared" si="1"/>
        <v>83.20501785805007</v>
      </c>
      <c r="H21" s="14">
        <f t="shared" si="2"/>
        <v>66.728653929538979</v>
      </c>
      <c r="I21" s="36">
        <f t="shared" si="3"/>
        <v>0</v>
      </c>
      <c r="J21" s="42">
        <f t="shared" si="4"/>
        <v>1</v>
      </c>
      <c r="K21" s="14">
        <f t="shared" si="5"/>
        <v>-0.42273121664858965</v>
      </c>
      <c r="L21" s="14">
        <f t="shared" si="6"/>
        <v>-0.52330228960078073</v>
      </c>
      <c r="M21" s="14">
        <f t="shared" si="11"/>
        <v>-0.52330228960078073</v>
      </c>
      <c r="N21" s="14">
        <f t="shared" si="12"/>
        <v>84.300931311976584</v>
      </c>
      <c r="O21" s="124">
        <f t="shared" si="7"/>
        <v>0</v>
      </c>
      <c r="P21" s="124">
        <f t="shared" si="8"/>
        <v>1</v>
      </c>
      <c r="Q21" s="14">
        <f t="shared" si="9"/>
        <v>-7.5162517788903038E-2</v>
      </c>
      <c r="R21" s="14">
        <f t="shared" si="10"/>
        <v>-0.19854781580784409</v>
      </c>
      <c r="S21" s="14">
        <f t="shared" si="13"/>
        <v>-0.19854781580784409</v>
      </c>
      <c r="T21" s="30">
        <f t="shared" si="14"/>
        <v>94.043565525764677</v>
      </c>
      <c r="AD21" s="128"/>
    </row>
    <row r="22" spans="1:32" x14ac:dyDescent="0.3">
      <c r="A22" s="7">
        <v>2020</v>
      </c>
      <c r="B22" s="2" t="s">
        <v>12</v>
      </c>
      <c r="C22" s="12">
        <v>5.3834989999999996</v>
      </c>
      <c r="D22" s="12"/>
      <c r="E22" s="12"/>
      <c r="F22" s="14">
        <f t="shared" si="0"/>
        <v>-0.3207305830638979</v>
      </c>
      <c r="G22" s="14">
        <f t="shared" si="1"/>
        <v>84.452039054958846</v>
      </c>
      <c r="H22" s="14">
        <f t="shared" si="2"/>
        <v>67.975675126447754</v>
      </c>
      <c r="I22" s="36">
        <f t="shared" si="3"/>
        <v>0</v>
      </c>
      <c r="J22" s="42">
        <f t="shared" si="4"/>
        <v>1</v>
      </c>
      <c r="K22" s="14">
        <f t="shared" si="5"/>
        <v>-0.26158813474850323</v>
      </c>
      <c r="L22" s="14">
        <f t="shared" si="6"/>
        <v>-0.32382200427862817</v>
      </c>
      <c r="M22" s="14">
        <f t="shared" si="11"/>
        <v>-0.32382200427862817</v>
      </c>
      <c r="N22" s="14">
        <f t="shared" si="12"/>
        <v>90.285339871641156</v>
      </c>
      <c r="O22" s="124">
        <f t="shared" si="7"/>
        <v>0</v>
      </c>
      <c r="P22" s="124">
        <f t="shared" si="8"/>
        <v>1</v>
      </c>
      <c r="Q22" s="14">
        <f t="shared" si="9"/>
        <v>-4.6510931904384913E-2</v>
      </c>
      <c r="R22" s="14">
        <f t="shared" si="10"/>
        <v>-0.12286235496712422</v>
      </c>
      <c r="S22" s="14">
        <f t="shared" si="13"/>
        <v>-0.12286235496712422</v>
      </c>
      <c r="T22" s="14">
        <f t="shared" si="14"/>
        <v>96.314129350986278</v>
      </c>
    </row>
    <row r="23" spans="1:32" x14ac:dyDescent="0.3">
      <c r="A23" s="7">
        <v>2020</v>
      </c>
      <c r="B23" s="2" t="s">
        <v>13</v>
      </c>
      <c r="C23" s="12">
        <v>7.0061139999999993</v>
      </c>
      <c r="D23" s="12"/>
      <c r="E23" s="12"/>
      <c r="F23" s="14">
        <f t="shared" si="0"/>
        <v>0.96014200493085511</v>
      </c>
      <c r="G23" s="14">
        <f t="shared" si="1"/>
        <v>98.830176619246046</v>
      </c>
      <c r="H23" s="14">
        <f t="shared" si="2"/>
        <v>82.353812690734955</v>
      </c>
      <c r="I23" s="36">
        <f t="shared" si="3"/>
        <v>1</v>
      </c>
      <c r="J23" s="42">
        <f t="shared" si="4"/>
        <v>0</v>
      </c>
      <c r="K23" s="14">
        <f t="shared" si="5"/>
        <v>1.5963894239618606</v>
      </c>
      <c r="L23" s="14">
        <f t="shared" si="6"/>
        <v>1.9761829922964129</v>
      </c>
      <c r="M23" s="14">
        <f t="shared" si="11"/>
        <v>1.5963894239618606</v>
      </c>
      <c r="N23" s="14">
        <f t="shared" si="12"/>
        <v>147.8916827188558</v>
      </c>
      <c r="O23" s="124">
        <f t="shared" si="7"/>
        <v>1</v>
      </c>
      <c r="P23" s="124">
        <f t="shared" si="8"/>
        <v>0</v>
      </c>
      <c r="Q23" s="14">
        <f t="shared" si="9"/>
        <v>0.28384146651817965</v>
      </c>
      <c r="R23" s="14">
        <f t="shared" si="10"/>
        <v>0.749789986694675</v>
      </c>
      <c r="S23" s="14">
        <f t="shared" si="13"/>
        <v>0.28384146651817965</v>
      </c>
      <c r="T23" s="14">
        <f t="shared" si="14"/>
        <v>108.51524399554539</v>
      </c>
    </row>
    <row r="24" spans="1:32" x14ac:dyDescent="0.3">
      <c r="A24" s="7">
        <v>2020</v>
      </c>
      <c r="B24" s="2" t="s">
        <v>14</v>
      </c>
      <c r="C24" s="12">
        <v>6.2755029999999996</v>
      </c>
      <c r="D24" s="12"/>
      <c r="E24" s="12"/>
      <c r="F24" s="14">
        <f t="shared" si="0"/>
        <v>0.38340654865352858</v>
      </c>
      <c r="G24" s="14">
        <f t="shared" si="1"/>
        <v>92.35616678698058</v>
      </c>
      <c r="H24" s="14">
        <f t="shared" si="2"/>
        <v>75.879802858469489</v>
      </c>
      <c r="I24" s="36">
        <f t="shared" si="3"/>
        <v>1</v>
      </c>
      <c r="J24" s="42">
        <f t="shared" si="4"/>
        <v>0</v>
      </c>
      <c r="K24" s="14">
        <f t="shared" si="5"/>
        <v>0.75980228397675187</v>
      </c>
      <c r="L24" s="14">
        <f t="shared" si="6"/>
        <v>0.94056520831642576</v>
      </c>
      <c r="M24" s="14">
        <f t="shared" si="11"/>
        <v>0.75980228397675187</v>
      </c>
      <c r="N24" s="14">
        <f t="shared" si="12"/>
        <v>122.79406851930256</v>
      </c>
      <c r="O24" s="124">
        <f t="shared" si="7"/>
        <v>1</v>
      </c>
      <c r="P24" s="124">
        <f t="shared" si="8"/>
        <v>0</v>
      </c>
      <c r="Q24" s="14">
        <f t="shared" si="9"/>
        <v>0.13509447714367723</v>
      </c>
      <c r="R24" s="14">
        <f t="shared" si="10"/>
        <v>0.3568628906220585</v>
      </c>
      <c r="S24" s="14">
        <f t="shared" si="13"/>
        <v>0.13509447714367723</v>
      </c>
      <c r="T24" s="14">
        <f t="shared" si="14"/>
        <v>104.05283431431032</v>
      </c>
    </row>
    <row r="25" spans="1:32" x14ac:dyDescent="0.3">
      <c r="A25" s="7">
        <v>2020</v>
      </c>
      <c r="B25" s="2" t="s">
        <v>15</v>
      </c>
      <c r="C25" s="12">
        <v>3.7525439999999999</v>
      </c>
      <c r="D25" s="12"/>
      <c r="E25" s="12"/>
      <c r="F25" s="14">
        <f t="shared" si="0"/>
        <v>-1.6081866658395301</v>
      </c>
      <c r="G25" s="14">
        <f t="shared" si="1"/>
        <v>70</v>
      </c>
      <c r="H25" s="14">
        <f t="shared" si="2"/>
        <v>53.523636071488909</v>
      </c>
      <c r="I25" s="36">
        <f t="shared" si="3"/>
        <v>0</v>
      </c>
      <c r="J25" s="42">
        <f t="shared" si="4"/>
        <v>1</v>
      </c>
      <c r="K25" s="14">
        <f t="shared" si="5"/>
        <v>-2.1291154220387485</v>
      </c>
      <c r="L25" s="14">
        <f t="shared" si="6"/>
        <v>-2.6356486847845066</v>
      </c>
      <c r="M25" s="14">
        <f t="shared" si="11"/>
        <v>-2.6356486847845066</v>
      </c>
      <c r="N25" s="14">
        <f t="shared" si="12"/>
        <v>20.9305394564648</v>
      </c>
      <c r="O25" s="124">
        <f t="shared" si="7"/>
        <v>0</v>
      </c>
      <c r="P25" s="124">
        <f t="shared" si="8"/>
        <v>1</v>
      </c>
      <c r="Q25" s="14">
        <f t="shared" si="9"/>
        <v>-0.37856129256866683</v>
      </c>
      <c r="R25" s="14">
        <f t="shared" si="10"/>
        <v>-1</v>
      </c>
      <c r="S25" s="14">
        <f t="shared" si="13"/>
        <v>-1</v>
      </c>
      <c r="T25" s="14">
        <f t="shared" si="14"/>
        <v>70</v>
      </c>
    </row>
    <row r="26" spans="1:32" x14ac:dyDescent="0.3">
      <c r="A26" s="7">
        <v>2020</v>
      </c>
      <c r="B26" s="2" t="s">
        <v>16</v>
      </c>
      <c r="C26" s="12">
        <v>6.9714899999999993</v>
      </c>
      <c r="D26" s="12"/>
      <c r="E26" s="12"/>
      <c r="F26" s="14">
        <f t="shared" si="0"/>
        <v>0.93281023954798226</v>
      </c>
      <c r="G26" s="14">
        <f t="shared" si="1"/>
        <v>98.523370238788658</v>
      </c>
      <c r="H26" s="14">
        <f t="shared" si="2"/>
        <v>82.047006310277567</v>
      </c>
      <c r="I26" s="36">
        <f t="shared" si="3"/>
        <v>1</v>
      </c>
      <c r="J26" s="42">
        <f t="shared" si="4"/>
        <v>0</v>
      </c>
      <c r="K26" s="14">
        <f t="shared" si="5"/>
        <v>1.5567431646873022</v>
      </c>
      <c r="L26" s="14">
        <f t="shared" si="6"/>
        <v>1.9271045768981736</v>
      </c>
      <c r="M26" s="14">
        <f t="shared" si="11"/>
        <v>1.5567431646873022</v>
      </c>
      <c r="N26" s="14">
        <f t="shared" si="12"/>
        <v>146.70229494061908</v>
      </c>
      <c r="O26" s="124">
        <f t="shared" si="7"/>
        <v>1</v>
      </c>
      <c r="P26" s="124">
        <f t="shared" si="8"/>
        <v>0</v>
      </c>
      <c r="Q26" s="14">
        <f t="shared" si="9"/>
        <v>0.2767922765113186</v>
      </c>
      <c r="R26" s="14">
        <f t="shared" si="10"/>
        <v>0.73116898622463244</v>
      </c>
      <c r="S26" s="14">
        <f t="shared" si="13"/>
        <v>0.2767922765113186</v>
      </c>
      <c r="T26" s="14">
        <f t="shared" si="14"/>
        <v>108.30376829533955</v>
      </c>
    </row>
    <row r="27" spans="1:32" x14ac:dyDescent="0.3">
      <c r="A27" s="7">
        <v>2020</v>
      </c>
      <c r="B27" s="2" t="s">
        <v>17</v>
      </c>
      <c r="C27" s="12">
        <v>5.6715439999999999</v>
      </c>
      <c r="D27" s="12"/>
      <c r="E27" s="12"/>
      <c r="F27" s="14">
        <f t="shared" si="0"/>
        <v>-9.3351355946590872E-2</v>
      </c>
      <c r="G27" s="14">
        <f t="shared" si="1"/>
        <v>87.004431726482963</v>
      </c>
      <c r="H27" s="14">
        <f t="shared" si="2"/>
        <v>70.528067797971872</v>
      </c>
      <c r="I27" s="36">
        <f t="shared" si="3"/>
        <v>1</v>
      </c>
      <c r="J27" s="42">
        <f t="shared" si="4"/>
        <v>0</v>
      </c>
      <c r="K27" s="14">
        <f t="shared" si="5"/>
        <v>6.8238192444778883E-2</v>
      </c>
      <c r="L27" s="14">
        <f t="shared" si="6"/>
        <v>8.4472593785890268E-2</v>
      </c>
      <c r="M27" s="14">
        <f t="shared" si="11"/>
        <v>6.8238192444778883E-2</v>
      </c>
      <c r="N27" s="14">
        <f t="shared" si="12"/>
        <v>102.04714577334337</v>
      </c>
      <c r="O27" s="124">
        <f t="shared" si="7"/>
        <v>1</v>
      </c>
      <c r="P27" s="124">
        <f t="shared" si="8"/>
        <v>0</v>
      </c>
      <c r="Q27" s="14">
        <f t="shared" si="9"/>
        <v>1.2132897102266539E-2</v>
      </c>
      <c r="R27" s="14">
        <f t="shared" si="10"/>
        <v>3.2050020275292052E-2</v>
      </c>
      <c r="S27" s="14">
        <f t="shared" si="13"/>
        <v>1.2132897102266539E-2</v>
      </c>
      <c r="T27" s="14">
        <f t="shared" si="14"/>
        <v>100.36398691306799</v>
      </c>
    </row>
    <row r="28" spans="1:32" x14ac:dyDescent="0.3">
      <c r="A28" s="7">
        <v>2020</v>
      </c>
      <c r="B28" s="2" t="s">
        <v>18</v>
      </c>
      <c r="C28" s="12">
        <v>7.9840999999999998</v>
      </c>
      <c r="D28" s="12"/>
      <c r="E28" s="12"/>
      <c r="F28" s="14">
        <f t="shared" si="0"/>
        <v>1.7321522839204104</v>
      </c>
      <c r="G28" s="14">
        <f t="shared" si="1"/>
        <v>107.49619859238632</v>
      </c>
      <c r="H28" s="14">
        <f t="shared" si="2"/>
        <v>91.01983466387523</v>
      </c>
      <c r="I28" s="36">
        <f t="shared" si="3"/>
        <v>1</v>
      </c>
      <c r="J28" s="42">
        <f t="shared" si="4"/>
        <v>0</v>
      </c>
      <c r="K28" s="14">
        <f t="shared" si="5"/>
        <v>2.7162336511709735</v>
      </c>
      <c r="L28" s="14">
        <f t="shared" si="6"/>
        <v>3.3624469468268714</v>
      </c>
      <c r="M28" s="14">
        <f t="shared" si="11"/>
        <v>2.7162336511709735</v>
      </c>
      <c r="N28" s="14">
        <f t="shared" si="12"/>
        <v>181.4870095351292</v>
      </c>
      <c r="O28" s="124">
        <f t="shared" si="7"/>
        <v>1</v>
      </c>
      <c r="P28" s="124">
        <f t="shared" si="8"/>
        <v>0</v>
      </c>
      <c r="Q28" s="14">
        <f t="shared" si="9"/>
        <v>0.48295217406352497</v>
      </c>
      <c r="R28" s="14">
        <f t="shared" si="10"/>
        <v>1.2757568814987148</v>
      </c>
      <c r="S28" s="14">
        <f t="shared" si="13"/>
        <v>0.48295217406352497</v>
      </c>
      <c r="T28" s="14">
        <f t="shared" si="14"/>
        <v>114.48856522190574</v>
      </c>
    </row>
    <row r="29" spans="1:32" x14ac:dyDescent="0.3">
      <c r="A29" s="7">
        <v>2020</v>
      </c>
      <c r="B29" s="2" t="s">
        <v>19</v>
      </c>
      <c r="C29" s="12">
        <v>5.858555</v>
      </c>
      <c r="D29" s="12"/>
      <c r="E29" s="12"/>
      <c r="F29" s="14">
        <f t="shared" si="0"/>
        <v>5.4272857778468284E-2</v>
      </c>
      <c r="G29" s="14">
        <f t="shared" si="1"/>
        <v>88.661553030079276</v>
      </c>
      <c r="H29" s="14">
        <f t="shared" si="2"/>
        <v>72.18518910156817</v>
      </c>
      <c r="I29" s="36">
        <f t="shared" si="3"/>
        <v>1</v>
      </c>
      <c r="J29" s="42">
        <f t="shared" si="4"/>
        <v>0</v>
      </c>
      <c r="K29" s="14">
        <f t="shared" si="5"/>
        <v>0.2823753976548774</v>
      </c>
      <c r="L29" s="14">
        <f t="shared" si="6"/>
        <v>0.34955472011560818</v>
      </c>
      <c r="M29" s="14">
        <f t="shared" si="11"/>
        <v>0.2823753976548774</v>
      </c>
      <c r="N29" s="14">
        <f t="shared" si="12"/>
        <v>108.47126192964632</v>
      </c>
      <c r="O29" s="124">
        <f t="shared" si="7"/>
        <v>1</v>
      </c>
      <c r="P29" s="124">
        <f t="shared" si="8"/>
        <v>0</v>
      </c>
      <c r="Q29" s="14">
        <f t="shared" si="9"/>
        <v>5.0206951872746444E-2</v>
      </c>
      <c r="R29" s="14">
        <f t="shared" si="10"/>
        <v>0.1326256879885295</v>
      </c>
      <c r="S29" s="14">
        <f t="shared" si="13"/>
        <v>5.0206951872746444E-2</v>
      </c>
      <c r="T29" s="14">
        <f t="shared" si="14"/>
        <v>101.50620855618239</v>
      </c>
      <c r="AD29" s="129"/>
    </row>
    <row r="30" spans="1:32" x14ac:dyDescent="0.3">
      <c r="A30" s="7">
        <v>2020</v>
      </c>
      <c r="B30" s="2" t="s">
        <v>20</v>
      </c>
      <c r="C30" s="12">
        <v>5.3654389999999994</v>
      </c>
      <c r="D30" s="12"/>
      <c r="E30" s="12"/>
      <c r="F30" s="14">
        <f t="shared" si="0"/>
        <v>-0.33498692787716872</v>
      </c>
      <c r="G30" s="14">
        <f t="shared" si="1"/>
        <v>84.29200776940371</v>
      </c>
      <c r="H30" s="14">
        <f t="shared" si="2"/>
        <v>67.815643840892619</v>
      </c>
      <c r="I30" s="36">
        <f t="shared" si="3"/>
        <v>0</v>
      </c>
      <c r="J30" s="42">
        <f t="shared" si="4"/>
        <v>1</v>
      </c>
      <c r="K30" s="14">
        <f t="shared" si="5"/>
        <v>-0.28226776282436195</v>
      </c>
      <c r="L30" s="14">
        <f t="shared" si="6"/>
        <v>-0.34942147811447077</v>
      </c>
      <c r="M30" s="14">
        <f t="shared" si="11"/>
        <v>-0.34942147811447077</v>
      </c>
      <c r="N30" s="14">
        <f t="shared" si="12"/>
        <v>89.517355656565883</v>
      </c>
      <c r="O30" s="124">
        <f t="shared" si="7"/>
        <v>0</v>
      </c>
      <c r="P30" s="124">
        <f t="shared" si="8"/>
        <v>1</v>
      </c>
      <c r="Q30" s="14">
        <f t="shared" si="9"/>
        <v>-5.018781416882323E-2</v>
      </c>
      <c r="R30" s="14">
        <f t="shared" si="10"/>
        <v>-0.13257513420952755</v>
      </c>
      <c r="S30" s="14">
        <f t="shared" si="13"/>
        <v>-0.13257513420952755</v>
      </c>
      <c r="T30" s="14">
        <f t="shared" si="14"/>
        <v>96.02274597371418</v>
      </c>
      <c r="AD30" s="129"/>
    </row>
    <row r="31" spans="1:32" x14ac:dyDescent="0.3">
      <c r="A31" s="7">
        <v>2020</v>
      </c>
      <c r="B31" s="2" t="s">
        <v>21</v>
      </c>
      <c r="C31" s="12">
        <v>4.867864</v>
      </c>
      <c r="D31" s="12"/>
      <c r="E31" s="12"/>
      <c r="F31" s="14">
        <f t="shared" si="0"/>
        <v>-0.72776659401577137</v>
      </c>
      <c r="G31" s="14">
        <f t="shared" si="1"/>
        <v>79.882950908379883</v>
      </c>
      <c r="H31" s="14">
        <f t="shared" si="2"/>
        <v>63.406586979868784</v>
      </c>
      <c r="I31" s="36">
        <f t="shared" si="3"/>
        <v>0</v>
      </c>
      <c r="J31" s="42">
        <f t="shared" si="4"/>
        <v>1</v>
      </c>
      <c r="K31" s="14">
        <f t="shared" si="5"/>
        <v>-0.85201670744481006</v>
      </c>
      <c r="L31" s="14">
        <f t="shared" si="6"/>
        <v>-1.0547181665900642</v>
      </c>
      <c r="M31" s="14">
        <f t="shared" si="11"/>
        <v>-1.0547181665900642</v>
      </c>
      <c r="N31" s="14">
        <f t="shared" si="12"/>
        <v>68.358455002298072</v>
      </c>
      <c r="O31" s="124">
        <f t="shared" si="7"/>
        <v>0</v>
      </c>
      <c r="P31" s="124">
        <f t="shared" si="8"/>
        <v>1</v>
      </c>
      <c r="Q31" s="14">
        <f t="shared" si="9"/>
        <v>-0.15149039959118615</v>
      </c>
      <c r="R31" s="14">
        <f t="shared" si="10"/>
        <v>-0.40017403407324709</v>
      </c>
      <c r="S31" s="14">
        <f t="shared" si="13"/>
        <v>-0.40017403407324709</v>
      </c>
      <c r="T31" s="14">
        <f t="shared" si="14"/>
        <v>87.994778977802582</v>
      </c>
    </row>
    <row r="32" spans="1:32" x14ac:dyDescent="0.3">
      <c r="A32" s="7">
        <v>2020</v>
      </c>
      <c r="B32" s="2" t="s">
        <v>22</v>
      </c>
      <c r="C32" s="12">
        <v>5.8146969999999998</v>
      </c>
      <c r="D32" s="12"/>
      <c r="E32" s="12"/>
      <c r="F32" s="14">
        <f t="shared" si="0"/>
        <v>1.9651884864823263E-2</v>
      </c>
      <c r="G32" s="14">
        <f t="shared" si="1"/>
        <v>88.272923344482564</v>
      </c>
      <c r="H32" s="14">
        <f t="shared" si="2"/>
        <v>71.796559415971458</v>
      </c>
      <c r="I32" s="36">
        <f t="shared" si="3"/>
        <v>1</v>
      </c>
      <c r="J32" s="42">
        <f t="shared" si="4"/>
        <v>0</v>
      </c>
      <c r="K32" s="14">
        <f t="shared" si="5"/>
        <v>0.2321557338591406</v>
      </c>
      <c r="L32" s="14">
        <f t="shared" si="6"/>
        <v>0.28738740430761395</v>
      </c>
      <c r="M32" s="14">
        <f t="shared" si="11"/>
        <v>0.2321557338591406</v>
      </c>
      <c r="N32" s="14">
        <f t="shared" si="12"/>
        <v>106.96467201577421</v>
      </c>
      <c r="O32" s="124">
        <f t="shared" si="7"/>
        <v>1</v>
      </c>
      <c r="P32" s="124">
        <f t="shared" si="8"/>
        <v>0</v>
      </c>
      <c r="Q32" s="14">
        <f t="shared" si="9"/>
        <v>4.1277787844300445E-2</v>
      </c>
      <c r="R32" s="14">
        <f t="shared" si="10"/>
        <v>0.10903858544072652</v>
      </c>
      <c r="S32" s="14">
        <f t="shared" si="13"/>
        <v>4.1277787844300445E-2</v>
      </c>
      <c r="T32" s="14">
        <f t="shared" si="14"/>
        <v>101.23833363532901</v>
      </c>
    </row>
    <row r="33" spans="1:20" x14ac:dyDescent="0.3">
      <c r="A33" s="7">
        <v>2020</v>
      </c>
      <c r="B33" s="2" t="s">
        <v>23</v>
      </c>
      <c r="C33" s="12">
        <v>6.2626019999999993</v>
      </c>
      <c r="D33" s="12"/>
      <c r="E33" s="12"/>
      <c r="F33" s="14">
        <f t="shared" si="0"/>
        <v>0.37322265582761444</v>
      </c>
      <c r="G33" s="14">
        <f t="shared" si="1"/>
        <v>92.241849864779766</v>
      </c>
      <c r="H33" s="14">
        <f t="shared" si="2"/>
        <v>75.765485936268675</v>
      </c>
      <c r="I33" s="36">
        <f t="shared" si="3"/>
        <v>1</v>
      </c>
      <c r="J33" s="42">
        <f t="shared" si="4"/>
        <v>0</v>
      </c>
      <c r="K33" s="14">
        <f t="shared" si="5"/>
        <v>0.74502997601403553</v>
      </c>
      <c r="L33" s="14">
        <f t="shared" si="6"/>
        <v>0.92227845239415507</v>
      </c>
      <c r="M33" s="14">
        <f t="shared" si="11"/>
        <v>0.74502997601403553</v>
      </c>
      <c r="N33" s="14">
        <f t="shared" si="12"/>
        <v>122.35089928042106</v>
      </c>
      <c r="O33" s="124">
        <f t="shared" si="7"/>
        <v>1</v>
      </c>
      <c r="P33" s="124">
        <f t="shared" si="8"/>
        <v>0</v>
      </c>
      <c r="Q33" s="14">
        <f t="shared" si="9"/>
        <v>0.13246792907648347</v>
      </c>
      <c r="R33" s="14">
        <f t="shared" si="10"/>
        <v>0.34992465335703932</v>
      </c>
      <c r="S33" s="14">
        <f t="shared" si="13"/>
        <v>0.13246792907648347</v>
      </c>
      <c r="T33" s="14">
        <f t="shared" si="14"/>
        <v>103.9740378722945</v>
      </c>
    </row>
    <row r="34" spans="1:20" x14ac:dyDescent="0.3">
      <c r="A34" s="7">
        <v>2020</v>
      </c>
      <c r="B34" s="2" t="s">
        <v>24</v>
      </c>
      <c r="C34" s="12">
        <v>5.5523559999999996</v>
      </c>
      <c r="D34" s="12"/>
      <c r="E34" s="12"/>
      <c r="F34" s="14">
        <f t="shared" si="0"/>
        <v>-0.18743691661127043</v>
      </c>
      <c r="G34" s="14">
        <f t="shared" si="1"/>
        <v>85.948296130539219</v>
      </c>
      <c r="H34" s="14">
        <f t="shared" si="2"/>
        <v>69.471932202028114</v>
      </c>
      <c r="I34" s="36">
        <f t="shared" si="3"/>
        <v>0</v>
      </c>
      <c r="J34" s="42">
        <f t="shared" si="4"/>
        <v>1</v>
      </c>
      <c r="K34" s="14">
        <f t="shared" si="5"/>
        <v>-6.8238192444779897E-2</v>
      </c>
      <c r="L34" s="14">
        <f t="shared" si="6"/>
        <v>-8.4472593785891531E-2</v>
      </c>
      <c r="M34" s="14">
        <f t="shared" si="11"/>
        <v>-8.4472593785891531E-2</v>
      </c>
      <c r="N34" s="14">
        <f t="shared" si="12"/>
        <v>97.465822186423253</v>
      </c>
      <c r="O34" s="124">
        <f t="shared" si="7"/>
        <v>0</v>
      </c>
      <c r="P34" s="124">
        <f t="shared" si="8"/>
        <v>1</v>
      </c>
      <c r="Q34" s="14">
        <f t="shared" si="9"/>
        <v>-1.213289710226672E-2</v>
      </c>
      <c r="R34" s="14">
        <f t="shared" si="10"/>
        <v>-3.205002027529253E-2</v>
      </c>
      <c r="S34" s="14">
        <f t="shared" si="13"/>
        <v>-3.205002027529253E-2</v>
      </c>
      <c r="T34" s="14">
        <f t="shared" si="14"/>
        <v>99.038499391741226</v>
      </c>
    </row>
    <row r="35" spans="1:20" x14ac:dyDescent="0.3">
      <c r="A35" s="7">
        <v>2020</v>
      </c>
      <c r="B35" s="2" t="s">
        <v>25</v>
      </c>
      <c r="C35" s="12">
        <v>6.7606229999999998</v>
      </c>
      <c r="D35" s="12"/>
      <c r="E35" s="12"/>
      <c r="F35" s="14">
        <f t="shared" si="0"/>
        <v>0.76635438895330088</v>
      </c>
      <c r="G35" s="14">
        <f t="shared" si="1"/>
        <v>96.654858771947445</v>
      </c>
      <c r="H35" s="14">
        <f t="shared" si="2"/>
        <v>80.178494843436354</v>
      </c>
      <c r="I35" s="36">
        <f t="shared" si="3"/>
        <v>1</v>
      </c>
      <c r="J35" s="42">
        <f t="shared" si="4"/>
        <v>0</v>
      </c>
      <c r="K35" s="14">
        <f t="shared" si="5"/>
        <v>1.3152896135537446</v>
      </c>
      <c r="L35" s="14">
        <f t="shared" si="6"/>
        <v>1.6282073316411114</v>
      </c>
      <c r="M35" s="14">
        <f t="shared" si="11"/>
        <v>1.3152896135537446</v>
      </c>
      <c r="N35" s="14">
        <f t="shared" si="12"/>
        <v>139.45868840661234</v>
      </c>
      <c r="O35" s="124">
        <f t="shared" si="7"/>
        <v>1</v>
      </c>
      <c r="P35" s="124">
        <f t="shared" si="8"/>
        <v>0</v>
      </c>
      <c r="Q35" s="14">
        <f t="shared" si="9"/>
        <v>0.23386131679618546</v>
      </c>
      <c r="R35" s="14">
        <f t="shared" si="10"/>
        <v>0.61776341476794172</v>
      </c>
      <c r="S35" s="14">
        <f t="shared" si="13"/>
        <v>0.23386131679618546</v>
      </c>
      <c r="T35" s="14">
        <f t="shared" si="14"/>
        <v>107.01583950388556</v>
      </c>
    </row>
    <row r="36" spans="1:20" x14ac:dyDescent="0.3">
      <c r="A36" s="7">
        <v>2020</v>
      </c>
      <c r="B36" s="2" t="s">
        <v>26</v>
      </c>
      <c r="C36" s="12">
        <v>4.7033160000000001</v>
      </c>
      <c r="D36" s="12"/>
      <c r="E36" s="12"/>
      <c r="F36" s="14">
        <f t="shared" si="0"/>
        <v>-0.85765878816494445</v>
      </c>
      <c r="G36" s="14">
        <f t="shared" si="1"/>
        <v>78.424876269646518</v>
      </c>
      <c r="H36" s="14">
        <f t="shared" si="2"/>
        <v>61.948512341135419</v>
      </c>
      <c r="I36" s="36">
        <f t="shared" si="3"/>
        <v>0</v>
      </c>
      <c r="J36" s="42">
        <f t="shared" si="4"/>
        <v>1</v>
      </c>
      <c r="K36" s="14">
        <f t="shared" si="5"/>
        <v>-1.0404326233155945</v>
      </c>
      <c r="L36" s="14">
        <f t="shared" si="6"/>
        <v>-1.287959707051868</v>
      </c>
      <c r="M36" s="14">
        <f t="shared" si="11"/>
        <v>-1.287959707051868</v>
      </c>
      <c r="N36" s="14">
        <f t="shared" si="12"/>
        <v>61.36120878844396</v>
      </c>
      <c r="O36" s="124">
        <f t="shared" si="7"/>
        <v>0</v>
      </c>
      <c r="P36" s="124">
        <f t="shared" si="8"/>
        <v>1</v>
      </c>
      <c r="Q36" s="14">
        <f t="shared" si="9"/>
        <v>-0.18499115390175036</v>
      </c>
      <c r="R36" s="14">
        <f t="shared" si="10"/>
        <v>-0.48866896202335586</v>
      </c>
      <c r="S36" s="14">
        <f t="shared" si="13"/>
        <v>-0.48866896202335586</v>
      </c>
      <c r="T36" s="14">
        <f t="shared" si="14"/>
        <v>85.339931139299324</v>
      </c>
    </row>
    <row r="37" spans="1:20" x14ac:dyDescent="0.3">
      <c r="A37" s="7">
        <v>2020</v>
      </c>
      <c r="B37" s="2" t="s">
        <v>27</v>
      </c>
      <c r="C37" s="12">
        <v>4.866079</v>
      </c>
      <c r="D37" s="12"/>
      <c r="E37" s="12"/>
      <c r="F37" s="14">
        <f t="shared" si="0"/>
        <v>-0.7291756513519666</v>
      </c>
      <c r="G37" s="14">
        <f t="shared" si="1"/>
        <v>79.867133862714553</v>
      </c>
      <c r="H37" s="14">
        <f t="shared" si="2"/>
        <v>63.390769934203448</v>
      </c>
      <c r="I37" s="36">
        <f t="shared" si="3"/>
        <v>0</v>
      </c>
      <c r="J37" s="42">
        <f t="shared" si="4"/>
        <v>1</v>
      </c>
      <c r="K37" s="14">
        <f t="shared" si="5"/>
        <v>-0.85406062417323791</v>
      </c>
      <c r="L37" s="14">
        <f t="shared" si="6"/>
        <v>-1.0572483471436067</v>
      </c>
      <c r="M37" s="14">
        <f t="shared" si="11"/>
        <v>-1.0572483471436067</v>
      </c>
      <c r="N37" s="14">
        <f t="shared" si="12"/>
        <v>68.282549585691797</v>
      </c>
      <c r="O37" s="124">
        <f t="shared" si="7"/>
        <v>0</v>
      </c>
      <c r="P37" s="124">
        <f t="shared" si="8"/>
        <v>1</v>
      </c>
      <c r="Q37" s="14">
        <f t="shared" si="9"/>
        <v>-0.15185381237313644</v>
      </c>
      <c r="R37" s="14">
        <f t="shared" si="10"/>
        <v>-0.40113401806813576</v>
      </c>
      <c r="S37" s="14">
        <f t="shared" si="13"/>
        <v>-0.40113401806813576</v>
      </c>
      <c r="T37" s="14">
        <f t="shared" si="14"/>
        <v>87.965979457955925</v>
      </c>
    </row>
    <row r="38" spans="1:20" x14ac:dyDescent="0.3">
      <c r="A38" s="7">
        <v>2020</v>
      </c>
      <c r="B38" s="2" t="s">
        <v>28</v>
      </c>
      <c r="C38" s="12">
        <v>4.6356320000000002</v>
      </c>
      <c r="D38" s="12"/>
      <c r="E38" s="12"/>
      <c r="F38" s="14">
        <f t="shared" si="0"/>
        <v>-0.91108771631230945</v>
      </c>
      <c r="G38" s="14">
        <f t="shared" si="1"/>
        <v>77.825122253505157</v>
      </c>
      <c r="H38" s="14">
        <f t="shared" si="2"/>
        <v>61.348758324994058</v>
      </c>
      <c r="I38" s="36">
        <f t="shared" si="3"/>
        <v>0</v>
      </c>
      <c r="J38" s="42">
        <f t="shared" si="4"/>
        <v>1</v>
      </c>
      <c r="K38" s="14">
        <f t="shared" si="5"/>
        <v>-1.1179342814931363</v>
      </c>
      <c r="L38" s="14">
        <f t="shared" si="6"/>
        <v>-1.3838996177442902</v>
      </c>
      <c r="M38" s="14">
        <f t="shared" si="11"/>
        <v>-1.3838996177442902</v>
      </c>
      <c r="N38" s="14">
        <f t="shared" si="12"/>
        <v>58.483011467671297</v>
      </c>
      <c r="O38" s="124">
        <f t="shared" si="7"/>
        <v>0</v>
      </c>
      <c r="P38" s="124">
        <f t="shared" si="8"/>
        <v>1</v>
      </c>
      <c r="Q38" s="14">
        <f t="shared" si="9"/>
        <v>-0.19877111509700174</v>
      </c>
      <c r="R38" s="14">
        <f t="shared" si="10"/>
        <v>-0.52506983412982422</v>
      </c>
      <c r="S38" s="14">
        <f t="shared" si="13"/>
        <v>-0.52506983412982422</v>
      </c>
      <c r="T38" s="14">
        <f t="shared" si="14"/>
        <v>84.247904976105275</v>
      </c>
    </row>
    <row r="39" spans="1:20" x14ac:dyDescent="0.3">
      <c r="A39" s="7">
        <v>2020</v>
      </c>
      <c r="B39" s="2" t="s">
        <v>29</v>
      </c>
      <c r="C39" s="12">
        <v>4.9189099999999994</v>
      </c>
      <c r="D39" s="12"/>
      <c r="E39" s="12"/>
      <c r="F39" s="14">
        <f t="shared" si="0"/>
        <v>-0.68747150113990152</v>
      </c>
      <c r="G39" s="14">
        <f t="shared" si="1"/>
        <v>80.335274108958316</v>
      </c>
      <c r="H39" s="14">
        <f t="shared" si="2"/>
        <v>63.858910180447225</v>
      </c>
      <c r="I39" s="36">
        <f t="shared" si="3"/>
        <v>0</v>
      </c>
      <c r="J39" s="42">
        <f t="shared" si="4"/>
        <v>1</v>
      </c>
      <c r="K39" s="14">
        <f t="shared" si="5"/>
        <v>-0.79356641426871577</v>
      </c>
      <c r="L39" s="14">
        <f t="shared" si="6"/>
        <v>-0.98236209009923403</v>
      </c>
      <c r="M39" s="14">
        <f t="shared" si="11"/>
        <v>-0.98236209009923403</v>
      </c>
      <c r="N39" s="14">
        <f t="shared" si="12"/>
        <v>70.52913729702297</v>
      </c>
      <c r="O39" s="124">
        <f t="shared" si="7"/>
        <v>0</v>
      </c>
      <c r="P39" s="124">
        <f t="shared" si="8"/>
        <v>1</v>
      </c>
      <c r="Q39" s="14">
        <f t="shared" si="9"/>
        <v>-0.14109781199038249</v>
      </c>
      <c r="R39" s="14">
        <f t="shared" si="10"/>
        <v>-0.37272118085022887</v>
      </c>
      <c r="S39" s="14">
        <f t="shared" si="13"/>
        <v>-0.37272118085022887</v>
      </c>
      <c r="T39" s="14">
        <f t="shared" si="14"/>
        <v>88.818364574493131</v>
      </c>
    </row>
    <row r="40" spans="1:20" x14ac:dyDescent="0.3">
      <c r="A40" s="7">
        <v>2020</v>
      </c>
      <c r="B40" s="2" t="s">
        <v>30</v>
      </c>
      <c r="C40" s="12">
        <v>5.8536700000000002</v>
      </c>
      <c r="D40" s="12"/>
      <c r="E40" s="12"/>
      <c r="F40" s="14">
        <f t="shared" si="0"/>
        <v>5.0416698065687299E-2</v>
      </c>
      <c r="G40" s="14">
        <f t="shared" si="1"/>
        <v>88.618266605387305</v>
      </c>
      <c r="H40" s="14">
        <f t="shared" si="2"/>
        <v>72.141902676876214</v>
      </c>
      <c r="I40" s="36">
        <f t="shared" si="3"/>
        <v>1</v>
      </c>
      <c r="J40" s="42">
        <f t="shared" si="4"/>
        <v>0</v>
      </c>
      <c r="K40" s="14">
        <f t="shared" si="5"/>
        <v>0.27678182162217724</v>
      </c>
      <c r="L40" s="14">
        <f t="shared" si="6"/>
        <v>0.34263038846067545</v>
      </c>
      <c r="M40" s="14">
        <f t="shared" si="11"/>
        <v>0.27678182162217724</v>
      </c>
      <c r="N40" s="14">
        <f t="shared" si="12"/>
        <v>108.30345464866532</v>
      </c>
      <c r="O40" s="124">
        <f t="shared" si="7"/>
        <v>1</v>
      </c>
      <c r="P40" s="124">
        <f t="shared" si="8"/>
        <v>0</v>
      </c>
      <c r="Q40" s="14">
        <f t="shared" si="9"/>
        <v>4.9212402046512761E-2</v>
      </c>
      <c r="R40" s="14">
        <f t="shared" si="10"/>
        <v>0.12999850489887624</v>
      </c>
      <c r="S40" s="14">
        <f t="shared" si="13"/>
        <v>4.9212402046512761E-2</v>
      </c>
      <c r="T40" s="14">
        <f t="shared" si="14"/>
        <v>101.47637206139538</v>
      </c>
    </row>
    <row r="41" spans="1:20" x14ac:dyDescent="0.3">
      <c r="A41" s="7">
        <v>2020</v>
      </c>
      <c r="B41" s="2" t="s">
        <v>31</v>
      </c>
      <c r="C41" s="12">
        <v>4.9023189999999994</v>
      </c>
      <c r="D41" s="12"/>
      <c r="E41" s="12"/>
      <c r="F41" s="14">
        <f t="shared" si="0"/>
        <v>-0.70056823518181599</v>
      </c>
      <c r="G41" s="14">
        <f t="shared" si="1"/>
        <v>80.188259764625826</v>
      </c>
      <c r="H41" s="14">
        <f t="shared" si="2"/>
        <v>63.711895836114721</v>
      </c>
      <c r="I41" s="36">
        <f t="shared" si="3"/>
        <v>0</v>
      </c>
      <c r="J41" s="42">
        <f t="shared" si="4"/>
        <v>1</v>
      </c>
      <c r="K41" s="14">
        <f t="shared" si="5"/>
        <v>-0.81256396185490454</v>
      </c>
      <c r="L41" s="14">
        <f t="shared" si="6"/>
        <v>-1.0058793033002562</v>
      </c>
      <c r="M41" s="14">
        <f t="shared" si="11"/>
        <v>-1.0058793033002562</v>
      </c>
      <c r="N41" s="14">
        <f t="shared" si="12"/>
        <v>69.82362090099231</v>
      </c>
      <c r="O41" s="124">
        <f t="shared" si="7"/>
        <v>0</v>
      </c>
      <c r="P41" s="124">
        <f t="shared" si="8"/>
        <v>1</v>
      </c>
      <c r="Q41" s="14">
        <f t="shared" si="9"/>
        <v>-0.14447561673286838</v>
      </c>
      <c r="R41" s="14">
        <f t="shared" si="10"/>
        <v>-0.38164392284417747</v>
      </c>
      <c r="S41" s="14">
        <f t="shared" si="13"/>
        <v>-0.38164392284417747</v>
      </c>
      <c r="T41" s="14">
        <f t="shared" si="14"/>
        <v>88.550682314674674</v>
      </c>
    </row>
    <row r="42" spans="1:20" x14ac:dyDescent="0.3">
      <c r="A42" s="7">
        <v>2020</v>
      </c>
      <c r="B42" s="2" t="s">
        <v>32</v>
      </c>
      <c r="C42" s="12">
        <v>6.6278169999999994</v>
      </c>
      <c r="D42" s="12"/>
      <c r="E42" s="12"/>
      <c r="F42" s="14">
        <f t="shared" si="0"/>
        <v>0.66151894436463887</v>
      </c>
      <c r="G42" s="14">
        <f t="shared" si="1"/>
        <v>95.478052852266728</v>
      </c>
      <c r="H42" s="14">
        <f t="shared" si="2"/>
        <v>79.001688923755637</v>
      </c>
      <c r="I42" s="36">
        <f t="shared" si="3"/>
        <v>1</v>
      </c>
      <c r="J42" s="42">
        <f t="shared" si="4"/>
        <v>0</v>
      </c>
      <c r="K42" s="14">
        <f t="shared" si="5"/>
        <v>1.1632199188559331</v>
      </c>
      <c r="L42" s="14">
        <f t="shared" si="6"/>
        <v>1.4399590635213504</v>
      </c>
      <c r="M42" s="14">
        <f t="shared" si="11"/>
        <v>1.1632199188559331</v>
      </c>
      <c r="N42" s="14">
        <f t="shared" si="12"/>
        <v>134.89659756567801</v>
      </c>
      <c r="O42" s="124">
        <f t="shared" si="7"/>
        <v>1</v>
      </c>
      <c r="P42" s="124">
        <f t="shared" si="8"/>
        <v>0</v>
      </c>
      <c r="Q42" s="14">
        <f t="shared" si="9"/>
        <v>0.20682299863389358</v>
      </c>
      <c r="R42" s="14">
        <f t="shared" si="10"/>
        <v>0.54633952993590373</v>
      </c>
      <c r="S42" s="14">
        <f t="shared" si="13"/>
        <v>0.20682299863389358</v>
      </c>
      <c r="T42" s="14">
        <f t="shared" si="14"/>
        <v>106.2046899590168</v>
      </c>
    </row>
    <row r="43" spans="1:20" x14ac:dyDescent="0.3">
      <c r="A43" s="7">
        <v>2020</v>
      </c>
      <c r="B43" s="2" t="s">
        <v>33</v>
      </c>
      <c r="C43" s="12">
        <v>4.2123939999999997</v>
      </c>
      <c r="D43" s="12"/>
      <c r="E43" s="12"/>
      <c r="F43" s="14">
        <f t="shared" si="0"/>
        <v>-1.2451866568482493</v>
      </c>
      <c r="G43" s="14">
        <f t="shared" si="1"/>
        <v>74.074772240449818</v>
      </c>
      <c r="H43" s="14">
        <f t="shared" si="2"/>
        <v>57.598408311938719</v>
      </c>
      <c r="I43" s="36">
        <f t="shared" si="3"/>
        <v>0</v>
      </c>
      <c r="J43" s="42">
        <f t="shared" si="4"/>
        <v>1</v>
      </c>
      <c r="K43" s="14">
        <f t="shared" si="5"/>
        <v>-1.6025635410485195</v>
      </c>
      <c r="L43" s="14">
        <f t="shared" si="6"/>
        <v>-1.9838259802766398</v>
      </c>
      <c r="M43" s="14">
        <f t="shared" si="11"/>
        <v>-1.9838259802766398</v>
      </c>
      <c r="N43" s="14">
        <f t="shared" si="12"/>
        <v>40.485220591700809</v>
      </c>
      <c r="O43" s="124">
        <f t="shared" si="7"/>
        <v>0</v>
      </c>
      <c r="P43" s="124">
        <f t="shared" si="8"/>
        <v>1</v>
      </c>
      <c r="Q43" s="14">
        <f t="shared" si="9"/>
        <v>-0.28493923779004326</v>
      </c>
      <c r="R43" s="14">
        <f t="shared" si="10"/>
        <v>-0.75268983750724705</v>
      </c>
      <c r="S43" s="14">
        <f t="shared" si="13"/>
        <v>-0.75268983750724705</v>
      </c>
      <c r="T43" s="14">
        <f t="shared" si="14"/>
        <v>77.419304874782597</v>
      </c>
    </row>
    <row r="44" spans="1:20" x14ac:dyDescent="0.3">
      <c r="A44" s="7">
        <v>2020</v>
      </c>
      <c r="B44" s="2" t="s">
        <v>34</v>
      </c>
      <c r="C44" s="12">
        <v>5.2936209999999999</v>
      </c>
      <c r="D44" s="12"/>
      <c r="E44" s="12"/>
      <c r="F44" s="14">
        <f t="shared" si="0"/>
        <v>-0.39167918545189012</v>
      </c>
      <c r="G44" s="14">
        <f t="shared" si="1"/>
        <v>83.655622007166855</v>
      </c>
      <c r="H44" s="14">
        <f t="shared" si="2"/>
        <v>67.179258078655764</v>
      </c>
      <c r="I44" s="36">
        <f t="shared" si="3"/>
        <v>0</v>
      </c>
      <c r="J44" s="42">
        <f t="shared" si="4"/>
        <v>1</v>
      </c>
      <c r="K44" s="14">
        <f t="shared" si="5"/>
        <v>-0.36450306344185901</v>
      </c>
      <c r="L44" s="14">
        <f t="shared" si="6"/>
        <v>-0.45122120192081122</v>
      </c>
      <c r="M44" s="14">
        <f t="shared" si="11"/>
        <v>-0.45122120192081122</v>
      </c>
      <c r="N44" s="14">
        <f t="shared" si="12"/>
        <v>86.463363942375665</v>
      </c>
      <c r="O44" s="124">
        <f t="shared" si="7"/>
        <v>0</v>
      </c>
      <c r="P44" s="124">
        <f t="shared" si="8"/>
        <v>1</v>
      </c>
      <c r="Q44" s="14">
        <f t="shared" si="9"/>
        <v>-6.4809427151515719E-2</v>
      </c>
      <c r="R44" s="14">
        <f t="shared" si="10"/>
        <v>-0.17119929697978831</v>
      </c>
      <c r="S44" s="14">
        <f t="shared" si="13"/>
        <v>-0.17119929697978831</v>
      </c>
      <c r="T44" s="14">
        <f t="shared" si="14"/>
        <v>94.864021090606357</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44"/>
  <sheetViews>
    <sheetView zoomScaleNormal="100" workbookViewId="0">
      <selection activeCell="O3" sqref="O3"/>
    </sheetView>
  </sheetViews>
  <sheetFormatPr baseColWidth="10" defaultRowHeight="14.4" x14ac:dyDescent="0.3"/>
  <cols>
    <col min="1" max="1" width="5" style="9" bestFit="1" customWidth="1"/>
    <col min="2" max="2" width="7.6640625" bestFit="1" customWidth="1"/>
    <col min="3" max="5" width="4.5546875" bestFit="1" customWidth="1"/>
    <col min="6" max="6" width="5.21875" bestFit="1" customWidth="1"/>
    <col min="7" max="8" width="6.21875" customWidth="1"/>
    <col min="9" max="9" width="6.5546875" bestFit="1" customWidth="1"/>
    <col min="10" max="10" width="7.33203125" customWidth="1"/>
    <col min="11" max="15" width="5.5546875" customWidth="1"/>
    <col min="16" max="16" width="7.44140625" customWidth="1"/>
    <col min="17" max="20" width="5" customWidth="1"/>
    <col min="21" max="21" width="0.6640625" customWidth="1"/>
    <col min="22" max="22" width="8" customWidth="1"/>
    <col min="23" max="23" width="5.21875" bestFit="1" customWidth="1"/>
    <col min="24" max="25" width="5.21875" customWidth="1"/>
    <col min="26" max="30" width="6.5546875" bestFit="1" customWidth="1"/>
    <col min="31" max="32" width="6.5546875" customWidth="1"/>
    <col min="33" max="33" width="6.5546875" bestFit="1" customWidth="1"/>
    <col min="34" max="34" width="6.6640625" customWidth="1"/>
    <col min="35" max="35" width="7" customWidth="1"/>
    <col min="36" max="36" width="6.6640625" customWidth="1"/>
    <col min="37" max="37" width="8.33203125" customWidth="1"/>
    <col min="38" max="41" width="6.5546875" customWidth="1"/>
    <col min="42" max="42" width="5.77734375" customWidth="1"/>
    <col min="43" max="43" width="4.77734375" customWidth="1"/>
    <col min="44" max="46" width="5.21875" customWidth="1"/>
    <col min="47" max="47" width="7.109375" customWidth="1"/>
    <col min="48" max="48" width="5.44140625" customWidth="1"/>
    <col min="49" max="49" width="4.77734375" customWidth="1"/>
    <col min="50" max="50" width="5.21875" customWidth="1"/>
    <col min="51" max="51" width="5" customWidth="1"/>
    <col min="52" max="52" width="5.21875" customWidth="1"/>
    <col min="53" max="53" width="7.21875" customWidth="1"/>
    <col min="54" max="54" width="5.77734375" customWidth="1"/>
    <col min="55" max="55" width="4.77734375" customWidth="1"/>
    <col min="56" max="58" width="5.21875" customWidth="1"/>
    <col min="59" max="59" width="6.44140625" customWidth="1"/>
    <col min="60" max="60" width="5.77734375" customWidth="1"/>
    <col min="61" max="61" width="4.77734375" customWidth="1"/>
    <col min="62" max="64" width="5.21875" customWidth="1"/>
    <col min="65" max="65" width="6.5546875" customWidth="1"/>
    <col min="66" max="66" width="7.109375" customWidth="1"/>
    <col min="67" max="71" width="6.5546875" bestFit="1" customWidth="1"/>
  </cols>
  <sheetData>
    <row r="1" spans="1:42" x14ac:dyDescent="0.3">
      <c r="B1" s="5" t="s">
        <v>104</v>
      </c>
      <c r="C1" s="121">
        <f>MAX(C13:C44)</f>
        <v>13.687469</v>
      </c>
      <c r="D1" s="19">
        <f t="shared" ref="D1:E1" si="0">MAX(D13:D44)</f>
        <v>10.523719999999999</v>
      </c>
      <c r="E1" s="19">
        <f t="shared" si="0"/>
        <v>48.053342000000001</v>
      </c>
      <c r="P1" s="14"/>
      <c r="AB1" s="14"/>
      <c r="AI1" s="14"/>
      <c r="AJ1" s="14"/>
    </row>
    <row r="2" spans="1:42" x14ac:dyDescent="0.3">
      <c r="B2" s="5" t="s">
        <v>105</v>
      </c>
      <c r="C2" s="121">
        <f>MIN(C13:C44)</f>
        <v>1.423562</v>
      </c>
      <c r="D2" s="19">
        <f t="shared" ref="D2:E2" si="1">MIN(D13:D44)</f>
        <v>3.7525439999999999</v>
      </c>
      <c r="E2" s="19">
        <f t="shared" si="1"/>
        <v>17.528493999999998</v>
      </c>
    </row>
    <row r="3" spans="1:42" x14ac:dyDescent="0.3">
      <c r="B3" s="5"/>
      <c r="C3" s="88"/>
      <c r="AD3" s="14"/>
    </row>
    <row r="4" spans="1:42" x14ac:dyDescent="0.3">
      <c r="B4" s="5" t="s">
        <v>40</v>
      </c>
      <c r="C4" s="121">
        <f>AVERAGE(C13:C44)</f>
        <v>4.6950114999999979</v>
      </c>
      <c r="D4" s="19">
        <f t="shared" ref="D4:E4" si="2">AVERAGE(D13:D44)</f>
        <v>5.7898019062499992</v>
      </c>
      <c r="E4" s="19">
        <f t="shared" si="2"/>
        <v>29.413553750000002</v>
      </c>
      <c r="AD4" s="14"/>
    </row>
    <row r="5" spans="1:42" x14ac:dyDescent="0.3">
      <c r="B5" s="5" t="s">
        <v>106</v>
      </c>
      <c r="C5" s="88">
        <f>_xlfn.STDEV.P(C13:C44)</f>
        <v>3.1200771374966143</v>
      </c>
      <c r="D5">
        <f t="shared" ref="D5:E5" si="3">_xlfn.STDEV.P(D13:D44)</f>
        <v>1.2668043763355537</v>
      </c>
      <c r="E5">
        <f t="shared" si="3"/>
        <v>7.3420385404436015</v>
      </c>
      <c r="F5" s="123"/>
      <c r="G5" s="123"/>
      <c r="H5" s="123"/>
      <c r="AD5" s="14"/>
      <c r="AI5" s="5"/>
      <c r="AJ5" s="5"/>
      <c r="AL5" s="35"/>
      <c r="AN5" s="5"/>
      <c r="AO5" s="5"/>
      <c r="AP5" s="35"/>
    </row>
    <row r="6" spans="1:42" x14ac:dyDescent="0.3">
      <c r="B6" s="5" t="s">
        <v>91</v>
      </c>
      <c r="C6" s="121">
        <f>MEDIAN(C13:C44)</f>
        <v>3.5116575000000001</v>
      </c>
      <c r="D6" s="19">
        <f t="shared" ref="D6:E6" si="4">MEDIAN(D13:D44)</f>
        <v>5.6119500000000002</v>
      </c>
      <c r="E6" s="19">
        <f t="shared" si="4"/>
        <v>28.196142499999997</v>
      </c>
      <c r="F6" s="123"/>
      <c r="G6" s="123"/>
      <c r="H6" s="123"/>
      <c r="Y6" s="14"/>
      <c r="Z6" s="14"/>
      <c r="AA6" s="14"/>
      <c r="AI6" s="5"/>
      <c r="AJ6" s="5"/>
      <c r="AL6" s="35"/>
      <c r="AN6" s="5"/>
      <c r="AO6" s="5"/>
      <c r="AP6" s="35"/>
    </row>
    <row r="7" spans="1:42" x14ac:dyDescent="0.3">
      <c r="B7" s="5"/>
      <c r="C7" s="121"/>
      <c r="D7" s="19"/>
      <c r="E7" s="19"/>
      <c r="F7" s="123"/>
      <c r="G7" s="123"/>
      <c r="H7" s="123"/>
      <c r="J7" s="123"/>
      <c r="K7" s="123"/>
      <c r="L7" s="123"/>
      <c r="M7" s="123"/>
      <c r="N7" s="123"/>
      <c r="O7" s="123"/>
      <c r="P7" s="123"/>
      <c r="Q7" s="123"/>
      <c r="R7" s="123"/>
      <c r="S7" s="123"/>
      <c r="T7" s="123"/>
      <c r="U7" s="123"/>
      <c r="V7" s="123"/>
      <c r="AI7" s="5"/>
      <c r="AJ7" s="5"/>
      <c r="AL7" s="35"/>
      <c r="AN7" s="5"/>
      <c r="AO7" s="5"/>
      <c r="AP7" s="35"/>
    </row>
    <row r="8" spans="1:42" x14ac:dyDescent="0.3">
      <c r="B8" s="5" t="s">
        <v>66</v>
      </c>
      <c r="C8" s="123">
        <f>QUARTILE(C13:C44,1)</f>
        <v>2.6102424999999996</v>
      </c>
      <c r="D8" s="123">
        <f t="shared" ref="D8:E8" si="5">QUARTILE(D13:D44,1)</f>
        <v>4.914762249999999</v>
      </c>
      <c r="E8" s="123">
        <f t="shared" si="5"/>
        <v>24.429086999999999</v>
      </c>
      <c r="F8" s="122"/>
      <c r="G8" s="122"/>
      <c r="H8" s="122"/>
      <c r="AI8" s="5"/>
      <c r="AJ8" s="5"/>
      <c r="AL8" s="35"/>
      <c r="AN8" s="5"/>
      <c r="AO8" s="5"/>
      <c r="AP8" s="35"/>
    </row>
    <row r="9" spans="1:42" x14ac:dyDescent="0.3">
      <c r="B9" s="5" t="s">
        <v>68</v>
      </c>
      <c r="C9" s="123">
        <f>QUARTILE(C13:C44,3)</f>
        <v>5.8876784999999998</v>
      </c>
      <c r="D9" s="123">
        <f t="shared" ref="D9:E9" si="6">QUARTILE(D13:D44,3)</f>
        <v>6.4282997499999999</v>
      </c>
      <c r="E9" s="123">
        <f t="shared" si="6"/>
        <v>31.590373749999998</v>
      </c>
      <c r="F9" s="141"/>
      <c r="G9" s="141"/>
      <c r="H9" s="141"/>
      <c r="I9" s="141"/>
      <c r="J9" s="141"/>
      <c r="K9" s="141"/>
      <c r="L9" s="141"/>
      <c r="M9" s="141"/>
      <c r="N9" s="141"/>
      <c r="O9" s="141"/>
      <c r="P9" s="141"/>
      <c r="V9" s="141"/>
      <c r="W9" s="141"/>
      <c r="X9" s="141"/>
      <c r="Y9" s="141"/>
      <c r="Z9" s="141"/>
      <c r="AA9" s="141"/>
      <c r="AB9" s="141"/>
      <c r="AC9" s="141"/>
      <c r="AD9" s="141"/>
      <c r="AE9" s="141"/>
      <c r="AF9" s="141"/>
      <c r="AG9" s="141"/>
      <c r="AH9" s="141"/>
      <c r="AI9" s="141"/>
      <c r="AJ9" s="141"/>
      <c r="AL9" s="35"/>
      <c r="AN9" s="5"/>
      <c r="AO9" s="5"/>
      <c r="AP9" s="35"/>
    </row>
    <row r="10" spans="1:42" x14ac:dyDescent="0.3">
      <c r="F10" s="119" t="s">
        <v>108</v>
      </c>
      <c r="G10" s="119"/>
      <c r="H10" s="119"/>
      <c r="I10" s="120"/>
      <c r="J10" s="120"/>
      <c r="K10" s="120"/>
      <c r="L10" s="120"/>
      <c r="M10" s="120"/>
      <c r="N10" s="120"/>
      <c r="O10" s="120"/>
      <c r="P10" s="120"/>
      <c r="Q10" s="120"/>
      <c r="R10" s="120"/>
      <c r="S10" s="120"/>
      <c r="T10" s="120"/>
      <c r="U10" s="120"/>
      <c r="V10" s="120"/>
      <c r="W10" s="133" t="s">
        <v>112</v>
      </c>
      <c r="X10" s="133"/>
      <c r="Y10" s="133"/>
      <c r="Z10" s="134"/>
      <c r="AA10" s="135"/>
      <c r="AB10" s="135"/>
      <c r="AC10" s="135"/>
      <c r="AD10" s="136" t="s">
        <v>113</v>
      </c>
      <c r="AE10" s="136"/>
      <c r="AF10" s="136"/>
      <c r="AG10" s="137"/>
      <c r="AH10" s="137"/>
      <c r="AI10" s="137"/>
      <c r="AJ10" s="137"/>
    </row>
    <row r="11" spans="1:42" x14ac:dyDescent="0.3">
      <c r="A11" s="5" t="s">
        <v>43</v>
      </c>
      <c r="C11" s="88"/>
      <c r="D11" s="88"/>
      <c r="E11" s="88"/>
      <c r="F11" s="119" t="s">
        <v>109</v>
      </c>
      <c r="G11" s="119"/>
      <c r="H11" s="119"/>
      <c r="I11" s="120"/>
      <c r="J11" s="120"/>
      <c r="K11" s="120"/>
      <c r="L11" s="120"/>
      <c r="M11" s="120"/>
      <c r="N11" s="120"/>
      <c r="O11" s="120"/>
      <c r="P11" s="120"/>
      <c r="Q11" s="120"/>
      <c r="R11" s="120"/>
      <c r="S11" s="120"/>
      <c r="T11" s="120"/>
      <c r="U11" s="120"/>
      <c r="V11" s="120"/>
      <c r="W11" s="135"/>
      <c r="X11" s="135"/>
      <c r="Y11" s="135"/>
      <c r="Z11" s="135"/>
      <c r="AA11" s="135"/>
      <c r="AB11" s="135"/>
      <c r="AC11" s="135"/>
      <c r="AD11" s="137"/>
      <c r="AE11" s="137"/>
      <c r="AF11" s="137"/>
      <c r="AG11" s="137"/>
      <c r="AH11" s="137"/>
      <c r="AI11" s="137"/>
      <c r="AJ11" s="137"/>
    </row>
    <row r="12" spans="1:42" ht="15.6" x14ac:dyDescent="0.35">
      <c r="A12" s="6" t="s">
        <v>36</v>
      </c>
      <c r="B12" s="5" t="s">
        <v>35</v>
      </c>
      <c r="C12" s="87" t="s">
        <v>0</v>
      </c>
      <c r="D12" s="87" t="s">
        <v>1</v>
      </c>
      <c r="E12" s="87" t="s">
        <v>2</v>
      </c>
      <c r="F12" s="44" t="s">
        <v>107</v>
      </c>
      <c r="G12" s="138" t="s">
        <v>115</v>
      </c>
      <c r="H12" s="44" t="s">
        <v>116</v>
      </c>
      <c r="I12" s="44" t="s">
        <v>100</v>
      </c>
      <c r="J12" s="44" t="s">
        <v>97</v>
      </c>
      <c r="K12" s="131" t="s">
        <v>52</v>
      </c>
      <c r="L12" s="132" t="s">
        <v>51</v>
      </c>
      <c r="M12" s="39" t="s">
        <v>56</v>
      </c>
      <c r="N12" s="39" t="s">
        <v>57</v>
      </c>
      <c r="O12" s="39" t="s">
        <v>58</v>
      </c>
      <c r="P12" s="125" t="s">
        <v>153</v>
      </c>
      <c r="Q12" s="131" t="s">
        <v>52</v>
      </c>
      <c r="R12" s="132" t="s">
        <v>51</v>
      </c>
      <c r="S12" s="39" t="s">
        <v>56</v>
      </c>
      <c r="T12" s="39" t="s">
        <v>57</v>
      </c>
      <c r="U12" s="39" t="s">
        <v>58</v>
      </c>
      <c r="V12" s="126" t="s">
        <v>95</v>
      </c>
      <c r="W12" s="130" t="s">
        <v>110</v>
      </c>
      <c r="X12" s="138" t="s">
        <v>117</v>
      </c>
      <c r="Y12" s="44" t="s">
        <v>118</v>
      </c>
      <c r="Z12" s="44" t="s">
        <v>101</v>
      </c>
      <c r="AA12" s="44" t="s">
        <v>98</v>
      </c>
      <c r="AB12" s="44" t="s">
        <v>154</v>
      </c>
      <c r="AC12" s="126" t="s">
        <v>96</v>
      </c>
      <c r="AD12" s="23" t="s">
        <v>114</v>
      </c>
      <c r="AE12" s="138" t="s">
        <v>119</v>
      </c>
      <c r="AF12" s="44" t="s">
        <v>120</v>
      </c>
      <c r="AG12" s="22" t="s">
        <v>102</v>
      </c>
      <c r="AH12" s="22" t="s">
        <v>99</v>
      </c>
      <c r="AI12" s="125" t="s">
        <v>155</v>
      </c>
      <c r="AJ12" s="22" t="s">
        <v>103</v>
      </c>
    </row>
    <row r="13" spans="1:42" x14ac:dyDescent="0.3">
      <c r="A13" s="7">
        <v>2020</v>
      </c>
      <c r="B13" s="2" t="s">
        <v>3</v>
      </c>
      <c r="C13" s="12">
        <v>2.1087609999999999</v>
      </c>
      <c r="D13" s="12">
        <v>5.0119829999999999</v>
      </c>
      <c r="E13" s="12">
        <v>23.479358999999999</v>
      </c>
      <c r="F13" s="14">
        <f t="shared" ref="F13:F44" si="7">(C13-C$4)/C$5</f>
        <v>-0.82890594880454438</v>
      </c>
      <c r="G13" s="14">
        <f>C13-C$6</f>
        <v>-1.4028965000000002</v>
      </c>
      <c r="H13" s="14">
        <f>G13/(C$9-C$8)</f>
        <v>-0.42804695499774825</v>
      </c>
      <c r="I13" s="14">
        <f t="shared" ref="I13:I44" si="8">(((C13-C$2)/(C$1-C$2))*60)+70</f>
        <v>73.352271017710748</v>
      </c>
      <c r="J13" s="14">
        <f t="shared" ref="J13:J44" si="9">(((C13-C$6)/(C$1-C$2))*60)+70</f>
        <v>63.136462140490792</v>
      </c>
      <c r="K13" s="36">
        <f t="shared" ref="K13:K44" si="10">IF(C13&gt;=C$6,1,0)</f>
        <v>0</v>
      </c>
      <c r="L13" s="42">
        <f t="shared" ref="L13:L44" si="11">IF(C13&lt;C$6,1,0)</f>
        <v>1</v>
      </c>
      <c r="M13" s="14">
        <f t="shared" ref="M13:M44" si="12">(C13-C$6)/(C$9-C$6)</f>
        <v>-0.5904394363517832</v>
      </c>
      <c r="N13" s="14">
        <f t="shared" ref="N13:N44" si="13">(C13-C$6)/(C$6-C$8)</f>
        <v>-1.5563269969991618</v>
      </c>
      <c r="O13" s="14">
        <f>(M13*K13)+(N13*L13)</f>
        <v>-1.5563269969991618</v>
      </c>
      <c r="P13" s="14">
        <f>(O13*30)+100</f>
        <v>53.310190090025145</v>
      </c>
      <c r="Q13" s="124">
        <f t="shared" ref="Q13:Q44" si="14">IF(C13&gt;=C$6,1,0)</f>
        <v>0</v>
      </c>
      <c r="R13" s="124">
        <f t="shared" ref="R13:R44" si="15">IF(C13&lt;C$6,1,0)</f>
        <v>1</v>
      </c>
      <c r="S13" s="14">
        <f t="shared" ref="S13:S44" si="16">(C13-C$6)/(C$1-C$6)</f>
        <v>-0.13786581050562899</v>
      </c>
      <c r="T13" s="14">
        <f t="shared" ref="T13:T44" si="17">(C13-C$6)/(C$6-C$2)</f>
        <v>-0.67185456795438725</v>
      </c>
      <c r="U13" s="14">
        <f>(S13*Q13)+(T13*R13)</f>
        <v>-0.67185456795438725</v>
      </c>
      <c r="V13" s="14">
        <f>(U13*30)+100</f>
        <v>79.844362961368375</v>
      </c>
      <c r="W13" s="14">
        <v>-0.61400080452829853</v>
      </c>
      <c r="X13" s="14">
        <f>D13-D$6</f>
        <v>-0.59996700000000036</v>
      </c>
      <c r="Y13" s="14">
        <f>X13/(D$9-D$8)</f>
        <v>-0.39640048561730384</v>
      </c>
      <c r="Z13" s="14">
        <v>81.160002339327761</v>
      </c>
      <c r="AA13" s="14">
        <v>64.68363841081667</v>
      </c>
      <c r="AB13" s="14">
        <v>74.486977543407306</v>
      </c>
      <c r="AC13" s="14">
        <v>90.32002155527087</v>
      </c>
      <c r="AD13" s="14">
        <v>-0.80824892396185422</v>
      </c>
      <c r="AE13" s="19">
        <f>E13-E$6</f>
        <v>-4.7167834999999982</v>
      </c>
      <c r="AF13" s="14">
        <f>AE13/(E$9-E$8)</f>
        <v>-0.65865027678161314</v>
      </c>
      <c r="AG13" s="14">
        <v>81.69709018698471</v>
      </c>
      <c r="AH13" s="14">
        <v>60.728634914087046</v>
      </c>
      <c r="AI13" s="14">
        <v>62.436575463249739</v>
      </c>
      <c r="AJ13" s="14">
        <v>86.735267383435072</v>
      </c>
    </row>
    <row r="14" spans="1:42" x14ac:dyDescent="0.3">
      <c r="A14" s="7">
        <v>2020</v>
      </c>
      <c r="B14" s="2" t="s">
        <v>4</v>
      </c>
      <c r="C14" s="12">
        <v>1.8211979999999999</v>
      </c>
      <c r="D14" s="12">
        <v>6.5137599999999996</v>
      </c>
      <c r="E14" s="12">
        <v>24.620450999999999</v>
      </c>
      <c r="F14" s="14">
        <f t="shared" si="7"/>
        <v>-0.9210712983544358</v>
      </c>
      <c r="G14" s="14">
        <f t="shared" ref="G14:G44" si="18">C14-C$6</f>
        <v>-1.6904595000000002</v>
      </c>
      <c r="H14" s="14">
        <f t="shared" ref="H14:H44" si="19">G14/(C$9-C$8)</f>
        <v>-0.51578718852175909</v>
      </c>
      <c r="I14" s="14">
        <f t="shared" si="8"/>
        <v>71.945396356968459</v>
      </c>
      <c r="J14" s="14">
        <f t="shared" si="9"/>
        <v>61.729587479748503</v>
      </c>
      <c r="K14" s="36">
        <f t="shared" si="10"/>
        <v>0</v>
      </c>
      <c r="L14" s="42">
        <f t="shared" si="11"/>
        <v>1</v>
      </c>
      <c r="M14" s="14">
        <f t="shared" si="12"/>
        <v>-0.71146656532076125</v>
      </c>
      <c r="N14" s="14">
        <f t="shared" si="13"/>
        <v>-1.8753398822961669</v>
      </c>
      <c r="O14" s="14">
        <f t="shared" ref="O14:O44" si="20">(M14*K14)+(N14*L14)</f>
        <v>-1.8753398822961669</v>
      </c>
      <c r="P14" s="14">
        <f t="shared" ref="P14:P44" si="21">(O14*30)+100</f>
        <v>43.739803531114994</v>
      </c>
      <c r="Q14" s="124">
        <f t="shared" si="14"/>
        <v>0</v>
      </c>
      <c r="R14" s="124">
        <f t="shared" si="15"/>
        <v>1</v>
      </c>
      <c r="S14" s="14">
        <f t="shared" si="16"/>
        <v>-0.16612527659341964</v>
      </c>
      <c r="T14" s="14">
        <f t="shared" si="17"/>
        <v>-0.80957001248266669</v>
      </c>
      <c r="U14" s="14">
        <f t="shared" ref="U14:U44" si="22">(S14*Q14)+(T14*R14)</f>
        <v>-0.80957001248266669</v>
      </c>
      <c r="V14" s="14">
        <f t="shared" ref="V14:V44" si="23">(U14*30)+100</f>
        <v>75.712899625519995</v>
      </c>
      <c r="W14" s="14">
        <v>0.57148373282714082</v>
      </c>
      <c r="X14" s="14">
        <f t="shared" ref="X14:X44" si="24">D14-D$6</f>
        <v>0.90180999999999933</v>
      </c>
      <c r="Y14" s="14">
        <f t="shared" ref="Y14:Y44" si="25">X14/(D$9-D$8)</f>
        <v>0.59582930716946148</v>
      </c>
      <c r="Z14" s="14">
        <v>94.46738350915706</v>
      </c>
      <c r="AA14" s="14">
        <v>77.991019580645954</v>
      </c>
      <c r="AB14" s="14">
        <v>130.9785637792192</v>
      </c>
      <c r="AC14" s="14">
        <v>105.5080551410184</v>
      </c>
      <c r="AD14" s="14">
        <v>-0.65282996317674002</v>
      </c>
      <c r="AE14" s="19">
        <f t="shared" ref="AE14:AE44" si="26">E14-E$6</f>
        <v>-3.5756914999999978</v>
      </c>
      <c r="AF14" s="14">
        <f t="shared" ref="AF14:AF44" si="27">AE14/(E$9-E$8)</f>
        <v>-0.49930852161449873</v>
      </c>
      <c r="AG14" s="14">
        <v>83.940034033912312</v>
      </c>
      <c r="AH14" s="14">
        <v>62.971578761014641</v>
      </c>
      <c r="AI14" s="14">
        <v>71.523980732431468</v>
      </c>
      <c r="AJ14" s="14">
        <v>89.944293252632022</v>
      </c>
    </row>
    <row r="15" spans="1:42" x14ac:dyDescent="0.3">
      <c r="A15" s="7">
        <v>2020</v>
      </c>
      <c r="B15" s="2" t="s">
        <v>5</v>
      </c>
      <c r="C15" s="12">
        <v>2.330508</v>
      </c>
      <c r="D15" s="12">
        <v>4.2319749999999994</v>
      </c>
      <c r="E15" s="12">
        <v>23.854994999999999</v>
      </c>
      <c r="F15" s="14">
        <f t="shared" si="7"/>
        <v>-0.75783494952216179</v>
      </c>
      <c r="G15" s="14">
        <f t="shared" si="18"/>
        <v>-1.1811495000000001</v>
      </c>
      <c r="H15" s="14">
        <f t="shared" si="19"/>
        <v>-0.3603882730280622</v>
      </c>
      <c r="I15" s="14">
        <f t="shared" si="8"/>
        <v>74.437147150577715</v>
      </c>
      <c r="J15" s="14">
        <f t="shared" si="9"/>
        <v>64.221338273357745</v>
      </c>
      <c r="K15" s="36">
        <f t="shared" si="10"/>
        <v>0</v>
      </c>
      <c r="L15" s="42">
        <f t="shared" si="11"/>
        <v>1</v>
      </c>
      <c r="M15" s="14">
        <f t="shared" si="12"/>
        <v>-0.49711239925909756</v>
      </c>
      <c r="N15" s="14">
        <f t="shared" si="13"/>
        <v>-1.3103282062091262</v>
      </c>
      <c r="O15" s="14">
        <f t="shared" si="20"/>
        <v>-1.3103282062091262</v>
      </c>
      <c r="P15" s="14">
        <f t="shared" si="21"/>
        <v>60.690153813726212</v>
      </c>
      <c r="Q15" s="124">
        <f t="shared" si="14"/>
        <v>0</v>
      </c>
      <c r="R15" s="124">
        <f t="shared" si="15"/>
        <v>1</v>
      </c>
      <c r="S15" s="14">
        <f t="shared" si="16"/>
        <v>-0.1160742315244342</v>
      </c>
      <c r="T15" s="14">
        <f t="shared" si="17"/>
        <v>-0.56565875459240256</v>
      </c>
      <c r="U15" s="14">
        <f t="shared" si="22"/>
        <v>-0.56565875459240256</v>
      </c>
      <c r="V15" s="14">
        <f t="shared" si="23"/>
        <v>83.030237362227922</v>
      </c>
      <c r="W15" s="14">
        <v>-1.229729653094725</v>
      </c>
      <c r="X15" s="14">
        <f t="shared" si="24"/>
        <v>-1.3799750000000008</v>
      </c>
      <c r="Y15" s="14">
        <f t="shared" si="25"/>
        <v>-0.91175474674396906</v>
      </c>
      <c r="Z15" s="14">
        <v>74.248281243907996</v>
      </c>
      <c r="AA15" s="14">
        <v>57.771917315396905</v>
      </c>
      <c r="AB15" s="14">
        <v>41.317883876052328</v>
      </c>
      <c r="AC15" s="14">
        <v>77.7352283471173</v>
      </c>
      <c r="AD15" s="14">
        <v>-0.75708656654152595</v>
      </c>
      <c r="AE15" s="19">
        <f t="shared" si="26"/>
        <v>-4.3411474999999982</v>
      </c>
      <c r="AF15" s="14">
        <f t="shared" si="27"/>
        <v>-0.60619657493815604</v>
      </c>
      <c r="AG15" s="14">
        <v>82.435444723590436</v>
      </c>
      <c r="AH15" s="14">
        <v>61.466989450692765</v>
      </c>
      <c r="AI15" s="14">
        <v>65.428057802705581</v>
      </c>
      <c r="AJ15" s="14">
        <v>87.791646397048055</v>
      </c>
    </row>
    <row r="16" spans="1:42" x14ac:dyDescent="0.3">
      <c r="A16" s="7">
        <v>2020</v>
      </c>
      <c r="B16" s="2" t="s">
        <v>6</v>
      </c>
      <c r="C16" s="12">
        <v>5.8548859999999996</v>
      </c>
      <c r="D16" s="12">
        <v>6.399813</v>
      </c>
      <c r="E16" s="12">
        <v>29.683534999999999</v>
      </c>
      <c r="F16" s="14">
        <f t="shared" si="7"/>
        <v>0.37174545656605912</v>
      </c>
      <c r="G16" s="14">
        <f t="shared" si="18"/>
        <v>2.3432284999999995</v>
      </c>
      <c r="H16" s="14">
        <f t="shared" si="19"/>
        <v>0.71495782068665847</v>
      </c>
      <c r="I16" s="14">
        <f t="shared" si="8"/>
        <v>91.679831720837413</v>
      </c>
      <c r="J16" s="14">
        <f t="shared" si="9"/>
        <v>81.464022843617457</v>
      </c>
      <c r="K16" s="36">
        <f t="shared" si="10"/>
        <v>1</v>
      </c>
      <c r="L16" s="42">
        <f t="shared" si="11"/>
        <v>0</v>
      </c>
      <c r="M16" s="14">
        <f t="shared" si="12"/>
        <v>0.98619856474332501</v>
      </c>
      <c r="N16" s="14">
        <f t="shared" si="13"/>
        <v>2.5995002301936379</v>
      </c>
      <c r="O16" s="14">
        <f t="shared" si="20"/>
        <v>0.98619856474332501</v>
      </c>
      <c r="P16" s="14">
        <f t="shared" si="21"/>
        <v>129.58595694229976</v>
      </c>
      <c r="Q16" s="124">
        <f t="shared" si="14"/>
        <v>1</v>
      </c>
      <c r="R16" s="124">
        <f t="shared" si="15"/>
        <v>0</v>
      </c>
      <c r="S16" s="14">
        <f t="shared" si="16"/>
        <v>0.23027436190224235</v>
      </c>
      <c r="T16" s="14">
        <f t="shared" si="17"/>
        <v>1.1221845456781068</v>
      </c>
      <c r="U16" s="14">
        <f t="shared" si="22"/>
        <v>0.23027436190224235</v>
      </c>
      <c r="V16" s="14">
        <f t="shared" si="23"/>
        <v>106.90823085706727</v>
      </c>
      <c r="W16" s="14">
        <v>0.48153535395461861</v>
      </c>
      <c r="X16" s="14">
        <f t="shared" si="24"/>
        <v>0.78786299999999976</v>
      </c>
      <c r="Y16" s="14">
        <f t="shared" si="25"/>
        <v>0.52054408959143683</v>
      </c>
      <c r="Z16" s="14">
        <v>93.457688885948329</v>
      </c>
      <c r="AA16" s="14">
        <v>76.981324957437224</v>
      </c>
      <c r="AB16" s="14">
        <v>127.06430866234238</v>
      </c>
      <c r="AC16" s="14">
        <v>104.81209217858328</v>
      </c>
      <c r="AD16" s="14">
        <v>3.6771973956933914E-2</v>
      </c>
      <c r="AE16" s="19">
        <f t="shared" si="26"/>
        <v>1.4873925000000021</v>
      </c>
      <c r="AF16" s="14">
        <f t="shared" si="27"/>
        <v>0.20769905631833585</v>
      </c>
      <c r="AG16" s="14">
        <v>93.892091452838685</v>
      </c>
      <c r="AH16" s="14">
        <v>72.923636179941013</v>
      </c>
      <c r="AI16" s="14">
        <v>113.14635677813645</v>
      </c>
      <c r="AJ16" s="14">
        <v>102.24713333821317</v>
      </c>
    </row>
    <row r="17" spans="1:36" x14ac:dyDescent="0.3">
      <c r="A17" s="7">
        <v>2020</v>
      </c>
      <c r="B17" s="2" t="s">
        <v>7</v>
      </c>
      <c r="C17" s="12">
        <v>1.666687</v>
      </c>
      <c r="D17" s="12">
        <v>4.9769549999999994</v>
      </c>
      <c r="E17" s="12">
        <v>21.263403</v>
      </c>
      <c r="F17" s="14">
        <f t="shared" si="7"/>
        <v>-0.97059283041629096</v>
      </c>
      <c r="G17" s="14">
        <f t="shared" si="18"/>
        <v>-1.8449705000000001</v>
      </c>
      <c r="H17" s="14">
        <f t="shared" si="19"/>
        <v>-0.56293105342102789</v>
      </c>
      <c r="I17" s="14">
        <f t="shared" si="8"/>
        <v>71.189465967085368</v>
      </c>
      <c r="J17" s="14">
        <f t="shared" si="9"/>
        <v>60.973657089865405</v>
      </c>
      <c r="K17" s="36">
        <f t="shared" si="10"/>
        <v>0</v>
      </c>
      <c r="L17" s="42">
        <f t="shared" si="11"/>
        <v>1</v>
      </c>
      <c r="M17" s="14">
        <f t="shared" si="12"/>
        <v>-0.77649587272166376</v>
      </c>
      <c r="N17" s="14">
        <f t="shared" si="13"/>
        <v>-2.0467492775247793</v>
      </c>
      <c r="O17" s="14">
        <f t="shared" si="20"/>
        <v>-2.0467492775247793</v>
      </c>
      <c r="P17" s="14">
        <f t="shared" si="21"/>
        <v>38.597521674256619</v>
      </c>
      <c r="Q17" s="124">
        <f t="shared" si="14"/>
        <v>0</v>
      </c>
      <c r="R17" s="124">
        <f t="shared" si="15"/>
        <v>1</v>
      </c>
      <c r="S17" s="14">
        <f t="shared" si="16"/>
        <v>-0.18130942185790294</v>
      </c>
      <c r="T17" s="14">
        <f t="shared" si="17"/>
        <v>-0.88356614915361864</v>
      </c>
      <c r="U17" s="14">
        <f t="shared" si="22"/>
        <v>-0.88356614915361864</v>
      </c>
      <c r="V17" s="14">
        <f t="shared" si="23"/>
        <v>73.493015525391442</v>
      </c>
      <c r="W17" s="14">
        <v>-0.64165148260799143</v>
      </c>
      <c r="X17" s="14">
        <f t="shared" si="24"/>
        <v>-0.63499500000000086</v>
      </c>
      <c r="Y17" s="14">
        <f t="shared" si="25"/>
        <v>-0.4195436188399696</v>
      </c>
      <c r="Z17" s="14">
        <v>80.849616078506898</v>
      </c>
      <c r="AA17" s="14">
        <v>64.373252149995793</v>
      </c>
      <c r="AB17" s="14">
        <v>72.99744536812176</v>
      </c>
      <c r="AC17" s="14">
        <v>89.75487333051521</v>
      </c>
      <c r="AD17" s="14">
        <v>-1.110066462482445</v>
      </c>
      <c r="AE17" s="19">
        <f t="shared" si="26"/>
        <v>-6.9327394999999967</v>
      </c>
      <c r="AF17" s="14">
        <f t="shared" si="27"/>
        <v>-0.96808572844817287</v>
      </c>
      <c r="AG17" s="14">
        <v>77.341381028334695</v>
      </c>
      <c r="AH17" s="14">
        <v>56.372925755437024</v>
      </c>
      <c r="AI17" s="14">
        <v>44.789190124753929</v>
      </c>
      <c r="AJ17" s="14">
        <v>80.503464751392968</v>
      </c>
    </row>
    <row r="18" spans="1:36" x14ac:dyDescent="0.3">
      <c r="A18" s="7">
        <v>2020</v>
      </c>
      <c r="B18" s="2" t="s">
        <v>8</v>
      </c>
      <c r="C18" s="12">
        <v>3.3677769999999998</v>
      </c>
      <c r="D18" s="12">
        <v>5.9662629999999996</v>
      </c>
      <c r="E18" s="12">
        <v>27.654995999999997</v>
      </c>
      <c r="F18" s="14">
        <f t="shared" si="7"/>
        <v>-0.4253851560429372</v>
      </c>
      <c r="G18" s="14">
        <f t="shared" si="18"/>
        <v>-0.1438805000000003</v>
      </c>
      <c r="H18" s="14">
        <f t="shared" si="19"/>
        <v>-4.3900323301507733E-2</v>
      </c>
      <c r="I18" s="14">
        <f t="shared" si="8"/>
        <v>79.511887198753215</v>
      </c>
      <c r="J18" s="14">
        <f t="shared" si="9"/>
        <v>69.296078321533258</v>
      </c>
      <c r="K18" s="36">
        <f t="shared" si="10"/>
        <v>0</v>
      </c>
      <c r="L18" s="42">
        <f t="shared" si="11"/>
        <v>1</v>
      </c>
      <c r="M18" s="14">
        <f t="shared" si="12"/>
        <v>-6.0555230782893044E-2</v>
      </c>
      <c r="N18" s="14">
        <f t="shared" si="13"/>
        <v>-0.15961626997553871</v>
      </c>
      <c r="O18" s="14">
        <f t="shared" si="20"/>
        <v>-0.15961626997553871</v>
      </c>
      <c r="P18" s="14">
        <f t="shared" si="21"/>
        <v>95.211511900733839</v>
      </c>
      <c r="Q18" s="124">
        <f t="shared" si="14"/>
        <v>0</v>
      </c>
      <c r="R18" s="124">
        <f t="shared" si="15"/>
        <v>1</v>
      </c>
      <c r="S18" s="14">
        <f t="shared" si="16"/>
        <v>-1.4139461997699181E-2</v>
      </c>
      <c r="T18" s="14">
        <f t="shared" si="17"/>
        <v>-6.8905133888751871E-2</v>
      </c>
      <c r="U18" s="14">
        <f t="shared" si="22"/>
        <v>-6.8905133888751871E-2</v>
      </c>
      <c r="V18" s="14">
        <f t="shared" si="23"/>
        <v>97.932845983337444</v>
      </c>
      <c r="W18" s="14">
        <v>0.13929624577114583</v>
      </c>
      <c r="X18" s="14">
        <f t="shared" si="24"/>
        <v>0.35431299999999943</v>
      </c>
      <c r="Y18" s="14">
        <f t="shared" si="25"/>
        <v>0.23409595071149492</v>
      </c>
      <c r="Z18" s="14">
        <v>89.615963312724404</v>
      </c>
      <c r="AA18" s="14">
        <v>73.139599384213312</v>
      </c>
      <c r="AB18" s="14">
        <v>112.17119777814227</v>
      </c>
      <c r="AC18" s="14">
        <v>102.16406509262445</v>
      </c>
      <c r="AD18" s="14">
        <v>-0.23951900283729019</v>
      </c>
      <c r="AE18" s="19">
        <f t="shared" si="26"/>
        <v>-0.54114649999999997</v>
      </c>
      <c r="AF18" s="14">
        <f t="shared" si="27"/>
        <v>-7.5565539949925917E-2</v>
      </c>
      <c r="AG18" s="14">
        <v>89.904771352178386</v>
      </c>
      <c r="AH18" s="14">
        <v>68.936316079280729</v>
      </c>
      <c r="AI18" s="14">
        <v>95.690428505765311</v>
      </c>
      <c r="AJ18" s="14">
        <v>98.4781655488555</v>
      </c>
    </row>
    <row r="19" spans="1:36" x14ac:dyDescent="0.3">
      <c r="A19" s="7">
        <v>2020</v>
      </c>
      <c r="B19" s="2" t="s">
        <v>9</v>
      </c>
      <c r="C19" s="12">
        <v>13.687469</v>
      </c>
      <c r="D19" s="12">
        <v>10.523719999999999</v>
      </c>
      <c r="E19" s="12">
        <v>48.053342000000001</v>
      </c>
      <c r="F19" s="14">
        <f t="shared" si="7"/>
        <v>2.8821266602450337</v>
      </c>
      <c r="G19" s="14">
        <f t="shared" si="18"/>
        <v>10.1758115</v>
      </c>
      <c r="H19" s="14">
        <f t="shared" si="19"/>
        <v>3.1048086064838487</v>
      </c>
      <c r="I19" s="30">
        <f t="shared" si="8"/>
        <v>130</v>
      </c>
      <c r="J19" s="14">
        <f t="shared" si="9"/>
        <v>119.78419112278004</v>
      </c>
      <c r="K19" s="36">
        <f t="shared" si="10"/>
        <v>1</v>
      </c>
      <c r="L19" s="42">
        <f t="shared" si="11"/>
        <v>0</v>
      </c>
      <c r="M19" s="14">
        <f t="shared" si="12"/>
        <v>4.282711095566917</v>
      </c>
      <c r="N19" s="14">
        <f t="shared" si="13"/>
        <v>11.288708863287159</v>
      </c>
      <c r="O19" s="14">
        <f t="shared" si="20"/>
        <v>4.282711095566917</v>
      </c>
      <c r="P19" s="14">
        <f t="shared" si="21"/>
        <v>228.4813328670075</v>
      </c>
      <c r="Q19" s="124">
        <f t="shared" si="14"/>
        <v>1</v>
      </c>
      <c r="R19" s="124">
        <f t="shared" si="15"/>
        <v>0</v>
      </c>
      <c r="S19" s="14">
        <f t="shared" si="16"/>
        <v>1</v>
      </c>
      <c r="T19" s="14">
        <f t="shared" si="17"/>
        <v>4.873250050105467</v>
      </c>
      <c r="U19" s="14">
        <f t="shared" si="22"/>
        <v>1</v>
      </c>
      <c r="V19" s="30">
        <f t="shared" si="23"/>
        <v>130</v>
      </c>
      <c r="W19" s="14">
        <v>3.7368974896058225</v>
      </c>
      <c r="X19" s="14">
        <f t="shared" si="24"/>
        <v>4.9117699999999989</v>
      </c>
      <c r="Y19" s="14">
        <f t="shared" si="25"/>
        <v>3.2452251761188582</v>
      </c>
      <c r="Z19" s="30">
        <v>130</v>
      </c>
      <c r="AA19" s="14">
        <v>113.52363607148891</v>
      </c>
      <c r="AB19" s="14">
        <v>268.7268717510957</v>
      </c>
      <c r="AC19" s="30">
        <v>130</v>
      </c>
      <c r="AD19" s="14">
        <v>2.5387755930894085</v>
      </c>
      <c r="AE19" s="19">
        <f t="shared" si="26"/>
        <v>19.857199500000004</v>
      </c>
      <c r="AF19" s="14">
        <f t="shared" si="27"/>
        <v>2.7728535657366336</v>
      </c>
      <c r="AG19" s="30">
        <v>130</v>
      </c>
      <c r="AH19" s="14">
        <v>109.03154472710233</v>
      </c>
      <c r="AI19" s="14">
        <v>275.508367321761</v>
      </c>
      <c r="AJ19" s="30">
        <v>130</v>
      </c>
    </row>
    <row r="20" spans="1:36" x14ac:dyDescent="0.3">
      <c r="A20" s="7">
        <v>2020</v>
      </c>
      <c r="B20" s="2" t="s">
        <v>10</v>
      </c>
      <c r="C20" s="12">
        <v>2.6226879999999997</v>
      </c>
      <c r="D20" s="12">
        <v>6.8657349999999999</v>
      </c>
      <c r="E20" s="12">
        <v>27.127120999999999</v>
      </c>
      <c r="F20" s="14">
        <f t="shared" si="7"/>
        <v>-0.66418982886516753</v>
      </c>
      <c r="G20" s="14">
        <f t="shared" si="18"/>
        <v>-0.88896950000000041</v>
      </c>
      <c r="H20" s="14">
        <f t="shared" si="19"/>
        <v>-0.27123931634362969</v>
      </c>
      <c r="I20" s="14">
        <f t="shared" si="8"/>
        <v>75.866610045232733</v>
      </c>
      <c r="J20" s="14">
        <f t="shared" si="9"/>
        <v>65.650801168012762</v>
      </c>
      <c r="K20" s="36">
        <f t="shared" si="10"/>
        <v>0</v>
      </c>
      <c r="L20" s="42">
        <f t="shared" si="11"/>
        <v>1</v>
      </c>
      <c r="M20" s="14">
        <f t="shared" si="12"/>
        <v>-0.37414210564637285</v>
      </c>
      <c r="N20" s="14">
        <f t="shared" si="13"/>
        <v>-0.9861933737512687</v>
      </c>
      <c r="O20" s="14">
        <f t="shared" si="20"/>
        <v>-0.9861933737512687</v>
      </c>
      <c r="P20" s="14">
        <f t="shared" si="21"/>
        <v>70.414198787461942</v>
      </c>
      <c r="Q20" s="124">
        <f t="shared" si="14"/>
        <v>0</v>
      </c>
      <c r="R20" s="124">
        <f t="shared" si="15"/>
        <v>1</v>
      </c>
      <c r="S20" s="14">
        <f t="shared" si="16"/>
        <v>-8.736104240924672E-2</v>
      </c>
      <c r="T20" s="14">
        <f t="shared" si="17"/>
        <v>-0.42573220429812736</v>
      </c>
      <c r="U20" s="14">
        <f t="shared" si="22"/>
        <v>-0.42573220429812736</v>
      </c>
      <c r="V20" s="14">
        <f t="shared" si="23"/>
        <v>87.228033871056184</v>
      </c>
      <c r="W20" s="14">
        <v>0.84932852605255393</v>
      </c>
      <c r="X20" s="14">
        <f t="shared" si="24"/>
        <v>1.2537849999999997</v>
      </c>
      <c r="Y20" s="14">
        <f t="shared" si="25"/>
        <v>0.82838053236209808</v>
      </c>
      <c r="Z20" s="14">
        <v>97.586265664930295</v>
      </c>
      <c r="AA20" s="14">
        <v>81.109901736419204</v>
      </c>
      <c r="AB20" s="14">
        <v>143.06944765297388</v>
      </c>
      <c r="AC20" s="14">
        <v>107.65784024903446</v>
      </c>
      <c r="AD20" s="14">
        <v>-0.31141660962486012</v>
      </c>
      <c r="AE20" s="19">
        <f t="shared" si="26"/>
        <v>-1.0690214999999981</v>
      </c>
      <c r="AF20" s="14">
        <f t="shared" si="27"/>
        <v>-0.14927785149784684</v>
      </c>
      <c r="AG20" s="14">
        <v>88.867174047844571</v>
      </c>
      <c r="AH20" s="14">
        <v>67.8987187749469</v>
      </c>
      <c r="AI20" s="14">
        <v>91.486548313397577</v>
      </c>
      <c r="AJ20" s="14">
        <v>96.99365375602693</v>
      </c>
    </row>
    <row r="21" spans="1:36" x14ac:dyDescent="0.3">
      <c r="A21" s="7">
        <v>2020</v>
      </c>
      <c r="B21" s="2" t="s">
        <v>11</v>
      </c>
      <c r="C21" s="12">
        <v>1.423562</v>
      </c>
      <c r="D21" s="12">
        <v>5.242769</v>
      </c>
      <c r="E21" s="12">
        <v>17.528493999999998</v>
      </c>
      <c r="F21" s="14">
        <f t="shared" si="7"/>
        <v>-1.0485155833758766</v>
      </c>
      <c r="G21" s="14">
        <f t="shared" si="18"/>
        <v>-2.0880955000000001</v>
      </c>
      <c r="H21" s="14">
        <f t="shared" si="19"/>
        <v>-0.63711251722382989</v>
      </c>
      <c r="I21" s="30">
        <f t="shared" si="8"/>
        <v>70</v>
      </c>
      <c r="J21" s="14">
        <f t="shared" si="9"/>
        <v>59.784191122780044</v>
      </c>
      <c r="K21" s="36">
        <f t="shared" si="10"/>
        <v>0</v>
      </c>
      <c r="L21" s="42">
        <f t="shared" si="11"/>
        <v>1</v>
      </c>
      <c r="M21" s="14">
        <f t="shared" si="12"/>
        <v>-0.87882030503939168</v>
      </c>
      <c r="N21" s="14">
        <f t="shared" si="13"/>
        <v>-2.316464114752915</v>
      </c>
      <c r="O21" s="14">
        <f t="shared" si="20"/>
        <v>-2.316464114752915</v>
      </c>
      <c r="P21" s="14">
        <f t="shared" si="21"/>
        <v>30.506076557412555</v>
      </c>
      <c r="Q21" s="124">
        <f t="shared" si="14"/>
        <v>0</v>
      </c>
      <c r="R21" s="124">
        <f t="shared" si="15"/>
        <v>1</v>
      </c>
      <c r="S21" s="14">
        <f t="shared" si="16"/>
        <v>-0.2052018652271615</v>
      </c>
      <c r="T21" s="14">
        <f t="shared" si="17"/>
        <v>-1</v>
      </c>
      <c r="U21" s="14">
        <f t="shared" si="22"/>
        <v>-1</v>
      </c>
      <c r="V21" s="30">
        <f t="shared" si="23"/>
        <v>70</v>
      </c>
      <c r="W21" s="14">
        <v>-0.43182113708225783</v>
      </c>
      <c r="X21" s="14">
        <f t="shared" si="24"/>
        <v>-0.3691810000000002</v>
      </c>
      <c r="Y21" s="14">
        <f t="shared" si="25"/>
        <v>-0.24391929502902968</v>
      </c>
      <c r="Z21" s="139">
        <v>83.20501785805007</v>
      </c>
      <c r="AA21" s="14">
        <v>66.728653929538979</v>
      </c>
      <c r="AB21" s="14">
        <v>84.300931311976584</v>
      </c>
      <c r="AC21" s="139">
        <v>94.043565525764677</v>
      </c>
      <c r="AD21" s="14">
        <v>-1.6187683685574763</v>
      </c>
      <c r="AE21" s="19">
        <f t="shared" si="26"/>
        <v>-10.667648499999999</v>
      </c>
      <c r="AF21" s="14">
        <f t="shared" si="27"/>
        <v>-1.4896273354785019</v>
      </c>
      <c r="AG21" s="30">
        <v>70</v>
      </c>
      <c r="AH21" s="14">
        <v>49.031544727102329</v>
      </c>
      <c r="AI21" s="14">
        <v>15.04519776785871</v>
      </c>
      <c r="AJ21" s="30">
        <v>70</v>
      </c>
    </row>
    <row r="22" spans="1:36" x14ac:dyDescent="0.3">
      <c r="A22" s="7">
        <v>2020</v>
      </c>
      <c r="B22" s="2" t="s">
        <v>12</v>
      </c>
      <c r="C22" s="12">
        <v>2.7196560000000001</v>
      </c>
      <c r="D22" s="12">
        <v>5.3834989999999996</v>
      </c>
      <c r="E22" s="12">
        <v>27.409162999999999</v>
      </c>
      <c r="F22" s="14">
        <f t="shared" si="7"/>
        <v>-0.63311111006214393</v>
      </c>
      <c r="G22" s="14">
        <f t="shared" si="18"/>
        <v>-0.79200150000000002</v>
      </c>
      <c r="H22" s="14">
        <f t="shared" si="19"/>
        <v>-0.24165277369260604</v>
      </c>
      <c r="I22" s="14">
        <f t="shared" si="8"/>
        <v>76.341016773855188</v>
      </c>
      <c r="J22" s="14">
        <f t="shared" si="9"/>
        <v>66.125207896635231</v>
      </c>
      <c r="K22" s="36">
        <f t="shared" si="10"/>
        <v>0</v>
      </c>
      <c r="L22" s="42">
        <f t="shared" si="11"/>
        <v>1</v>
      </c>
      <c r="M22" s="14">
        <f t="shared" si="12"/>
        <v>-0.33333101853897762</v>
      </c>
      <c r="N22" s="14">
        <f t="shared" si="13"/>
        <v>-0.87862028033702522</v>
      </c>
      <c r="O22" s="14">
        <f t="shared" si="20"/>
        <v>-0.87862028033702522</v>
      </c>
      <c r="P22" s="14">
        <f t="shared" si="21"/>
        <v>73.641391589889238</v>
      </c>
      <c r="Q22" s="124">
        <f t="shared" si="14"/>
        <v>0</v>
      </c>
      <c r="R22" s="124">
        <f t="shared" si="15"/>
        <v>1</v>
      </c>
      <c r="S22" s="14">
        <f t="shared" si="16"/>
        <v>-7.7831777839045074E-2</v>
      </c>
      <c r="T22" s="14">
        <f t="shared" si="17"/>
        <v>-0.37929371525392397</v>
      </c>
      <c r="U22" s="14">
        <f t="shared" si="22"/>
        <v>-0.37929371525392397</v>
      </c>
      <c r="V22" s="14">
        <f t="shared" si="23"/>
        <v>88.621188542382285</v>
      </c>
      <c r="W22" s="14">
        <v>-0.3207305830638979</v>
      </c>
      <c r="X22" s="14">
        <f t="shared" si="24"/>
        <v>-0.22845100000000063</v>
      </c>
      <c r="Y22" s="14">
        <f t="shared" si="25"/>
        <v>-0.15093844718085975</v>
      </c>
      <c r="Z22" s="14">
        <v>84.452039054958846</v>
      </c>
      <c r="AA22" s="14">
        <v>67.975675126447754</v>
      </c>
      <c r="AB22" s="14">
        <v>90.285339871641156</v>
      </c>
      <c r="AC22" s="14">
        <v>96.314129350986278</v>
      </c>
      <c r="AD22" s="14">
        <v>-0.27300193794391309</v>
      </c>
      <c r="AE22" s="19">
        <f t="shared" si="26"/>
        <v>-0.7869794999999975</v>
      </c>
      <c r="AF22" s="14">
        <f t="shared" si="27"/>
        <v>-0.10989358860682372</v>
      </c>
      <c r="AG22" s="14">
        <v>89.42155911800117</v>
      </c>
      <c r="AH22" s="14">
        <v>68.453103845103513</v>
      </c>
      <c r="AI22" s="14">
        <v>93.732668658584956</v>
      </c>
      <c r="AJ22" s="14">
        <v>97.786823872196393</v>
      </c>
    </row>
    <row r="23" spans="1:36" x14ac:dyDescent="0.3">
      <c r="A23" s="7">
        <v>2020</v>
      </c>
      <c r="B23" s="2" t="s">
        <v>13</v>
      </c>
      <c r="C23" s="12">
        <v>5.2849699999999995</v>
      </c>
      <c r="D23" s="12">
        <v>7.0061139999999993</v>
      </c>
      <c r="E23" s="12">
        <v>33.445307999999997</v>
      </c>
      <c r="F23" s="14">
        <f t="shared" si="7"/>
        <v>0.18908458797699895</v>
      </c>
      <c r="G23" s="14">
        <f t="shared" si="18"/>
        <v>1.7733124999999994</v>
      </c>
      <c r="H23" s="14">
        <f t="shared" si="19"/>
        <v>0.54106701091951126</v>
      </c>
      <c r="I23" s="14">
        <f t="shared" si="8"/>
        <v>88.891571829434127</v>
      </c>
      <c r="J23" s="14">
        <f t="shared" si="9"/>
        <v>78.675762952214171</v>
      </c>
      <c r="K23" s="36">
        <f t="shared" si="10"/>
        <v>1</v>
      </c>
      <c r="L23" s="42">
        <f t="shared" si="11"/>
        <v>0</v>
      </c>
      <c r="M23" s="14">
        <f t="shared" si="12"/>
        <v>0.74633704836783832</v>
      </c>
      <c r="N23" s="14">
        <f t="shared" si="13"/>
        <v>1.9672542613557555</v>
      </c>
      <c r="O23" s="14">
        <f t="shared" si="20"/>
        <v>0.74633704836783832</v>
      </c>
      <c r="P23" s="14">
        <f t="shared" si="21"/>
        <v>122.39011145103515</v>
      </c>
      <c r="Q23" s="124">
        <f t="shared" si="14"/>
        <v>1</v>
      </c>
      <c r="R23" s="124">
        <f t="shared" si="15"/>
        <v>0</v>
      </c>
      <c r="S23" s="14">
        <f t="shared" si="16"/>
        <v>0.17426742820462027</v>
      </c>
      <c r="T23" s="14">
        <f t="shared" si="17"/>
        <v>0.84924875322991655</v>
      </c>
      <c r="U23" s="14">
        <f t="shared" si="22"/>
        <v>0.17426742820462027</v>
      </c>
      <c r="V23" s="14">
        <f t="shared" si="23"/>
        <v>105.22802284613861</v>
      </c>
      <c r="W23" s="14">
        <v>0.96014200493085511</v>
      </c>
      <c r="X23" s="14">
        <f t="shared" si="24"/>
        <v>1.3941639999999991</v>
      </c>
      <c r="Y23" s="14">
        <f t="shared" si="25"/>
        <v>0.92112947317129457</v>
      </c>
      <c r="Z23" s="14">
        <v>98.830176619246046</v>
      </c>
      <c r="AA23" s="14">
        <v>82.353812690734955</v>
      </c>
      <c r="AB23" s="14">
        <v>147.8916827188558</v>
      </c>
      <c r="AC23" s="14">
        <v>108.51524399554539</v>
      </c>
      <c r="AD23" s="14">
        <v>0.5491328093404968</v>
      </c>
      <c r="AE23" s="19">
        <f t="shared" si="26"/>
        <v>5.2491655000000002</v>
      </c>
      <c r="AF23" s="14">
        <f t="shared" si="27"/>
        <v>0.73299194449935989</v>
      </c>
      <c r="AG23" s="14">
        <v>101.2862766753171</v>
      </c>
      <c r="AH23" s="14">
        <v>80.317821402419426</v>
      </c>
      <c r="AI23" s="14">
        <v>146.3948839667303</v>
      </c>
      <c r="AJ23" s="14">
        <v>107.93037129933654</v>
      </c>
    </row>
    <row r="24" spans="1:36" x14ac:dyDescent="0.3">
      <c r="A24" s="7">
        <v>2020</v>
      </c>
      <c r="B24" s="2" t="s">
        <v>14</v>
      </c>
      <c r="C24" s="12">
        <v>12.456393</v>
      </c>
      <c r="D24" s="12">
        <v>6.2755029999999996</v>
      </c>
      <c r="E24" s="12">
        <v>42.469836000000001</v>
      </c>
      <c r="F24" s="14">
        <f t="shared" si="7"/>
        <v>2.4875607742914094</v>
      </c>
      <c r="G24" s="14">
        <f t="shared" si="18"/>
        <v>8.9447355000000002</v>
      </c>
      <c r="H24" s="14">
        <f t="shared" si="19"/>
        <v>2.7291869314915682</v>
      </c>
      <c r="I24" s="14">
        <f t="shared" si="8"/>
        <v>123.97707761482536</v>
      </c>
      <c r="J24" s="14">
        <f t="shared" si="9"/>
        <v>113.76126873760541</v>
      </c>
      <c r="K24" s="36">
        <f t="shared" si="10"/>
        <v>1</v>
      </c>
      <c r="L24" s="42">
        <f t="shared" si="11"/>
        <v>0</v>
      </c>
      <c r="M24" s="14">
        <f t="shared" si="12"/>
        <v>3.7645860453253577</v>
      </c>
      <c r="N24" s="14">
        <f t="shared" si="13"/>
        <v>9.9229938485603135</v>
      </c>
      <c r="O24" s="14">
        <f t="shared" si="20"/>
        <v>3.7645860453253577</v>
      </c>
      <c r="P24" s="14">
        <f t="shared" si="21"/>
        <v>212.93758135976071</v>
      </c>
      <c r="Q24" s="124">
        <f t="shared" si="14"/>
        <v>1</v>
      </c>
      <c r="R24" s="124">
        <f t="shared" si="15"/>
        <v>0</v>
      </c>
      <c r="S24" s="14">
        <f t="shared" si="16"/>
        <v>0.87901937845448497</v>
      </c>
      <c r="T24" s="14">
        <f t="shared" si="17"/>
        <v>4.2836812300969953</v>
      </c>
      <c r="U24" s="14">
        <f t="shared" si="22"/>
        <v>0.87901937845448497</v>
      </c>
      <c r="V24" s="14">
        <f t="shared" si="23"/>
        <v>126.37058135363455</v>
      </c>
      <c r="W24" s="14">
        <v>0.38340654865352858</v>
      </c>
      <c r="X24" s="14">
        <f t="shared" si="24"/>
        <v>0.66355299999999939</v>
      </c>
      <c r="Y24" s="14">
        <f t="shared" si="25"/>
        <v>0.43841199838127498</v>
      </c>
      <c r="Z24" s="14">
        <v>92.35616678698058</v>
      </c>
      <c r="AA24" s="14">
        <v>75.879802858469489</v>
      </c>
      <c r="AB24" s="14">
        <v>122.79406851930256</v>
      </c>
      <c r="AC24" s="14">
        <v>104.05283431431032</v>
      </c>
      <c r="AD24" s="14">
        <v>1.7782911623358417</v>
      </c>
      <c r="AE24" s="19">
        <f t="shared" si="26"/>
        <v>14.273693500000004</v>
      </c>
      <c r="AF24" s="14">
        <f t="shared" si="27"/>
        <v>1.9931744110093073</v>
      </c>
      <c r="AG24" s="14">
        <v>119.02499498113799</v>
      </c>
      <c r="AH24" s="14">
        <v>98.056539708240322</v>
      </c>
      <c r="AI24" s="14">
        <v>226.1584062665147</v>
      </c>
      <c r="AJ24" s="14">
        <v>121.56451140051244</v>
      </c>
    </row>
    <row r="25" spans="1:36" x14ac:dyDescent="0.3">
      <c r="A25" s="7">
        <v>2020</v>
      </c>
      <c r="B25" s="2" t="s">
        <v>15</v>
      </c>
      <c r="C25" s="12">
        <v>6.612616</v>
      </c>
      <c r="D25" s="12">
        <v>3.7525439999999999</v>
      </c>
      <c r="E25" s="12">
        <v>29.810502999999997</v>
      </c>
      <c r="F25" s="14">
        <f t="shared" si="7"/>
        <v>0.61460163178484328</v>
      </c>
      <c r="G25" s="14">
        <f t="shared" si="18"/>
        <v>3.1009585</v>
      </c>
      <c r="H25" s="14">
        <f t="shared" si="19"/>
        <v>0.94615379217168538</v>
      </c>
      <c r="I25" s="14">
        <f t="shared" si="8"/>
        <v>95.386953766038829</v>
      </c>
      <c r="J25" s="14">
        <f t="shared" si="9"/>
        <v>85.171144888818873</v>
      </c>
      <c r="K25" s="36">
        <f t="shared" si="10"/>
        <v>1</v>
      </c>
      <c r="L25" s="42">
        <f t="shared" si="11"/>
        <v>0</v>
      </c>
      <c r="M25" s="14">
        <f t="shared" si="12"/>
        <v>1.3051056787797752</v>
      </c>
      <c r="N25" s="14">
        <f t="shared" si="13"/>
        <v>3.440100841454822</v>
      </c>
      <c r="O25" s="14">
        <f t="shared" si="20"/>
        <v>1.3051056787797752</v>
      </c>
      <c r="P25" s="14">
        <f t="shared" si="21"/>
        <v>139.15317036339326</v>
      </c>
      <c r="Q25" s="124">
        <f t="shared" si="14"/>
        <v>1</v>
      </c>
      <c r="R25" s="124">
        <f t="shared" si="15"/>
        <v>0</v>
      </c>
      <c r="S25" s="14">
        <f t="shared" si="16"/>
        <v>0.30473820196060036</v>
      </c>
      <c r="T25" s="14">
        <f t="shared" si="17"/>
        <v>1.4850654579735456</v>
      </c>
      <c r="U25" s="14">
        <f t="shared" si="22"/>
        <v>0.30473820196060036</v>
      </c>
      <c r="V25" s="14">
        <f t="shared" si="23"/>
        <v>109.14214605881801</v>
      </c>
      <c r="W25" s="14">
        <v>-1.6081866658395301</v>
      </c>
      <c r="X25" s="14">
        <f t="shared" si="24"/>
        <v>-1.8594060000000003</v>
      </c>
      <c r="Y25" s="14">
        <f t="shared" si="25"/>
        <v>-1.2285166373479344</v>
      </c>
      <c r="Z25" s="30">
        <v>70</v>
      </c>
      <c r="AA25" s="14">
        <v>53.523636071488909</v>
      </c>
      <c r="AB25" s="14">
        <v>20.9305394564648</v>
      </c>
      <c r="AC25" s="30">
        <v>70</v>
      </c>
      <c r="AD25" s="14">
        <v>5.4065263729330917E-2</v>
      </c>
      <c r="AE25" s="19">
        <f t="shared" si="26"/>
        <v>1.6143605000000001</v>
      </c>
      <c r="AF25" s="14">
        <f t="shared" si="27"/>
        <v>0.22542883092902269</v>
      </c>
      <c r="AG25" s="14">
        <v>94.141661245946253</v>
      </c>
      <c r="AH25" s="14">
        <v>73.173205973048582</v>
      </c>
      <c r="AI25" s="14">
        <v>114.26856670416902</v>
      </c>
      <c r="AJ25" s="14">
        <v>102.43895494931196</v>
      </c>
    </row>
    <row r="26" spans="1:36" x14ac:dyDescent="0.3">
      <c r="A26" s="7">
        <v>2020</v>
      </c>
      <c r="B26" s="2" t="s">
        <v>16</v>
      </c>
      <c r="C26" s="12">
        <v>2.8905339999999997</v>
      </c>
      <c r="D26" s="12">
        <v>6.9714899999999993</v>
      </c>
      <c r="E26" s="12">
        <v>29.400570999999999</v>
      </c>
      <c r="F26" s="14">
        <f t="shared" si="7"/>
        <v>-0.57834387435940637</v>
      </c>
      <c r="G26" s="14">
        <f t="shared" si="18"/>
        <v>-0.62112350000000038</v>
      </c>
      <c r="H26" s="14">
        <f t="shared" si="19"/>
        <v>-0.18951506604553081</v>
      </c>
      <c r="I26" s="14">
        <f t="shared" si="8"/>
        <v>77.177021156471582</v>
      </c>
      <c r="J26" s="14">
        <f t="shared" si="9"/>
        <v>66.961212279251626</v>
      </c>
      <c r="K26" s="36">
        <f t="shared" si="10"/>
        <v>0</v>
      </c>
      <c r="L26" s="42">
        <f t="shared" si="11"/>
        <v>1</v>
      </c>
      <c r="M26" s="14">
        <f t="shared" si="12"/>
        <v>-0.26141330400699342</v>
      </c>
      <c r="N26" s="14">
        <f t="shared" si="13"/>
        <v>-0.68905387640542926</v>
      </c>
      <c r="O26" s="14">
        <f t="shared" si="20"/>
        <v>-0.68905387640542926</v>
      </c>
      <c r="P26" s="14">
        <f t="shared" si="21"/>
        <v>79.328383707837119</v>
      </c>
      <c r="Q26" s="124">
        <f t="shared" si="14"/>
        <v>0</v>
      </c>
      <c r="R26" s="124">
        <f t="shared" si="15"/>
        <v>1</v>
      </c>
      <c r="S26" s="14">
        <f t="shared" si="16"/>
        <v>-6.1039210484588907E-2</v>
      </c>
      <c r="T26" s="14">
        <f t="shared" si="17"/>
        <v>-0.29745933555242104</v>
      </c>
      <c r="U26" s="14">
        <f t="shared" si="22"/>
        <v>-0.29745933555242104</v>
      </c>
      <c r="V26" s="14">
        <f t="shared" si="23"/>
        <v>91.076219933427367</v>
      </c>
      <c r="W26" s="14">
        <v>0.93281023954798226</v>
      </c>
      <c r="X26" s="14">
        <f t="shared" si="24"/>
        <v>1.3595399999999991</v>
      </c>
      <c r="Y26" s="14">
        <f t="shared" si="25"/>
        <v>0.89825326428978358</v>
      </c>
      <c r="Z26" s="14">
        <v>98.523370238788658</v>
      </c>
      <c r="AA26" s="14">
        <v>82.047006310277567</v>
      </c>
      <c r="AB26" s="14">
        <v>146.70229494061908</v>
      </c>
      <c r="AC26" s="14">
        <v>108.30376829533955</v>
      </c>
      <c r="AD26" s="14">
        <v>-1.7682759261596285E-3</v>
      </c>
      <c r="AE26" s="19">
        <f t="shared" si="26"/>
        <v>1.2044285000000023</v>
      </c>
      <c r="AF26" s="14">
        <f t="shared" si="27"/>
        <v>0.16818604561533618</v>
      </c>
      <c r="AG26" s="14">
        <v>93.335894088645418</v>
      </c>
      <c r="AH26" s="14">
        <v>72.367438815747747</v>
      </c>
      <c r="AI26" s="14">
        <v>110.64537220320508</v>
      </c>
      <c r="AJ26" s="14">
        <v>101.81963498931458</v>
      </c>
    </row>
    <row r="27" spans="1:36" x14ac:dyDescent="0.3">
      <c r="A27" s="7">
        <v>2020</v>
      </c>
      <c r="B27" s="2" t="s">
        <v>17</v>
      </c>
      <c r="C27" s="12">
        <v>2.895743</v>
      </c>
      <c r="D27" s="12">
        <v>5.6715439999999999</v>
      </c>
      <c r="E27" s="12">
        <v>24.859392999999997</v>
      </c>
      <c r="F27" s="14">
        <f t="shared" si="7"/>
        <v>-0.5766743643535801</v>
      </c>
      <c r="G27" s="14">
        <f t="shared" si="18"/>
        <v>-0.61591450000000014</v>
      </c>
      <c r="H27" s="14">
        <f t="shared" si="19"/>
        <v>-0.18792571388121693</v>
      </c>
      <c r="I27" s="14">
        <f t="shared" si="8"/>
        <v>77.202505694147874</v>
      </c>
      <c r="J27" s="14">
        <f t="shared" si="9"/>
        <v>66.986696816927918</v>
      </c>
      <c r="K27" s="36">
        <f t="shared" si="10"/>
        <v>0</v>
      </c>
      <c r="L27" s="42">
        <f t="shared" si="11"/>
        <v>1</v>
      </c>
      <c r="M27" s="14">
        <f t="shared" si="12"/>
        <v>-0.25922098331622501</v>
      </c>
      <c r="N27" s="14">
        <f t="shared" si="13"/>
        <v>-0.68327518401624088</v>
      </c>
      <c r="O27" s="14">
        <f t="shared" si="20"/>
        <v>-0.68327518401624088</v>
      </c>
      <c r="P27" s="14">
        <f t="shared" si="21"/>
        <v>79.50174447951278</v>
      </c>
      <c r="Q27" s="124">
        <f t="shared" si="14"/>
        <v>0</v>
      </c>
      <c r="R27" s="124">
        <f t="shared" si="15"/>
        <v>1</v>
      </c>
      <c r="S27" s="14">
        <f t="shared" si="16"/>
        <v>-6.0527310278890301E-2</v>
      </c>
      <c r="T27" s="14">
        <f t="shared" si="17"/>
        <v>-0.2949647178493513</v>
      </c>
      <c r="U27" s="14">
        <f t="shared" si="22"/>
        <v>-0.2949647178493513</v>
      </c>
      <c r="V27" s="14">
        <f t="shared" si="23"/>
        <v>91.151058464519465</v>
      </c>
      <c r="W27" s="14">
        <v>-9.3351355946590872E-2</v>
      </c>
      <c r="X27" s="14">
        <f t="shared" si="24"/>
        <v>5.9593999999999703E-2</v>
      </c>
      <c r="Y27" s="14">
        <f t="shared" si="25"/>
        <v>3.9373983135534911E-2</v>
      </c>
      <c r="Z27" s="14">
        <v>87.004431726482963</v>
      </c>
      <c r="AA27" s="14">
        <v>70.528067797971872</v>
      </c>
      <c r="AB27" s="14">
        <v>102.04714577334337</v>
      </c>
      <c r="AC27" s="14">
        <v>100.36398691306799</v>
      </c>
      <c r="AD27" s="14">
        <v>-0.62028559573930608</v>
      </c>
      <c r="AE27" s="19">
        <f t="shared" si="26"/>
        <v>-3.3367494999999998</v>
      </c>
      <c r="AF27" s="14">
        <f t="shared" si="27"/>
        <v>-0.46594273019440263</v>
      </c>
      <c r="AG27" s="14">
        <v>84.409701237496733</v>
      </c>
      <c r="AH27" s="14">
        <v>63.441245964599069</v>
      </c>
      <c r="AI27" s="14">
        <v>73.426862173918053</v>
      </c>
      <c r="AJ27" s="14">
        <v>90.616255775581664</v>
      </c>
    </row>
    <row r="28" spans="1:36" x14ac:dyDescent="0.3">
      <c r="A28" s="7">
        <v>2020</v>
      </c>
      <c r="B28" s="2" t="s">
        <v>18</v>
      </c>
      <c r="C28" s="12">
        <v>7.0304489999999999</v>
      </c>
      <c r="D28" s="12">
        <v>7.9840999999999998</v>
      </c>
      <c r="E28" s="12">
        <v>42.266300999999999</v>
      </c>
      <c r="F28" s="14">
        <f t="shared" si="7"/>
        <v>0.74851915420073045</v>
      </c>
      <c r="G28" s="14">
        <f t="shared" si="18"/>
        <v>3.5187914999999998</v>
      </c>
      <c r="H28" s="14">
        <f t="shared" si="19"/>
        <v>1.0736415600487696</v>
      </c>
      <c r="I28" s="14">
        <f t="shared" si="8"/>
        <v>97.431162026913611</v>
      </c>
      <c r="J28" s="14">
        <f t="shared" si="9"/>
        <v>87.215353149693655</v>
      </c>
      <c r="K28" s="36">
        <f t="shared" si="10"/>
        <v>1</v>
      </c>
      <c r="L28" s="42">
        <f t="shared" si="11"/>
        <v>0</v>
      </c>
      <c r="M28" s="14">
        <f t="shared" si="12"/>
        <v>1.480959764244508</v>
      </c>
      <c r="N28" s="14">
        <f t="shared" si="13"/>
        <v>3.9036309579938182</v>
      </c>
      <c r="O28" s="14">
        <f t="shared" si="20"/>
        <v>1.480959764244508</v>
      </c>
      <c r="P28" s="14">
        <f t="shared" si="21"/>
        <v>144.42879292733522</v>
      </c>
      <c r="Q28" s="124">
        <f t="shared" si="14"/>
        <v>1</v>
      </c>
      <c r="R28" s="124">
        <f t="shared" si="15"/>
        <v>0</v>
      </c>
      <c r="S28" s="14">
        <f t="shared" si="16"/>
        <v>0.3457995954425846</v>
      </c>
      <c r="T28" s="14">
        <f t="shared" si="17"/>
        <v>1.6851678958170255</v>
      </c>
      <c r="U28" s="14">
        <f t="shared" si="22"/>
        <v>0.3457995954425846</v>
      </c>
      <c r="V28" s="14">
        <f t="shared" si="23"/>
        <v>110.37398786327753</v>
      </c>
      <c r="W28" s="14">
        <v>1.7321522839204104</v>
      </c>
      <c r="X28" s="14">
        <f t="shared" si="24"/>
        <v>2.3721499999999995</v>
      </c>
      <c r="Y28" s="14">
        <f t="shared" si="25"/>
        <v>1.5672885541322883</v>
      </c>
      <c r="Z28" s="14">
        <v>107.49619859238632</v>
      </c>
      <c r="AA28" s="14">
        <v>91.01983466387523</v>
      </c>
      <c r="AB28" s="14">
        <v>181.4870095351292</v>
      </c>
      <c r="AC28" s="14">
        <v>114.48856522190574</v>
      </c>
      <c r="AD28" s="14">
        <v>1.750569297505137</v>
      </c>
      <c r="AE28" s="19">
        <f t="shared" si="26"/>
        <v>14.070158500000002</v>
      </c>
      <c r="AF28" s="14">
        <f t="shared" si="27"/>
        <v>1.9647528427764751</v>
      </c>
      <c r="AG28" s="14">
        <v>118.6249241929067</v>
      </c>
      <c r="AH28" s="14">
        <v>97.656468920009033</v>
      </c>
      <c r="AI28" s="14">
        <v>224.35945694625252</v>
      </c>
      <c r="AJ28" s="14">
        <v>121.25701335679284</v>
      </c>
    </row>
    <row r="29" spans="1:36" x14ac:dyDescent="0.3">
      <c r="A29" s="7">
        <v>2020</v>
      </c>
      <c r="B29" s="2" t="s">
        <v>19</v>
      </c>
      <c r="C29" s="12">
        <v>4.4382199999999994</v>
      </c>
      <c r="D29" s="12">
        <v>5.858555</v>
      </c>
      <c r="E29" s="12">
        <v>27.449949</v>
      </c>
      <c r="F29" s="14">
        <f t="shared" si="7"/>
        <v>-8.2302933127491359E-2</v>
      </c>
      <c r="G29" s="14">
        <f t="shared" si="18"/>
        <v>0.92656249999999929</v>
      </c>
      <c r="H29" s="14">
        <f t="shared" si="19"/>
        <v>0.28270956320733626</v>
      </c>
      <c r="I29" s="14">
        <f t="shared" si="8"/>
        <v>84.748927890597997</v>
      </c>
      <c r="J29" s="14">
        <f t="shared" si="9"/>
        <v>74.533119013378041</v>
      </c>
      <c r="K29" s="36">
        <f t="shared" si="10"/>
        <v>1</v>
      </c>
      <c r="L29" s="42">
        <f t="shared" si="11"/>
        <v>0</v>
      </c>
      <c r="M29" s="14">
        <f t="shared" si="12"/>
        <v>0.38996393550393676</v>
      </c>
      <c r="N29" s="14">
        <f t="shared" si="13"/>
        <v>1.0278978051175083</v>
      </c>
      <c r="O29" s="14">
        <f t="shared" si="20"/>
        <v>0.38996393550393676</v>
      </c>
      <c r="P29" s="14">
        <f t="shared" si="21"/>
        <v>111.69891806511811</v>
      </c>
      <c r="Q29" s="124">
        <f t="shared" si="14"/>
        <v>1</v>
      </c>
      <c r="R29" s="124">
        <f t="shared" si="15"/>
        <v>0</v>
      </c>
      <c r="S29" s="14">
        <f t="shared" si="16"/>
        <v>9.1055391503665262E-2</v>
      </c>
      <c r="T29" s="14">
        <f t="shared" si="17"/>
        <v>0.44373569120760964</v>
      </c>
      <c r="U29" s="14">
        <f t="shared" si="22"/>
        <v>9.1055391503665262E-2</v>
      </c>
      <c r="V29" s="14">
        <f t="shared" si="23"/>
        <v>102.73166174510996</v>
      </c>
      <c r="W29" s="14">
        <v>5.4272857778468284E-2</v>
      </c>
      <c r="X29" s="14">
        <f t="shared" si="24"/>
        <v>0.24660499999999974</v>
      </c>
      <c r="Y29" s="14">
        <f t="shared" si="25"/>
        <v>0.1629328642336246</v>
      </c>
      <c r="Z29" s="14">
        <v>88.661553030079276</v>
      </c>
      <c r="AA29" s="14">
        <v>72.18518910156817</v>
      </c>
      <c r="AB29" s="14">
        <v>108.47126192964632</v>
      </c>
      <c r="AC29" s="14">
        <v>101.50620855618239</v>
      </c>
      <c r="AD29" s="14">
        <v>-0.26744680502335827</v>
      </c>
      <c r="AE29" s="19">
        <f t="shared" si="26"/>
        <v>-0.74619349999999685</v>
      </c>
      <c r="AF29" s="14">
        <f t="shared" si="27"/>
        <v>-0.10419824342322237</v>
      </c>
      <c r="AG29" s="14">
        <v>89.501728558975955</v>
      </c>
      <c r="AH29" s="14">
        <v>68.533273286078284</v>
      </c>
      <c r="AI29" s="14">
        <v>94.057479376133443</v>
      </c>
      <c r="AJ29" s="14">
        <v>97.90152393941365</v>
      </c>
    </row>
    <row r="30" spans="1:36" x14ac:dyDescent="0.3">
      <c r="A30" s="7">
        <v>2020</v>
      </c>
      <c r="B30" s="2" t="s">
        <v>20</v>
      </c>
      <c r="C30" s="12">
        <v>4.4790289999999997</v>
      </c>
      <c r="D30" s="12">
        <v>5.3654389999999994</v>
      </c>
      <c r="E30" s="12">
        <v>28.937137999999997</v>
      </c>
      <c r="F30" s="14">
        <f t="shared" si="7"/>
        <v>-6.9223448806554566E-2</v>
      </c>
      <c r="G30" s="14">
        <f t="shared" si="18"/>
        <v>0.96737149999999961</v>
      </c>
      <c r="H30" s="14">
        <f t="shared" si="19"/>
        <v>0.29516106493002442</v>
      </c>
      <c r="I30" s="14">
        <f t="shared" si="8"/>
        <v>84.948582046488127</v>
      </c>
      <c r="J30" s="14">
        <f t="shared" si="9"/>
        <v>74.732773169268157</v>
      </c>
      <c r="K30" s="36">
        <f t="shared" si="10"/>
        <v>1</v>
      </c>
      <c r="L30" s="42">
        <f t="shared" si="11"/>
        <v>0</v>
      </c>
      <c r="M30" s="14">
        <f t="shared" si="12"/>
        <v>0.40713928875207739</v>
      </c>
      <c r="N30" s="14">
        <f t="shared" si="13"/>
        <v>1.0731699605620042</v>
      </c>
      <c r="O30" s="14">
        <f t="shared" si="20"/>
        <v>0.40713928875207739</v>
      </c>
      <c r="P30" s="14">
        <f t="shared" si="21"/>
        <v>112.21417866256232</v>
      </c>
      <c r="Q30" s="124">
        <f t="shared" si="14"/>
        <v>1</v>
      </c>
      <c r="R30" s="124">
        <f t="shared" si="15"/>
        <v>0</v>
      </c>
      <c r="S30" s="14">
        <f t="shared" si="16"/>
        <v>9.5065784188317529E-2</v>
      </c>
      <c r="T30" s="14">
        <f t="shared" si="17"/>
        <v>0.46327933755903383</v>
      </c>
      <c r="U30" s="14">
        <f t="shared" si="22"/>
        <v>9.5065784188317529E-2</v>
      </c>
      <c r="V30" s="14">
        <f t="shared" si="23"/>
        <v>102.85197352564953</v>
      </c>
      <c r="W30" s="14">
        <v>-0.33498692787716872</v>
      </c>
      <c r="X30" s="14">
        <f t="shared" si="24"/>
        <v>-0.24651100000000081</v>
      </c>
      <c r="Y30" s="14">
        <f t="shared" si="25"/>
        <v>-0.16287075807503987</v>
      </c>
      <c r="Z30" s="14">
        <v>84.29200776940371</v>
      </c>
      <c r="AA30" s="14">
        <v>67.815643840892619</v>
      </c>
      <c r="AB30" s="14">
        <v>89.517355656565883</v>
      </c>
      <c r="AC30" s="14">
        <v>96.02274597371418</v>
      </c>
      <c r="AD30" s="14">
        <v>-6.4888756355019062E-2</v>
      </c>
      <c r="AE30" s="19">
        <f t="shared" si="26"/>
        <v>0.74099550000000036</v>
      </c>
      <c r="AF30" s="14">
        <f t="shared" si="27"/>
        <v>0.1034723962142698</v>
      </c>
      <c r="AG30" s="14">
        <v>92.424964736925148</v>
      </c>
      <c r="AH30" s="14">
        <v>71.456509464027476</v>
      </c>
      <c r="AI30" s="14">
        <v>106.54930774089125</v>
      </c>
      <c r="AJ30" s="14">
        <v>101.11948641096143</v>
      </c>
    </row>
    <row r="31" spans="1:36" x14ac:dyDescent="0.3">
      <c r="A31" s="7">
        <v>2020</v>
      </c>
      <c r="B31" s="2" t="s">
        <v>21</v>
      </c>
      <c r="C31" s="12">
        <v>1.4591109999999998</v>
      </c>
      <c r="D31" s="12">
        <v>4.867864</v>
      </c>
      <c r="E31" s="12">
        <v>18.839041999999999</v>
      </c>
      <c r="F31" s="14">
        <f t="shared" si="7"/>
        <v>-1.0371219548104871</v>
      </c>
      <c r="G31" s="14">
        <f t="shared" si="18"/>
        <v>-2.0525465000000001</v>
      </c>
      <c r="H31" s="14">
        <f t="shared" si="19"/>
        <v>-0.6262659286100476</v>
      </c>
      <c r="I31" s="14">
        <f t="shared" si="8"/>
        <v>70.173920105558523</v>
      </c>
      <c r="J31" s="14">
        <f t="shared" si="9"/>
        <v>59.958111228338566</v>
      </c>
      <c r="K31" s="36">
        <f t="shared" si="10"/>
        <v>0</v>
      </c>
      <c r="L31" s="42">
        <f t="shared" si="11"/>
        <v>1</v>
      </c>
      <c r="M31" s="14">
        <f t="shared" si="12"/>
        <v>-0.86385873693877302</v>
      </c>
      <c r="N31" s="14">
        <f t="shared" si="13"/>
        <v>-2.277027229411535</v>
      </c>
      <c r="O31" s="14">
        <f t="shared" si="20"/>
        <v>-2.277027229411535</v>
      </c>
      <c r="P31" s="14">
        <f t="shared" si="21"/>
        <v>31.689183117653954</v>
      </c>
      <c r="Q31" s="124">
        <f t="shared" si="14"/>
        <v>0</v>
      </c>
      <c r="R31" s="124">
        <f t="shared" si="15"/>
        <v>1</v>
      </c>
      <c r="S31" s="14">
        <f t="shared" si="16"/>
        <v>-0.20170838463350074</v>
      </c>
      <c r="T31" s="14">
        <f t="shared" si="17"/>
        <v>-0.98297539552190016</v>
      </c>
      <c r="U31" s="14">
        <f t="shared" si="22"/>
        <v>-0.98297539552190016</v>
      </c>
      <c r="V31" s="14">
        <f t="shared" si="23"/>
        <v>70.510738134343001</v>
      </c>
      <c r="W31" s="14">
        <v>-0.72776659401577137</v>
      </c>
      <c r="X31" s="14">
        <f t="shared" si="24"/>
        <v>-0.74408600000000025</v>
      </c>
      <c r="Y31" s="14">
        <f t="shared" si="25"/>
        <v>-0.49162045869362325</v>
      </c>
      <c r="Z31" s="14">
        <v>79.882950908379883</v>
      </c>
      <c r="AA31" s="14">
        <v>63.406586979868784</v>
      </c>
      <c r="AB31" s="14">
        <v>68.358455002298072</v>
      </c>
      <c r="AC31" s="14">
        <v>87.994778977802582</v>
      </c>
      <c r="AD31" s="14">
        <v>-1.440269169352671</v>
      </c>
      <c r="AE31" s="19">
        <f t="shared" si="26"/>
        <v>-9.3571004999999978</v>
      </c>
      <c r="AF31" s="14">
        <f t="shared" si="27"/>
        <v>-1.3066227937318666</v>
      </c>
      <c r="AG31" s="14">
        <v>72.576028552214254</v>
      </c>
      <c r="AH31" s="14">
        <v>51.607573279316583</v>
      </c>
      <c r="AI31" s="14">
        <v>25.482113284500301</v>
      </c>
      <c r="AJ31" s="14">
        <v>73.685577004154197</v>
      </c>
    </row>
    <row r="32" spans="1:36" x14ac:dyDescent="0.3">
      <c r="A32" s="7">
        <v>2020</v>
      </c>
      <c r="B32" s="2" t="s">
        <v>22</v>
      </c>
      <c r="C32" s="12">
        <v>11.812374999999999</v>
      </c>
      <c r="D32" s="12">
        <v>5.8146969999999998</v>
      </c>
      <c r="E32" s="12">
        <v>45.229898999999996</v>
      </c>
      <c r="F32" s="14">
        <f t="shared" si="7"/>
        <v>2.2811498518625086</v>
      </c>
      <c r="G32" s="14">
        <f t="shared" si="18"/>
        <v>8.3007174999999993</v>
      </c>
      <c r="H32" s="14">
        <f t="shared" si="19"/>
        <v>2.5326863743487285</v>
      </c>
      <c r="I32" s="14">
        <f t="shared" si="8"/>
        <v>120.82628072766695</v>
      </c>
      <c r="J32" s="14">
        <f t="shared" si="9"/>
        <v>110.610471850447</v>
      </c>
      <c r="K32" s="36">
        <f t="shared" si="10"/>
        <v>1</v>
      </c>
      <c r="L32" s="42">
        <f t="shared" si="11"/>
        <v>0</v>
      </c>
      <c r="M32" s="14">
        <f t="shared" si="12"/>
        <v>3.4935370941586799</v>
      </c>
      <c r="N32" s="14">
        <f t="shared" si="13"/>
        <v>9.2085415707526437</v>
      </c>
      <c r="O32" s="14">
        <f t="shared" si="20"/>
        <v>3.4935370941586799</v>
      </c>
      <c r="P32" s="14">
        <f t="shared" si="21"/>
        <v>204.80611282476039</v>
      </c>
      <c r="Q32" s="124">
        <f t="shared" si="14"/>
        <v>1</v>
      </c>
      <c r="R32" s="124">
        <f t="shared" si="15"/>
        <v>0</v>
      </c>
      <c r="S32" s="14">
        <f t="shared" si="16"/>
        <v>0.81573027369856443</v>
      </c>
      <c r="T32" s="14">
        <f t="shared" si="17"/>
        <v>3.9752575971740751</v>
      </c>
      <c r="U32" s="14">
        <f t="shared" si="22"/>
        <v>0.81573027369856443</v>
      </c>
      <c r="V32" s="14">
        <f t="shared" si="23"/>
        <v>124.47190821095694</v>
      </c>
      <c r="W32" s="14">
        <v>1.9651884864823263E-2</v>
      </c>
      <c r="X32" s="14">
        <f t="shared" si="24"/>
        <v>0.20274699999999957</v>
      </c>
      <c r="Y32" s="14">
        <f t="shared" si="25"/>
        <v>0.13395571632681677</v>
      </c>
      <c r="Z32" s="14">
        <v>88.272923344482564</v>
      </c>
      <c r="AA32" s="14">
        <v>71.796559415971458</v>
      </c>
      <c r="AB32" s="14">
        <v>106.96467201577421</v>
      </c>
      <c r="AC32" s="14">
        <v>101.23833363532901</v>
      </c>
      <c r="AD32" s="14">
        <v>2.1542171377711647</v>
      </c>
      <c r="AE32" s="19">
        <f t="shared" si="26"/>
        <v>17.033756499999999</v>
      </c>
      <c r="AF32" s="14">
        <f t="shared" si="27"/>
        <v>2.3785888059851819</v>
      </c>
      <c r="AG32" s="14">
        <v>124.45020725410328</v>
      </c>
      <c r="AH32" s="14">
        <v>103.4817519812056</v>
      </c>
      <c r="AI32" s="14">
        <v>250.55329391596399</v>
      </c>
      <c r="AJ32" s="14">
        <v>125.7343788584085</v>
      </c>
    </row>
    <row r="33" spans="1:36" x14ac:dyDescent="0.3">
      <c r="A33" s="7">
        <v>2020</v>
      </c>
      <c r="B33" s="2" t="s">
        <v>23</v>
      </c>
      <c r="C33" s="12">
        <v>6.9665569999999999</v>
      </c>
      <c r="D33" s="12">
        <v>6.2626019999999993</v>
      </c>
      <c r="E33" s="12">
        <v>36.779730999999998</v>
      </c>
      <c r="F33" s="14">
        <f t="shared" si="7"/>
        <v>0.72804145535407194</v>
      </c>
      <c r="G33" s="14">
        <f t="shared" si="18"/>
        <v>3.4548994999999998</v>
      </c>
      <c r="H33" s="14">
        <f t="shared" si="19"/>
        <v>1.0541470527570942</v>
      </c>
      <c r="I33" s="14">
        <f t="shared" si="8"/>
        <v>97.118576486269831</v>
      </c>
      <c r="J33" s="14">
        <f t="shared" si="9"/>
        <v>86.902767609049874</v>
      </c>
      <c r="K33" s="36">
        <f t="shared" si="10"/>
        <v>1</v>
      </c>
      <c r="L33" s="42">
        <f t="shared" si="11"/>
        <v>0</v>
      </c>
      <c r="M33" s="14">
        <f t="shared" si="12"/>
        <v>1.4540694295210355</v>
      </c>
      <c r="N33" s="14">
        <f t="shared" si="13"/>
        <v>3.8327512854789392</v>
      </c>
      <c r="O33" s="14">
        <f t="shared" si="20"/>
        <v>1.4540694295210355</v>
      </c>
      <c r="P33" s="14">
        <f t="shared" si="21"/>
        <v>143.62208288563107</v>
      </c>
      <c r="Q33" s="124">
        <f t="shared" si="14"/>
        <v>1</v>
      </c>
      <c r="R33" s="124">
        <f t="shared" si="15"/>
        <v>0</v>
      </c>
      <c r="S33" s="14">
        <f t="shared" si="16"/>
        <v>0.33952078416546921</v>
      </c>
      <c r="T33" s="14">
        <f t="shared" si="17"/>
        <v>1.6545696784462203</v>
      </c>
      <c r="U33" s="14">
        <f t="shared" si="22"/>
        <v>0.33952078416546921</v>
      </c>
      <c r="V33" s="14">
        <f t="shared" si="23"/>
        <v>110.18562352496407</v>
      </c>
      <c r="W33" s="14">
        <v>0.37322265582761444</v>
      </c>
      <c r="X33" s="14">
        <f t="shared" si="24"/>
        <v>0.65065199999999912</v>
      </c>
      <c r="Y33" s="14">
        <f t="shared" si="25"/>
        <v>0.42988825846733147</v>
      </c>
      <c r="Z33" s="14">
        <v>92.241849864779766</v>
      </c>
      <c r="AA33" s="14">
        <v>75.765485936268675</v>
      </c>
      <c r="AB33" s="14">
        <v>122.35089928042106</v>
      </c>
      <c r="AC33" s="14">
        <v>103.9740378722945</v>
      </c>
      <c r="AD33" s="14">
        <v>1.0032877394232442</v>
      </c>
      <c r="AE33" s="19">
        <f t="shared" si="26"/>
        <v>8.5835885000000012</v>
      </c>
      <c r="AF33" s="14">
        <f t="shared" si="27"/>
        <v>1.1986098029100709</v>
      </c>
      <c r="AG33" s="14">
        <v>107.84045771497371</v>
      </c>
      <c r="AH33" s="14">
        <v>86.872002442076052</v>
      </c>
      <c r="AI33" s="14">
        <v>175.86626721440973</v>
      </c>
      <c r="AJ33" s="14">
        <v>112.96797441149745</v>
      </c>
    </row>
    <row r="34" spans="1:36" x14ac:dyDescent="0.3">
      <c r="A34" s="7">
        <v>2020</v>
      </c>
      <c r="B34" s="2" t="s">
        <v>24</v>
      </c>
      <c r="C34" s="12">
        <v>3.4717519999999999</v>
      </c>
      <c r="D34" s="12">
        <v>5.5523559999999996</v>
      </c>
      <c r="E34" s="12">
        <v>23.526751999999998</v>
      </c>
      <c r="F34" s="14">
        <f t="shared" si="7"/>
        <v>-0.39206065943019502</v>
      </c>
      <c r="G34" s="14">
        <f t="shared" si="18"/>
        <v>-3.9905500000000149E-2</v>
      </c>
      <c r="H34" s="14">
        <f t="shared" si="19"/>
        <v>-1.2175828910160304E-2</v>
      </c>
      <c r="I34" s="14">
        <f t="shared" si="8"/>
        <v>80.020575009252767</v>
      </c>
      <c r="J34" s="14">
        <f t="shared" si="9"/>
        <v>69.804766132032796</v>
      </c>
      <c r="K34" s="36">
        <f t="shared" si="10"/>
        <v>0</v>
      </c>
      <c r="L34" s="42">
        <f t="shared" si="11"/>
        <v>1</v>
      </c>
      <c r="M34" s="14">
        <f t="shared" si="12"/>
        <v>-1.6795095666242071E-2</v>
      </c>
      <c r="N34" s="14">
        <f t="shared" si="13"/>
        <v>-4.4269842414426344E-2</v>
      </c>
      <c r="O34" s="14">
        <f t="shared" si="20"/>
        <v>-4.4269842414426344E-2</v>
      </c>
      <c r="P34" s="14">
        <f t="shared" si="21"/>
        <v>98.67190472756721</v>
      </c>
      <c r="Q34" s="124">
        <f t="shared" si="14"/>
        <v>0</v>
      </c>
      <c r="R34" s="124">
        <f t="shared" si="15"/>
        <v>1</v>
      </c>
      <c r="S34" s="14">
        <f t="shared" si="16"/>
        <v>-3.9216036971596955E-3</v>
      </c>
      <c r="T34" s="14">
        <f t="shared" si="17"/>
        <v>-1.9110955413677272E-2</v>
      </c>
      <c r="U34" s="14">
        <f t="shared" si="22"/>
        <v>-1.9110955413677272E-2</v>
      </c>
      <c r="V34" s="14">
        <f t="shared" si="23"/>
        <v>99.426671337589681</v>
      </c>
      <c r="W34" s="14">
        <v>-0.18743691661127043</v>
      </c>
      <c r="X34" s="14">
        <f t="shared" si="24"/>
        <v>-5.9594000000000591E-2</v>
      </c>
      <c r="Y34" s="14">
        <f t="shared" si="25"/>
        <v>-3.9373983135535494E-2</v>
      </c>
      <c r="Z34" s="14">
        <v>85.948296130539219</v>
      </c>
      <c r="AA34" s="14">
        <v>69.471932202028114</v>
      </c>
      <c r="AB34" s="14">
        <v>97.465822186423253</v>
      </c>
      <c r="AC34" s="14">
        <v>99.038499391741226</v>
      </c>
      <c r="AD34" s="14">
        <v>-0.80179390472721856</v>
      </c>
      <c r="AE34" s="19">
        <f t="shared" si="26"/>
        <v>-4.6693904999999987</v>
      </c>
      <c r="AF34" s="14">
        <f t="shared" si="27"/>
        <v>-0.65203233203865207</v>
      </c>
      <c r="AG34" s="14">
        <v>81.790246424814299</v>
      </c>
      <c r="AH34" s="14">
        <v>60.821791151916635</v>
      </c>
      <c r="AI34" s="14">
        <v>62.814002873066237</v>
      </c>
      <c r="AJ34" s="14">
        <v>86.868547927877458</v>
      </c>
    </row>
    <row r="35" spans="1:36" x14ac:dyDescent="0.3">
      <c r="A35" s="7">
        <v>2020</v>
      </c>
      <c r="B35" s="2" t="s">
        <v>25</v>
      </c>
      <c r="C35" s="12">
        <v>3.0606789999999999</v>
      </c>
      <c r="D35" s="12">
        <v>6.7606229999999998</v>
      </c>
      <c r="E35" s="12">
        <v>22.427681999999997</v>
      </c>
      <c r="F35" s="14">
        <f t="shared" si="7"/>
        <v>-0.52381156874579726</v>
      </c>
      <c r="G35" s="14">
        <f t="shared" si="18"/>
        <v>-0.45097850000000017</v>
      </c>
      <c r="H35" s="14">
        <f t="shared" si="19"/>
        <v>-0.13760100883739609</v>
      </c>
      <c r="I35" s="14">
        <f t="shared" si="8"/>
        <v>78.00943940621859</v>
      </c>
      <c r="J35" s="14">
        <f t="shared" si="9"/>
        <v>67.793630528998634</v>
      </c>
      <c r="K35" s="36">
        <f t="shared" si="10"/>
        <v>0</v>
      </c>
      <c r="L35" s="42">
        <f t="shared" si="11"/>
        <v>1</v>
      </c>
      <c r="M35" s="14">
        <f t="shared" si="12"/>
        <v>-0.18980408843187843</v>
      </c>
      <c r="N35" s="14">
        <f t="shared" si="13"/>
        <v>-0.50030063844067374</v>
      </c>
      <c r="O35" s="14">
        <f t="shared" si="20"/>
        <v>-0.50030063844067374</v>
      </c>
      <c r="P35" s="14">
        <f t="shared" si="21"/>
        <v>84.990980846779792</v>
      </c>
      <c r="Q35" s="124">
        <f t="shared" si="14"/>
        <v>0</v>
      </c>
      <c r="R35" s="124">
        <f t="shared" si="15"/>
        <v>1</v>
      </c>
      <c r="S35" s="14">
        <f t="shared" si="16"/>
        <v>-4.4318676697185297E-2</v>
      </c>
      <c r="T35" s="14">
        <f t="shared" si="17"/>
        <v>-0.21597599343516624</v>
      </c>
      <c r="U35" s="14">
        <f t="shared" si="22"/>
        <v>-0.21597599343516624</v>
      </c>
      <c r="V35" s="14">
        <f t="shared" si="23"/>
        <v>93.520720196945007</v>
      </c>
      <c r="W35" s="14">
        <v>0.76635438895330088</v>
      </c>
      <c r="X35" s="14">
        <f t="shared" si="24"/>
        <v>1.1486729999999996</v>
      </c>
      <c r="Y35" s="14">
        <f t="shared" si="25"/>
        <v>0.75893263298728897</v>
      </c>
      <c r="Z35" s="14">
        <v>96.654858771947445</v>
      </c>
      <c r="AA35" s="14">
        <v>80.178494843436354</v>
      </c>
      <c r="AB35" s="14">
        <v>139.45868840661234</v>
      </c>
      <c r="AC35" s="14">
        <v>107.01583950388556</v>
      </c>
      <c r="AD35" s="14">
        <v>-0.95148938697588514</v>
      </c>
      <c r="AE35" s="19">
        <f t="shared" si="26"/>
        <v>-5.7684604999999998</v>
      </c>
      <c r="AF35" s="14">
        <f t="shared" si="27"/>
        <v>-0.80550614734146775</v>
      </c>
      <c r="AG35" s="14">
        <v>79.629901514988703</v>
      </c>
      <c r="AH35" s="14">
        <v>58.661446242091031</v>
      </c>
      <c r="AI35" s="14">
        <v>54.061251553102927</v>
      </c>
      <c r="AJ35" s="14">
        <v>83.777698055949259</v>
      </c>
    </row>
    <row r="36" spans="1:36" x14ac:dyDescent="0.3">
      <c r="A36" s="7">
        <v>2020</v>
      </c>
      <c r="B36" s="2" t="s">
        <v>26</v>
      </c>
      <c r="C36" s="12">
        <v>5.0047879999999996</v>
      </c>
      <c r="D36" s="12">
        <v>4.7033160000000001</v>
      </c>
      <c r="E36" s="12">
        <v>29.165016999999999</v>
      </c>
      <c r="F36" s="14">
        <f t="shared" si="7"/>
        <v>9.9284885068114059E-2</v>
      </c>
      <c r="G36" s="14">
        <f t="shared" si="18"/>
        <v>1.4931304999999995</v>
      </c>
      <c r="H36" s="14">
        <f t="shared" si="19"/>
        <v>0.45557884272949933</v>
      </c>
      <c r="I36" s="14">
        <f t="shared" si="8"/>
        <v>87.520808010041179</v>
      </c>
      <c r="J36" s="14">
        <f t="shared" si="9"/>
        <v>77.304999132821209</v>
      </c>
      <c r="K36" s="36">
        <f t="shared" si="10"/>
        <v>1</v>
      </c>
      <c r="L36" s="42">
        <f t="shared" si="11"/>
        <v>0</v>
      </c>
      <c r="M36" s="14">
        <f t="shared" si="12"/>
        <v>0.62841637342430878</v>
      </c>
      <c r="N36" s="14">
        <f t="shared" si="13"/>
        <v>1.6564296134410883</v>
      </c>
      <c r="O36" s="14">
        <f t="shared" si="20"/>
        <v>0.62841637342430878</v>
      </c>
      <c r="P36" s="14">
        <f t="shared" si="21"/>
        <v>118.85249120272927</v>
      </c>
      <c r="Q36" s="124">
        <f t="shared" si="14"/>
        <v>1</v>
      </c>
      <c r="R36" s="124">
        <f t="shared" si="15"/>
        <v>0</v>
      </c>
      <c r="S36" s="14">
        <f t="shared" si="16"/>
        <v>0.14673330967264867</v>
      </c>
      <c r="T36" s="14">
        <f t="shared" si="17"/>
        <v>0.71506810871437609</v>
      </c>
      <c r="U36" s="14">
        <f t="shared" si="22"/>
        <v>0.14673330967264867</v>
      </c>
      <c r="V36" s="14">
        <f t="shared" si="23"/>
        <v>104.40199929017946</v>
      </c>
      <c r="W36" s="14">
        <v>-0.85765878816494445</v>
      </c>
      <c r="X36" s="14">
        <f t="shared" si="24"/>
        <v>-0.90863400000000016</v>
      </c>
      <c r="Y36" s="14">
        <f t="shared" si="25"/>
        <v>-0.60033795000123857</v>
      </c>
      <c r="Z36" s="14">
        <v>78.424876269646518</v>
      </c>
      <c r="AA36" s="14">
        <v>61.948512341135419</v>
      </c>
      <c r="AB36" s="14">
        <v>61.36120878844396</v>
      </c>
      <c r="AC36" s="14">
        <v>85.339931139299324</v>
      </c>
      <c r="AD36" s="14">
        <v>-3.3851191141389278E-2</v>
      </c>
      <c r="AE36" s="19">
        <f t="shared" si="26"/>
        <v>0.96887450000000186</v>
      </c>
      <c r="AF36" s="14">
        <f t="shared" si="27"/>
        <v>0.13529335353035571</v>
      </c>
      <c r="AG36" s="14">
        <v>92.872886377681553</v>
      </c>
      <c r="AH36" s="14">
        <v>71.904431104783882</v>
      </c>
      <c r="AI36" s="14">
        <v>108.5634221298269</v>
      </c>
      <c r="AJ36" s="14">
        <v>101.46376305480538</v>
      </c>
    </row>
    <row r="37" spans="1:36" x14ac:dyDescent="0.3">
      <c r="A37" s="7">
        <v>2020</v>
      </c>
      <c r="B37" s="2" t="s">
        <v>27</v>
      </c>
      <c r="C37" s="12">
        <v>3.5515629999999998</v>
      </c>
      <c r="D37" s="12">
        <v>4.866079</v>
      </c>
      <c r="E37" s="12">
        <v>28.737288999999997</v>
      </c>
      <c r="F37" s="14">
        <f t="shared" si="7"/>
        <v>-0.36648084313628254</v>
      </c>
      <c r="G37" s="14">
        <f t="shared" si="18"/>
        <v>3.9905499999999705E-2</v>
      </c>
      <c r="H37" s="14">
        <f t="shared" si="19"/>
        <v>1.2175828910160169E-2</v>
      </c>
      <c r="I37" s="14">
        <f t="shared" si="8"/>
        <v>80.41104274518716</v>
      </c>
      <c r="J37" s="14">
        <f t="shared" si="9"/>
        <v>70.195233867967204</v>
      </c>
      <c r="K37" s="36">
        <f t="shared" si="10"/>
        <v>1</v>
      </c>
      <c r="L37" s="42">
        <f t="shared" si="11"/>
        <v>0</v>
      </c>
      <c r="M37" s="14">
        <f t="shared" si="12"/>
        <v>1.6795095666241884E-2</v>
      </c>
      <c r="N37" s="14">
        <f t="shared" si="13"/>
        <v>4.4269842414425851E-2</v>
      </c>
      <c r="O37" s="14">
        <f t="shared" si="20"/>
        <v>1.6795095666241884E-2</v>
      </c>
      <c r="P37" s="14">
        <f t="shared" si="21"/>
        <v>100.50385286998726</v>
      </c>
      <c r="Q37" s="124">
        <f t="shared" si="14"/>
        <v>1</v>
      </c>
      <c r="R37" s="124">
        <f t="shared" si="15"/>
        <v>0</v>
      </c>
      <c r="S37" s="14">
        <f t="shared" si="16"/>
        <v>3.9216036971596521E-3</v>
      </c>
      <c r="T37" s="14">
        <f t="shared" si="17"/>
        <v>1.9110955413677057E-2</v>
      </c>
      <c r="U37" s="14">
        <f t="shared" si="22"/>
        <v>3.9216036971596521E-3</v>
      </c>
      <c r="V37" s="14">
        <f t="shared" si="23"/>
        <v>100.11764811091479</v>
      </c>
      <c r="W37" s="14">
        <v>-0.7291756513519666</v>
      </c>
      <c r="X37" s="14">
        <f t="shared" si="24"/>
        <v>-0.74587100000000017</v>
      </c>
      <c r="Y37" s="14">
        <f t="shared" si="25"/>
        <v>-0.49279981500293168</v>
      </c>
      <c r="Z37" s="14">
        <v>79.867133862714553</v>
      </c>
      <c r="AA37" s="14">
        <v>63.390769934203448</v>
      </c>
      <c r="AB37" s="14">
        <v>68.282549585691797</v>
      </c>
      <c r="AC37" s="14">
        <v>87.965979457955925</v>
      </c>
      <c r="AD37" s="14">
        <v>-9.2108580781046334E-2</v>
      </c>
      <c r="AE37" s="19">
        <f t="shared" si="26"/>
        <v>0.54114649999999997</v>
      </c>
      <c r="AF37" s="14">
        <f t="shared" si="27"/>
        <v>7.5565539949925917E-2</v>
      </c>
      <c r="AG37" s="14">
        <v>92.032139193616956</v>
      </c>
      <c r="AH37" s="14">
        <v>71.063683920719271</v>
      </c>
      <c r="AI37" s="14">
        <v>104.78293722621285</v>
      </c>
      <c r="AJ37" s="14">
        <v>100.81755712833524</v>
      </c>
    </row>
    <row r="38" spans="1:36" x14ac:dyDescent="0.3">
      <c r="A38" s="7">
        <v>2020</v>
      </c>
      <c r="B38" s="2" t="s">
        <v>28</v>
      </c>
      <c r="C38" s="12">
        <v>1.9895699999999998</v>
      </c>
      <c r="D38" s="12">
        <v>4.6356320000000002</v>
      </c>
      <c r="E38" s="12">
        <v>22.257635000000001</v>
      </c>
      <c r="F38" s="14">
        <f t="shared" si="7"/>
        <v>-0.86710724792230687</v>
      </c>
      <c r="G38" s="14">
        <f t="shared" si="18"/>
        <v>-1.5220875000000003</v>
      </c>
      <c r="H38" s="14">
        <f t="shared" si="19"/>
        <v>-0.4644141029756188</v>
      </c>
      <c r="I38" s="14">
        <f t="shared" si="8"/>
        <v>72.769140372639811</v>
      </c>
      <c r="J38" s="14">
        <f t="shared" si="9"/>
        <v>62.553331495419854</v>
      </c>
      <c r="K38" s="36">
        <f t="shared" si="10"/>
        <v>0</v>
      </c>
      <c r="L38" s="42">
        <f t="shared" si="11"/>
        <v>1</v>
      </c>
      <c r="M38" s="14">
        <f t="shared" si="12"/>
        <v>-0.64060355527160762</v>
      </c>
      <c r="N38" s="14">
        <f t="shared" si="13"/>
        <v>-1.6885535519155987</v>
      </c>
      <c r="O38" s="14">
        <f t="shared" si="20"/>
        <v>-1.6885535519155987</v>
      </c>
      <c r="P38" s="14">
        <f t="shared" si="21"/>
        <v>49.34339344253204</v>
      </c>
      <c r="Q38" s="124">
        <f t="shared" si="14"/>
        <v>0</v>
      </c>
      <c r="R38" s="124">
        <f t="shared" si="15"/>
        <v>1</v>
      </c>
      <c r="S38" s="14">
        <f t="shared" si="16"/>
        <v>-0.14957897952413921</v>
      </c>
      <c r="T38" s="14">
        <f t="shared" si="17"/>
        <v>-0.72893576946073591</v>
      </c>
      <c r="U38" s="14">
        <f t="shared" si="22"/>
        <v>-0.72893576946073591</v>
      </c>
      <c r="V38" s="14">
        <f t="shared" si="23"/>
        <v>78.131926916177918</v>
      </c>
      <c r="W38" s="14">
        <v>-0.91108771631230945</v>
      </c>
      <c r="X38" s="14">
        <f t="shared" si="24"/>
        <v>-0.97631800000000002</v>
      </c>
      <c r="Y38" s="14">
        <f t="shared" si="25"/>
        <v>-0.64505702699800926</v>
      </c>
      <c r="Z38" s="14">
        <v>77.825122253505157</v>
      </c>
      <c r="AA38" s="14">
        <v>61.348758324994058</v>
      </c>
      <c r="AB38" s="14">
        <v>58.483011467671297</v>
      </c>
      <c r="AC38" s="14">
        <v>84.247904976105275</v>
      </c>
      <c r="AD38" s="14">
        <v>-0.97465012075074797</v>
      </c>
      <c r="AE38" s="19">
        <f t="shared" si="26"/>
        <v>-5.9385074999999965</v>
      </c>
      <c r="AF38" s="14">
        <f t="shared" si="27"/>
        <v>-0.82925146098918578</v>
      </c>
      <c r="AG38" s="14">
        <v>79.29565513315579</v>
      </c>
      <c r="AH38" s="14">
        <v>58.327199860258119</v>
      </c>
      <c r="AI38" s="14">
        <v>52.707034711859173</v>
      </c>
      <c r="AJ38" s="14">
        <v>83.299484886477103</v>
      </c>
    </row>
    <row r="39" spans="1:36" x14ac:dyDescent="0.3">
      <c r="A39" s="7">
        <v>2020</v>
      </c>
      <c r="B39" s="2" t="s">
        <v>29</v>
      </c>
      <c r="C39" s="12">
        <v>5.0830359999999999</v>
      </c>
      <c r="D39" s="12">
        <v>4.9189099999999994</v>
      </c>
      <c r="E39" s="12">
        <v>29.122373</v>
      </c>
      <c r="F39" s="14">
        <f t="shared" si="7"/>
        <v>0.12436375220880995</v>
      </c>
      <c r="G39" s="14">
        <f t="shared" si="18"/>
        <v>1.5713784999999998</v>
      </c>
      <c r="H39" s="14">
        <f t="shared" si="19"/>
        <v>0.47945360336555759</v>
      </c>
      <c r="I39" s="14">
        <f t="shared" si="8"/>
        <v>87.903628916951178</v>
      </c>
      <c r="J39" s="14">
        <f t="shared" si="9"/>
        <v>77.687820039731221</v>
      </c>
      <c r="K39" s="36">
        <f t="shared" si="10"/>
        <v>1</v>
      </c>
      <c r="L39" s="42">
        <f t="shared" si="11"/>
        <v>0</v>
      </c>
      <c r="M39" s="14">
        <f t="shared" si="12"/>
        <v>0.66134874228805218</v>
      </c>
      <c r="N39" s="14">
        <f t="shared" si="13"/>
        <v>1.7432353577431026</v>
      </c>
      <c r="O39" s="14">
        <f t="shared" si="20"/>
        <v>0.66134874228805218</v>
      </c>
      <c r="P39" s="14">
        <f t="shared" si="21"/>
        <v>119.84046226864157</v>
      </c>
      <c r="Q39" s="124">
        <f t="shared" si="14"/>
        <v>1</v>
      </c>
      <c r="R39" s="124">
        <f t="shared" si="15"/>
        <v>0</v>
      </c>
      <c r="S39" s="14">
        <f t="shared" si="16"/>
        <v>0.15442291752358028</v>
      </c>
      <c r="T39" s="14">
        <f t="shared" si="17"/>
        <v>0.75254149055921993</v>
      </c>
      <c r="U39" s="14">
        <f t="shared" si="22"/>
        <v>0.15442291752358028</v>
      </c>
      <c r="V39" s="14">
        <f t="shared" si="23"/>
        <v>104.63268752570741</v>
      </c>
      <c r="W39" s="14">
        <v>-0.68747150113990152</v>
      </c>
      <c r="X39" s="14">
        <f t="shared" si="24"/>
        <v>-0.69304000000000077</v>
      </c>
      <c r="Y39" s="14">
        <f t="shared" si="25"/>
        <v>-0.45789417176647446</v>
      </c>
      <c r="Z39" s="14">
        <v>80.335274108958316</v>
      </c>
      <c r="AA39" s="14">
        <v>63.858910180447225</v>
      </c>
      <c r="AB39" s="14">
        <v>70.52913729702297</v>
      </c>
      <c r="AC39" s="14">
        <v>88.818364574493131</v>
      </c>
      <c r="AD39" s="14">
        <v>-3.9659387293601613E-2</v>
      </c>
      <c r="AE39" s="19">
        <f t="shared" si="26"/>
        <v>0.92623050000000262</v>
      </c>
      <c r="AF39" s="14">
        <f t="shared" si="27"/>
        <v>0.12933855776687098</v>
      </c>
      <c r="AG39" s="14">
        <v>92.789064830068938</v>
      </c>
      <c r="AH39" s="14">
        <v>71.820609557171267</v>
      </c>
      <c r="AI39" s="14">
        <v>108.18651204157055</v>
      </c>
      <c r="AJ39" s="14">
        <v>101.39933705153136</v>
      </c>
    </row>
    <row r="40" spans="1:36" x14ac:dyDescent="0.3">
      <c r="A40" s="7">
        <v>2020</v>
      </c>
      <c r="B40" s="2" t="s">
        <v>30</v>
      </c>
      <c r="C40" s="12">
        <v>2.5729059999999997</v>
      </c>
      <c r="D40" s="12">
        <v>5.8536700000000002</v>
      </c>
      <c r="E40" s="12">
        <v>25.609836999999999</v>
      </c>
      <c r="F40" s="14">
        <f t="shared" si="7"/>
        <v>-0.68014520362232578</v>
      </c>
      <c r="G40" s="14">
        <f t="shared" si="18"/>
        <v>-0.93875150000000041</v>
      </c>
      <c r="H40" s="14">
        <f t="shared" si="19"/>
        <v>-0.28642862896483723</v>
      </c>
      <c r="I40" s="14">
        <f t="shared" si="8"/>
        <v>75.623056339223709</v>
      </c>
      <c r="J40" s="14">
        <f t="shared" si="9"/>
        <v>65.407247462003738</v>
      </c>
      <c r="K40" s="36">
        <f t="shared" si="10"/>
        <v>0</v>
      </c>
      <c r="L40" s="42">
        <f t="shared" si="11"/>
        <v>1</v>
      </c>
      <c r="M40" s="14">
        <f t="shared" si="12"/>
        <v>-0.39509394066803305</v>
      </c>
      <c r="N40" s="14">
        <f t="shared" si="13"/>
        <v>-1.0414198787461932</v>
      </c>
      <c r="O40" s="14">
        <f t="shared" si="20"/>
        <v>-1.0414198787461932</v>
      </c>
      <c r="P40" s="14">
        <f t="shared" si="21"/>
        <v>68.757403637614203</v>
      </c>
      <c r="Q40" s="124">
        <f t="shared" si="14"/>
        <v>0</v>
      </c>
      <c r="R40" s="124">
        <f t="shared" si="15"/>
        <v>1</v>
      </c>
      <c r="S40" s="14">
        <f t="shared" si="16"/>
        <v>-9.2253232088664414E-2</v>
      </c>
      <c r="T40" s="14">
        <f t="shared" si="17"/>
        <v>-0.44957306789847512</v>
      </c>
      <c r="U40" s="14">
        <f t="shared" si="22"/>
        <v>-0.44957306789847512</v>
      </c>
      <c r="V40" s="14">
        <f t="shared" si="23"/>
        <v>86.512807963045745</v>
      </c>
      <c r="W40" s="14">
        <v>5.0416698065687299E-2</v>
      </c>
      <c r="X40" s="14">
        <f t="shared" si="24"/>
        <v>0.24171999999999993</v>
      </c>
      <c r="Y40" s="14">
        <f t="shared" si="25"/>
        <v>0.15970532609862642</v>
      </c>
      <c r="Z40" s="14">
        <v>88.618266605387305</v>
      </c>
      <c r="AA40" s="14">
        <v>72.141902676876214</v>
      </c>
      <c r="AB40" s="14">
        <v>108.30345464866532</v>
      </c>
      <c r="AC40" s="14">
        <v>101.47637206139538</v>
      </c>
      <c r="AD40" s="14">
        <v>-0.51807365611706324</v>
      </c>
      <c r="AE40" s="19">
        <f t="shared" si="26"/>
        <v>-2.5863054999999981</v>
      </c>
      <c r="AF40" s="14">
        <f t="shared" si="27"/>
        <v>-0.36115094818679039</v>
      </c>
      <c r="AG40" s="14">
        <v>85.884782784176352</v>
      </c>
      <c r="AH40" s="14">
        <v>64.916327511278681</v>
      </c>
      <c r="AI40" s="14">
        <v>79.403232843264448</v>
      </c>
      <c r="AJ40" s="14">
        <v>92.726685267142059</v>
      </c>
    </row>
    <row r="41" spans="1:36" x14ac:dyDescent="0.3">
      <c r="A41" s="7">
        <v>2020</v>
      </c>
      <c r="B41" s="2" t="s">
        <v>31</v>
      </c>
      <c r="C41" s="12">
        <v>3.34789</v>
      </c>
      <c r="D41" s="12">
        <v>4.9023189999999994</v>
      </c>
      <c r="E41" s="12">
        <v>26.864832</v>
      </c>
      <c r="F41" s="14">
        <f t="shared" si="7"/>
        <v>-0.43175903691947093</v>
      </c>
      <c r="G41" s="14">
        <f t="shared" si="18"/>
        <v>-0.16376750000000007</v>
      </c>
      <c r="H41" s="14">
        <f t="shared" si="19"/>
        <v>-4.9968176342726461E-2</v>
      </c>
      <c r="I41" s="14">
        <f t="shared" si="8"/>
        <v>79.414591940398765</v>
      </c>
      <c r="J41" s="14">
        <f t="shared" si="9"/>
        <v>69.198783063178809</v>
      </c>
      <c r="K41" s="36">
        <f t="shared" si="10"/>
        <v>0</v>
      </c>
      <c r="L41" s="42">
        <f t="shared" si="11"/>
        <v>1</v>
      </c>
      <c r="M41" s="14">
        <f t="shared" si="12"/>
        <v>-6.8925106301669925E-2</v>
      </c>
      <c r="N41" s="14">
        <f t="shared" si="13"/>
        <v>-0.18167825030646259</v>
      </c>
      <c r="O41" s="14">
        <f t="shared" si="20"/>
        <v>-0.18167825030646259</v>
      </c>
      <c r="P41" s="14">
        <f t="shared" si="21"/>
        <v>94.549652490806125</v>
      </c>
      <c r="Q41" s="124">
        <f t="shared" si="14"/>
        <v>0</v>
      </c>
      <c r="R41" s="124">
        <f t="shared" si="15"/>
        <v>1</v>
      </c>
      <c r="S41" s="14">
        <f t="shared" si="16"/>
        <v>-1.6093802445141605E-2</v>
      </c>
      <c r="T41" s="14">
        <f t="shared" si="17"/>
        <v>-7.8429123572173812E-2</v>
      </c>
      <c r="U41" s="14">
        <f t="shared" si="22"/>
        <v>-7.8429123572173812E-2</v>
      </c>
      <c r="V41" s="14">
        <f t="shared" si="23"/>
        <v>97.647126292834784</v>
      </c>
      <c r="W41" s="14">
        <v>-0.70056823518181599</v>
      </c>
      <c r="X41" s="14">
        <f t="shared" si="24"/>
        <v>-0.70963100000000079</v>
      </c>
      <c r="Y41" s="14">
        <f t="shared" si="25"/>
        <v>-0.46885590875680344</v>
      </c>
      <c r="Z41" s="14">
        <v>80.188259764625826</v>
      </c>
      <c r="AA41" s="14">
        <v>63.711895836114721</v>
      </c>
      <c r="AB41" s="14">
        <v>69.82362090099231</v>
      </c>
      <c r="AC41" s="14">
        <v>88.550682314674674</v>
      </c>
      <c r="AD41" s="14">
        <v>-0.34714088409647736</v>
      </c>
      <c r="AE41" s="19">
        <f t="shared" si="26"/>
        <v>-1.3313104999999972</v>
      </c>
      <c r="AF41" s="14">
        <f t="shared" si="27"/>
        <v>-0.18590381121102259</v>
      </c>
      <c r="AG41" s="14">
        <v>88.351615706653149</v>
      </c>
      <c r="AH41" s="14">
        <v>67.383160433755478</v>
      </c>
      <c r="AI41" s="14">
        <v>89.397736507996783</v>
      </c>
      <c r="AJ41" s="14">
        <v>96.256033839135227</v>
      </c>
    </row>
    <row r="42" spans="1:36" x14ac:dyDescent="0.3">
      <c r="A42" s="7">
        <v>2020</v>
      </c>
      <c r="B42" s="2" t="s">
        <v>32</v>
      </c>
      <c r="C42" s="12">
        <v>8.490988999999999</v>
      </c>
      <c r="D42" s="12">
        <v>6.6278169999999994</v>
      </c>
      <c r="E42" s="12">
        <v>39.774287999999999</v>
      </c>
      <c r="F42" s="14">
        <f t="shared" si="7"/>
        <v>1.2166293757229649</v>
      </c>
      <c r="G42" s="14">
        <f t="shared" si="18"/>
        <v>4.9793314999999989</v>
      </c>
      <c r="H42" s="14">
        <f t="shared" si="19"/>
        <v>1.5192765015091061</v>
      </c>
      <c r="I42" s="14">
        <f t="shared" si="8"/>
        <v>104.57671523438657</v>
      </c>
      <c r="J42" s="14">
        <f t="shared" si="9"/>
        <v>94.360906357166598</v>
      </c>
      <c r="K42" s="36">
        <f t="shared" si="10"/>
        <v>1</v>
      </c>
      <c r="L42" s="42">
        <f t="shared" si="11"/>
        <v>0</v>
      </c>
      <c r="M42" s="14">
        <f t="shared" si="12"/>
        <v>2.0956597184957539</v>
      </c>
      <c r="N42" s="14">
        <f t="shared" si="13"/>
        <v>5.5239057481847942</v>
      </c>
      <c r="O42" s="14">
        <f t="shared" si="20"/>
        <v>2.0956597184957539</v>
      </c>
      <c r="P42" s="14">
        <f t="shared" si="21"/>
        <v>162.86979155487262</v>
      </c>
      <c r="Q42" s="124">
        <f t="shared" si="14"/>
        <v>1</v>
      </c>
      <c r="R42" s="124">
        <f t="shared" si="15"/>
        <v>0</v>
      </c>
      <c r="S42" s="14">
        <f t="shared" si="16"/>
        <v>0.48933016300469001</v>
      </c>
      <c r="T42" s="14">
        <f t="shared" si="17"/>
        <v>2.3846282413807218</v>
      </c>
      <c r="U42" s="14">
        <f t="shared" si="22"/>
        <v>0.48933016300469001</v>
      </c>
      <c r="V42" s="14">
        <f t="shared" si="23"/>
        <v>114.6799048901407</v>
      </c>
      <c r="W42" s="14">
        <v>0.66151894436463887</v>
      </c>
      <c r="X42" s="14">
        <f t="shared" si="24"/>
        <v>1.0158669999999992</v>
      </c>
      <c r="Y42" s="14">
        <f t="shared" si="25"/>
        <v>0.67118720216710759</v>
      </c>
      <c r="Z42" s="14">
        <v>95.478052852266728</v>
      </c>
      <c r="AA42" s="14">
        <v>79.001688923755637</v>
      </c>
      <c r="AB42" s="14">
        <v>134.89659756567801</v>
      </c>
      <c r="AC42" s="14">
        <v>106.2046899590168</v>
      </c>
      <c r="AD42" s="14">
        <v>1.4111522560019152</v>
      </c>
      <c r="AE42" s="19">
        <f t="shared" si="26"/>
        <v>11.578145500000002</v>
      </c>
      <c r="AF42" s="14">
        <f t="shared" si="27"/>
        <v>1.616768871879066</v>
      </c>
      <c r="AG42" s="14">
        <v>113.72659415044424</v>
      </c>
      <c r="AH42" s="14">
        <v>92.758138877546585</v>
      </c>
      <c r="AI42" s="14">
        <v>202.33373610003736</v>
      </c>
      <c r="AJ42" s="14">
        <v>117.49211236962191</v>
      </c>
    </row>
    <row r="43" spans="1:36" x14ac:dyDescent="0.3">
      <c r="A43" s="7">
        <v>2020</v>
      </c>
      <c r="B43" s="2" t="s">
        <v>33</v>
      </c>
      <c r="C43" s="12">
        <v>5.9860559999999996</v>
      </c>
      <c r="D43" s="12">
        <v>4.2123939999999997</v>
      </c>
      <c r="E43" s="12">
        <v>31.388005</v>
      </c>
      <c r="F43" s="14">
        <f t="shared" si="7"/>
        <v>0.41378608383889759</v>
      </c>
      <c r="G43" s="14">
        <f t="shared" si="18"/>
        <v>2.4743984999999995</v>
      </c>
      <c r="H43" s="14">
        <f t="shared" si="19"/>
        <v>0.75497995994429767</v>
      </c>
      <c r="I43" s="14">
        <f t="shared" si="8"/>
        <v>92.321568485475296</v>
      </c>
      <c r="J43" s="14">
        <f t="shared" si="9"/>
        <v>82.10575960825534</v>
      </c>
      <c r="K43" s="36">
        <f t="shared" si="10"/>
        <v>1</v>
      </c>
      <c r="L43" s="42">
        <f t="shared" si="11"/>
        <v>0</v>
      </c>
      <c r="M43" s="14">
        <f t="shared" si="12"/>
        <v>1.0414043057700246</v>
      </c>
      <c r="N43" s="14">
        <f t="shared" si="13"/>
        <v>2.74501589168141</v>
      </c>
      <c r="O43" s="14">
        <f t="shared" si="20"/>
        <v>1.0414043057700246</v>
      </c>
      <c r="P43" s="14">
        <f t="shared" si="21"/>
        <v>131.24212917310075</v>
      </c>
      <c r="Q43" s="124">
        <f t="shared" si="14"/>
        <v>1</v>
      </c>
      <c r="R43" s="124">
        <f t="shared" si="15"/>
        <v>0</v>
      </c>
      <c r="S43" s="14">
        <f t="shared" si="16"/>
        <v>0.24316473433101621</v>
      </c>
      <c r="T43" s="14">
        <f t="shared" si="17"/>
        <v>1.1850025537625073</v>
      </c>
      <c r="U43" s="14">
        <f t="shared" si="22"/>
        <v>0.24316473433101621</v>
      </c>
      <c r="V43" s="14">
        <f t="shared" si="23"/>
        <v>107.29494202993048</v>
      </c>
      <c r="W43" s="14">
        <v>-1.2451866568482493</v>
      </c>
      <c r="X43" s="14">
        <f t="shared" si="24"/>
        <v>-1.3995560000000005</v>
      </c>
      <c r="Y43" s="14">
        <f t="shared" si="25"/>
        <v>-0.92469198814036635</v>
      </c>
      <c r="Z43" s="14">
        <v>74.074772240449818</v>
      </c>
      <c r="AA43" s="14">
        <v>57.598408311938719</v>
      </c>
      <c r="AB43" s="14">
        <v>40.485220591700809</v>
      </c>
      <c r="AC43" s="14">
        <v>77.419304874782597</v>
      </c>
      <c r="AD43" s="14">
        <v>0.2689241195239902</v>
      </c>
      <c r="AE43" s="19">
        <f t="shared" si="26"/>
        <v>3.1918625000000027</v>
      </c>
      <c r="AF43" s="14">
        <f t="shared" si="27"/>
        <v>0.44571075163272905</v>
      </c>
      <c r="AG43" s="14">
        <v>97.242417718181599</v>
      </c>
      <c r="AH43" s="14">
        <v>76.273962445283928</v>
      </c>
      <c r="AI43" s="14">
        <v>128.21135861028915</v>
      </c>
      <c r="AJ43" s="14">
        <v>104.82222455387026</v>
      </c>
    </row>
    <row r="44" spans="1:36" x14ac:dyDescent="0.3">
      <c r="A44" s="7">
        <v>2020</v>
      </c>
      <c r="B44" s="2" t="s">
        <v>34</v>
      </c>
      <c r="C44" s="12">
        <v>3.7519499999999999</v>
      </c>
      <c r="D44" s="12">
        <v>5.2936209999999999</v>
      </c>
      <c r="E44" s="12">
        <v>32.197479999999999</v>
      </c>
      <c r="F44" s="14">
        <f t="shared" si="7"/>
        <v>-0.30225582844296628</v>
      </c>
      <c r="G44" s="14">
        <f t="shared" si="18"/>
        <v>0.2402924999999998</v>
      </c>
      <c r="H44" s="14">
        <f t="shared" si="19"/>
        <v>7.3317221144821684E-2</v>
      </c>
      <c r="I44" s="14">
        <f t="shared" si="8"/>
        <v>81.391417107125818</v>
      </c>
      <c r="J44" s="14">
        <f t="shared" si="9"/>
        <v>71.175608229905848</v>
      </c>
      <c r="K44" s="36">
        <f t="shared" si="10"/>
        <v>1</v>
      </c>
      <c r="L44" s="42">
        <f t="shared" si="11"/>
        <v>0</v>
      </c>
      <c r="M44" s="14">
        <f t="shared" si="12"/>
        <v>0.10113231322450425</v>
      </c>
      <c r="N44" s="14">
        <f t="shared" si="13"/>
        <v>0.266572555371277</v>
      </c>
      <c r="O44" s="14">
        <f t="shared" si="20"/>
        <v>0.10113231322450425</v>
      </c>
      <c r="P44" s="14">
        <f t="shared" si="21"/>
        <v>103.03396939673513</v>
      </c>
      <c r="Q44" s="124">
        <f t="shared" si="14"/>
        <v>1</v>
      </c>
      <c r="R44" s="124">
        <f t="shared" si="15"/>
        <v>0</v>
      </c>
      <c r="S44" s="14">
        <f t="shared" si="16"/>
        <v>2.3614087190982243E-2</v>
      </c>
      <c r="T44" s="14">
        <f t="shared" si="17"/>
        <v>0.11507735158664907</v>
      </c>
      <c r="U44" s="14">
        <f t="shared" si="22"/>
        <v>2.3614087190982243E-2</v>
      </c>
      <c r="V44" s="14">
        <f t="shared" si="23"/>
        <v>100.70842261572946</v>
      </c>
      <c r="W44" s="14">
        <v>-0.39167918545189012</v>
      </c>
      <c r="X44" s="14">
        <f t="shared" si="24"/>
        <v>-0.31832900000000031</v>
      </c>
      <c r="Y44" s="14">
        <f t="shared" si="25"/>
        <v>-0.21032118464193991</v>
      </c>
      <c r="Z44" s="14">
        <v>83.655622007166855</v>
      </c>
      <c r="AA44" s="14">
        <v>67.179258078655764</v>
      </c>
      <c r="AB44" s="14">
        <v>86.463363942375665</v>
      </c>
      <c r="AC44" s="14">
        <v>94.864021090606357</v>
      </c>
      <c r="AD44" s="14">
        <v>0.3791761967285715</v>
      </c>
      <c r="AE44" s="19">
        <f t="shared" si="26"/>
        <v>4.0013375000000018</v>
      </c>
      <c r="AF44" s="14">
        <f t="shared" si="27"/>
        <v>0.5587456053201616</v>
      </c>
      <c r="AG44" s="14">
        <v>98.83353129227703</v>
      </c>
      <c r="AH44" s="14">
        <v>77.865076019379359</v>
      </c>
      <c r="AI44" s="14">
        <v>135.36592416913257</v>
      </c>
      <c r="AJ44" s="14">
        <v>106.04516890712611</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44"/>
  <sheetViews>
    <sheetView zoomScaleNormal="100" workbookViewId="0">
      <selection activeCell="J13" sqref="J13"/>
    </sheetView>
  </sheetViews>
  <sheetFormatPr baseColWidth="10" defaultRowHeight="14.4" x14ac:dyDescent="0.3"/>
  <cols>
    <col min="1" max="1" width="5" style="9" bestFit="1" customWidth="1"/>
    <col min="2" max="2" width="7.6640625" bestFit="1" customWidth="1"/>
    <col min="3" max="5" width="4.5546875" bestFit="1" customWidth="1"/>
    <col min="6" max="6" width="5.21875" bestFit="1" customWidth="1"/>
    <col min="7" max="8" width="6.21875" customWidth="1"/>
    <col min="9" max="9" width="6.5546875" bestFit="1" customWidth="1"/>
    <col min="10" max="10" width="7.33203125" customWidth="1"/>
    <col min="11" max="15" width="5.5546875" hidden="1" customWidth="1"/>
    <col min="16" max="16" width="7.44140625" customWidth="1"/>
    <col min="17" max="20" width="5" hidden="1" customWidth="1"/>
    <col min="21" max="21" width="0.6640625" customWidth="1"/>
    <col min="22" max="22" width="8" customWidth="1"/>
    <col min="23" max="23" width="5.21875" bestFit="1" customWidth="1"/>
    <col min="24" max="25" width="5.21875" customWidth="1"/>
    <col min="26" max="30" width="6.5546875" bestFit="1" customWidth="1"/>
    <col min="31" max="32" width="6.5546875" customWidth="1"/>
    <col min="33" max="33" width="6.5546875" bestFit="1" customWidth="1"/>
    <col min="34" max="34" width="6.6640625" customWidth="1"/>
    <col min="35" max="35" width="7" customWidth="1"/>
    <col min="36" max="36" width="5.5546875" customWidth="1"/>
    <col min="37" max="37" width="4.77734375" customWidth="1"/>
    <col min="38" max="40" width="5.21875" customWidth="1"/>
    <col min="41" max="41" width="7.109375" customWidth="1"/>
    <col min="42" max="42" width="5.44140625" customWidth="1"/>
    <col min="43" max="43" width="4.77734375" customWidth="1"/>
    <col min="44" max="44" width="5.21875" customWidth="1"/>
  </cols>
  <sheetData>
    <row r="1" spans="1:36" x14ac:dyDescent="0.3">
      <c r="B1" s="5" t="s">
        <v>104</v>
      </c>
      <c r="C1" s="121">
        <f>MAX(C13:C44)</f>
        <v>13.687469</v>
      </c>
      <c r="D1" s="19">
        <f t="shared" ref="D1:E1" si="0">MAX(D13:D44)</f>
        <v>10.523719999999999</v>
      </c>
      <c r="E1" s="19">
        <f t="shared" si="0"/>
        <v>48.053342000000001</v>
      </c>
      <c r="F1" s="176" t="s">
        <v>186</v>
      </c>
      <c r="P1" s="14"/>
      <c r="AB1" s="14"/>
      <c r="AI1" s="14"/>
      <c r="AJ1" s="14"/>
    </row>
    <row r="2" spans="1:36" x14ac:dyDescent="0.3">
      <c r="B2" s="5" t="s">
        <v>105</v>
      </c>
      <c r="C2" s="121">
        <f>MIN(C13:C44)</f>
        <v>1.423562</v>
      </c>
      <c r="D2" s="19">
        <f t="shared" ref="D2:E2" si="1">MIN(D13:D44)</f>
        <v>3.7525439999999999</v>
      </c>
      <c r="E2" s="19">
        <f t="shared" si="1"/>
        <v>17.528493999999998</v>
      </c>
    </row>
    <row r="3" spans="1:36" x14ac:dyDescent="0.3">
      <c r="B3" s="5"/>
      <c r="C3" s="88"/>
      <c r="AD3" s="14"/>
    </row>
    <row r="4" spans="1:36" x14ac:dyDescent="0.3">
      <c r="B4" s="5" t="s">
        <v>40</v>
      </c>
      <c r="C4" s="121">
        <f>AVERAGE(C13:C44)</f>
        <v>4.6950114999999979</v>
      </c>
      <c r="D4" s="19">
        <f t="shared" ref="D4:E4" si="2">AVERAGE(D13:D44)</f>
        <v>5.7898019062499992</v>
      </c>
      <c r="E4" s="19">
        <f t="shared" si="2"/>
        <v>29.413553750000002</v>
      </c>
      <c r="AD4" s="14"/>
    </row>
    <row r="5" spans="1:36" x14ac:dyDescent="0.3">
      <c r="B5" s="5" t="s">
        <v>106</v>
      </c>
      <c r="C5" s="88">
        <f>_xlfn.STDEV.P(C13:C44)</f>
        <v>3.1200771374966143</v>
      </c>
      <c r="D5">
        <f t="shared" ref="D5:E5" si="3">_xlfn.STDEV.P(D13:D44)</f>
        <v>1.2668043763355537</v>
      </c>
      <c r="E5">
        <f t="shared" si="3"/>
        <v>7.3420385404436015</v>
      </c>
      <c r="F5" s="123"/>
      <c r="G5" s="123"/>
      <c r="H5" s="123"/>
      <c r="AD5" s="14"/>
      <c r="AI5" s="5"/>
      <c r="AJ5" s="5"/>
    </row>
    <row r="6" spans="1:36" x14ac:dyDescent="0.3">
      <c r="B6" s="5" t="s">
        <v>91</v>
      </c>
      <c r="C6" s="121">
        <f>MEDIAN(C13:C44)</f>
        <v>3.5116575000000001</v>
      </c>
      <c r="D6" s="19">
        <f t="shared" ref="D6:E6" si="4">MEDIAN(D13:D44)</f>
        <v>5.6119500000000002</v>
      </c>
      <c r="E6" s="19">
        <f t="shared" si="4"/>
        <v>28.196142499999997</v>
      </c>
      <c r="F6" s="123"/>
      <c r="G6" s="123"/>
      <c r="H6" s="123"/>
      <c r="Y6" s="14"/>
      <c r="Z6" s="14"/>
      <c r="AA6" s="14"/>
      <c r="AI6" s="5"/>
      <c r="AJ6" s="5"/>
    </row>
    <row r="7" spans="1:36" x14ac:dyDescent="0.3">
      <c r="B7" s="5"/>
      <c r="C7" s="121"/>
      <c r="D7" s="19"/>
      <c r="E7" s="19"/>
      <c r="F7" s="123"/>
      <c r="G7" s="123"/>
      <c r="H7" s="123"/>
      <c r="J7" s="123"/>
      <c r="K7" s="123"/>
      <c r="L7" s="123"/>
      <c r="M7" s="123"/>
      <c r="N7" s="123"/>
      <c r="O7" s="123"/>
      <c r="P7" s="123"/>
      <c r="Q7" s="123"/>
      <c r="R7" s="123"/>
      <c r="S7" s="123"/>
      <c r="T7" s="123"/>
      <c r="U7" s="123"/>
      <c r="V7" s="123"/>
      <c r="AI7" s="5"/>
      <c r="AJ7" s="5"/>
    </row>
    <row r="8" spans="1:36" x14ac:dyDescent="0.3">
      <c r="B8" s="5" t="s">
        <v>66</v>
      </c>
      <c r="C8" s="123">
        <f>QUARTILE(C13:C44,1)</f>
        <v>2.6102424999999996</v>
      </c>
      <c r="D8" s="123">
        <f t="shared" ref="D8:E8" si="5">QUARTILE(D13:D44,1)</f>
        <v>4.914762249999999</v>
      </c>
      <c r="E8" s="123">
        <f t="shared" si="5"/>
        <v>24.429086999999999</v>
      </c>
      <c r="F8" s="122"/>
      <c r="G8" s="122"/>
      <c r="H8" s="122"/>
      <c r="AI8" s="5"/>
      <c r="AJ8" s="5"/>
    </row>
    <row r="9" spans="1:36" x14ac:dyDescent="0.3">
      <c r="B9" s="5" t="s">
        <v>68</v>
      </c>
      <c r="C9" s="123">
        <f>QUARTILE(C13:C44,3)</f>
        <v>5.8876784999999998</v>
      </c>
      <c r="D9" s="123">
        <f t="shared" ref="D9:E9" si="6">QUARTILE(D13:D44,3)</f>
        <v>6.4282997499999999</v>
      </c>
      <c r="E9" s="123">
        <f t="shared" si="6"/>
        <v>31.590373749999998</v>
      </c>
      <c r="G9" s="141"/>
      <c r="H9" s="141"/>
      <c r="I9" s="141"/>
      <c r="J9" s="141"/>
      <c r="K9" s="141"/>
      <c r="L9" s="141"/>
      <c r="M9" s="141"/>
      <c r="N9" s="141"/>
      <c r="O9" s="141"/>
      <c r="P9" s="141"/>
      <c r="V9" s="141"/>
      <c r="W9" s="141"/>
      <c r="X9" s="141"/>
      <c r="Y9" s="141"/>
      <c r="Z9" s="141"/>
      <c r="AA9" s="141"/>
      <c r="AB9" s="141"/>
      <c r="AC9" s="141"/>
      <c r="AD9" s="141"/>
      <c r="AE9" s="141"/>
      <c r="AF9" s="141"/>
      <c r="AG9" s="141"/>
      <c r="AH9" s="141"/>
      <c r="AI9" s="141"/>
      <c r="AJ9" s="141"/>
    </row>
    <row r="10" spans="1:36" x14ac:dyDescent="0.3">
      <c r="F10" s="119" t="s">
        <v>108</v>
      </c>
      <c r="G10" s="119"/>
      <c r="H10" s="119"/>
      <c r="I10" s="120"/>
      <c r="J10" s="120"/>
      <c r="K10" s="120"/>
      <c r="L10" s="120"/>
      <c r="M10" s="120"/>
      <c r="N10" s="120"/>
      <c r="O10" s="120"/>
      <c r="P10" s="120"/>
      <c r="Q10" s="120"/>
      <c r="R10" s="120"/>
      <c r="S10" s="120"/>
      <c r="T10" s="120"/>
      <c r="U10" s="120"/>
      <c r="V10" s="120"/>
      <c r="W10" s="133" t="s">
        <v>112</v>
      </c>
      <c r="X10" s="133"/>
      <c r="Y10" s="133"/>
      <c r="Z10" s="134"/>
      <c r="AA10" s="135"/>
      <c r="AB10" s="135"/>
      <c r="AC10" s="135"/>
      <c r="AD10" s="136" t="s">
        <v>113</v>
      </c>
      <c r="AE10" s="136"/>
      <c r="AF10" s="136"/>
      <c r="AG10" s="137"/>
      <c r="AH10" s="137"/>
      <c r="AI10" s="137"/>
      <c r="AJ10" s="137"/>
    </row>
    <row r="11" spans="1:36" x14ac:dyDescent="0.3">
      <c r="A11" s="5" t="s">
        <v>43</v>
      </c>
      <c r="C11" s="88"/>
      <c r="D11" s="88"/>
      <c r="E11" s="88"/>
      <c r="F11" s="119" t="s">
        <v>109</v>
      </c>
      <c r="G11" s="119"/>
      <c r="H11" s="119"/>
      <c r="I11" s="120"/>
      <c r="J11" s="120"/>
      <c r="K11" s="120"/>
      <c r="L11" s="120"/>
      <c r="M11" s="120"/>
      <c r="N11" s="120"/>
      <c r="O11" s="120"/>
      <c r="P11" s="120"/>
      <c r="Q11" s="120"/>
      <c r="R11" s="120"/>
      <c r="S11" s="120"/>
      <c r="T11" s="120"/>
      <c r="U11" s="120"/>
      <c r="V11" s="120"/>
      <c r="W11" s="135"/>
      <c r="X11" s="135"/>
      <c r="Y11" s="135"/>
      <c r="Z11" s="135"/>
      <c r="AA11" s="135"/>
      <c r="AB11" s="135"/>
      <c r="AC11" s="135"/>
      <c r="AD11" s="137"/>
      <c r="AE11" s="137"/>
      <c r="AF11" s="137"/>
      <c r="AG11" s="137"/>
      <c r="AH11" s="137"/>
      <c r="AI11" s="137"/>
      <c r="AJ11" s="137"/>
    </row>
    <row r="12" spans="1:36" ht="15.6" x14ac:dyDescent="0.35">
      <c r="A12" s="6" t="s">
        <v>36</v>
      </c>
      <c r="B12" s="5" t="s">
        <v>35</v>
      </c>
      <c r="C12" s="87" t="s">
        <v>0</v>
      </c>
      <c r="D12" s="87" t="s">
        <v>1</v>
      </c>
      <c r="E12" s="87" t="s">
        <v>2</v>
      </c>
      <c r="F12" s="44" t="s">
        <v>107</v>
      </c>
      <c r="G12" s="138" t="s">
        <v>115</v>
      </c>
      <c r="H12" s="44" t="s">
        <v>116</v>
      </c>
      <c r="I12" s="44" t="s">
        <v>100</v>
      </c>
      <c r="J12" s="44" t="s">
        <v>97</v>
      </c>
      <c r="K12" s="131" t="s">
        <v>52</v>
      </c>
      <c r="L12" s="132" t="s">
        <v>51</v>
      </c>
      <c r="M12" s="39" t="s">
        <v>56</v>
      </c>
      <c r="N12" s="39" t="s">
        <v>57</v>
      </c>
      <c r="O12" s="39" t="s">
        <v>58</v>
      </c>
      <c r="P12" s="125" t="s">
        <v>153</v>
      </c>
      <c r="Q12" s="131" t="s">
        <v>52</v>
      </c>
      <c r="R12" s="132" t="s">
        <v>51</v>
      </c>
      <c r="S12" s="39" t="s">
        <v>56</v>
      </c>
      <c r="T12" s="39" t="s">
        <v>57</v>
      </c>
      <c r="U12" s="39" t="s">
        <v>58</v>
      </c>
      <c r="V12" s="126" t="s">
        <v>95</v>
      </c>
      <c r="W12" s="130" t="s">
        <v>110</v>
      </c>
      <c r="X12" s="138" t="s">
        <v>117</v>
      </c>
      <c r="Y12" s="44" t="s">
        <v>118</v>
      </c>
      <c r="Z12" s="44" t="s">
        <v>101</v>
      </c>
      <c r="AA12" s="44" t="s">
        <v>98</v>
      </c>
      <c r="AB12" s="44" t="s">
        <v>154</v>
      </c>
      <c r="AC12" s="126" t="s">
        <v>96</v>
      </c>
      <c r="AD12" s="23" t="s">
        <v>114</v>
      </c>
      <c r="AE12" s="138" t="s">
        <v>119</v>
      </c>
      <c r="AF12" s="44" t="s">
        <v>120</v>
      </c>
      <c r="AG12" s="22" t="s">
        <v>102</v>
      </c>
      <c r="AH12" s="22" t="s">
        <v>99</v>
      </c>
      <c r="AI12" s="125" t="s">
        <v>155</v>
      </c>
      <c r="AJ12" s="22" t="s">
        <v>103</v>
      </c>
    </row>
    <row r="13" spans="1:36" x14ac:dyDescent="0.3">
      <c r="A13" s="7">
        <v>2020</v>
      </c>
      <c r="B13" s="2" t="s">
        <v>3</v>
      </c>
      <c r="C13" s="12">
        <v>2.1087609999999999</v>
      </c>
      <c r="D13" s="12">
        <v>5.0119829999999999</v>
      </c>
      <c r="E13" s="12">
        <v>23.479358999999999</v>
      </c>
      <c r="F13" s="14">
        <f t="shared" ref="F13:F44" si="7">(C13-C$4)/C$5</f>
        <v>-0.82890594880454438</v>
      </c>
      <c r="G13" s="14">
        <f>C13-C$6</f>
        <v>-1.4028965000000002</v>
      </c>
      <c r="H13" s="14">
        <f>G13/(C$9-C$8)</f>
        <v>-0.42804695499774825</v>
      </c>
      <c r="I13" s="14">
        <f t="shared" ref="I13:I44" si="8">(((C13-C$2)/(C$1-C$2))*60)+70</f>
        <v>73.352271017710748</v>
      </c>
      <c r="J13" s="14">
        <f t="shared" ref="J13:J44" si="9">(((C13-C$6)/(C$1-C$2))*60)+70</f>
        <v>63.136462140490792</v>
      </c>
      <c r="K13" s="36">
        <f t="shared" ref="K13:K44" si="10">IF(C13&gt;=C$6,1,0)</f>
        <v>0</v>
      </c>
      <c r="L13" s="42">
        <f t="shared" ref="L13:L44" si="11">IF(C13&lt;C$6,1,0)</f>
        <v>1</v>
      </c>
      <c r="M13" s="14">
        <f t="shared" ref="M13:M44" si="12">(C13-C$6)/(C$9-C$6)</f>
        <v>-0.5904394363517832</v>
      </c>
      <c r="N13" s="14">
        <f t="shared" ref="N13:N44" si="13">(C13-C$6)/(C$6-C$8)</f>
        <v>-1.5563269969991618</v>
      </c>
      <c r="O13" s="14">
        <f>(M13*K13)+(N13*L13)</f>
        <v>-1.5563269969991618</v>
      </c>
      <c r="P13" s="14">
        <f>(O13*30)+100</f>
        <v>53.310190090025145</v>
      </c>
      <c r="Q13" s="124">
        <f t="shared" ref="Q13:Q44" si="14">IF(C13&gt;=C$6,1,0)</f>
        <v>0</v>
      </c>
      <c r="R13" s="124">
        <f t="shared" ref="R13:R44" si="15">IF(C13&lt;C$6,1,0)</f>
        <v>1</v>
      </c>
      <c r="S13" s="14">
        <f t="shared" ref="S13:S44" si="16">(C13-C$6)/(C$1-C$6)</f>
        <v>-0.13786581050562899</v>
      </c>
      <c r="T13" s="14">
        <f t="shared" ref="T13:T44" si="17">(C13-C$6)/(C$6-C$2)</f>
        <v>-0.67185456795438725</v>
      </c>
      <c r="U13" s="14">
        <f>(S13*Q13)+(T13*R13)</f>
        <v>-0.67185456795438725</v>
      </c>
      <c r="V13" s="14">
        <f>(U13*30)+100</f>
        <v>79.844362961368375</v>
      </c>
      <c r="W13" s="14">
        <v>-0.61400080452829853</v>
      </c>
      <c r="X13" s="14">
        <f>D13-D$6</f>
        <v>-0.59996700000000036</v>
      </c>
      <c r="Y13" s="14">
        <f>X13/(D$9-D$8)</f>
        <v>-0.39640048561730384</v>
      </c>
      <c r="Z13" s="14">
        <v>81.160002339327761</v>
      </c>
      <c r="AA13" s="14">
        <v>64.68363841081667</v>
      </c>
      <c r="AB13">
        <v>74.486977543407306</v>
      </c>
      <c r="AC13" s="14">
        <v>90.32002155527087</v>
      </c>
      <c r="AD13">
        <v>-0.80824892396185422</v>
      </c>
      <c r="AE13" s="19">
        <f>E13-E$6</f>
        <v>-4.7167834999999982</v>
      </c>
      <c r="AF13" s="14">
        <f>AE13/(E$9-E$8)</f>
        <v>-0.65865027678161314</v>
      </c>
      <c r="AG13">
        <v>81.69709018698471</v>
      </c>
      <c r="AH13">
        <v>60.728634914087046</v>
      </c>
      <c r="AI13" s="14">
        <v>62.436575463249739</v>
      </c>
      <c r="AJ13">
        <v>86.735267383435072</v>
      </c>
    </row>
    <row r="14" spans="1:36" x14ac:dyDescent="0.3">
      <c r="A14" s="7">
        <v>2020</v>
      </c>
      <c r="B14" s="2" t="s">
        <v>4</v>
      </c>
      <c r="C14" s="12">
        <v>1.8211979999999999</v>
      </c>
      <c r="D14" s="12">
        <v>6.5137599999999996</v>
      </c>
      <c r="E14" s="12">
        <v>24.620450999999999</v>
      </c>
      <c r="F14" s="14">
        <f t="shared" si="7"/>
        <v>-0.9210712983544358</v>
      </c>
      <c r="G14" s="14">
        <f t="shared" ref="G14:G44" si="18">C14-C$6</f>
        <v>-1.6904595000000002</v>
      </c>
      <c r="H14" s="14">
        <f t="shared" ref="H14:H44" si="19">G14/(C$9-C$8)</f>
        <v>-0.51578718852175909</v>
      </c>
      <c r="I14" s="14">
        <f t="shared" si="8"/>
        <v>71.945396356968459</v>
      </c>
      <c r="J14" s="14">
        <f t="shared" si="9"/>
        <v>61.729587479748503</v>
      </c>
      <c r="K14" s="36">
        <f t="shared" si="10"/>
        <v>0</v>
      </c>
      <c r="L14" s="42">
        <f t="shared" si="11"/>
        <v>1</v>
      </c>
      <c r="M14" s="14">
        <f t="shared" si="12"/>
        <v>-0.71146656532076125</v>
      </c>
      <c r="N14" s="14">
        <f t="shared" si="13"/>
        <v>-1.8753398822961669</v>
      </c>
      <c r="O14" s="14">
        <f t="shared" ref="O14:O44" si="20">(M14*K14)+(N14*L14)</f>
        <v>-1.8753398822961669</v>
      </c>
      <c r="P14" s="14">
        <f t="shared" ref="P14:P44" si="21">(O14*30)+100</f>
        <v>43.739803531114994</v>
      </c>
      <c r="Q14" s="124">
        <f t="shared" si="14"/>
        <v>0</v>
      </c>
      <c r="R14" s="124">
        <f t="shared" si="15"/>
        <v>1</v>
      </c>
      <c r="S14" s="14">
        <f t="shared" si="16"/>
        <v>-0.16612527659341964</v>
      </c>
      <c r="T14" s="14">
        <f t="shared" si="17"/>
        <v>-0.80957001248266669</v>
      </c>
      <c r="U14" s="14">
        <f t="shared" ref="U14:U44" si="22">(S14*Q14)+(T14*R14)</f>
        <v>-0.80957001248266669</v>
      </c>
      <c r="V14" s="14">
        <f t="shared" ref="V14:V44" si="23">(U14*30)+100</f>
        <v>75.712899625519995</v>
      </c>
      <c r="W14" s="14">
        <v>0.57148373282714082</v>
      </c>
      <c r="X14" s="14">
        <f t="shared" ref="X14:X44" si="24">D14-D$6</f>
        <v>0.90180999999999933</v>
      </c>
      <c r="Y14" s="14">
        <f t="shared" ref="Y14:Y44" si="25">X14/(D$9-D$8)</f>
        <v>0.59582930716946148</v>
      </c>
      <c r="Z14" s="14">
        <v>94.46738350915706</v>
      </c>
      <c r="AA14" s="14">
        <v>77.991019580645954</v>
      </c>
      <c r="AB14">
        <v>130.9785637792192</v>
      </c>
      <c r="AC14" s="14">
        <v>105.5080551410184</v>
      </c>
      <c r="AD14">
        <v>-0.65282996317674002</v>
      </c>
      <c r="AE14" s="19">
        <f t="shared" ref="AE14:AE44" si="26">E14-E$6</f>
        <v>-3.5756914999999978</v>
      </c>
      <c r="AF14" s="14">
        <f t="shared" ref="AF14:AF44" si="27">AE14/(E$9-E$8)</f>
        <v>-0.49930852161449873</v>
      </c>
      <c r="AG14">
        <v>83.940034033912312</v>
      </c>
      <c r="AH14">
        <v>62.971578761014641</v>
      </c>
      <c r="AI14" s="14">
        <v>71.523980732431468</v>
      </c>
      <c r="AJ14">
        <v>89.944293252632022</v>
      </c>
    </row>
    <row r="15" spans="1:36" x14ac:dyDescent="0.3">
      <c r="A15" s="7">
        <v>2020</v>
      </c>
      <c r="B15" s="2" t="s">
        <v>5</v>
      </c>
      <c r="C15" s="12">
        <v>2.330508</v>
      </c>
      <c r="D15" s="12">
        <v>4.2319749999999994</v>
      </c>
      <c r="E15" s="12">
        <v>23.854994999999999</v>
      </c>
      <c r="F15" s="14">
        <f t="shared" si="7"/>
        <v>-0.75783494952216179</v>
      </c>
      <c r="G15" s="14">
        <f t="shared" si="18"/>
        <v>-1.1811495000000001</v>
      </c>
      <c r="H15" s="14">
        <f t="shared" si="19"/>
        <v>-0.3603882730280622</v>
      </c>
      <c r="I15" s="14">
        <f t="shared" si="8"/>
        <v>74.437147150577715</v>
      </c>
      <c r="J15" s="14">
        <f t="shared" si="9"/>
        <v>64.221338273357745</v>
      </c>
      <c r="K15" s="36">
        <f t="shared" si="10"/>
        <v>0</v>
      </c>
      <c r="L15" s="42">
        <f t="shared" si="11"/>
        <v>1</v>
      </c>
      <c r="M15" s="14">
        <f t="shared" si="12"/>
        <v>-0.49711239925909756</v>
      </c>
      <c r="N15" s="14">
        <f t="shared" si="13"/>
        <v>-1.3103282062091262</v>
      </c>
      <c r="O15" s="14">
        <f t="shared" si="20"/>
        <v>-1.3103282062091262</v>
      </c>
      <c r="P15" s="14">
        <f t="shared" si="21"/>
        <v>60.690153813726212</v>
      </c>
      <c r="Q15" s="124">
        <f t="shared" si="14"/>
        <v>0</v>
      </c>
      <c r="R15" s="124">
        <f t="shared" si="15"/>
        <v>1</v>
      </c>
      <c r="S15" s="14">
        <f t="shared" si="16"/>
        <v>-0.1160742315244342</v>
      </c>
      <c r="T15" s="14">
        <f t="shared" si="17"/>
        <v>-0.56565875459240256</v>
      </c>
      <c r="U15" s="14">
        <f t="shared" si="22"/>
        <v>-0.56565875459240256</v>
      </c>
      <c r="V15" s="14">
        <f t="shared" si="23"/>
        <v>83.030237362227922</v>
      </c>
      <c r="W15" s="14">
        <v>-1.229729653094725</v>
      </c>
      <c r="X15" s="14">
        <f t="shared" si="24"/>
        <v>-1.3799750000000008</v>
      </c>
      <c r="Y15" s="14">
        <f t="shared" si="25"/>
        <v>-0.91175474674396906</v>
      </c>
      <c r="Z15" s="14">
        <v>74.248281243907996</v>
      </c>
      <c r="AA15" s="14">
        <v>57.771917315396905</v>
      </c>
      <c r="AB15">
        <v>41.317883876052328</v>
      </c>
      <c r="AC15" s="14">
        <v>77.7352283471173</v>
      </c>
      <c r="AD15">
        <v>-0.75708656654152595</v>
      </c>
      <c r="AE15" s="19">
        <f t="shared" si="26"/>
        <v>-4.3411474999999982</v>
      </c>
      <c r="AF15" s="14">
        <f t="shared" si="27"/>
        <v>-0.60619657493815604</v>
      </c>
      <c r="AG15">
        <v>82.435444723590436</v>
      </c>
      <c r="AH15">
        <v>61.466989450692765</v>
      </c>
      <c r="AI15" s="14">
        <v>65.428057802705581</v>
      </c>
      <c r="AJ15">
        <v>87.791646397048055</v>
      </c>
    </row>
    <row r="16" spans="1:36" x14ac:dyDescent="0.3">
      <c r="A16" s="7">
        <v>2020</v>
      </c>
      <c r="B16" s="2" t="s">
        <v>6</v>
      </c>
      <c r="C16" s="12">
        <v>5.8548859999999996</v>
      </c>
      <c r="D16" s="12">
        <v>6.399813</v>
      </c>
      <c r="E16" s="12">
        <v>29.683534999999999</v>
      </c>
      <c r="F16" s="14">
        <f t="shared" si="7"/>
        <v>0.37174545656605912</v>
      </c>
      <c r="G16" s="14">
        <f t="shared" si="18"/>
        <v>2.3432284999999995</v>
      </c>
      <c r="H16" s="14">
        <f t="shared" si="19"/>
        <v>0.71495782068665847</v>
      </c>
      <c r="I16" s="14">
        <f t="shared" si="8"/>
        <v>91.679831720837413</v>
      </c>
      <c r="J16" s="14">
        <f t="shared" si="9"/>
        <v>81.464022843617457</v>
      </c>
      <c r="K16" s="36">
        <f t="shared" si="10"/>
        <v>1</v>
      </c>
      <c r="L16" s="42">
        <f t="shared" si="11"/>
        <v>0</v>
      </c>
      <c r="M16" s="14">
        <f t="shared" si="12"/>
        <v>0.98619856474332501</v>
      </c>
      <c r="N16" s="14">
        <f t="shared" si="13"/>
        <v>2.5995002301936379</v>
      </c>
      <c r="O16" s="14">
        <f t="shared" si="20"/>
        <v>0.98619856474332501</v>
      </c>
      <c r="P16" s="14">
        <f t="shared" si="21"/>
        <v>129.58595694229976</v>
      </c>
      <c r="Q16" s="124">
        <f t="shared" si="14"/>
        <v>1</v>
      </c>
      <c r="R16" s="124">
        <f t="shared" si="15"/>
        <v>0</v>
      </c>
      <c r="S16" s="14">
        <f t="shared" si="16"/>
        <v>0.23027436190224235</v>
      </c>
      <c r="T16" s="14">
        <f t="shared" si="17"/>
        <v>1.1221845456781068</v>
      </c>
      <c r="U16" s="14">
        <f t="shared" si="22"/>
        <v>0.23027436190224235</v>
      </c>
      <c r="V16" s="14">
        <f t="shared" si="23"/>
        <v>106.90823085706727</v>
      </c>
      <c r="W16" s="14">
        <v>0.48153535395461861</v>
      </c>
      <c r="X16" s="14">
        <f t="shared" si="24"/>
        <v>0.78786299999999976</v>
      </c>
      <c r="Y16" s="14">
        <f t="shared" si="25"/>
        <v>0.52054408959143683</v>
      </c>
      <c r="Z16" s="14">
        <v>93.457688885948329</v>
      </c>
      <c r="AA16" s="14">
        <v>76.981324957437224</v>
      </c>
      <c r="AB16">
        <v>127.06430866234238</v>
      </c>
      <c r="AC16" s="14">
        <v>104.81209217858328</v>
      </c>
      <c r="AD16">
        <v>3.6771973956933914E-2</v>
      </c>
      <c r="AE16" s="19">
        <f t="shared" si="26"/>
        <v>1.4873925000000021</v>
      </c>
      <c r="AF16" s="14">
        <f t="shared" si="27"/>
        <v>0.20769905631833585</v>
      </c>
      <c r="AG16">
        <v>93.892091452838685</v>
      </c>
      <c r="AH16">
        <v>72.923636179941013</v>
      </c>
      <c r="AI16" s="14">
        <v>113.14635677813645</v>
      </c>
      <c r="AJ16">
        <v>102.24713333821317</v>
      </c>
    </row>
    <row r="17" spans="1:36" x14ac:dyDescent="0.3">
      <c r="A17" s="7">
        <v>2020</v>
      </c>
      <c r="B17" s="2" t="s">
        <v>7</v>
      </c>
      <c r="C17" s="12">
        <v>1.666687</v>
      </c>
      <c r="D17" s="12">
        <v>4.9769549999999994</v>
      </c>
      <c r="E17" s="12">
        <v>21.263403</v>
      </c>
      <c r="F17" s="14">
        <f t="shared" si="7"/>
        <v>-0.97059283041629096</v>
      </c>
      <c r="G17" s="14">
        <f t="shared" si="18"/>
        <v>-1.8449705000000001</v>
      </c>
      <c r="H17" s="14">
        <f t="shared" si="19"/>
        <v>-0.56293105342102789</v>
      </c>
      <c r="I17" s="14">
        <f t="shared" si="8"/>
        <v>71.189465967085368</v>
      </c>
      <c r="J17" s="14">
        <f t="shared" si="9"/>
        <v>60.973657089865405</v>
      </c>
      <c r="K17" s="36">
        <f t="shared" si="10"/>
        <v>0</v>
      </c>
      <c r="L17" s="42">
        <f t="shared" si="11"/>
        <v>1</v>
      </c>
      <c r="M17" s="14">
        <f t="shared" si="12"/>
        <v>-0.77649587272166376</v>
      </c>
      <c r="N17" s="14">
        <f t="shared" si="13"/>
        <v>-2.0467492775247793</v>
      </c>
      <c r="O17" s="14">
        <f t="shared" si="20"/>
        <v>-2.0467492775247793</v>
      </c>
      <c r="P17" s="14">
        <f t="shared" si="21"/>
        <v>38.597521674256619</v>
      </c>
      <c r="Q17" s="124">
        <f t="shared" si="14"/>
        <v>0</v>
      </c>
      <c r="R17" s="124">
        <f t="shared" si="15"/>
        <v>1</v>
      </c>
      <c r="S17" s="14">
        <f t="shared" si="16"/>
        <v>-0.18130942185790294</v>
      </c>
      <c r="T17" s="14">
        <f t="shared" si="17"/>
        <v>-0.88356614915361864</v>
      </c>
      <c r="U17" s="14">
        <f t="shared" si="22"/>
        <v>-0.88356614915361864</v>
      </c>
      <c r="V17" s="14">
        <f t="shared" si="23"/>
        <v>73.493015525391442</v>
      </c>
      <c r="W17" s="14">
        <v>-0.64165148260799143</v>
      </c>
      <c r="X17" s="14">
        <f t="shared" si="24"/>
        <v>-0.63499500000000086</v>
      </c>
      <c r="Y17" s="14">
        <f t="shared" si="25"/>
        <v>-0.4195436188399696</v>
      </c>
      <c r="Z17" s="14">
        <v>80.849616078506898</v>
      </c>
      <c r="AA17" s="14">
        <v>64.373252149995793</v>
      </c>
      <c r="AB17">
        <v>72.99744536812176</v>
      </c>
      <c r="AC17" s="14">
        <v>89.75487333051521</v>
      </c>
      <c r="AD17">
        <v>-1.110066462482445</v>
      </c>
      <c r="AE17" s="19">
        <f t="shared" si="26"/>
        <v>-6.9327394999999967</v>
      </c>
      <c r="AF17" s="14">
        <f t="shared" si="27"/>
        <v>-0.96808572844817287</v>
      </c>
      <c r="AG17">
        <v>77.341381028334695</v>
      </c>
      <c r="AH17">
        <v>56.372925755437024</v>
      </c>
      <c r="AI17" s="14">
        <v>44.789190124753929</v>
      </c>
      <c r="AJ17">
        <v>80.503464751392968</v>
      </c>
    </row>
    <row r="18" spans="1:36" x14ac:dyDescent="0.3">
      <c r="A18" s="7">
        <v>2020</v>
      </c>
      <c r="B18" s="2" t="s">
        <v>8</v>
      </c>
      <c r="C18" s="12">
        <v>3.3677769999999998</v>
      </c>
      <c r="D18" s="12">
        <v>5.9662629999999996</v>
      </c>
      <c r="E18" s="12">
        <v>27.654995999999997</v>
      </c>
      <c r="F18" s="14">
        <f t="shared" si="7"/>
        <v>-0.4253851560429372</v>
      </c>
      <c r="G18" s="14">
        <f t="shared" si="18"/>
        <v>-0.1438805000000003</v>
      </c>
      <c r="H18" s="14">
        <f t="shared" si="19"/>
        <v>-4.3900323301507733E-2</v>
      </c>
      <c r="I18" s="14">
        <f t="shared" si="8"/>
        <v>79.511887198753215</v>
      </c>
      <c r="J18" s="14">
        <f t="shared" si="9"/>
        <v>69.296078321533258</v>
      </c>
      <c r="K18" s="36">
        <f t="shared" si="10"/>
        <v>0</v>
      </c>
      <c r="L18" s="42">
        <f t="shared" si="11"/>
        <v>1</v>
      </c>
      <c r="M18" s="14">
        <f t="shared" si="12"/>
        <v>-6.0555230782893044E-2</v>
      </c>
      <c r="N18" s="14">
        <f t="shared" si="13"/>
        <v>-0.15961626997553871</v>
      </c>
      <c r="O18" s="14">
        <f t="shared" si="20"/>
        <v>-0.15961626997553871</v>
      </c>
      <c r="P18" s="14">
        <f t="shared" si="21"/>
        <v>95.211511900733839</v>
      </c>
      <c r="Q18" s="124">
        <f t="shared" si="14"/>
        <v>0</v>
      </c>
      <c r="R18" s="124">
        <f t="shared" si="15"/>
        <v>1</v>
      </c>
      <c r="S18" s="14">
        <f t="shared" si="16"/>
        <v>-1.4139461997699181E-2</v>
      </c>
      <c r="T18" s="14">
        <f t="shared" si="17"/>
        <v>-6.8905133888751871E-2</v>
      </c>
      <c r="U18" s="14">
        <f t="shared" si="22"/>
        <v>-6.8905133888751871E-2</v>
      </c>
      <c r="V18" s="14">
        <f t="shared" si="23"/>
        <v>97.932845983337444</v>
      </c>
      <c r="W18" s="14">
        <v>0.13929624577114583</v>
      </c>
      <c r="X18" s="14">
        <f t="shared" si="24"/>
        <v>0.35431299999999943</v>
      </c>
      <c r="Y18" s="14">
        <f t="shared" si="25"/>
        <v>0.23409595071149492</v>
      </c>
      <c r="Z18" s="14">
        <v>89.615963312724404</v>
      </c>
      <c r="AA18" s="14">
        <v>73.139599384213312</v>
      </c>
      <c r="AB18">
        <v>112.17119777814227</v>
      </c>
      <c r="AC18" s="14">
        <v>102.16406509262445</v>
      </c>
      <c r="AD18">
        <v>-0.23951900283729019</v>
      </c>
      <c r="AE18" s="19">
        <f t="shared" si="26"/>
        <v>-0.54114649999999997</v>
      </c>
      <c r="AF18" s="14">
        <f t="shared" si="27"/>
        <v>-7.5565539949925917E-2</v>
      </c>
      <c r="AG18">
        <v>89.904771352178386</v>
      </c>
      <c r="AH18">
        <v>68.936316079280729</v>
      </c>
      <c r="AI18" s="14">
        <v>95.690428505765311</v>
      </c>
      <c r="AJ18">
        <v>98.4781655488555</v>
      </c>
    </row>
    <row r="19" spans="1:36" x14ac:dyDescent="0.3">
      <c r="A19" s="7">
        <v>2020</v>
      </c>
      <c r="B19" s="2" t="s">
        <v>9</v>
      </c>
      <c r="C19" s="12">
        <v>13.687469</v>
      </c>
      <c r="D19" s="12">
        <v>10.523719999999999</v>
      </c>
      <c r="E19" s="12">
        <v>48.053342000000001</v>
      </c>
      <c r="F19" s="14">
        <f t="shared" si="7"/>
        <v>2.8821266602450337</v>
      </c>
      <c r="G19" s="14">
        <f t="shared" si="18"/>
        <v>10.1758115</v>
      </c>
      <c r="H19" s="14">
        <f t="shared" si="19"/>
        <v>3.1048086064838487</v>
      </c>
      <c r="I19" s="30">
        <f t="shared" si="8"/>
        <v>130</v>
      </c>
      <c r="J19" s="14">
        <f t="shared" si="9"/>
        <v>119.78419112278004</v>
      </c>
      <c r="K19" s="36">
        <f t="shared" si="10"/>
        <v>1</v>
      </c>
      <c r="L19" s="42">
        <f t="shared" si="11"/>
        <v>0</v>
      </c>
      <c r="M19" s="14">
        <f t="shared" si="12"/>
        <v>4.282711095566917</v>
      </c>
      <c r="N19" s="14">
        <f t="shared" si="13"/>
        <v>11.288708863287159</v>
      </c>
      <c r="O19" s="14">
        <f t="shared" si="20"/>
        <v>4.282711095566917</v>
      </c>
      <c r="P19" s="14">
        <f t="shared" si="21"/>
        <v>228.4813328670075</v>
      </c>
      <c r="Q19" s="124">
        <f t="shared" si="14"/>
        <v>1</v>
      </c>
      <c r="R19" s="124">
        <f t="shared" si="15"/>
        <v>0</v>
      </c>
      <c r="S19" s="14">
        <f t="shared" si="16"/>
        <v>1</v>
      </c>
      <c r="T19" s="14">
        <f t="shared" si="17"/>
        <v>4.873250050105467</v>
      </c>
      <c r="U19" s="14">
        <f t="shared" si="22"/>
        <v>1</v>
      </c>
      <c r="V19" s="30">
        <f t="shared" si="23"/>
        <v>130</v>
      </c>
      <c r="W19" s="14">
        <v>3.7368974896058225</v>
      </c>
      <c r="X19" s="14">
        <f t="shared" si="24"/>
        <v>4.9117699999999989</v>
      </c>
      <c r="Y19" s="14">
        <f t="shared" si="25"/>
        <v>3.2452251761188582</v>
      </c>
      <c r="Z19" s="30">
        <v>130</v>
      </c>
      <c r="AA19" s="14">
        <v>113.52363607148891</v>
      </c>
      <c r="AB19">
        <v>268.7268717510957</v>
      </c>
      <c r="AC19" s="30">
        <v>130</v>
      </c>
      <c r="AD19">
        <v>2.5387755930894085</v>
      </c>
      <c r="AE19" s="19">
        <f t="shared" si="26"/>
        <v>19.857199500000004</v>
      </c>
      <c r="AF19" s="14">
        <f t="shared" si="27"/>
        <v>2.7728535657366336</v>
      </c>
      <c r="AG19" s="5">
        <v>130</v>
      </c>
      <c r="AH19">
        <v>109.03154472710233</v>
      </c>
      <c r="AI19" s="14">
        <v>275.508367321761</v>
      </c>
      <c r="AJ19" s="5">
        <v>130</v>
      </c>
    </row>
    <row r="20" spans="1:36" x14ac:dyDescent="0.3">
      <c r="A20" s="7">
        <v>2020</v>
      </c>
      <c r="B20" s="2" t="s">
        <v>10</v>
      </c>
      <c r="C20" s="12">
        <v>2.6226879999999997</v>
      </c>
      <c r="D20" s="12">
        <v>6.8657349999999999</v>
      </c>
      <c r="E20" s="12">
        <v>27.127120999999999</v>
      </c>
      <c r="F20" s="14">
        <f t="shared" si="7"/>
        <v>-0.66418982886516753</v>
      </c>
      <c r="G20" s="14">
        <f t="shared" si="18"/>
        <v>-0.88896950000000041</v>
      </c>
      <c r="H20" s="14">
        <f t="shared" si="19"/>
        <v>-0.27123931634362969</v>
      </c>
      <c r="I20" s="14">
        <f t="shared" si="8"/>
        <v>75.866610045232733</v>
      </c>
      <c r="J20" s="14">
        <f t="shared" si="9"/>
        <v>65.650801168012762</v>
      </c>
      <c r="K20" s="36">
        <f t="shared" si="10"/>
        <v>0</v>
      </c>
      <c r="L20" s="42">
        <f t="shared" si="11"/>
        <v>1</v>
      </c>
      <c r="M20" s="14">
        <f t="shared" si="12"/>
        <v>-0.37414210564637285</v>
      </c>
      <c r="N20" s="14">
        <f t="shared" si="13"/>
        <v>-0.9861933737512687</v>
      </c>
      <c r="O20" s="14">
        <f t="shared" si="20"/>
        <v>-0.9861933737512687</v>
      </c>
      <c r="P20" s="14">
        <f t="shared" si="21"/>
        <v>70.414198787461942</v>
      </c>
      <c r="Q20" s="124">
        <f t="shared" si="14"/>
        <v>0</v>
      </c>
      <c r="R20" s="124">
        <f t="shared" si="15"/>
        <v>1</v>
      </c>
      <c r="S20" s="14">
        <f t="shared" si="16"/>
        <v>-8.736104240924672E-2</v>
      </c>
      <c r="T20" s="14">
        <f t="shared" si="17"/>
        <v>-0.42573220429812736</v>
      </c>
      <c r="U20" s="14">
        <f t="shared" si="22"/>
        <v>-0.42573220429812736</v>
      </c>
      <c r="V20" s="14">
        <f t="shared" si="23"/>
        <v>87.228033871056184</v>
      </c>
      <c r="W20" s="14">
        <v>0.84932852605255393</v>
      </c>
      <c r="X20" s="14">
        <f t="shared" si="24"/>
        <v>1.2537849999999997</v>
      </c>
      <c r="Y20" s="14">
        <f t="shared" si="25"/>
        <v>0.82838053236209808</v>
      </c>
      <c r="Z20" s="14">
        <v>97.586265664930295</v>
      </c>
      <c r="AA20" s="14">
        <v>81.109901736419204</v>
      </c>
      <c r="AB20">
        <v>143.06944765297388</v>
      </c>
      <c r="AC20" s="14">
        <v>107.65784024903446</v>
      </c>
      <c r="AD20">
        <v>-0.31141660962486012</v>
      </c>
      <c r="AE20" s="19">
        <f t="shared" si="26"/>
        <v>-1.0690214999999981</v>
      </c>
      <c r="AF20" s="14">
        <f t="shared" si="27"/>
        <v>-0.14927785149784684</v>
      </c>
      <c r="AG20">
        <v>88.867174047844571</v>
      </c>
      <c r="AH20">
        <v>67.8987187749469</v>
      </c>
      <c r="AI20" s="14">
        <v>91.486548313397577</v>
      </c>
      <c r="AJ20">
        <v>96.99365375602693</v>
      </c>
    </row>
    <row r="21" spans="1:36" x14ac:dyDescent="0.3">
      <c r="A21" s="7">
        <v>2020</v>
      </c>
      <c r="B21" s="2" t="s">
        <v>11</v>
      </c>
      <c r="C21" s="12">
        <v>1.423562</v>
      </c>
      <c r="D21" s="12">
        <v>5.242769</v>
      </c>
      <c r="E21" s="12">
        <v>17.528493999999998</v>
      </c>
      <c r="F21" s="14">
        <f t="shared" si="7"/>
        <v>-1.0485155833758766</v>
      </c>
      <c r="G21" s="14">
        <f t="shared" si="18"/>
        <v>-2.0880955000000001</v>
      </c>
      <c r="H21" s="14">
        <f t="shared" si="19"/>
        <v>-0.63711251722382989</v>
      </c>
      <c r="I21" s="30">
        <f t="shared" si="8"/>
        <v>70</v>
      </c>
      <c r="J21" s="14">
        <f t="shared" si="9"/>
        <v>59.784191122780044</v>
      </c>
      <c r="K21" s="36">
        <f t="shared" si="10"/>
        <v>0</v>
      </c>
      <c r="L21" s="42">
        <f t="shared" si="11"/>
        <v>1</v>
      </c>
      <c r="M21" s="14">
        <f t="shared" si="12"/>
        <v>-0.87882030503939168</v>
      </c>
      <c r="N21" s="14">
        <f t="shared" si="13"/>
        <v>-2.316464114752915</v>
      </c>
      <c r="O21" s="14">
        <f t="shared" si="20"/>
        <v>-2.316464114752915</v>
      </c>
      <c r="P21" s="14">
        <f t="shared" si="21"/>
        <v>30.506076557412555</v>
      </c>
      <c r="Q21" s="124">
        <f t="shared" si="14"/>
        <v>0</v>
      </c>
      <c r="R21" s="124">
        <f t="shared" si="15"/>
        <v>1</v>
      </c>
      <c r="S21" s="14">
        <f t="shared" si="16"/>
        <v>-0.2052018652271615</v>
      </c>
      <c r="T21" s="14">
        <f t="shared" si="17"/>
        <v>-1</v>
      </c>
      <c r="U21" s="14">
        <f t="shared" si="22"/>
        <v>-1</v>
      </c>
      <c r="V21" s="30">
        <f t="shared" si="23"/>
        <v>70</v>
      </c>
      <c r="W21" s="14">
        <v>-0.43182113708225783</v>
      </c>
      <c r="X21" s="14">
        <f t="shared" si="24"/>
        <v>-0.3691810000000002</v>
      </c>
      <c r="Y21" s="14">
        <f t="shared" si="25"/>
        <v>-0.24391929502902968</v>
      </c>
      <c r="Z21" s="139">
        <v>83.20501785805007</v>
      </c>
      <c r="AA21" s="14">
        <v>66.728653929538979</v>
      </c>
      <c r="AB21">
        <v>84.300931311976584</v>
      </c>
      <c r="AC21" s="139">
        <v>94.043565525764677</v>
      </c>
      <c r="AD21">
        <v>-1.6187683685574763</v>
      </c>
      <c r="AE21" s="19">
        <f t="shared" si="26"/>
        <v>-10.667648499999999</v>
      </c>
      <c r="AF21" s="14">
        <f t="shared" si="27"/>
        <v>-1.4896273354785019</v>
      </c>
      <c r="AG21" s="5">
        <v>70</v>
      </c>
      <c r="AH21">
        <v>49.031544727102329</v>
      </c>
      <c r="AI21" s="14">
        <v>15.04519776785871</v>
      </c>
      <c r="AJ21" s="5">
        <v>70</v>
      </c>
    </row>
    <row r="22" spans="1:36" x14ac:dyDescent="0.3">
      <c r="A22" s="7">
        <v>2020</v>
      </c>
      <c r="B22" s="2" t="s">
        <v>12</v>
      </c>
      <c r="C22" s="12">
        <v>2.7196560000000001</v>
      </c>
      <c r="D22" s="12">
        <v>5.3834989999999996</v>
      </c>
      <c r="E22" s="12">
        <v>27.409162999999999</v>
      </c>
      <c r="F22" s="14">
        <f t="shared" si="7"/>
        <v>-0.63311111006214393</v>
      </c>
      <c r="G22" s="14">
        <f t="shared" si="18"/>
        <v>-0.79200150000000002</v>
      </c>
      <c r="H22" s="14">
        <f t="shared" si="19"/>
        <v>-0.24165277369260604</v>
      </c>
      <c r="I22" s="14">
        <f t="shared" si="8"/>
        <v>76.341016773855188</v>
      </c>
      <c r="J22" s="14">
        <f t="shared" si="9"/>
        <v>66.125207896635231</v>
      </c>
      <c r="K22" s="36">
        <f t="shared" si="10"/>
        <v>0</v>
      </c>
      <c r="L22" s="42">
        <f t="shared" si="11"/>
        <v>1</v>
      </c>
      <c r="M22" s="14">
        <f t="shared" si="12"/>
        <v>-0.33333101853897762</v>
      </c>
      <c r="N22" s="14">
        <f t="shared" si="13"/>
        <v>-0.87862028033702522</v>
      </c>
      <c r="O22" s="14">
        <f t="shared" si="20"/>
        <v>-0.87862028033702522</v>
      </c>
      <c r="P22" s="14">
        <f t="shared" si="21"/>
        <v>73.641391589889238</v>
      </c>
      <c r="Q22" s="124">
        <f t="shared" si="14"/>
        <v>0</v>
      </c>
      <c r="R22" s="124">
        <f t="shared" si="15"/>
        <v>1</v>
      </c>
      <c r="S22" s="14">
        <f t="shared" si="16"/>
        <v>-7.7831777839045074E-2</v>
      </c>
      <c r="T22" s="14">
        <f t="shared" si="17"/>
        <v>-0.37929371525392397</v>
      </c>
      <c r="U22" s="14">
        <f t="shared" si="22"/>
        <v>-0.37929371525392397</v>
      </c>
      <c r="V22" s="14">
        <f t="shared" si="23"/>
        <v>88.621188542382285</v>
      </c>
      <c r="W22" s="14">
        <v>-0.3207305830638979</v>
      </c>
      <c r="X22" s="14">
        <f t="shared" si="24"/>
        <v>-0.22845100000000063</v>
      </c>
      <c r="Y22" s="14">
        <f t="shared" si="25"/>
        <v>-0.15093844718085975</v>
      </c>
      <c r="Z22" s="14">
        <v>84.452039054958846</v>
      </c>
      <c r="AA22" s="14">
        <v>67.975675126447754</v>
      </c>
      <c r="AB22">
        <v>90.285339871641156</v>
      </c>
      <c r="AC22" s="14">
        <v>96.314129350986278</v>
      </c>
      <c r="AD22">
        <v>-0.27300193794391309</v>
      </c>
      <c r="AE22" s="19">
        <f t="shared" si="26"/>
        <v>-0.7869794999999975</v>
      </c>
      <c r="AF22" s="14">
        <f t="shared" si="27"/>
        <v>-0.10989358860682372</v>
      </c>
      <c r="AG22">
        <v>89.42155911800117</v>
      </c>
      <c r="AH22">
        <v>68.453103845103513</v>
      </c>
      <c r="AI22" s="14">
        <v>93.732668658584956</v>
      </c>
      <c r="AJ22">
        <v>97.786823872196393</v>
      </c>
    </row>
    <row r="23" spans="1:36" x14ac:dyDescent="0.3">
      <c r="A23" s="7">
        <v>2020</v>
      </c>
      <c r="B23" s="2" t="s">
        <v>13</v>
      </c>
      <c r="C23" s="12">
        <v>5.2849699999999995</v>
      </c>
      <c r="D23" s="12">
        <v>7.0061139999999993</v>
      </c>
      <c r="E23" s="12">
        <v>33.445307999999997</v>
      </c>
      <c r="F23" s="14">
        <f t="shared" si="7"/>
        <v>0.18908458797699895</v>
      </c>
      <c r="G23" s="14">
        <f t="shared" si="18"/>
        <v>1.7733124999999994</v>
      </c>
      <c r="H23" s="14">
        <f t="shared" si="19"/>
        <v>0.54106701091951126</v>
      </c>
      <c r="I23" s="14">
        <f t="shared" si="8"/>
        <v>88.891571829434127</v>
      </c>
      <c r="J23" s="14">
        <f t="shared" si="9"/>
        <v>78.675762952214171</v>
      </c>
      <c r="K23" s="36">
        <f t="shared" si="10"/>
        <v>1</v>
      </c>
      <c r="L23" s="42">
        <f t="shared" si="11"/>
        <v>0</v>
      </c>
      <c r="M23" s="14">
        <f t="shared" si="12"/>
        <v>0.74633704836783832</v>
      </c>
      <c r="N23" s="14">
        <f t="shared" si="13"/>
        <v>1.9672542613557555</v>
      </c>
      <c r="O23" s="14">
        <f t="shared" si="20"/>
        <v>0.74633704836783832</v>
      </c>
      <c r="P23" s="14">
        <f t="shared" si="21"/>
        <v>122.39011145103515</v>
      </c>
      <c r="Q23" s="124">
        <f t="shared" si="14"/>
        <v>1</v>
      </c>
      <c r="R23" s="124">
        <f t="shared" si="15"/>
        <v>0</v>
      </c>
      <c r="S23" s="14">
        <f t="shared" si="16"/>
        <v>0.17426742820462027</v>
      </c>
      <c r="T23" s="14">
        <f t="shared" si="17"/>
        <v>0.84924875322991655</v>
      </c>
      <c r="U23" s="14">
        <f t="shared" si="22"/>
        <v>0.17426742820462027</v>
      </c>
      <c r="V23" s="14">
        <f t="shared" si="23"/>
        <v>105.22802284613861</v>
      </c>
      <c r="W23" s="14">
        <v>0.96014200493085511</v>
      </c>
      <c r="X23" s="14">
        <f t="shared" si="24"/>
        <v>1.3941639999999991</v>
      </c>
      <c r="Y23" s="14">
        <f t="shared" si="25"/>
        <v>0.92112947317129457</v>
      </c>
      <c r="Z23" s="14">
        <v>98.830176619246046</v>
      </c>
      <c r="AA23" s="14">
        <v>82.353812690734955</v>
      </c>
      <c r="AB23">
        <v>147.8916827188558</v>
      </c>
      <c r="AC23" s="14">
        <v>108.51524399554539</v>
      </c>
      <c r="AD23">
        <v>0.5491328093404968</v>
      </c>
      <c r="AE23" s="19">
        <f t="shared" si="26"/>
        <v>5.2491655000000002</v>
      </c>
      <c r="AF23" s="14">
        <f t="shared" si="27"/>
        <v>0.73299194449935989</v>
      </c>
      <c r="AG23">
        <v>101.2862766753171</v>
      </c>
      <c r="AH23">
        <v>80.317821402419426</v>
      </c>
      <c r="AI23" s="14">
        <v>146.3948839667303</v>
      </c>
      <c r="AJ23">
        <v>107.93037129933654</v>
      </c>
    </row>
    <row r="24" spans="1:36" x14ac:dyDescent="0.3">
      <c r="A24" s="7">
        <v>2020</v>
      </c>
      <c r="B24" s="2" t="s">
        <v>14</v>
      </c>
      <c r="C24" s="12">
        <v>12.456393</v>
      </c>
      <c r="D24" s="12">
        <v>6.2755029999999996</v>
      </c>
      <c r="E24" s="12">
        <v>42.469836000000001</v>
      </c>
      <c r="F24" s="14">
        <f t="shared" si="7"/>
        <v>2.4875607742914094</v>
      </c>
      <c r="G24" s="14">
        <f t="shared" si="18"/>
        <v>8.9447355000000002</v>
      </c>
      <c r="H24" s="14">
        <f t="shared" si="19"/>
        <v>2.7291869314915682</v>
      </c>
      <c r="I24" s="14">
        <f t="shared" si="8"/>
        <v>123.97707761482536</v>
      </c>
      <c r="J24" s="14">
        <f t="shared" si="9"/>
        <v>113.76126873760541</v>
      </c>
      <c r="K24" s="36">
        <f t="shared" si="10"/>
        <v>1</v>
      </c>
      <c r="L24" s="42">
        <f t="shared" si="11"/>
        <v>0</v>
      </c>
      <c r="M24" s="14">
        <f t="shared" si="12"/>
        <v>3.7645860453253577</v>
      </c>
      <c r="N24" s="14">
        <f t="shared" si="13"/>
        <v>9.9229938485603135</v>
      </c>
      <c r="O24" s="14">
        <f t="shared" si="20"/>
        <v>3.7645860453253577</v>
      </c>
      <c r="P24" s="14">
        <f t="shared" si="21"/>
        <v>212.93758135976071</v>
      </c>
      <c r="Q24" s="124">
        <f t="shared" si="14"/>
        <v>1</v>
      </c>
      <c r="R24" s="124">
        <f t="shared" si="15"/>
        <v>0</v>
      </c>
      <c r="S24" s="14">
        <f t="shared" si="16"/>
        <v>0.87901937845448497</v>
      </c>
      <c r="T24" s="14">
        <f t="shared" si="17"/>
        <v>4.2836812300969953</v>
      </c>
      <c r="U24" s="14">
        <f t="shared" si="22"/>
        <v>0.87901937845448497</v>
      </c>
      <c r="V24" s="14">
        <f t="shared" si="23"/>
        <v>126.37058135363455</v>
      </c>
      <c r="W24" s="14">
        <v>0.38340654865352858</v>
      </c>
      <c r="X24" s="14">
        <f t="shared" si="24"/>
        <v>0.66355299999999939</v>
      </c>
      <c r="Y24" s="14">
        <f t="shared" si="25"/>
        <v>0.43841199838127498</v>
      </c>
      <c r="Z24" s="14">
        <v>92.35616678698058</v>
      </c>
      <c r="AA24" s="14">
        <v>75.879802858469489</v>
      </c>
      <c r="AB24">
        <v>122.79406851930256</v>
      </c>
      <c r="AC24" s="14">
        <v>104.05283431431032</v>
      </c>
      <c r="AD24">
        <v>1.7782911623358417</v>
      </c>
      <c r="AE24" s="19">
        <f t="shared" si="26"/>
        <v>14.273693500000004</v>
      </c>
      <c r="AF24" s="14">
        <f t="shared" si="27"/>
        <v>1.9931744110093073</v>
      </c>
      <c r="AG24">
        <v>119.02499498113799</v>
      </c>
      <c r="AH24">
        <v>98.056539708240322</v>
      </c>
      <c r="AI24" s="14">
        <v>226.1584062665147</v>
      </c>
      <c r="AJ24">
        <v>121.56451140051244</v>
      </c>
    </row>
    <row r="25" spans="1:36" x14ac:dyDescent="0.3">
      <c r="A25" s="7">
        <v>2020</v>
      </c>
      <c r="B25" s="2" t="s">
        <v>15</v>
      </c>
      <c r="C25" s="12">
        <v>6.612616</v>
      </c>
      <c r="D25" s="12">
        <v>3.7525439999999999</v>
      </c>
      <c r="E25" s="12">
        <v>29.810502999999997</v>
      </c>
      <c r="F25" s="14">
        <f t="shared" si="7"/>
        <v>0.61460163178484328</v>
      </c>
      <c r="G25" s="14">
        <f t="shared" si="18"/>
        <v>3.1009585</v>
      </c>
      <c r="H25" s="14">
        <f t="shared" si="19"/>
        <v>0.94615379217168538</v>
      </c>
      <c r="I25" s="14">
        <f t="shared" si="8"/>
        <v>95.386953766038829</v>
      </c>
      <c r="J25" s="14">
        <f t="shared" si="9"/>
        <v>85.171144888818873</v>
      </c>
      <c r="K25" s="36">
        <f t="shared" si="10"/>
        <v>1</v>
      </c>
      <c r="L25" s="42">
        <f t="shared" si="11"/>
        <v>0</v>
      </c>
      <c r="M25" s="14">
        <f t="shared" si="12"/>
        <v>1.3051056787797752</v>
      </c>
      <c r="N25" s="14">
        <f t="shared" si="13"/>
        <v>3.440100841454822</v>
      </c>
      <c r="O25" s="14">
        <f t="shared" si="20"/>
        <v>1.3051056787797752</v>
      </c>
      <c r="P25" s="14">
        <f t="shared" si="21"/>
        <v>139.15317036339326</v>
      </c>
      <c r="Q25" s="124">
        <f t="shared" si="14"/>
        <v>1</v>
      </c>
      <c r="R25" s="124">
        <f t="shared" si="15"/>
        <v>0</v>
      </c>
      <c r="S25" s="14">
        <f t="shared" si="16"/>
        <v>0.30473820196060036</v>
      </c>
      <c r="T25" s="14">
        <f t="shared" si="17"/>
        <v>1.4850654579735456</v>
      </c>
      <c r="U25" s="14">
        <f t="shared" si="22"/>
        <v>0.30473820196060036</v>
      </c>
      <c r="V25" s="14">
        <f t="shared" si="23"/>
        <v>109.14214605881801</v>
      </c>
      <c r="W25" s="14">
        <v>-1.6081866658395301</v>
      </c>
      <c r="X25" s="14">
        <f t="shared" si="24"/>
        <v>-1.8594060000000003</v>
      </c>
      <c r="Y25" s="14">
        <f t="shared" si="25"/>
        <v>-1.2285166373479344</v>
      </c>
      <c r="Z25" s="30">
        <v>70</v>
      </c>
      <c r="AA25" s="14">
        <v>53.523636071488909</v>
      </c>
      <c r="AB25">
        <v>20.9305394564648</v>
      </c>
      <c r="AC25" s="30">
        <v>70</v>
      </c>
      <c r="AD25">
        <v>5.4065263729330917E-2</v>
      </c>
      <c r="AE25" s="19">
        <f t="shared" si="26"/>
        <v>1.6143605000000001</v>
      </c>
      <c r="AF25" s="14">
        <f t="shared" si="27"/>
        <v>0.22542883092902269</v>
      </c>
      <c r="AG25">
        <v>94.141661245946253</v>
      </c>
      <c r="AH25">
        <v>73.173205973048582</v>
      </c>
      <c r="AI25" s="14">
        <v>114.26856670416902</v>
      </c>
      <c r="AJ25">
        <v>102.43895494931196</v>
      </c>
    </row>
    <row r="26" spans="1:36" x14ac:dyDescent="0.3">
      <c r="A26" s="7">
        <v>2020</v>
      </c>
      <c r="B26" s="2" t="s">
        <v>16</v>
      </c>
      <c r="C26" s="12">
        <v>2.8905339999999997</v>
      </c>
      <c r="D26" s="12">
        <v>6.9714899999999993</v>
      </c>
      <c r="E26" s="12">
        <v>29.400570999999999</v>
      </c>
      <c r="F26" s="14">
        <f t="shared" si="7"/>
        <v>-0.57834387435940637</v>
      </c>
      <c r="G26" s="14">
        <f t="shared" si="18"/>
        <v>-0.62112350000000038</v>
      </c>
      <c r="H26" s="14">
        <f t="shared" si="19"/>
        <v>-0.18951506604553081</v>
      </c>
      <c r="I26" s="14">
        <f t="shared" si="8"/>
        <v>77.177021156471582</v>
      </c>
      <c r="J26" s="14">
        <f t="shared" si="9"/>
        <v>66.961212279251626</v>
      </c>
      <c r="K26" s="36">
        <f t="shared" si="10"/>
        <v>0</v>
      </c>
      <c r="L26" s="42">
        <f t="shared" si="11"/>
        <v>1</v>
      </c>
      <c r="M26" s="14">
        <f t="shared" si="12"/>
        <v>-0.26141330400699342</v>
      </c>
      <c r="N26" s="14">
        <f t="shared" si="13"/>
        <v>-0.68905387640542926</v>
      </c>
      <c r="O26" s="14">
        <f t="shared" si="20"/>
        <v>-0.68905387640542926</v>
      </c>
      <c r="P26" s="14">
        <f t="shared" si="21"/>
        <v>79.328383707837119</v>
      </c>
      <c r="Q26" s="124">
        <f t="shared" si="14"/>
        <v>0</v>
      </c>
      <c r="R26" s="124">
        <f t="shared" si="15"/>
        <v>1</v>
      </c>
      <c r="S26" s="14">
        <f t="shared" si="16"/>
        <v>-6.1039210484588907E-2</v>
      </c>
      <c r="T26" s="14">
        <f t="shared" si="17"/>
        <v>-0.29745933555242104</v>
      </c>
      <c r="U26" s="14">
        <f t="shared" si="22"/>
        <v>-0.29745933555242104</v>
      </c>
      <c r="V26" s="14">
        <f t="shared" si="23"/>
        <v>91.076219933427367</v>
      </c>
      <c r="W26" s="14">
        <v>0.93281023954798226</v>
      </c>
      <c r="X26" s="14">
        <f t="shared" si="24"/>
        <v>1.3595399999999991</v>
      </c>
      <c r="Y26" s="14">
        <f t="shared" si="25"/>
        <v>0.89825326428978358</v>
      </c>
      <c r="Z26" s="14">
        <v>98.523370238788658</v>
      </c>
      <c r="AA26" s="14">
        <v>82.047006310277567</v>
      </c>
      <c r="AB26">
        <v>146.70229494061908</v>
      </c>
      <c r="AC26" s="14">
        <v>108.30376829533955</v>
      </c>
      <c r="AD26">
        <v>-1.7682759261596285E-3</v>
      </c>
      <c r="AE26" s="19">
        <f t="shared" si="26"/>
        <v>1.2044285000000023</v>
      </c>
      <c r="AF26" s="14">
        <f t="shared" si="27"/>
        <v>0.16818604561533618</v>
      </c>
      <c r="AG26">
        <v>93.335894088645418</v>
      </c>
      <c r="AH26">
        <v>72.367438815747747</v>
      </c>
      <c r="AI26" s="14">
        <v>110.64537220320508</v>
      </c>
      <c r="AJ26">
        <v>101.81963498931458</v>
      </c>
    </row>
    <row r="27" spans="1:36" x14ac:dyDescent="0.3">
      <c r="A27" s="7">
        <v>2020</v>
      </c>
      <c r="B27" s="2" t="s">
        <v>17</v>
      </c>
      <c r="C27" s="12">
        <v>2.895743</v>
      </c>
      <c r="D27" s="12">
        <v>5.6715439999999999</v>
      </c>
      <c r="E27" s="12">
        <v>24.859392999999997</v>
      </c>
      <c r="F27" s="14">
        <f t="shared" si="7"/>
        <v>-0.5766743643535801</v>
      </c>
      <c r="G27" s="14">
        <f t="shared" si="18"/>
        <v>-0.61591450000000014</v>
      </c>
      <c r="H27" s="14">
        <f t="shared" si="19"/>
        <v>-0.18792571388121693</v>
      </c>
      <c r="I27" s="14">
        <f t="shared" si="8"/>
        <v>77.202505694147874</v>
      </c>
      <c r="J27" s="14">
        <f t="shared" si="9"/>
        <v>66.986696816927918</v>
      </c>
      <c r="K27" s="36">
        <f t="shared" si="10"/>
        <v>0</v>
      </c>
      <c r="L27" s="42">
        <f t="shared" si="11"/>
        <v>1</v>
      </c>
      <c r="M27" s="14">
        <f t="shared" si="12"/>
        <v>-0.25922098331622501</v>
      </c>
      <c r="N27" s="14">
        <f t="shared" si="13"/>
        <v>-0.68327518401624088</v>
      </c>
      <c r="O27" s="14">
        <f t="shared" si="20"/>
        <v>-0.68327518401624088</v>
      </c>
      <c r="P27" s="14">
        <f t="shared" si="21"/>
        <v>79.50174447951278</v>
      </c>
      <c r="Q27" s="124">
        <f t="shared" si="14"/>
        <v>0</v>
      </c>
      <c r="R27" s="124">
        <f t="shared" si="15"/>
        <v>1</v>
      </c>
      <c r="S27" s="14">
        <f t="shared" si="16"/>
        <v>-6.0527310278890301E-2</v>
      </c>
      <c r="T27" s="14">
        <f t="shared" si="17"/>
        <v>-0.2949647178493513</v>
      </c>
      <c r="U27" s="14">
        <f t="shared" si="22"/>
        <v>-0.2949647178493513</v>
      </c>
      <c r="V27" s="14">
        <f t="shared" si="23"/>
        <v>91.151058464519465</v>
      </c>
      <c r="W27" s="14">
        <v>-9.3351355946590872E-2</v>
      </c>
      <c r="X27" s="14">
        <f t="shared" si="24"/>
        <v>5.9593999999999703E-2</v>
      </c>
      <c r="Y27" s="14">
        <f t="shared" si="25"/>
        <v>3.9373983135534911E-2</v>
      </c>
      <c r="Z27" s="14">
        <v>87.004431726482963</v>
      </c>
      <c r="AA27" s="14">
        <v>70.528067797971872</v>
      </c>
      <c r="AB27">
        <v>102.04714577334337</v>
      </c>
      <c r="AC27" s="14">
        <v>100.36398691306799</v>
      </c>
      <c r="AD27">
        <v>-0.62028559573930608</v>
      </c>
      <c r="AE27" s="19">
        <f t="shared" si="26"/>
        <v>-3.3367494999999998</v>
      </c>
      <c r="AF27" s="14">
        <f t="shared" si="27"/>
        <v>-0.46594273019440263</v>
      </c>
      <c r="AG27">
        <v>84.409701237496733</v>
      </c>
      <c r="AH27">
        <v>63.441245964599069</v>
      </c>
      <c r="AI27" s="14">
        <v>73.426862173918053</v>
      </c>
      <c r="AJ27">
        <v>90.616255775581664</v>
      </c>
    </row>
    <row r="28" spans="1:36" x14ac:dyDescent="0.3">
      <c r="A28" s="7">
        <v>2020</v>
      </c>
      <c r="B28" s="2" t="s">
        <v>18</v>
      </c>
      <c r="C28" s="12">
        <v>7.0304489999999999</v>
      </c>
      <c r="D28" s="12">
        <v>7.9840999999999998</v>
      </c>
      <c r="E28" s="12">
        <v>42.266300999999999</v>
      </c>
      <c r="F28" s="14">
        <f t="shared" si="7"/>
        <v>0.74851915420073045</v>
      </c>
      <c r="G28" s="14">
        <f t="shared" si="18"/>
        <v>3.5187914999999998</v>
      </c>
      <c r="H28" s="14">
        <f t="shared" si="19"/>
        <v>1.0736415600487696</v>
      </c>
      <c r="I28" s="14">
        <f t="shared" si="8"/>
        <v>97.431162026913611</v>
      </c>
      <c r="J28" s="14">
        <f t="shared" si="9"/>
        <v>87.215353149693655</v>
      </c>
      <c r="K28" s="36">
        <f t="shared" si="10"/>
        <v>1</v>
      </c>
      <c r="L28" s="42">
        <f t="shared" si="11"/>
        <v>0</v>
      </c>
      <c r="M28" s="14">
        <f t="shared" si="12"/>
        <v>1.480959764244508</v>
      </c>
      <c r="N28" s="14">
        <f t="shared" si="13"/>
        <v>3.9036309579938182</v>
      </c>
      <c r="O28" s="14">
        <f t="shared" si="20"/>
        <v>1.480959764244508</v>
      </c>
      <c r="P28" s="14">
        <f t="shared" si="21"/>
        <v>144.42879292733522</v>
      </c>
      <c r="Q28" s="124">
        <f t="shared" si="14"/>
        <v>1</v>
      </c>
      <c r="R28" s="124">
        <f t="shared" si="15"/>
        <v>0</v>
      </c>
      <c r="S28" s="14">
        <f t="shared" si="16"/>
        <v>0.3457995954425846</v>
      </c>
      <c r="T28" s="14">
        <f t="shared" si="17"/>
        <v>1.6851678958170255</v>
      </c>
      <c r="U28" s="14">
        <f t="shared" si="22"/>
        <v>0.3457995954425846</v>
      </c>
      <c r="V28" s="14">
        <f t="shared" si="23"/>
        <v>110.37398786327753</v>
      </c>
      <c r="W28" s="14">
        <v>1.7321522839204104</v>
      </c>
      <c r="X28" s="14">
        <f t="shared" si="24"/>
        <v>2.3721499999999995</v>
      </c>
      <c r="Y28" s="14">
        <f t="shared" si="25"/>
        <v>1.5672885541322883</v>
      </c>
      <c r="Z28" s="14">
        <v>107.49619859238632</v>
      </c>
      <c r="AA28" s="14">
        <v>91.01983466387523</v>
      </c>
      <c r="AB28">
        <v>181.4870095351292</v>
      </c>
      <c r="AC28" s="14">
        <v>114.48856522190574</v>
      </c>
      <c r="AD28">
        <v>1.750569297505137</v>
      </c>
      <c r="AE28" s="19">
        <f t="shared" si="26"/>
        <v>14.070158500000002</v>
      </c>
      <c r="AF28" s="14">
        <f t="shared" si="27"/>
        <v>1.9647528427764751</v>
      </c>
      <c r="AG28">
        <v>118.6249241929067</v>
      </c>
      <c r="AH28">
        <v>97.656468920009033</v>
      </c>
      <c r="AI28" s="14">
        <v>224.35945694625252</v>
      </c>
      <c r="AJ28">
        <v>121.25701335679284</v>
      </c>
    </row>
    <row r="29" spans="1:36" x14ac:dyDescent="0.3">
      <c r="A29" s="7">
        <v>2020</v>
      </c>
      <c r="B29" s="2" t="s">
        <v>19</v>
      </c>
      <c r="C29" s="12">
        <v>4.4382199999999994</v>
      </c>
      <c r="D29" s="12">
        <v>5.858555</v>
      </c>
      <c r="E29" s="12">
        <v>27.449949</v>
      </c>
      <c r="F29" s="14">
        <f t="shared" si="7"/>
        <v>-8.2302933127491359E-2</v>
      </c>
      <c r="G29" s="14">
        <f t="shared" si="18"/>
        <v>0.92656249999999929</v>
      </c>
      <c r="H29" s="14">
        <f t="shared" si="19"/>
        <v>0.28270956320733626</v>
      </c>
      <c r="I29" s="14">
        <f t="shared" si="8"/>
        <v>84.748927890597997</v>
      </c>
      <c r="J29" s="14">
        <f t="shared" si="9"/>
        <v>74.533119013378041</v>
      </c>
      <c r="K29" s="36">
        <f t="shared" si="10"/>
        <v>1</v>
      </c>
      <c r="L29" s="42">
        <f t="shared" si="11"/>
        <v>0</v>
      </c>
      <c r="M29" s="14">
        <f t="shared" si="12"/>
        <v>0.38996393550393676</v>
      </c>
      <c r="N29" s="14">
        <f t="shared" si="13"/>
        <v>1.0278978051175083</v>
      </c>
      <c r="O29" s="14">
        <f t="shared" si="20"/>
        <v>0.38996393550393676</v>
      </c>
      <c r="P29" s="14">
        <f t="shared" si="21"/>
        <v>111.69891806511811</v>
      </c>
      <c r="Q29" s="124">
        <f t="shared" si="14"/>
        <v>1</v>
      </c>
      <c r="R29" s="124">
        <f t="shared" si="15"/>
        <v>0</v>
      </c>
      <c r="S29" s="14">
        <f t="shared" si="16"/>
        <v>9.1055391503665262E-2</v>
      </c>
      <c r="T29" s="14">
        <f t="shared" si="17"/>
        <v>0.44373569120760964</v>
      </c>
      <c r="U29" s="14">
        <f t="shared" si="22"/>
        <v>9.1055391503665262E-2</v>
      </c>
      <c r="V29" s="14">
        <f t="shared" si="23"/>
        <v>102.73166174510996</v>
      </c>
      <c r="W29" s="14">
        <v>5.4272857778468284E-2</v>
      </c>
      <c r="X29" s="14">
        <f t="shared" si="24"/>
        <v>0.24660499999999974</v>
      </c>
      <c r="Y29" s="14">
        <f t="shared" si="25"/>
        <v>0.1629328642336246</v>
      </c>
      <c r="Z29" s="14">
        <v>88.661553030079276</v>
      </c>
      <c r="AA29" s="14">
        <v>72.18518910156817</v>
      </c>
      <c r="AB29">
        <v>108.47126192964632</v>
      </c>
      <c r="AC29" s="14">
        <v>101.50620855618239</v>
      </c>
      <c r="AD29">
        <v>-0.26744680502335827</v>
      </c>
      <c r="AE29" s="19">
        <f t="shared" si="26"/>
        <v>-0.74619349999999685</v>
      </c>
      <c r="AF29" s="14">
        <f t="shared" si="27"/>
        <v>-0.10419824342322237</v>
      </c>
      <c r="AG29">
        <v>89.501728558975955</v>
      </c>
      <c r="AH29">
        <v>68.533273286078284</v>
      </c>
      <c r="AI29" s="14">
        <v>94.057479376133443</v>
      </c>
      <c r="AJ29">
        <v>97.90152393941365</v>
      </c>
    </row>
    <row r="30" spans="1:36" x14ac:dyDescent="0.3">
      <c r="A30" s="7">
        <v>2020</v>
      </c>
      <c r="B30" s="2" t="s">
        <v>20</v>
      </c>
      <c r="C30" s="12">
        <v>4.4790289999999997</v>
      </c>
      <c r="D30" s="12">
        <v>5.3654389999999994</v>
      </c>
      <c r="E30" s="12">
        <v>28.937137999999997</v>
      </c>
      <c r="F30" s="14">
        <f t="shared" si="7"/>
        <v>-6.9223448806554566E-2</v>
      </c>
      <c r="G30" s="14">
        <f t="shared" si="18"/>
        <v>0.96737149999999961</v>
      </c>
      <c r="H30" s="14">
        <f t="shared" si="19"/>
        <v>0.29516106493002442</v>
      </c>
      <c r="I30" s="14">
        <f t="shared" si="8"/>
        <v>84.948582046488127</v>
      </c>
      <c r="J30" s="14">
        <f t="shared" si="9"/>
        <v>74.732773169268157</v>
      </c>
      <c r="K30" s="36">
        <f t="shared" si="10"/>
        <v>1</v>
      </c>
      <c r="L30" s="42">
        <f t="shared" si="11"/>
        <v>0</v>
      </c>
      <c r="M30" s="14">
        <f t="shared" si="12"/>
        <v>0.40713928875207739</v>
      </c>
      <c r="N30" s="14">
        <f t="shared" si="13"/>
        <v>1.0731699605620042</v>
      </c>
      <c r="O30" s="14">
        <f t="shared" si="20"/>
        <v>0.40713928875207739</v>
      </c>
      <c r="P30" s="14">
        <f t="shared" si="21"/>
        <v>112.21417866256232</v>
      </c>
      <c r="Q30" s="124">
        <f t="shared" si="14"/>
        <v>1</v>
      </c>
      <c r="R30" s="124">
        <f t="shared" si="15"/>
        <v>0</v>
      </c>
      <c r="S30" s="14">
        <f t="shared" si="16"/>
        <v>9.5065784188317529E-2</v>
      </c>
      <c r="T30" s="14">
        <f t="shared" si="17"/>
        <v>0.46327933755903383</v>
      </c>
      <c r="U30" s="14">
        <f t="shared" si="22"/>
        <v>9.5065784188317529E-2</v>
      </c>
      <c r="V30" s="14">
        <f t="shared" si="23"/>
        <v>102.85197352564953</v>
      </c>
      <c r="W30" s="14">
        <v>-0.33498692787716872</v>
      </c>
      <c r="X30" s="14">
        <f t="shared" si="24"/>
        <v>-0.24651100000000081</v>
      </c>
      <c r="Y30" s="14">
        <f t="shared" si="25"/>
        <v>-0.16287075807503987</v>
      </c>
      <c r="Z30" s="14">
        <v>84.29200776940371</v>
      </c>
      <c r="AA30" s="14">
        <v>67.815643840892619</v>
      </c>
      <c r="AB30">
        <v>89.517355656565883</v>
      </c>
      <c r="AC30" s="14">
        <v>96.02274597371418</v>
      </c>
      <c r="AD30">
        <v>-6.4888756355019062E-2</v>
      </c>
      <c r="AE30" s="19">
        <f t="shared" si="26"/>
        <v>0.74099550000000036</v>
      </c>
      <c r="AF30" s="14">
        <f t="shared" si="27"/>
        <v>0.1034723962142698</v>
      </c>
      <c r="AG30">
        <v>92.424964736925148</v>
      </c>
      <c r="AH30">
        <v>71.456509464027476</v>
      </c>
      <c r="AI30" s="14">
        <v>106.54930774089125</v>
      </c>
      <c r="AJ30">
        <v>101.11948641096143</v>
      </c>
    </row>
    <row r="31" spans="1:36" x14ac:dyDescent="0.3">
      <c r="A31" s="7">
        <v>2020</v>
      </c>
      <c r="B31" s="2" t="s">
        <v>21</v>
      </c>
      <c r="C31" s="12">
        <v>1.4591109999999998</v>
      </c>
      <c r="D31" s="12">
        <v>4.867864</v>
      </c>
      <c r="E31" s="12">
        <v>18.839041999999999</v>
      </c>
      <c r="F31" s="14">
        <f t="shared" si="7"/>
        <v>-1.0371219548104871</v>
      </c>
      <c r="G31" s="14">
        <f t="shared" si="18"/>
        <v>-2.0525465000000001</v>
      </c>
      <c r="H31" s="14">
        <f t="shared" si="19"/>
        <v>-0.6262659286100476</v>
      </c>
      <c r="I31" s="14">
        <f t="shared" si="8"/>
        <v>70.173920105558523</v>
      </c>
      <c r="J31" s="14">
        <f t="shared" si="9"/>
        <v>59.958111228338566</v>
      </c>
      <c r="K31" s="36">
        <f t="shared" si="10"/>
        <v>0</v>
      </c>
      <c r="L31" s="42">
        <f t="shared" si="11"/>
        <v>1</v>
      </c>
      <c r="M31" s="14">
        <f t="shared" si="12"/>
        <v>-0.86385873693877302</v>
      </c>
      <c r="N31" s="14">
        <f t="shared" si="13"/>
        <v>-2.277027229411535</v>
      </c>
      <c r="O31" s="14">
        <f t="shared" si="20"/>
        <v>-2.277027229411535</v>
      </c>
      <c r="P31" s="14">
        <f t="shared" si="21"/>
        <v>31.689183117653954</v>
      </c>
      <c r="Q31" s="124">
        <f t="shared" si="14"/>
        <v>0</v>
      </c>
      <c r="R31" s="124">
        <f t="shared" si="15"/>
        <v>1</v>
      </c>
      <c r="S31" s="14">
        <f t="shared" si="16"/>
        <v>-0.20170838463350074</v>
      </c>
      <c r="T31" s="14">
        <f t="shared" si="17"/>
        <v>-0.98297539552190016</v>
      </c>
      <c r="U31" s="14">
        <f t="shared" si="22"/>
        <v>-0.98297539552190016</v>
      </c>
      <c r="V31" s="14">
        <f t="shared" si="23"/>
        <v>70.510738134343001</v>
      </c>
      <c r="W31" s="14">
        <v>-0.72776659401577137</v>
      </c>
      <c r="X31" s="14">
        <f t="shared" si="24"/>
        <v>-0.74408600000000025</v>
      </c>
      <c r="Y31" s="14">
        <f t="shared" si="25"/>
        <v>-0.49162045869362325</v>
      </c>
      <c r="Z31" s="14">
        <v>79.882950908379883</v>
      </c>
      <c r="AA31" s="14">
        <v>63.406586979868784</v>
      </c>
      <c r="AB31">
        <v>68.358455002298072</v>
      </c>
      <c r="AC31" s="14">
        <v>87.994778977802582</v>
      </c>
      <c r="AD31">
        <v>-1.440269169352671</v>
      </c>
      <c r="AE31" s="19">
        <f t="shared" si="26"/>
        <v>-9.3571004999999978</v>
      </c>
      <c r="AF31" s="14">
        <f t="shared" si="27"/>
        <v>-1.3066227937318666</v>
      </c>
      <c r="AG31">
        <v>72.576028552214254</v>
      </c>
      <c r="AH31">
        <v>51.607573279316583</v>
      </c>
      <c r="AI31" s="14">
        <v>25.482113284500301</v>
      </c>
      <c r="AJ31">
        <v>73.685577004154197</v>
      </c>
    </row>
    <row r="32" spans="1:36" x14ac:dyDescent="0.3">
      <c r="A32" s="7">
        <v>2020</v>
      </c>
      <c r="B32" s="2" t="s">
        <v>22</v>
      </c>
      <c r="C32" s="12">
        <v>11.812374999999999</v>
      </c>
      <c r="D32" s="12">
        <v>5.8146969999999998</v>
      </c>
      <c r="E32" s="12">
        <v>45.229898999999996</v>
      </c>
      <c r="F32" s="14">
        <f t="shared" si="7"/>
        <v>2.2811498518625086</v>
      </c>
      <c r="G32" s="14">
        <f t="shared" si="18"/>
        <v>8.3007174999999993</v>
      </c>
      <c r="H32" s="14">
        <f t="shared" si="19"/>
        <v>2.5326863743487285</v>
      </c>
      <c r="I32" s="14">
        <f t="shared" si="8"/>
        <v>120.82628072766695</v>
      </c>
      <c r="J32" s="14">
        <f t="shared" si="9"/>
        <v>110.610471850447</v>
      </c>
      <c r="K32" s="36">
        <f t="shared" si="10"/>
        <v>1</v>
      </c>
      <c r="L32" s="42">
        <f t="shared" si="11"/>
        <v>0</v>
      </c>
      <c r="M32" s="14">
        <f t="shared" si="12"/>
        <v>3.4935370941586799</v>
      </c>
      <c r="N32" s="14">
        <f t="shared" si="13"/>
        <v>9.2085415707526437</v>
      </c>
      <c r="O32" s="14">
        <f t="shared" si="20"/>
        <v>3.4935370941586799</v>
      </c>
      <c r="P32" s="14">
        <f t="shared" si="21"/>
        <v>204.80611282476039</v>
      </c>
      <c r="Q32" s="124">
        <f t="shared" si="14"/>
        <v>1</v>
      </c>
      <c r="R32" s="124">
        <f t="shared" si="15"/>
        <v>0</v>
      </c>
      <c r="S32" s="14">
        <f t="shared" si="16"/>
        <v>0.81573027369856443</v>
      </c>
      <c r="T32" s="14">
        <f t="shared" si="17"/>
        <v>3.9752575971740751</v>
      </c>
      <c r="U32" s="14">
        <f t="shared" si="22"/>
        <v>0.81573027369856443</v>
      </c>
      <c r="V32" s="14">
        <f t="shared" si="23"/>
        <v>124.47190821095694</v>
      </c>
      <c r="W32" s="14">
        <v>1.9651884864823263E-2</v>
      </c>
      <c r="X32" s="14">
        <f t="shared" si="24"/>
        <v>0.20274699999999957</v>
      </c>
      <c r="Y32" s="14">
        <f t="shared" si="25"/>
        <v>0.13395571632681677</v>
      </c>
      <c r="Z32" s="14">
        <v>88.272923344482564</v>
      </c>
      <c r="AA32" s="14">
        <v>71.796559415971458</v>
      </c>
      <c r="AB32">
        <v>106.96467201577421</v>
      </c>
      <c r="AC32" s="14">
        <v>101.23833363532901</v>
      </c>
      <c r="AD32">
        <v>2.1542171377711647</v>
      </c>
      <c r="AE32" s="19">
        <f t="shared" si="26"/>
        <v>17.033756499999999</v>
      </c>
      <c r="AF32" s="14">
        <f t="shared" si="27"/>
        <v>2.3785888059851819</v>
      </c>
      <c r="AG32">
        <v>124.45020725410328</v>
      </c>
      <c r="AH32">
        <v>103.4817519812056</v>
      </c>
      <c r="AI32" s="14">
        <v>250.55329391596399</v>
      </c>
      <c r="AJ32">
        <v>125.7343788584085</v>
      </c>
    </row>
    <row r="33" spans="1:36" x14ac:dyDescent="0.3">
      <c r="A33" s="7">
        <v>2020</v>
      </c>
      <c r="B33" s="2" t="s">
        <v>23</v>
      </c>
      <c r="C33" s="12">
        <v>6.9665569999999999</v>
      </c>
      <c r="D33" s="12">
        <v>6.2626019999999993</v>
      </c>
      <c r="E33" s="12">
        <v>36.779730999999998</v>
      </c>
      <c r="F33" s="14">
        <f t="shared" si="7"/>
        <v>0.72804145535407194</v>
      </c>
      <c r="G33" s="14">
        <f t="shared" si="18"/>
        <v>3.4548994999999998</v>
      </c>
      <c r="H33" s="14">
        <f t="shared" si="19"/>
        <v>1.0541470527570942</v>
      </c>
      <c r="I33" s="14">
        <f t="shared" si="8"/>
        <v>97.118576486269831</v>
      </c>
      <c r="J33" s="14">
        <f t="shared" si="9"/>
        <v>86.902767609049874</v>
      </c>
      <c r="K33" s="36">
        <f t="shared" si="10"/>
        <v>1</v>
      </c>
      <c r="L33" s="42">
        <f t="shared" si="11"/>
        <v>0</v>
      </c>
      <c r="M33" s="14">
        <f t="shared" si="12"/>
        <v>1.4540694295210355</v>
      </c>
      <c r="N33" s="14">
        <f t="shared" si="13"/>
        <v>3.8327512854789392</v>
      </c>
      <c r="O33" s="14">
        <f t="shared" si="20"/>
        <v>1.4540694295210355</v>
      </c>
      <c r="P33" s="14">
        <f t="shared" si="21"/>
        <v>143.62208288563107</v>
      </c>
      <c r="Q33" s="124">
        <f t="shared" si="14"/>
        <v>1</v>
      </c>
      <c r="R33" s="124">
        <f t="shared" si="15"/>
        <v>0</v>
      </c>
      <c r="S33" s="14">
        <f t="shared" si="16"/>
        <v>0.33952078416546921</v>
      </c>
      <c r="T33" s="14">
        <f t="shared" si="17"/>
        <v>1.6545696784462203</v>
      </c>
      <c r="U33" s="14">
        <f t="shared" si="22"/>
        <v>0.33952078416546921</v>
      </c>
      <c r="V33" s="14">
        <f t="shared" si="23"/>
        <v>110.18562352496407</v>
      </c>
      <c r="W33" s="14">
        <v>0.37322265582761444</v>
      </c>
      <c r="X33" s="14">
        <f t="shared" si="24"/>
        <v>0.65065199999999912</v>
      </c>
      <c r="Y33" s="14">
        <f t="shared" si="25"/>
        <v>0.42988825846733147</v>
      </c>
      <c r="Z33" s="14">
        <v>92.241849864779766</v>
      </c>
      <c r="AA33" s="14">
        <v>75.765485936268675</v>
      </c>
      <c r="AB33">
        <v>122.35089928042106</v>
      </c>
      <c r="AC33" s="14">
        <v>103.9740378722945</v>
      </c>
      <c r="AD33">
        <v>1.0032877394232442</v>
      </c>
      <c r="AE33" s="19">
        <f t="shared" si="26"/>
        <v>8.5835885000000012</v>
      </c>
      <c r="AF33" s="14">
        <f t="shared" si="27"/>
        <v>1.1986098029100709</v>
      </c>
      <c r="AG33">
        <v>107.84045771497371</v>
      </c>
      <c r="AH33">
        <v>86.872002442076052</v>
      </c>
      <c r="AI33" s="14">
        <v>175.86626721440973</v>
      </c>
      <c r="AJ33">
        <v>112.96797441149745</v>
      </c>
    </row>
    <row r="34" spans="1:36" x14ac:dyDescent="0.3">
      <c r="A34" s="7">
        <v>2020</v>
      </c>
      <c r="B34" s="2" t="s">
        <v>24</v>
      </c>
      <c r="C34" s="12">
        <v>3.4717519999999999</v>
      </c>
      <c r="D34" s="12">
        <v>5.5523559999999996</v>
      </c>
      <c r="E34" s="12">
        <v>23.526751999999998</v>
      </c>
      <c r="F34" s="14">
        <f t="shared" si="7"/>
        <v>-0.39206065943019502</v>
      </c>
      <c r="G34" s="14">
        <f t="shared" si="18"/>
        <v>-3.9905500000000149E-2</v>
      </c>
      <c r="H34" s="14">
        <f t="shared" si="19"/>
        <v>-1.2175828910160304E-2</v>
      </c>
      <c r="I34" s="14">
        <f t="shared" si="8"/>
        <v>80.020575009252767</v>
      </c>
      <c r="J34" s="14">
        <f t="shared" si="9"/>
        <v>69.804766132032796</v>
      </c>
      <c r="K34" s="36">
        <f t="shared" si="10"/>
        <v>0</v>
      </c>
      <c r="L34" s="42">
        <f t="shared" si="11"/>
        <v>1</v>
      </c>
      <c r="M34" s="14">
        <f t="shared" si="12"/>
        <v>-1.6795095666242071E-2</v>
      </c>
      <c r="N34" s="14">
        <f t="shared" si="13"/>
        <v>-4.4269842414426344E-2</v>
      </c>
      <c r="O34" s="14">
        <f t="shared" si="20"/>
        <v>-4.4269842414426344E-2</v>
      </c>
      <c r="P34" s="14">
        <f t="shared" si="21"/>
        <v>98.67190472756721</v>
      </c>
      <c r="Q34" s="124">
        <f t="shared" si="14"/>
        <v>0</v>
      </c>
      <c r="R34" s="124">
        <f t="shared" si="15"/>
        <v>1</v>
      </c>
      <c r="S34" s="14">
        <f t="shared" si="16"/>
        <v>-3.9216036971596955E-3</v>
      </c>
      <c r="T34" s="14">
        <f t="shared" si="17"/>
        <v>-1.9110955413677272E-2</v>
      </c>
      <c r="U34" s="14">
        <f t="shared" si="22"/>
        <v>-1.9110955413677272E-2</v>
      </c>
      <c r="V34" s="14">
        <f t="shared" si="23"/>
        <v>99.426671337589681</v>
      </c>
      <c r="W34" s="14">
        <v>-0.18743691661127043</v>
      </c>
      <c r="X34" s="14">
        <f t="shared" si="24"/>
        <v>-5.9594000000000591E-2</v>
      </c>
      <c r="Y34" s="14">
        <f t="shared" si="25"/>
        <v>-3.9373983135535494E-2</v>
      </c>
      <c r="Z34" s="14">
        <v>85.948296130539219</v>
      </c>
      <c r="AA34" s="14">
        <v>69.471932202028114</v>
      </c>
      <c r="AB34">
        <v>97.465822186423253</v>
      </c>
      <c r="AC34" s="14">
        <v>99.038499391741226</v>
      </c>
      <c r="AD34">
        <v>-0.80179390472721856</v>
      </c>
      <c r="AE34" s="19">
        <f t="shared" si="26"/>
        <v>-4.6693904999999987</v>
      </c>
      <c r="AF34" s="14">
        <f t="shared" si="27"/>
        <v>-0.65203233203865207</v>
      </c>
      <c r="AG34">
        <v>81.790246424814299</v>
      </c>
      <c r="AH34">
        <v>60.821791151916635</v>
      </c>
      <c r="AI34" s="14">
        <v>62.814002873066237</v>
      </c>
      <c r="AJ34">
        <v>86.868547927877458</v>
      </c>
    </row>
    <row r="35" spans="1:36" x14ac:dyDescent="0.3">
      <c r="A35" s="7">
        <v>2020</v>
      </c>
      <c r="B35" s="2" t="s">
        <v>25</v>
      </c>
      <c r="C35" s="12">
        <v>3.0606789999999999</v>
      </c>
      <c r="D35" s="12">
        <v>6.7606229999999998</v>
      </c>
      <c r="E35" s="12">
        <v>22.427681999999997</v>
      </c>
      <c r="F35" s="14">
        <f t="shared" si="7"/>
        <v>-0.52381156874579726</v>
      </c>
      <c r="G35" s="14">
        <f t="shared" si="18"/>
        <v>-0.45097850000000017</v>
      </c>
      <c r="H35" s="14">
        <f t="shared" si="19"/>
        <v>-0.13760100883739609</v>
      </c>
      <c r="I35" s="14">
        <f t="shared" si="8"/>
        <v>78.00943940621859</v>
      </c>
      <c r="J35" s="14">
        <f t="shared" si="9"/>
        <v>67.793630528998634</v>
      </c>
      <c r="K35" s="36">
        <f t="shared" si="10"/>
        <v>0</v>
      </c>
      <c r="L35" s="42">
        <f t="shared" si="11"/>
        <v>1</v>
      </c>
      <c r="M35" s="14">
        <f t="shared" si="12"/>
        <v>-0.18980408843187843</v>
      </c>
      <c r="N35" s="14">
        <f t="shared" si="13"/>
        <v>-0.50030063844067374</v>
      </c>
      <c r="O35" s="14">
        <f t="shared" si="20"/>
        <v>-0.50030063844067374</v>
      </c>
      <c r="P35" s="14">
        <f t="shared" si="21"/>
        <v>84.990980846779792</v>
      </c>
      <c r="Q35" s="124">
        <f t="shared" si="14"/>
        <v>0</v>
      </c>
      <c r="R35" s="124">
        <f t="shared" si="15"/>
        <v>1</v>
      </c>
      <c r="S35" s="14">
        <f t="shared" si="16"/>
        <v>-4.4318676697185297E-2</v>
      </c>
      <c r="T35" s="14">
        <f t="shared" si="17"/>
        <v>-0.21597599343516624</v>
      </c>
      <c r="U35" s="14">
        <f t="shared" si="22"/>
        <v>-0.21597599343516624</v>
      </c>
      <c r="V35" s="14">
        <f t="shared" si="23"/>
        <v>93.520720196945007</v>
      </c>
      <c r="W35" s="14">
        <v>0.76635438895330088</v>
      </c>
      <c r="X35" s="14">
        <f t="shared" si="24"/>
        <v>1.1486729999999996</v>
      </c>
      <c r="Y35" s="14">
        <f t="shared" si="25"/>
        <v>0.75893263298728897</v>
      </c>
      <c r="Z35" s="14">
        <v>96.654858771947445</v>
      </c>
      <c r="AA35" s="14">
        <v>80.178494843436354</v>
      </c>
      <c r="AB35">
        <v>139.45868840661234</v>
      </c>
      <c r="AC35" s="14">
        <v>107.01583950388556</v>
      </c>
      <c r="AD35">
        <v>-0.95148938697588514</v>
      </c>
      <c r="AE35" s="19">
        <f t="shared" si="26"/>
        <v>-5.7684604999999998</v>
      </c>
      <c r="AF35" s="14">
        <f t="shared" si="27"/>
        <v>-0.80550614734146775</v>
      </c>
      <c r="AG35">
        <v>79.629901514988703</v>
      </c>
      <c r="AH35">
        <v>58.661446242091031</v>
      </c>
      <c r="AI35" s="14">
        <v>54.061251553102927</v>
      </c>
      <c r="AJ35">
        <v>83.777698055949259</v>
      </c>
    </row>
    <row r="36" spans="1:36" x14ac:dyDescent="0.3">
      <c r="A36" s="7">
        <v>2020</v>
      </c>
      <c r="B36" s="2" t="s">
        <v>26</v>
      </c>
      <c r="C36" s="12">
        <v>5.0047879999999996</v>
      </c>
      <c r="D36" s="12">
        <v>4.7033160000000001</v>
      </c>
      <c r="E36" s="12">
        <v>29.165016999999999</v>
      </c>
      <c r="F36" s="14">
        <f t="shared" si="7"/>
        <v>9.9284885068114059E-2</v>
      </c>
      <c r="G36" s="14">
        <f t="shared" si="18"/>
        <v>1.4931304999999995</v>
      </c>
      <c r="H36" s="14">
        <f t="shared" si="19"/>
        <v>0.45557884272949933</v>
      </c>
      <c r="I36" s="14">
        <f t="shared" si="8"/>
        <v>87.520808010041179</v>
      </c>
      <c r="J36" s="14">
        <f t="shared" si="9"/>
        <v>77.304999132821209</v>
      </c>
      <c r="K36" s="36">
        <f t="shared" si="10"/>
        <v>1</v>
      </c>
      <c r="L36" s="42">
        <f t="shared" si="11"/>
        <v>0</v>
      </c>
      <c r="M36" s="14">
        <f t="shared" si="12"/>
        <v>0.62841637342430878</v>
      </c>
      <c r="N36" s="14">
        <f t="shared" si="13"/>
        <v>1.6564296134410883</v>
      </c>
      <c r="O36" s="14">
        <f t="shared" si="20"/>
        <v>0.62841637342430878</v>
      </c>
      <c r="P36" s="14">
        <f t="shared" si="21"/>
        <v>118.85249120272927</v>
      </c>
      <c r="Q36" s="124">
        <f t="shared" si="14"/>
        <v>1</v>
      </c>
      <c r="R36" s="124">
        <f t="shared" si="15"/>
        <v>0</v>
      </c>
      <c r="S36" s="14">
        <f t="shared" si="16"/>
        <v>0.14673330967264867</v>
      </c>
      <c r="T36" s="14">
        <f t="shared" si="17"/>
        <v>0.71506810871437609</v>
      </c>
      <c r="U36" s="14">
        <f t="shared" si="22"/>
        <v>0.14673330967264867</v>
      </c>
      <c r="V36" s="14">
        <f t="shared" si="23"/>
        <v>104.40199929017946</v>
      </c>
      <c r="W36" s="14">
        <v>-0.85765878816494445</v>
      </c>
      <c r="X36" s="14">
        <f t="shared" si="24"/>
        <v>-0.90863400000000016</v>
      </c>
      <c r="Y36" s="14">
        <f t="shared" si="25"/>
        <v>-0.60033795000123857</v>
      </c>
      <c r="Z36" s="14">
        <v>78.424876269646518</v>
      </c>
      <c r="AA36" s="14">
        <v>61.948512341135419</v>
      </c>
      <c r="AB36">
        <v>61.36120878844396</v>
      </c>
      <c r="AC36" s="14">
        <v>85.339931139299324</v>
      </c>
      <c r="AD36">
        <v>-3.3851191141389278E-2</v>
      </c>
      <c r="AE36" s="19">
        <f t="shared" si="26"/>
        <v>0.96887450000000186</v>
      </c>
      <c r="AF36" s="14">
        <f t="shared" si="27"/>
        <v>0.13529335353035571</v>
      </c>
      <c r="AG36">
        <v>92.872886377681553</v>
      </c>
      <c r="AH36">
        <v>71.904431104783882</v>
      </c>
      <c r="AI36" s="14">
        <v>108.5634221298269</v>
      </c>
      <c r="AJ36">
        <v>101.46376305480538</v>
      </c>
    </row>
    <row r="37" spans="1:36" x14ac:dyDescent="0.3">
      <c r="A37" s="7">
        <v>2020</v>
      </c>
      <c r="B37" s="2" t="s">
        <v>27</v>
      </c>
      <c r="C37" s="12">
        <v>3.5515629999999998</v>
      </c>
      <c r="D37" s="12">
        <v>4.866079</v>
      </c>
      <c r="E37" s="12">
        <v>28.737288999999997</v>
      </c>
      <c r="F37" s="14">
        <f t="shared" si="7"/>
        <v>-0.36648084313628254</v>
      </c>
      <c r="G37" s="14">
        <f t="shared" si="18"/>
        <v>3.9905499999999705E-2</v>
      </c>
      <c r="H37" s="14">
        <f t="shared" si="19"/>
        <v>1.2175828910160169E-2</v>
      </c>
      <c r="I37" s="14">
        <f t="shared" si="8"/>
        <v>80.41104274518716</v>
      </c>
      <c r="J37" s="14">
        <f t="shared" si="9"/>
        <v>70.195233867967204</v>
      </c>
      <c r="K37" s="36">
        <f t="shared" si="10"/>
        <v>1</v>
      </c>
      <c r="L37" s="42">
        <f t="shared" si="11"/>
        <v>0</v>
      </c>
      <c r="M37" s="14">
        <f t="shared" si="12"/>
        <v>1.6795095666241884E-2</v>
      </c>
      <c r="N37" s="14">
        <f t="shared" si="13"/>
        <v>4.4269842414425851E-2</v>
      </c>
      <c r="O37" s="14">
        <f t="shared" si="20"/>
        <v>1.6795095666241884E-2</v>
      </c>
      <c r="P37" s="14">
        <f t="shared" si="21"/>
        <v>100.50385286998726</v>
      </c>
      <c r="Q37" s="124">
        <f t="shared" si="14"/>
        <v>1</v>
      </c>
      <c r="R37" s="124">
        <f t="shared" si="15"/>
        <v>0</v>
      </c>
      <c r="S37" s="14">
        <f t="shared" si="16"/>
        <v>3.9216036971596521E-3</v>
      </c>
      <c r="T37" s="14">
        <f t="shared" si="17"/>
        <v>1.9110955413677057E-2</v>
      </c>
      <c r="U37" s="14">
        <f t="shared" si="22"/>
        <v>3.9216036971596521E-3</v>
      </c>
      <c r="V37" s="14">
        <f t="shared" si="23"/>
        <v>100.11764811091479</v>
      </c>
      <c r="W37" s="14">
        <v>-0.7291756513519666</v>
      </c>
      <c r="X37" s="14">
        <f t="shared" si="24"/>
        <v>-0.74587100000000017</v>
      </c>
      <c r="Y37" s="14">
        <f t="shared" si="25"/>
        <v>-0.49279981500293168</v>
      </c>
      <c r="Z37" s="14">
        <v>79.867133862714553</v>
      </c>
      <c r="AA37" s="14">
        <v>63.390769934203448</v>
      </c>
      <c r="AB37">
        <v>68.282549585691797</v>
      </c>
      <c r="AC37" s="14">
        <v>87.965979457955925</v>
      </c>
      <c r="AD37">
        <v>-9.2108580781046334E-2</v>
      </c>
      <c r="AE37" s="19">
        <f t="shared" si="26"/>
        <v>0.54114649999999997</v>
      </c>
      <c r="AF37" s="14">
        <f t="shared" si="27"/>
        <v>7.5565539949925917E-2</v>
      </c>
      <c r="AG37">
        <v>92.032139193616956</v>
      </c>
      <c r="AH37">
        <v>71.063683920719271</v>
      </c>
      <c r="AI37" s="14">
        <v>104.78293722621285</v>
      </c>
      <c r="AJ37">
        <v>100.81755712833524</v>
      </c>
    </row>
    <row r="38" spans="1:36" x14ac:dyDescent="0.3">
      <c r="A38" s="7">
        <v>2020</v>
      </c>
      <c r="B38" s="2" t="s">
        <v>28</v>
      </c>
      <c r="C38" s="12">
        <v>1.9895699999999998</v>
      </c>
      <c r="D38" s="12">
        <v>4.6356320000000002</v>
      </c>
      <c r="E38" s="12">
        <v>22.257635000000001</v>
      </c>
      <c r="F38" s="14">
        <f t="shared" si="7"/>
        <v>-0.86710724792230687</v>
      </c>
      <c r="G38" s="14">
        <f t="shared" si="18"/>
        <v>-1.5220875000000003</v>
      </c>
      <c r="H38" s="14">
        <f t="shared" si="19"/>
        <v>-0.4644141029756188</v>
      </c>
      <c r="I38" s="14">
        <f t="shared" si="8"/>
        <v>72.769140372639811</v>
      </c>
      <c r="J38" s="14">
        <f t="shared" si="9"/>
        <v>62.553331495419854</v>
      </c>
      <c r="K38" s="36">
        <f t="shared" si="10"/>
        <v>0</v>
      </c>
      <c r="L38" s="42">
        <f t="shared" si="11"/>
        <v>1</v>
      </c>
      <c r="M38" s="14">
        <f t="shared" si="12"/>
        <v>-0.64060355527160762</v>
      </c>
      <c r="N38" s="14">
        <f t="shared" si="13"/>
        <v>-1.6885535519155987</v>
      </c>
      <c r="O38" s="14">
        <f t="shared" si="20"/>
        <v>-1.6885535519155987</v>
      </c>
      <c r="P38" s="14">
        <f t="shared" si="21"/>
        <v>49.34339344253204</v>
      </c>
      <c r="Q38" s="124">
        <f t="shared" si="14"/>
        <v>0</v>
      </c>
      <c r="R38" s="124">
        <f t="shared" si="15"/>
        <v>1</v>
      </c>
      <c r="S38" s="14">
        <f t="shared" si="16"/>
        <v>-0.14957897952413921</v>
      </c>
      <c r="T38" s="14">
        <f t="shared" si="17"/>
        <v>-0.72893576946073591</v>
      </c>
      <c r="U38" s="14">
        <f t="shared" si="22"/>
        <v>-0.72893576946073591</v>
      </c>
      <c r="V38" s="14">
        <f t="shared" si="23"/>
        <v>78.131926916177918</v>
      </c>
      <c r="W38" s="14">
        <v>-0.91108771631230945</v>
      </c>
      <c r="X38" s="14">
        <f t="shared" si="24"/>
        <v>-0.97631800000000002</v>
      </c>
      <c r="Y38" s="14">
        <f t="shared" si="25"/>
        <v>-0.64505702699800926</v>
      </c>
      <c r="Z38" s="14">
        <v>77.825122253505157</v>
      </c>
      <c r="AA38" s="14">
        <v>61.348758324994058</v>
      </c>
      <c r="AB38">
        <v>58.483011467671297</v>
      </c>
      <c r="AC38" s="14">
        <v>84.247904976105275</v>
      </c>
      <c r="AD38">
        <v>-0.97465012075074797</v>
      </c>
      <c r="AE38" s="19">
        <f t="shared" si="26"/>
        <v>-5.9385074999999965</v>
      </c>
      <c r="AF38" s="14">
        <f t="shared" si="27"/>
        <v>-0.82925146098918578</v>
      </c>
      <c r="AG38">
        <v>79.29565513315579</v>
      </c>
      <c r="AH38">
        <v>58.327199860258119</v>
      </c>
      <c r="AI38" s="14">
        <v>52.707034711859173</v>
      </c>
      <c r="AJ38">
        <v>83.299484886477103</v>
      </c>
    </row>
    <row r="39" spans="1:36" x14ac:dyDescent="0.3">
      <c r="A39" s="7">
        <v>2020</v>
      </c>
      <c r="B39" s="2" t="s">
        <v>29</v>
      </c>
      <c r="C39" s="12">
        <v>5.0830359999999999</v>
      </c>
      <c r="D39" s="12">
        <v>4.9189099999999994</v>
      </c>
      <c r="E39" s="12">
        <v>29.122373</v>
      </c>
      <c r="F39" s="14">
        <f t="shared" si="7"/>
        <v>0.12436375220880995</v>
      </c>
      <c r="G39" s="14">
        <f t="shared" si="18"/>
        <v>1.5713784999999998</v>
      </c>
      <c r="H39" s="14">
        <f t="shared" si="19"/>
        <v>0.47945360336555759</v>
      </c>
      <c r="I39" s="14">
        <f t="shared" si="8"/>
        <v>87.903628916951178</v>
      </c>
      <c r="J39" s="14">
        <f t="shared" si="9"/>
        <v>77.687820039731221</v>
      </c>
      <c r="K39" s="36">
        <f t="shared" si="10"/>
        <v>1</v>
      </c>
      <c r="L39" s="42">
        <f t="shared" si="11"/>
        <v>0</v>
      </c>
      <c r="M39" s="14">
        <f t="shared" si="12"/>
        <v>0.66134874228805218</v>
      </c>
      <c r="N39" s="14">
        <f t="shared" si="13"/>
        <v>1.7432353577431026</v>
      </c>
      <c r="O39" s="14">
        <f t="shared" si="20"/>
        <v>0.66134874228805218</v>
      </c>
      <c r="P39" s="14">
        <f t="shared" si="21"/>
        <v>119.84046226864157</v>
      </c>
      <c r="Q39" s="124">
        <f t="shared" si="14"/>
        <v>1</v>
      </c>
      <c r="R39" s="124">
        <f t="shared" si="15"/>
        <v>0</v>
      </c>
      <c r="S39" s="14">
        <f t="shared" si="16"/>
        <v>0.15442291752358028</v>
      </c>
      <c r="T39" s="14">
        <f t="shared" si="17"/>
        <v>0.75254149055921993</v>
      </c>
      <c r="U39" s="14">
        <f t="shared" si="22"/>
        <v>0.15442291752358028</v>
      </c>
      <c r="V39" s="14">
        <f t="shared" si="23"/>
        <v>104.63268752570741</v>
      </c>
      <c r="W39" s="14">
        <v>-0.68747150113990152</v>
      </c>
      <c r="X39" s="14">
        <f t="shared" si="24"/>
        <v>-0.69304000000000077</v>
      </c>
      <c r="Y39" s="14">
        <f t="shared" si="25"/>
        <v>-0.45789417176647446</v>
      </c>
      <c r="Z39" s="14">
        <v>80.335274108958316</v>
      </c>
      <c r="AA39" s="14">
        <v>63.858910180447225</v>
      </c>
      <c r="AB39">
        <v>70.52913729702297</v>
      </c>
      <c r="AC39" s="14">
        <v>88.818364574493131</v>
      </c>
      <c r="AD39">
        <v>-3.9659387293601613E-2</v>
      </c>
      <c r="AE39" s="19">
        <f t="shared" si="26"/>
        <v>0.92623050000000262</v>
      </c>
      <c r="AF39" s="14">
        <f t="shared" si="27"/>
        <v>0.12933855776687098</v>
      </c>
      <c r="AG39">
        <v>92.789064830068938</v>
      </c>
      <c r="AH39">
        <v>71.820609557171267</v>
      </c>
      <c r="AI39" s="14">
        <v>108.18651204157055</v>
      </c>
      <c r="AJ39">
        <v>101.39933705153136</v>
      </c>
    </row>
    <row r="40" spans="1:36" x14ac:dyDescent="0.3">
      <c r="A40" s="7">
        <v>2020</v>
      </c>
      <c r="B40" s="2" t="s">
        <v>30</v>
      </c>
      <c r="C40" s="12">
        <v>2.5729059999999997</v>
      </c>
      <c r="D40" s="12">
        <v>5.8536700000000002</v>
      </c>
      <c r="E40" s="12">
        <v>25.609836999999999</v>
      </c>
      <c r="F40" s="14">
        <f t="shared" si="7"/>
        <v>-0.68014520362232578</v>
      </c>
      <c r="G40" s="14">
        <f t="shared" si="18"/>
        <v>-0.93875150000000041</v>
      </c>
      <c r="H40" s="14">
        <f t="shared" si="19"/>
        <v>-0.28642862896483723</v>
      </c>
      <c r="I40" s="14">
        <f t="shared" si="8"/>
        <v>75.623056339223709</v>
      </c>
      <c r="J40" s="14">
        <f t="shared" si="9"/>
        <v>65.407247462003738</v>
      </c>
      <c r="K40" s="36">
        <f t="shared" si="10"/>
        <v>0</v>
      </c>
      <c r="L40" s="42">
        <f t="shared" si="11"/>
        <v>1</v>
      </c>
      <c r="M40" s="14">
        <f t="shared" si="12"/>
        <v>-0.39509394066803305</v>
      </c>
      <c r="N40" s="14">
        <f t="shared" si="13"/>
        <v>-1.0414198787461932</v>
      </c>
      <c r="O40" s="14">
        <f t="shared" si="20"/>
        <v>-1.0414198787461932</v>
      </c>
      <c r="P40" s="14">
        <f t="shared" si="21"/>
        <v>68.757403637614203</v>
      </c>
      <c r="Q40" s="124">
        <f t="shared" si="14"/>
        <v>0</v>
      </c>
      <c r="R40" s="124">
        <f t="shared" si="15"/>
        <v>1</v>
      </c>
      <c r="S40" s="14">
        <f t="shared" si="16"/>
        <v>-9.2253232088664414E-2</v>
      </c>
      <c r="T40" s="14">
        <f t="shared" si="17"/>
        <v>-0.44957306789847512</v>
      </c>
      <c r="U40" s="14">
        <f t="shared" si="22"/>
        <v>-0.44957306789847512</v>
      </c>
      <c r="V40" s="14">
        <f t="shared" si="23"/>
        <v>86.512807963045745</v>
      </c>
      <c r="W40" s="14">
        <v>5.0416698065687299E-2</v>
      </c>
      <c r="X40" s="14">
        <f t="shared" si="24"/>
        <v>0.24171999999999993</v>
      </c>
      <c r="Y40" s="14">
        <f t="shared" si="25"/>
        <v>0.15970532609862642</v>
      </c>
      <c r="Z40" s="14">
        <v>88.618266605387305</v>
      </c>
      <c r="AA40" s="14">
        <v>72.141902676876214</v>
      </c>
      <c r="AB40">
        <v>108.30345464866532</v>
      </c>
      <c r="AC40" s="14">
        <v>101.47637206139538</v>
      </c>
      <c r="AD40">
        <v>-0.51807365611706324</v>
      </c>
      <c r="AE40" s="19">
        <f t="shared" si="26"/>
        <v>-2.5863054999999981</v>
      </c>
      <c r="AF40" s="14">
        <f t="shared" si="27"/>
        <v>-0.36115094818679039</v>
      </c>
      <c r="AG40">
        <v>85.884782784176352</v>
      </c>
      <c r="AH40">
        <v>64.916327511278681</v>
      </c>
      <c r="AI40" s="14">
        <v>79.403232843264448</v>
      </c>
      <c r="AJ40">
        <v>92.726685267142059</v>
      </c>
    </row>
    <row r="41" spans="1:36" x14ac:dyDescent="0.3">
      <c r="A41" s="7">
        <v>2020</v>
      </c>
      <c r="B41" s="2" t="s">
        <v>31</v>
      </c>
      <c r="C41" s="12">
        <v>3.34789</v>
      </c>
      <c r="D41" s="12">
        <v>4.9023189999999994</v>
      </c>
      <c r="E41" s="12">
        <v>26.864832</v>
      </c>
      <c r="F41" s="14">
        <f t="shared" si="7"/>
        <v>-0.43175903691947093</v>
      </c>
      <c r="G41" s="14">
        <f t="shared" si="18"/>
        <v>-0.16376750000000007</v>
      </c>
      <c r="H41" s="14">
        <f t="shared" si="19"/>
        <v>-4.9968176342726461E-2</v>
      </c>
      <c r="I41" s="14">
        <f t="shared" si="8"/>
        <v>79.414591940398765</v>
      </c>
      <c r="J41" s="14">
        <f t="shared" si="9"/>
        <v>69.198783063178809</v>
      </c>
      <c r="K41" s="36">
        <f t="shared" si="10"/>
        <v>0</v>
      </c>
      <c r="L41" s="42">
        <f t="shared" si="11"/>
        <v>1</v>
      </c>
      <c r="M41" s="14">
        <f t="shared" si="12"/>
        <v>-6.8925106301669925E-2</v>
      </c>
      <c r="N41" s="14">
        <f t="shared" si="13"/>
        <v>-0.18167825030646259</v>
      </c>
      <c r="O41" s="14">
        <f t="shared" si="20"/>
        <v>-0.18167825030646259</v>
      </c>
      <c r="P41" s="14">
        <f t="shared" si="21"/>
        <v>94.549652490806125</v>
      </c>
      <c r="Q41" s="124">
        <f t="shared" si="14"/>
        <v>0</v>
      </c>
      <c r="R41" s="124">
        <f t="shared" si="15"/>
        <v>1</v>
      </c>
      <c r="S41" s="14">
        <f t="shared" si="16"/>
        <v>-1.6093802445141605E-2</v>
      </c>
      <c r="T41" s="14">
        <f t="shared" si="17"/>
        <v>-7.8429123572173812E-2</v>
      </c>
      <c r="U41" s="14">
        <f t="shared" si="22"/>
        <v>-7.8429123572173812E-2</v>
      </c>
      <c r="V41" s="14">
        <f t="shared" si="23"/>
        <v>97.647126292834784</v>
      </c>
      <c r="W41" s="14">
        <v>-0.70056823518181599</v>
      </c>
      <c r="X41" s="14">
        <f t="shared" si="24"/>
        <v>-0.70963100000000079</v>
      </c>
      <c r="Y41" s="14">
        <f t="shared" si="25"/>
        <v>-0.46885590875680344</v>
      </c>
      <c r="Z41" s="14">
        <v>80.188259764625826</v>
      </c>
      <c r="AA41" s="14">
        <v>63.711895836114721</v>
      </c>
      <c r="AB41">
        <v>69.82362090099231</v>
      </c>
      <c r="AC41" s="14">
        <v>88.550682314674674</v>
      </c>
      <c r="AD41">
        <v>-0.34714088409647736</v>
      </c>
      <c r="AE41" s="19">
        <f t="shared" si="26"/>
        <v>-1.3313104999999972</v>
      </c>
      <c r="AF41" s="14">
        <f t="shared" si="27"/>
        <v>-0.18590381121102259</v>
      </c>
      <c r="AG41">
        <v>88.351615706653149</v>
      </c>
      <c r="AH41">
        <v>67.383160433755478</v>
      </c>
      <c r="AI41" s="14">
        <v>89.397736507996783</v>
      </c>
      <c r="AJ41">
        <v>96.256033839135227</v>
      </c>
    </row>
    <row r="42" spans="1:36" x14ac:dyDescent="0.3">
      <c r="A42" s="7">
        <v>2020</v>
      </c>
      <c r="B42" s="2" t="s">
        <v>32</v>
      </c>
      <c r="C42" s="12">
        <v>8.490988999999999</v>
      </c>
      <c r="D42" s="12">
        <v>6.6278169999999994</v>
      </c>
      <c r="E42" s="12">
        <v>39.774287999999999</v>
      </c>
      <c r="F42" s="14">
        <f t="shared" si="7"/>
        <v>1.2166293757229649</v>
      </c>
      <c r="G42" s="14">
        <f t="shared" si="18"/>
        <v>4.9793314999999989</v>
      </c>
      <c r="H42" s="14">
        <f t="shared" si="19"/>
        <v>1.5192765015091061</v>
      </c>
      <c r="I42" s="14">
        <f t="shared" si="8"/>
        <v>104.57671523438657</v>
      </c>
      <c r="J42" s="14">
        <f t="shared" si="9"/>
        <v>94.360906357166598</v>
      </c>
      <c r="K42" s="36">
        <f t="shared" si="10"/>
        <v>1</v>
      </c>
      <c r="L42" s="42">
        <f t="shared" si="11"/>
        <v>0</v>
      </c>
      <c r="M42" s="14">
        <f t="shared" si="12"/>
        <v>2.0956597184957539</v>
      </c>
      <c r="N42" s="14">
        <f t="shared" si="13"/>
        <v>5.5239057481847942</v>
      </c>
      <c r="O42" s="14">
        <f t="shared" si="20"/>
        <v>2.0956597184957539</v>
      </c>
      <c r="P42" s="14">
        <f t="shared" si="21"/>
        <v>162.86979155487262</v>
      </c>
      <c r="Q42" s="124">
        <f t="shared" si="14"/>
        <v>1</v>
      </c>
      <c r="R42" s="124">
        <f t="shared" si="15"/>
        <v>0</v>
      </c>
      <c r="S42" s="14">
        <f t="shared" si="16"/>
        <v>0.48933016300469001</v>
      </c>
      <c r="T42" s="14">
        <f t="shared" si="17"/>
        <v>2.3846282413807218</v>
      </c>
      <c r="U42" s="14">
        <f t="shared" si="22"/>
        <v>0.48933016300469001</v>
      </c>
      <c r="V42" s="14">
        <f t="shared" si="23"/>
        <v>114.6799048901407</v>
      </c>
      <c r="W42" s="14">
        <v>0.66151894436463887</v>
      </c>
      <c r="X42" s="14">
        <f t="shared" si="24"/>
        <v>1.0158669999999992</v>
      </c>
      <c r="Y42" s="14">
        <f t="shared" si="25"/>
        <v>0.67118720216710759</v>
      </c>
      <c r="Z42" s="14">
        <v>95.478052852266728</v>
      </c>
      <c r="AA42" s="14">
        <v>79.001688923755637</v>
      </c>
      <c r="AB42">
        <v>134.89659756567801</v>
      </c>
      <c r="AC42" s="14">
        <v>106.2046899590168</v>
      </c>
      <c r="AD42">
        <v>1.4111522560019152</v>
      </c>
      <c r="AE42" s="19">
        <f t="shared" si="26"/>
        <v>11.578145500000002</v>
      </c>
      <c r="AF42" s="14">
        <f t="shared" si="27"/>
        <v>1.616768871879066</v>
      </c>
      <c r="AG42">
        <v>113.72659415044424</v>
      </c>
      <c r="AH42">
        <v>92.758138877546585</v>
      </c>
      <c r="AI42" s="14">
        <v>202.33373610003736</v>
      </c>
      <c r="AJ42">
        <v>117.49211236962191</v>
      </c>
    </row>
    <row r="43" spans="1:36" x14ac:dyDescent="0.3">
      <c r="A43" s="7">
        <v>2020</v>
      </c>
      <c r="B43" s="2" t="s">
        <v>33</v>
      </c>
      <c r="C43" s="12">
        <v>5.9860559999999996</v>
      </c>
      <c r="D43" s="12">
        <v>4.2123939999999997</v>
      </c>
      <c r="E43" s="12">
        <v>31.388005</v>
      </c>
      <c r="F43" s="14">
        <f t="shared" si="7"/>
        <v>0.41378608383889759</v>
      </c>
      <c r="G43" s="14">
        <f t="shared" si="18"/>
        <v>2.4743984999999995</v>
      </c>
      <c r="H43" s="14">
        <f t="shared" si="19"/>
        <v>0.75497995994429767</v>
      </c>
      <c r="I43" s="14">
        <f t="shared" si="8"/>
        <v>92.321568485475296</v>
      </c>
      <c r="J43" s="14">
        <f t="shared" si="9"/>
        <v>82.10575960825534</v>
      </c>
      <c r="K43" s="36">
        <f t="shared" si="10"/>
        <v>1</v>
      </c>
      <c r="L43" s="42">
        <f t="shared" si="11"/>
        <v>0</v>
      </c>
      <c r="M43" s="14">
        <f t="shared" si="12"/>
        <v>1.0414043057700246</v>
      </c>
      <c r="N43" s="14">
        <f t="shared" si="13"/>
        <v>2.74501589168141</v>
      </c>
      <c r="O43" s="14">
        <f t="shared" si="20"/>
        <v>1.0414043057700246</v>
      </c>
      <c r="P43" s="14">
        <f t="shared" si="21"/>
        <v>131.24212917310075</v>
      </c>
      <c r="Q43" s="124">
        <f t="shared" si="14"/>
        <v>1</v>
      </c>
      <c r="R43" s="124">
        <f t="shared" si="15"/>
        <v>0</v>
      </c>
      <c r="S43" s="14">
        <f t="shared" si="16"/>
        <v>0.24316473433101621</v>
      </c>
      <c r="T43" s="14">
        <f t="shared" si="17"/>
        <v>1.1850025537625073</v>
      </c>
      <c r="U43" s="14">
        <f t="shared" si="22"/>
        <v>0.24316473433101621</v>
      </c>
      <c r="V43" s="14">
        <f t="shared" si="23"/>
        <v>107.29494202993048</v>
      </c>
      <c r="W43" s="14">
        <v>-1.2451866568482493</v>
      </c>
      <c r="X43" s="14">
        <f t="shared" si="24"/>
        <v>-1.3995560000000005</v>
      </c>
      <c r="Y43" s="14">
        <f t="shared" si="25"/>
        <v>-0.92469198814036635</v>
      </c>
      <c r="Z43" s="14">
        <v>74.074772240449818</v>
      </c>
      <c r="AA43" s="14">
        <v>57.598408311938719</v>
      </c>
      <c r="AB43">
        <v>40.485220591700809</v>
      </c>
      <c r="AC43" s="14">
        <v>77.419304874782597</v>
      </c>
      <c r="AD43">
        <v>0.2689241195239902</v>
      </c>
      <c r="AE43" s="19">
        <f t="shared" si="26"/>
        <v>3.1918625000000027</v>
      </c>
      <c r="AF43" s="14">
        <f t="shared" si="27"/>
        <v>0.44571075163272905</v>
      </c>
      <c r="AG43">
        <v>97.242417718181599</v>
      </c>
      <c r="AH43">
        <v>76.273962445283928</v>
      </c>
      <c r="AI43" s="14">
        <v>128.21135861028915</v>
      </c>
      <c r="AJ43">
        <v>104.82222455387026</v>
      </c>
    </row>
    <row r="44" spans="1:36" x14ac:dyDescent="0.3">
      <c r="A44" s="7">
        <v>2020</v>
      </c>
      <c r="B44" s="2" t="s">
        <v>34</v>
      </c>
      <c r="C44" s="12">
        <v>3.7519499999999999</v>
      </c>
      <c r="D44" s="12">
        <v>5.2936209999999999</v>
      </c>
      <c r="E44" s="12">
        <v>32.197479999999999</v>
      </c>
      <c r="F44" s="14">
        <f t="shared" si="7"/>
        <v>-0.30225582844296628</v>
      </c>
      <c r="G44" s="14">
        <f t="shared" si="18"/>
        <v>0.2402924999999998</v>
      </c>
      <c r="H44" s="14">
        <f t="shared" si="19"/>
        <v>7.3317221144821684E-2</v>
      </c>
      <c r="I44" s="14">
        <f t="shared" si="8"/>
        <v>81.391417107125818</v>
      </c>
      <c r="J44" s="14">
        <f t="shared" si="9"/>
        <v>71.175608229905848</v>
      </c>
      <c r="K44" s="36">
        <f t="shared" si="10"/>
        <v>1</v>
      </c>
      <c r="L44" s="42">
        <f t="shared" si="11"/>
        <v>0</v>
      </c>
      <c r="M44" s="14">
        <f t="shared" si="12"/>
        <v>0.10113231322450425</v>
      </c>
      <c r="N44" s="14">
        <f t="shared" si="13"/>
        <v>0.266572555371277</v>
      </c>
      <c r="O44" s="14">
        <f t="shared" si="20"/>
        <v>0.10113231322450425</v>
      </c>
      <c r="P44" s="14">
        <f t="shared" si="21"/>
        <v>103.03396939673513</v>
      </c>
      <c r="Q44" s="124">
        <f t="shared" si="14"/>
        <v>1</v>
      </c>
      <c r="R44" s="124">
        <f t="shared" si="15"/>
        <v>0</v>
      </c>
      <c r="S44" s="14">
        <f t="shared" si="16"/>
        <v>2.3614087190982243E-2</v>
      </c>
      <c r="T44" s="14">
        <f t="shared" si="17"/>
        <v>0.11507735158664907</v>
      </c>
      <c r="U44" s="14">
        <f t="shared" si="22"/>
        <v>2.3614087190982243E-2</v>
      </c>
      <c r="V44" s="14">
        <f t="shared" si="23"/>
        <v>100.70842261572946</v>
      </c>
      <c r="W44" s="14">
        <v>-0.39167918545189012</v>
      </c>
      <c r="X44" s="14">
        <f t="shared" si="24"/>
        <v>-0.31832900000000031</v>
      </c>
      <c r="Y44" s="14">
        <f t="shared" si="25"/>
        <v>-0.21032118464193991</v>
      </c>
      <c r="Z44" s="14">
        <v>83.655622007166855</v>
      </c>
      <c r="AA44" s="14">
        <v>67.179258078655764</v>
      </c>
      <c r="AB44">
        <v>86.463363942375665</v>
      </c>
      <c r="AC44" s="14">
        <v>94.864021090606357</v>
      </c>
      <c r="AD44">
        <v>0.3791761967285715</v>
      </c>
      <c r="AE44" s="19">
        <f t="shared" si="26"/>
        <v>4.0013375000000018</v>
      </c>
      <c r="AF44" s="14">
        <f t="shared" si="27"/>
        <v>0.5587456053201616</v>
      </c>
      <c r="AG44">
        <v>98.83353129227703</v>
      </c>
      <c r="AH44">
        <v>77.865076019379359</v>
      </c>
      <c r="AI44" s="14">
        <v>135.36592416913257</v>
      </c>
      <c r="AJ44">
        <v>106.04516890712611</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2:P48"/>
  <sheetViews>
    <sheetView workbookViewId="0">
      <selection activeCell="I7" sqref="I7"/>
    </sheetView>
  </sheetViews>
  <sheetFormatPr baseColWidth="10" defaultRowHeight="14.4" x14ac:dyDescent="0.3"/>
  <sheetData>
    <row r="2" spans="7:16" x14ac:dyDescent="0.3">
      <c r="G2" s="143" t="s">
        <v>141</v>
      </c>
    </row>
    <row r="3" spans="7:16" x14ac:dyDescent="0.3">
      <c r="H3" t="s">
        <v>91</v>
      </c>
      <c r="I3" t="s">
        <v>40</v>
      </c>
      <c r="J3" t="s">
        <v>64</v>
      </c>
      <c r="K3" t="s">
        <v>136</v>
      </c>
      <c r="L3" t="s">
        <v>105</v>
      </c>
      <c r="M3" t="s">
        <v>104</v>
      </c>
      <c r="N3" t="s">
        <v>133</v>
      </c>
      <c r="O3" t="s">
        <v>137</v>
      </c>
      <c r="P3" t="s">
        <v>138</v>
      </c>
    </row>
    <row r="4" spans="7:16" x14ac:dyDescent="0.3">
      <c r="G4" t="s">
        <v>0</v>
      </c>
      <c r="I4" s="14">
        <v>4.7031299999999998</v>
      </c>
      <c r="J4" s="14">
        <v>3.1728200000000002</v>
      </c>
      <c r="K4" s="140">
        <v>0.67461899999999997</v>
      </c>
      <c r="L4" s="14">
        <v>1.4</v>
      </c>
      <c r="M4" s="14">
        <v>13.7</v>
      </c>
      <c r="N4" s="14">
        <v>12.3</v>
      </c>
      <c r="O4" s="14">
        <v>3.5492599999999999</v>
      </c>
      <c r="P4" s="14">
        <v>2.2718600000000002</v>
      </c>
    </row>
    <row r="5" spans="7:16" x14ac:dyDescent="0.3">
      <c r="G5" t="s">
        <v>1</v>
      </c>
      <c r="I5" s="14">
        <v>5.8</v>
      </c>
      <c r="J5" s="14">
        <v>1.28691</v>
      </c>
      <c r="K5" s="140">
        <v>0.22187999999999999</v>
      </c>
      <c r="L5" s="14">
        <v>3.8</v>
      </c>
      <c r="M5" s="14">
        <v>10.5</v>
      </c>
      <c r="N5" s="14">
        <v>6.7</v>
      </c>
      <c r="O5" s="14">
        <v>3.6508699999999998</v>
      </c>
      <c r="P5" s="14">
        <v>5.3262400000000003</v>
      </c>
    </row>
    <row r="6" spans="7:16" x14ac:dyDescent="0.3">
      <c r="G6" t="s">
        <v>2</v>
      </c>
      <c r="I6" s="14">
        <v>29.415600000000001</v>
      </c>
      <c r="J6" s="14">
        <v>7.4665800000000004</v>
      </c>
      <c r="K6" s="140">
        <v>0.25383</v>
      </c>
      <c r="L6" s="14">
        <v>17.5</v>
      </c>
      <c r="M6" s="14">
        <v>48.1</v>
      </c>
      <c r="N6" s="14">
        <v>30.6</v>
      </c>
      <c r="O6" s="14">
        <v>2.1819600000000001</v>
      </c>
      <c r="P6" s="14">
        <v>0.57512300000000005</v>
      </c>
    </row>
    <row r="7" spans="7:16" x14ac:dyDescent="0.3">
      <c r="K7" s="140"/>
    </row>
    <row r="8" spans="7:16" x14ac:dyDescent="0.3">
      <c r="G8" t="s">
        <v>142</v>
      </c>
      <c r="J8" t="s">
        <v>145</v>
      </c>
      <c r="L8" t="s">
        <v>139</v>
      </c>
      <c r="N8" t="s">
        <v>148</v>
      </c>
    </row>
    <row r="9" spans="7:16" x14ac:dyDescent="0.3">
      <c r="G9" t="s">
        <v>143</v>
      </c>
      <c r="J9" t="s">
        <v>146</v>
      </c>
      <c r="N9" t="s">
        <v>147</v>
      </c>
    </row>
    <row r="10" spans="7:16" x14ac:dyDescent="0.3">
      <c r="G10" t="s">
        <v>144</v>
      </c>
    </row>
    <row r="11" spans="7:16" x14ac:dyDescent="0.3">
      <c r="N11" s="5" t="s">
        <v>140</v>
      </c>
    </row>
    <row r="12" spans="7:16" ht="15" x14ac:dyDescent="0.3">
      <c r="G12" s="144" t="s">
        <v>149</v>
      </c>
    </row>
    <row r="13" spans="7:16" x14ac:dyDescent="0.3">
      <c r="H13" t="s">
        <v>91</v>
      </c>
      <c r="I13" t="s">
        <v>40</v>
      </c>
      <c r="J13" t="s">
        <v>64</v>
      </c>
      <c r="K13" t="s">
        <v>136</v>
      </c>
      <c r="L13" t="s">
        <v>105</v>
      </c>
      <c r="M13" t="s">
        <v>104</v>
      </c>
      <c r="N13" t="s">
        <v>133</v>
      </c>
      <c r="O13" t="s">
        <v>137</v>
      </c>
      <c r="P13" t="s">
        <v>138</v>
      </c>
    </row>
    <row r="14" spans="7:16" x14ac:dyDescent="0.3">
      <c r="G14" t="s">
        <v>121</v>
      </c>
      <c r="H14" s="14"/>
      <c r="I14" s="14">
        <v>-3.1250000000000001E-4</v>
      </c>
      <c r="J14" s="14">
        <v>1.0161199999999999</v>
      </c>
      <c r="K14" s="14">
        <v>-3251.57</v>
      </c>
      <c r="L14" s="14">
        <v>-1.05</v>
      </c>
      <c r="M14" s="14">
        <v>2.88</v>
      </c>
      <c r="N14" s="14">
        <v>3.93</v>
      </c>
      <c r="O14" s="14">
        <v>3.5499100000000001</v>
      </c>
      <c r="P14" s="14">
        <v>2.26674</v>
      </c>
    </row>
    <row r="15" spans="7:16" x14ac:dyDescent="0.3">
      <c r="G15" t="s">
        <v>125</v>
      </c>
      <c r="H15" s="14"/>
      <c r="I15" s="14">
        <v>-3.1250000000000001E-4</v>
      </c>
      <c r="J15" s="14">
        <v>1.01633</v>
      </c>
      <c r="K15" s="14">
        <v>-3252.26</v>
      </c>
      <c r="L15" s="14">
        <v>-1.61</v>
      </c>
      <c r="M15" s="14">
        <v>3.74</v>
      </c>
      <c r="N15" s="14">
        <v>5.35</v>
      </c>
      <c r="O15" s="14">
        <v>3.7424599999999999</v>
      </c>
      <c r="P15" s="14">
        <v>5.5653499999999996</v>
      </c>
    </row>
    <row r="16" spans="7:16" x14ac:dyDescent="0.3">
      <c r="G16" t="s">
        <v>129</v>
      </c>
      <c r="I16" s="14">
        <v>0</v>
      </c>
      <c r="J16" s="14">
        <v>1.016</v>
      </c>
      <c r="K16" s="142">
        <v>-5.32441E+16</v>
      </c>
      <c r="L16" s="14">
        <v>-1.61877</v>
      </c>
      <c r="M16" s="14">
        <v>2.53878</v>
      </c>
      <c r="N16" s="14">
        <v>4.15754</v>
      </c>
      <c r="O16" s="14">
        <v>2.17937</v>
      </c>
      <c r="P16" s="14">
        <v>0.56864999999999999</v>
      </c>
    </row>
    <row r="23" spans="7:16" ht="15" x14ac:dyDescent="0.3">
      <c r="G23" s="143" t="s">
        <v>152</v>
      </c>
    </row>
    <row r="24" spans="7:16" x14ac:dyDescent="0.3">
      <c r="H24" t="s">
        <v>91</v>
      </c>
      <c r="I24" t="s">
        <v>40</v>
      </c>
      <c r="J24" t="s">
        <v>64</v>
      </c>
      <c r="K24" t="s">
        <v>136</v>
      </c>
      <c r="L24" t="s">
        <v>105</v>
      </c>
      <c r="M24" t="s">
        <v>104</v>
      </c>
      <c r="N24" t="s">
        <v>133</v>
      </c>
      <c r="O24" t="s">
        <v>137</v>
      </c>
      <c r="P24" t="s">
        <v>138</v>
      </c>
    </row>
    <row r="25" spans="7:16" x14ac:dyDescent="0.3">
      <c r="G25" t="s">
        <v>122</v>
      </c>
      <c r="I25" s="14">
        <v>1.18344</v>
      </c>
      <c r="J25" s="14">
        <v>3.16933</v>
      </c>
      <c r="K25" s="14">
        <v>2.67807</v>
      </c>
      <c r="L25" s="14">
        <v>-2.09</v>
      </c>
      <c r="M25" s="14">
        <v>10.18</v>
      </c>
      <c r="N25" s="14">
        <v>12.27</v>
      </c>
      <c r="O25" s="14">
        <v>3.5537999999999998</v>
      </c>
      <c r="P25" s="14">
        <v>2.2750400000000002</v>
      </c>
    </row>
    <row r="26" spans="7:16" x14ac:dyDescent="0.3">
      <c r="G26" t="s">
        <v>126</v>
      </c>
      <c r="I26" s="14">
        <v>0.17718700000000001</v>
      </c>
      <c r="J26" s="14">
        <v>1.2867</v>
      </c>
      <c r="K26" s="14">
        <v>7.2618200000000002</v>
      </c>
      <c r="L26" s="14">
        <v>-1.86</v>
      </c>
      <c r="M26" s="14">
        <v>4.91</v>
      </c>
      <c r="N26" s="14">
        <v>6.77</v>
      </c>
      <c r="O26" s="14">
        <v>3.73881</v>
      </c>
      <c r="P26" s="14">
        <v>5.5480299999999998</v>
      </c>
    </row>
    <row r="27" spans="7:16" x14ac:dyDescent="0.3">
      <c r="G27" t="s">
        <v>130</v>
      </c>
      <c r="I27" s="14">
        <v>1.21875</v>
      </c>
      <c r="J27" s="14">
        <v>7.4657299999999998</v>
      </c>
      <c r="K27" s="14">
        <v>6.1257200000000003</v>
      </c>
      <c r="L27" s="14">
        <v>-10.7</v>
      </c>
      <c r="M27" s="14">
        <v>19.899999999999999</v>
      </c>
      <c r="N27" s="14">
        <v>30.6</v>
      </c>
      <c r="O27" s="14">
        <v>2.1798299999999999</v>
      </c>
      <c r="P27" s="14">
        <v>0.57500499999999999</v>
      </c>
    </row>
    <row r="33" spans="7:16" ht="15" x14ac:dyDescent="0.3">
      <c r="G33" s="144" t="s">
        <v>151</v>
      </c>
    </row>
    <row r="34" spans="7:16" x14ac:dyDescent="0.3">
      <c r="H34" t="s">
        <v>91</v>
      </c>
      <c r="I34" t="s">
        <v>40</v>
      </c>
      <c r="J34" t="s">
        <v>64</v>
      </c>
      <c r="K34" t="s">
        <v>136</v>
      </c>
      <c r="L34" t="s">
        <v>105</v>
      </c>
      <c r="M34" t="s">
        <v>104</v>
      </c>
      <c r="N34" t="s">
        <v>133</v>
      </c>
      <c r="O34" t="s">
        <v>137</v>
      </c>
      <c r="P34" t="s">
        <v>138</v>
      </c>
    </row>
    <row r="35" spans="7:16" x14ac:dyDescent="0.3">
      <c r="G35" t="s">
        <v>123</v>
      </c>
      <c r="I35" s="14">
        <v>0.36031200000000002</v>
      </c>
      <c r="J35" s="14">
        <v>0.96671200000000002</v>
      </c>
      <c r="K35" s="14">
        <v>2.6829800000000001</v>
      </c>
      <c r="L35" s="14">
        <v>-0.64</v>
      </c>
      <c r="M35" s="14">
        <v>3.1</v>
      </c>
      <c r="N35" s="14">
        <v>3.74</v>
      </c>
      <c r="O35" s="14">
        <v>3.5481699999999998</v>
      </c>
      <c r="P35" s="14">
        <v>2.2657500000000002</v>
      </c>
    </row>
    <row r="36" spans="7:16" x14ac:dyDescent="0.3">
      <c r="G36" t="s">
        <v>127</v>
      </c>
      <c r="I36" s="14">
        <v>0.112188</v>
      </c>
      <c r="J36" s="14">
        <v>0.81475399999999998</v>
      </c>
      <c r="K36" s="14">
        <v>7.2624300000000002</v>
      </c>
      <c r="L36" s="14">
        <v>-1.18</v>
      </c>
      <c r="M36" s="14">
        <v>3.11</v>
      </c>
      <c r="N36" s="14">
        <v>4.29</v>
      </c>
      <c r="O36" s="14">
        <v>3.7391000000000001</v>
      </c>
      <c r="P36" s="14">
        <v>5.5593500000000002</v>
      </c>
    </row>
    <row r="37" spans="7:16" x14ac:dyDescent="0.3">
      <c r="G37" t="s">
        <v>131</v>
      </c>
      <c r="I37" s="14">
        <v>0.152813</v>
      </c>
      <c r="J37" s="14">
        <v>0.93902600000000003</v>
      </c>
      <c r="K37" s="14">
        <v>6.1449499999999997</v>
      </c>
      <c r="L37" s="14">
        <v>-1.34</v>
      </c>
      <c r="M37" s="14">
        <v>2.5</v>
      </c>
      <c r="N37" s="14">
        <v>3.84</v>
      </c>
      <c r="O37" s="14">
        <v>2.1806399999999999</v>
      </c>
      <c r="P37" s="14">
        <v>0.56689400000000001</v>
      </c>
    </row>
    <row r="40" spans="7:16" x14ac:dyDescent="0.3">
      <c r="K40" s="140"/>
    </row>
    <row r="43" spans="7:16" ht="15" x14ac:dyDescent="0.3">
      <c r="G43" s="144" t="s">
        <v>150</v>
      </c>
    </row>
    <row r="44" spans="7:16" x14ac:dyDescent="0.3">
      <c r="H44" t="s">
        <v>91</v>
      </c>
      <c r="I44" t="s">
        <v>40</v>
      </c>
      <c r="J44" t="s">
        <v>64</v>
      </c>
      <c r="K44" t="s">
        <v>136</v>
      </c>
      <c r="L44" t="s">
        <v>105</v>
      </c>
      <c r="M44" t="s">
        <v>104</v>
      </c>
      <c r="N44" t="s">
        <v>133</v>
      </c>
      <c r="O44" t="s">
        <v>137</v>
      </c>
      <c r="P44" t="s">
        <v>138</v>
      </c>
    </row>
    <row r="45" spans="7:16" x14ac:dyDescent="0.3">
      <c r="G45" t="s">
        <v>124</v>
      </c>
      <c r="I45" s="139">
        <v>104.331</v>
      </c>
      <c r="J45" s="139">
        <v>50.418300000000002</v>
      </c>
      <c r="K45" s="145">
        <v>0.48325400000000002</v>
      </c>
      <c r="L45" s="139">
        <v>30.51</v>
      </c>
      <c r="M45" s="139">
        <v>228.48</v>
      </c>
      <c r="N45" s="139">
        <v>197.97</v>
      </c>
      <c r="O45" s="139">
        <v>1.7353499999999999</v>
      </c>
      <c r="P45" s="139">
        <v>0.45515600000000001</v>
      </c>
    </row>
    <row r="46" spans="7:16" x14ac:dyDescent="0.3">
      <c r="G46" t="s">
        <v>128</v>
      </c>
      <c r="I46" s="139">
        <v>103.077</v>
      </c>
      <c r="J46" s="139">
        <v>47.255000000000003</v>
      </c>
      <c r="K46" s="145">
        <v>0.45844299999999999</v>
      </c>
      <c r="L46" s="139">
        <v>20.930499999999999</v>
      </c>
      <c r="M46" s="139">
        <v>268.72699999999998</v>
      </c>
      <c r="N46" s="139">
        <v>247.79599999999999</v>
      </c>
      <c r="O46" s="139">
        <v>2.99573</v>
      </c>
      <c r="P46" s="139">
        <v>4.2830199999999996</v>
      </c>
    </row>
    <row r="47" spans="7:16" x14ac:dyDescent="0.3">
      <c r="G47" t="s">
        <v>132</v>
      </c>
      <c r="I47" s="139">
        <v>112.575</v>
      </c>
      <c r="J47" s="139">
        <v>64.078199999999995</v>
      </c>
      <c r="K47" s="145">
        <v>0.56920599999999999</v>
      </c>
      <c r="L47" s="139">
        <v>15.05</v>
      </c>
      <c r="M47" s="139">
        <v>275.51</v>
      </c>
      <c r="N47" s="139">
        <v>260.45999999999998</v>
      </c>
      <c r="O47" s="139">
        <v>2.4073099999999998</v>
      </c>
      <c r="P47" s="139">
        <v>0.70746399999999998</v>
      </c>
    </row>
    <row r="48" spans="7:16" x14ac:dyDescent="0.3">
      <c r="K48" s="140"/>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G193"/>
  <sheetViews>
    <sheetView topLeftCell="BM1" workbookViewId="0">
      <selection activeCell="CI25" sqref="CI25"/>
    </sheetView>
  </sheetViews>
  <sheetFormatPr baseColWidth="10" defaultRowHeight="14.4" x14ac:dyDescent="0.3"/>
  <cols>
    <col min="1" max="1" width="5" style="9" bestFit="1" customWidth="1"/>
    <col min="2" max="2" width="7.6640625" bestFit="1" customWidth="1"/>
    <col min="3" max="5" width="4.5546875" bestFit="1" customWidth="1"/>
    <col min="6" max="6" width="5" bestFit="1" customWidth="1"/>
    <col min="7" max="7" width="6.77734375" bestFit="1" customWidth="1"/>
    <col min="8" max="8" width="4.5546875" bestFit="1" customWidth="1"/>
    <col min="9" max="9" width="5.109375" customWidth="1"/>
    <col min="10" max="10" width="4.5546875" bestFit="1" customWidth="1"/>
    <col min="11" max="11" width="5.44140625" customWidth="1"/>
    <col min="12" max="12" width="6.21875" customWidth="1"/>
    <col min="13" max="16" width="6" customWidth="1"/>
    <col min="17" max="21" width="6" hidden="1" customWidth="1"/>
    <col min="22" max="22" width="6.5546875" customWidth="1"/>
    <col min="23" max="26" width="6.5546875" hidden="1" customWidth="1"/>
    <col min="27" max="27" width="6" hidden="1" customWidth="1"/>
    <col min="28" max="28" width="7.109375" customWidth="1"/>
    <col min="29" max="33" width="6" hidden="1" customWidth="1"/>
    <col min="34" max="37" width="9.109375" customWidth="1"/>
    <col min="38" max="38" width="5.5546875" customWidth="1"/>
    <col min="39" max="39" width="6.5546875" customWidth="1"/>
    <col min="40" max="40" width="5.5546875" customWidth="1"/>
    <col min="41" max="48" width="5" bestFit="1" customWidth="1"/>
    <col min="49" max="52" width="5" customWidth="1"/>
    <col min="53" max="53" width="6.44140625" customWidth="1"/>
    <col min="54" max="54" width="6.6640625" customWidth="1"/>
    <col min="55" max="55" width="5.5546875" customWidth="1"/>
    <col min="56" max="56" width="5.33203125" customWidth="1"/>
    <col min="57" max="57" width="5.77734375" customWidth="1"/>
    <col min="58" max="58" width="5.6640625" customWidth="1"/>
    <col min="59" max="59" width="5.33203125" customWidth="1"/>
    <col min="60" max="60" width="5.88671875" customWidth="1"/>
    <col min="61" max="61" width="6" customWidth="1"/>
    <col min="62" max="62" width="5" customWidth="1"/>
    <col min="63" max="63" width="5.6640625" customWidth="1"/>
    <col min="64" max="64" width="6" customWidth="1"/>
    <col min="65" max="65" width="5.33203125" customWidth="1"/>
    <col min="66" max="66" width="5.6640625" customWidth="1"/>
    <col min="67" max="67" width="5.88671875" customWidth="1"/>
    <col min="68" max="69" width="5" customWidth="1"/>
    <col min="70" max="70" width="11.5546875" style="68"/>
    <col min="71" max="71" width="7.6640625" bestFit="1" customWidth="1"/>
    <col min="72" max="76" width="5" bestFit="1" customWidth="1"/>
    <col min="77" max="80" width="5.21875" customWidth="1"/>
    <col min="81" max="81" width="5.109375" customWidth="1"/>
    <col min="82" max="86" width="5" hidden="1" customWidth="1"/>
    <col min="87" max="91" width="6.5546875" bestFit="1" customWidth="1"/>
    <col min="92" max="92" width="5.44140625" hidden="1" customWidth="1"/>
    <col min="93" max="93" width="5.5546875" hidden="1" customWidth="1"/>
    <col min="94" max="96" width="5.21875" hidden="1" customWidth="1"/>
    <col min="97" max="101" width="6.5546875" bestFit="1" customWidth="1"/>
    <col min="102" max="102" width="9" hidden="1" customWidth="1"/>
    <col min="103" max="103" width="8.33203125" hidden="1" customWidth="1"/>
    <col min="104" max="107" width="6.5546875" hidden="1" customWidth="1"/>
    <col min="108" max="108" width="5.77734375" hidden="1" customWidth="1"/>
    <col min="109" max="109" width="4.77734375" hidden="1" customWidth="1"/>
    <col min="110" max="112" width="5.21875" hidden="1" customWidth="1"/>
    <col min="113" max="113" width="7.109375" hidden="1" customWidth="1"/>
    <col min="114" max="114" width="5.44140625" hidden="1" customWidth="1"/>
    <col min="115" max="115" width="4.77734375" hidden="1" customWidth="1"/>
    <col min="116" max="116" width="5.21875" hidden="1" customWidth="1"/>
    <col min="117" max="117" width="5" hidden="1" customWidth="1"/>
    <col min="118" max="118" width="5.21875" hidden="1" customWidth="1"/>
    <col min="119" max="119" width="7.21875" hidden="1" customWidth="1"/>
    <col min="120" max="120" width="5.77734375" hidden="1" customWidth="1"/>
    <col min="121" max="121" width="4.77734375" hidden="1" customWidth="1"/>
    <col min="122" max="124" width="5.21875" hidden="1" customWidth="1"/>
    <col min="125" max="125" width="6.44140625" hidden="1" customWidth="1"/>
    <col min="126" max="126" width="5.77734375" hidden="1" customWidth="1"/>
    <col min="127" max="127" width="4.77734375" hidden="1" customWidth="1"/>
    <col min="128" max="130" width="5.21875" hidden="1" customWidth="1"/>
    <col min="131" max="131" width="6.5546875" hidden="1" customWidth="1"/>
    <col min="132" max="132" width="1.5546875" hidden="1" customWidth="1"/>
    <col min="133" max="137" width="6.5546875" bestFit="1" customWidth="1"/>
  </cols>
  <sheetData>
    <row r="1" spans="1:137" ht="15" x14ac:dyDescent="0.35">
      <c r="A1" s="66" t="s">
        <v>76</v>
      </c>
      <c r="D1" s="66" t="s">
        <v>81</v>
      </c>
      <c r="H1" s="66"/>
      <c r="I1" t="s">
        <v>77</v>
      </c>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79">
        <f xml:space="preserve"> AVERAGE(AM5:AM7)</f>
        <v>9.9817042540792542</v>
      </c>
      <c r="AN1" t="s">
        <v>40</v>
      </c>
      <c r="AO1" s="66"/>
      <c r="AP1" s="66"/>
      <c r="AQ1" s="66"/>
      <c r="AR1" s="85">
        <f xml:space="preserve"> AVERAGE(AR5:AR7)</f>
        <v>8.1036025495337984</v>
      </c>
      <c r="AW1" s="79">
        <f xml:space="preserve"> AVERAGE(AW5:AW7)</f>
        <v>54.330953610139865</v>
      </c>
      <c r="AX1" s="66"/>
      <c r="AY1" s="66"/>
      <c r="AZ1" s="66"/>
      <c r="BA1" s="66"/>
      <c r="BB1" s="89"/>
      <c r="BC1" s="89"/>
      <c r="BD1" s="89"/>
      <c r="BE1" s="89"/>
      <c r="BF1" s="89"/>
      <c r="BG1" s="91" t="s">
        <v>86</v>
      </c>
      <c r="BH1" s="89"/>
      <c r="BI1" s="89"/>
      <c r="BJ1" s="89"/>
      <c r="BK1" s="89"/>
      <c r="BL1" s="89"/>
      <c r="BM1" s="89"/>
      <c r="BN1" s="89"/>
      <c r="BO1" s="89"/>
      <c r="BP1" s="89"/>
      <c r="BQ1" s="66"/>
      <c r="BR1" s="67"/>
      <c r="CN1" s="5" t="s">
        <v>59</v>
      </c>
      <c r="CO1" s="5"/>
      <c r="CP1" s="5"/>
      <c r="CQ1" s="5"/>
      <c r="CR1" s="35">
        <f>AVERAGE(BT5:BX36)</f>
        <v>6.9408898562499974</v>
      </c>
      <c r="CX1" s="6" t="s">
        <v>53</v>
      </c>
      <c r="CZ1" s="35">
        <f>MEDIAN(BT5:BX36)</f>
        <v>5.37941</v>
      </c>
      <c r="DB1" s="5" t="s">
        <v>54</v>
      </c>
      <c r="DC1" s="5"/>
      <c r="DD1" s="35">
        <f>MAX(BT5:BX36)</f>
        <v>22.905110000000001</v>
      </c>
    </row>
    <row r="2" spans="1:137" ht="15.6" x14ac:dyDescent="0.35">
      <c r="D2" s="66" t="s">
        <v>82</v>
      </c>
      <c r="G2" s="66"/>
      <c r="H2" s="66"/>
      <c r="I2" t="s">
        <v>78</v>
      </c>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87">
        <f>_xlfn.STDEV.P(AM5:AM7)</f>
        <v>4.1821190889443169</v>
      </c>
      <c r="AN2" t="s">
        <v>85</v>
      </c>
      <c r="AO2" s="66"/>
      <c r="AR2" s="86">
        <f>_xlfn.STDEV.P(AR5:AR7)</f>
        <v>1.0568042846864019</v>
      </c>
      <c r="AW2" s="87">
        <f>_xlfn.STDEV.P(AW5:AW7)</f>
        <v>4.9825195879299677</v>
      </c>
      <c r="AX2" s="66"/>
      <c r="AY2" s="66"/>
      <c r="AZ2" s="66"/>
      <c r="BA2" s="66"/>
      <c r="BB2" s="89"/>
      <c r="BC2" s="89"/>
      <c r="BD2" s="89"/>
      <c r="BE2" s="89"/>
      <c r="BF2" s="89"/>
      <c r="BG2" s="89"/>
      <c r="BH2" s="89"/>
      <c r="BI2" s="89"/>
      <c r="BJ2" s="89"/>
      <c r="BK2" s="89"/>
      <c r="BL2" s="89"/>
      <c r="BM2" s="89"/>
      <c r="BN2" s="89"/>
      <c r="BO2" s="89"/>
      <c r="BP2" s="89"/>
      <c r="BQ2" s="66"/>
      <c r="BR2" s="67"/>
      <c r="CX2" s="20" t="s">
        <v>49</v>
      </c>
      <c r="DB2" s="5" t="s">
        <v>55</v>
      </c>
      <c r="DC2" s="5"/>
      <c r="DD2" s="35">
        <f>MIN(BT5:BX36)</f>
        <v>1.423562</v>
      </c>
    </row>
    <row r="3" spans="1:137" ht="15.6" x14ac:dyDescent="0.35">
      <c r="D3" s="66" t="s">
        <v>83</v>
      </c>
      <c r="G3" s="66"/>
      <c r="H3" s="66"/>
      <c r="I3" t="s">
        <v>79</v>
      </c>
      <c r="J3" s="66"/>
      <c r="K3" s="93" t="s">
        <v>90</v>
      </c>
      <c r="L3" s="90"/>
      <c r="M3" s="90"/>
      <c r="N3" s="103" t="s">
        <v>92</v>
      </c>
      <c r="O3" s="100"/>
      <c r="P3" s="100"/>
      <c r="Q3" s="105"/>
      <c r="R3" s="105"/>
      <c r="S3" s="105"/>
      <c r="T3" s="105"/>
      <c r="U3" s="105"/>
      <c r="V3" s="106" t="s">
        <v>94</v>
      </c>
      <c r="W3" s="106"/>
      <c r="X3" s="106"/>
      <c r="Y3" s="106"/>
      <c r="Z3" s="106"/>
      <c r="AA3" s="105"/>
      <c r="AB3" s="105"/>
      <c r="AC3" s="105"/>
      <c r="AD3" s="105"/>
      <c r="AE3" s="105"/>
      <c r="AF3" s="105"/>
      <c r="AG3" s="105"/>
      <c r="AH3" s="105"/>
      <c r="AI3" s="105"/>
      <c r="AJ3" s="105"/>
      <c r="AK3" s="105"/>
      <c r="AM3" s="81" t="s">
        <v>0</v>
      </c>
      <c r="AN3" s="66"/>
      <c r="AO3" s="66"/>
      <c r="AP3" s="66"/>
      <c r="AQ3" s="66"/>
      <c r="AR3" s="80" t="s">
        <v>1</v>
      </c>
      <c r="AS3" s="66"/>
      <c r="AT3" s="66"/>
      <c r="AV3" s="66"/>
      <c r="AW3" s="83" t="s">
        <v>2</v>
      </c>
      <c r="AX3" s="66"/>
      <c r="AY3" s="66"/>
      <c r="AZ3" s="66"/>
      <c r="BA3" s="66"/>
      <c r="BB3" s="96" t="s">
        <v>37</v>
      </c>
      <c r="BC3" s="66"/>
      <c r="BD3" s="66"/>
      <c r="BE3" s="66"/>
      <c r="BF3" s="66"/>
      <c r="BG3" s="94" t="s">
        <v>38</v>
      </c>
      <c r="BH3" s="66"/>
      <c r="BI3" s="66"/>
      <c r="BK3" s="66"/>
      <c r="BL3" s="99" t="s">
        <v>39</v>
      </c>
      <c r="BM3" s="66"/>
      <c r="BN3" s="66"/>
      <c r="BO3" s="66"/>
      <c r="BP3" s="66"/>
      <c r="BQ3" s="66"/>
      <c r="BR3" s="67"/>
      <c r="BT3" s="5" t="s">
        <v>43</v>
      </c>
      <c r="BY3" s="20" t="s">
        <v>47</v>
      </c>
      <c r="CD3" s="20" t="s">
        <v>46</v>
      </c>
      <c r="CI3" s="51" t="s">
        <v>46</v>
      </c>
      <c r="CJ3" s="33" t="s">
        <v>60</v>
      </c>
      <c r="CK3" s="33"/>
      <c r="CL3" s="33"/>
      <c r="CM3" s="33"/>
      <c r="CN3" s="20" t="s">
        <v>48</v>
      </c>
      <c r="CO3" t="s">
        <v>61</v>
      </c>
      <c r="CS3" s="53" t="s">
        <v>48</v>
      </c>
      <c r="CT3" s="54"/>
      <c r="CU3" s="54"/>
      <c r="CV3" s="54"/>
      <c r="CW3" s="54"/>
      <c r="CX3" s="23">
        <v>2000</v>
      </c>
      <c r="DD3" s="22">
        <v>2005</v>
      </c>
      <c r="DJ3" s="22">
        <v>2010</v>
      </c>
      <c r="DP3" s="22">
        <v>2015</v>
      </c>
      <c r="DV3" s="22">
        <v>2020</v>
      </c>
      <c r="EC3" s="59" t="s">
        <v>49</v>
      </c>
      <c r="ED3" s="10" t="s">
        <v>62</v>
      </c>
      <c r="EE3" s="10"/>
      <c r="EF3" s="10"/>
      <c r="EG3" s="13"/>
    </row>
    <row r="4" spans="1:137" ht="15.6" x14ac:dyDescent="0.35">
      <c r="A4" s="6" t="s">
        <v>36</v>
      </c>
      <c r="B4" s="5" t="s">
        <v>35</v>
      </c>
      <c r="C4" s="5" t="s">
        <v>0</v>
      </c>
      <c r="D4" s="5" t="s">
        <v>1</v>
      </c>
      <c r="E4" s="5" t="s">
        <v>2</v>
      </c>
      <c r="F4" s="6" t="s">
        <v>36</v>
      </c>
      <c r="G4" s="5" t="s">
        <v>84</v>
      </c>
      <c r="H4" s="18" t="s">
        <v>0</v>
      </c>
      <c r="I4" s="18" t="s">
        <v>1</v>
      </c>
      <c r="J4" s="18" t="s">
        <v>2</v>
      </c>
      <c r="K4" s="107" t="s">
        <v>100</v>
      </c>
      <c r="L4" s="107" t="s">
        <v>101</v>
      </c>
      <c r="M4" s="107" t="s">
        <v>102</v>
      </c>
      <c r="N4" s="108" t="s">
        <v>97</v>
      </c>
      <c r="O4" s="108" t="s">
        <v>98</v>
      </c>
      <c r="P4" s="109" t="s">
        <v>99</v>
      </c>
      <c r="Q4" s="37" t="s">
        <v>52</v>
      </c>
      <c r="R4" s="38" t="s">
        <v>51</v>
      </c>
      <c r="S4" s="39" t="s">
        <v>56</v>
      </c>
      <c r="T4" s="39" t="s">
        <v>57</v>
      </c>
      <c r="U4" s="45" t="s">
        <v>58</v>
      </c>
      <c r="V4" s="110" t="s">
        <v>95</v>
      </c>
      <c r="W4" s="41" t="s">
        <v>52</v>
      </c>
      <c r="X4" s="38" t="s">
        <v>51</v>
      </c>
      <c r="Y4" s="39" t="s">
        <v>56</v>
      </c>
      <c r="Z4" s="39" t="s">
        <v>57</v>
      </c>
      <c r="AA4" s="45" t="s">
        <v>58</v>
      </c>
      <c r="AB4" s="111" t="s">
        <v>96</v>
      </c>
      <c r="AC4" s="41" t="s">
        <v>52</v>
      </c>
      <c r="AD4" s="38" t="s">
        <v>51</v>
      </c>
      <c r="AE4" s="39" t="s">
        <v>56</v>
      </c>
      <c r="AF4" s="39" t="s">
        <v>57</v>
      </c>
      <c r="AG4" s="45" t="s">
        <v>58</v>
      </c>
      <c r="AH4" s="111" t="s">
        <v>103</v>
      </c>
      <c r="AI4" s="148"/>
      <c r="AJ4" s="148"/>
      <c r="AK4" s="148"/>
      <c r="AM4" s="82">
        <v>2000</v>
      </c>
      <c r="AN4" s="18">
        <v>2005</v>
      </c>
      <c r="AO4" s="18">
        <v>2010</v>
      </c>
      <c r="AP4" s="18">
        <v>2015</v>
      </c>
      <c r="AQ4" s="18">
        <v>2020</v>
      </c>
      <c r="AR4" s="80">
        <v>2000</v>
      </c>
      <c r="AS4" s="18">
        <v>2005</v>
      </c>
      <c r="AT4" s="18">
        <v>2010</v>
      </c>
      <c r="AU4" s="18">
        <v>2015</v>
      </c>
      <c r="AV4" s="18">
        <v>2020</v>
      </c>
      <c r="AW4" s="82">
        <v>2000</v>
      </c>
      <c r="AX4" s="18">
        <v>2005</v>
      </c>
      <c r="AY4" s="18">
        <v>2010</v>
      </c>
      <c r="AZ4" s="18">
        <v>2015</v>
      </c>
      <c r="BA4" s="18">
        <v>2020</v>
      </c>
      <c r="BB4" s="97">
        <v>2000</v>
      </c>
      <c r="BC4" s="18">
        <v>2005</v>
      </c>
      <c r="BD4" s="18">
        <v>2010</v>
      </c>
      <c r="BE4" s="18">
        <v>2015</v>
      </c>
      <c r="BF4" s="18">
        <v>2020</v>
      </c>
      <c r="BG4" s="94">
        <v>2000</v>
      </c>
      <c r="BH4" s="18">
        <v>2005</v>
      </c>
      <c r="BI4" s="18">
        <v>2010</v>
      </c>
      <c r="BJ4" s="18">
        <v>2015</v>
      </c>
      <c r="BK4" s="18">
        <v>2020</v>
      </c>
      <c r="BL4" s="97">
        <v>2000</v>
      </c>
      <c r="BM4" s="18">
        <v>2005</v>
      </c>
      <c r="BN4" s="18">
        <v>2010</v>
      </c>
      <c r="BO4" s="18">
        <v>2015</v>
      </c>
      <c r="BP4" s="18">
        <v>2020</v>
      </c>
      <c r="BQ4" s="18"/>
      <c r="BS4" s="22" t="s">
        <v>35</v>
      </c>
      <c r="BT4" s="22">
        <v>2000</v>
      </c>
      <c r="BU4" s="22">
        <v>2005</v>
      </c>
      <c r="BV4" s="22">
        <v>2010</v>
      </c>
      <c r="BW4" s="22">
        <v>2015</v>
      </c>
      <c r="BX4" s="22">
        <v>2020</v>
      </c>
      <c r="BY4" s="23">
        <v>2000</v>
      </c>
      <c r="BZ4" s="22">
        <v>2005</v>
      </c>
      <c r="CA4" s="22">
        <v>2010</v>
      </c>
      <c r="CB4" s="22">
        <v>2015</v>
      </c>
      <c r="CC4" s="22">
        <v>2020</v>
      </c>
      <c r="CD4" s="23">
        <v>2000</v>
      </c>
      <c r="CE4" s="22">
        <v>2005</v>
      </c>
      <c r="CF4" s="22">
        <v>2010</v>
      </c>
      <c r="CG4" s="22">
        <v>2015</v>
      </c>
      <c r="CH4" s="22">
        <v>2020</v>
      </c>
      <c r="CI4" s="47">
        <v>2000</v>
      </c>
      <c r="CJ4" s="48">
        <v>2005</v>
      </c>
      <c r="CK4" s="48">
        <v>2010</v>
      </c>
      <c r="CL4" s="48">
        <v>2015</v>
      </c>
      <c r="CM4" s="48">
        <v>2020</v>
      </c>
      <c r="CN4" s="23">
        <v>2000</v>
      </c>
      <c r="CO4" s="22">
        <v>2005</v>
      </c>
      <c r="CP4" s="22">
        <v>2010</v>
      </c>
      <c r="CQ4" s="22">
        <v>2015</v>
      </c>
      <c r="CR4" s="28">
        <v>2020</v>
      </c>
      <c r="CS4" s="55">
        <v>2000</v>
      </c>
      <c r="CT4" s="56">
        <v>2005</v>
      </c>
      <c r="CU4" s="56">
        <v>2010</v>
      </c>
      <c r="CV4" s="56">
        <v>2015</v>
      </c>
      <c r="CW4" s="57">
        <v>2020</v>
      </c>
      <c r="CX4" s="37" t="s">
        <v>52</v>
      </c>
      <c r="CY4" s="38" t="s">
        <v>51</v>
      </c>
      <c r="CZ4" s="39" t="s">
        <v>56</v>
      </c>
      <c r="DA4" s="39" t="s">
        <v>57</v>
      </c>
      <c r="DB4" s="45" t="s">
        <v>58</v>
      </c>
      <c r="DC4" s="40" t="s">
        <v>49</v>
      </c>
      <c r="DD4" s="41" t="s">
        <v>52</v>
      </c>
      <c r="DE4" s="38" t="s">
        <v>51</v>
      </c>
      <c r="DF4" s="39" t="s">
        <v>56</v>
      </c>
      <c r="DG4" s="39" t="s">
        <v>57</v>
      </c>
      <c r="DH4" s="39" t="s">
        <v>58</v>
      </c>
      <c r="DI4" s="40" t="s">
        <v>49</v>
      </c>
      <c r="DJ4" s="41" t="s">
        <v>52</v>
      </c>
      <c r="DK4" s="38" t="s">
        <v>51</v>
      </c>
      <c r="DL4" s="39" t="s">
        <v>56</v>
      </c>
      <c r="DM4" s="39" t="s">
        <v>57</v>
      </c>
      <c r="DN4" s="39" t="s">
        <v>58</v>
      </c>
      <c r="DO4" s="44" t="s">
        <v>49</v>
      </c>
      <c r="DP4" s="37" t="s">
        <v>52</v>
      </c>
      <c r="DQ4" s="38" t="s">
        <v>51</v>
      </c>
      <c r="DR4" s="39" t="s">
        <v>56</v>
      </c>
      <c r="DS4" s="39" t="s">
        <v>57</v>
      </c>
      <c r="DT4" s="39" t="s">
        <v>58</v>
      </c>
      <c r="DU4" s="44" t="s">
        <v>49</v>
      </c>
      <c r="DV4" s="37" t="s">
        <v>52</v>
      </c>
      <c r="DW4" s="38" t="s">
        <v>51</v>
      </c>
      <c r="DX4" s="39" t="s">
        <v>56</v>
      </c>
      <c r="DY4" s="39" t="s">
        <v>57</v>
      </c>
      <c r="DZ4" s="39" t="s">
        <v>58</v>
      </c>
      <c r="EA4" s="44" t="s">
        <v>49</v>
      </c>
      <c r="EC4" s="60">
        <v>2000</v>
      </c>
      <c r="ED4" s="61">
        <v>2005</v>
      </c>
      <c r="EE4" s="61">
        <v>2010</v>
      </c>
      <c r="EF4" s="61">
        <v>2015</v>
      </c>
      <c r="EG4" s="61">
        <v>2020</v>
      </c>
    </row>
    <row r="5" spans="1:137" x14ac:dyDescent="0.3">
      <c r="A5" s="7">
        <v>2000</v>
      </c>
      <c r="B5" s="5" t="s">
        <v>73</v>
      </c>
      <c r="C5" s="35">
        <f>AVERAGE(C6:C16)</f>
        <v>5.0345154545454545</v>
      </c>
      <c r="D5" s="35">
        <f t="shared" ref="D5:E5" si="0">AVERAGE(D6:D16)</f>
        <v>7.0416190909090908</v>
      </c>
      <c r="E5" s="35">
        <f t="shared" si="0"/>
        <v>48.953517272727275</v>
      </c>
      <c r="F5" s="70">
        <v>2000</v>
      </c>
      <c r="G5" s="78" t="s">
        <v>73</v>
      </c>
      <c r="H5" s="75">
        <v>5.0345154545454545</v>
      </c>
      <c r="I5" s="75">
        <v>7.0416190909090908</v>
      </c>
      <c r="J5" s="75">
        <v>48.953517272727275</v>
      </c>
      <c r="K5" s="101">
        <f>(((H5-H$22)/(H$21-H$22))*60)+70</f>
        <v>82.223779148068488</v>
      </c>
      <c r="L5" s="75">
        <f>(((I5-I$22)/(I$21-I$22))*60)+70</f>
        <v>106.77960331046242</v>
      </c>
      <c r="M5" s="75">
        <f>(((J5-J$22)/(J$21-J$22))*60)+70</f>
        <v>109.9434242308034</v>
      </c>
      <c r="N5" s="101">
        <f>(((H5-H$23)/(H$21-H$22))*60)+70</f>
        <v>62.224831240957286</v>
      </c>
      <c r="O5" s="104">
        <f t="shared" ref="O5:P5" si="1">(((I5-I$23)/(I$21-I$22))*60)+70</f>
        <v>85.98333291615738</v>
      </c>
      <c r="P5" s="104">
        <f t="shared" si="1"/>
        <v>82.024851028045987</v>
      </c>
      <c r="Q5" s="36">
        <f>IF(H5&gt;=$H$23,1,0)</f>
        <v>0</v>
      </c>
      <c r="R5" s="34">
        <f>IF(H5&lt;$H$23,1,0)</f>
        <v>1</v>
      </c>
      <c r="S5" s="14">
        <f>(H5-$H$23)/($H$21-$H$23)</f>
        <v>-0.1943741064856879</v>
      </c>
      <c r="T5" s="14">
        <f>(H5-$H$23)/($H$23-$H$22)</f>
        <v>-0.38877888952738504</v>
      </c>
      <c r="U5" s="14">
        <f>(S5*Q5)+(T5*R5)</f>
        <v>-0.38877888952738504</v>
      </c>
      <c r="V5" s="113">
        <f>(U5*30)+100</f>
        <v>88.336633314178442</v>
      </c>
      <c r="W5" s="114">
        <f>IF(I5&gt;=$I$23,1,0)</f>
        <v>1</v>
      </c>
      <c r="X5" s="115">
        <f>IF(I5&lt;$I$23,1,0)</f>
        <v>0</v>
      </c>
      <c r="Y5" s="19">
        <f>(I5-$I$23)/($I$21-$I$23)</f>
        <v>0.40769929486085305</v>
      </c>
      <c r="Z5" s="19">
        <f>(I5-$I$23)/($I$23-$I$22)</f>
        <v>0.76856727735826824</v>
      </c>
      <c r="AA5" s="19">
        <f>(Y5*W5)+(Z5*X5)</f>
        <v>0.40769929486085305</v>
      </c>
      <c r="AB5" s="116">
        <f>(AA5*30)+100</f>
        <v>112.23097884582559</v>
      </c>
      <c r="AC5" s="114">
        <f>IF(J5&gt;=$J$23,1,0)</f>
        <v>1</v>
      </c>
      <c r="AD5" s="115">
        <f>IF(J5&lt;$J$23,1,0)</f>
        <v>0</v>
      </c>
      <c r="AE5" s="19">
        <f>(J5-$J$23)/($J$21-$J$23)</f>
        <v>0.37482282518305965</v>
      </c>
      <c r="AF5" s="19">
        <f>(J5-$J$23)/($J$23-$J$22)</f>
        <v>0.43071151740871694</v>
      </c>
      <c r="AG5" s="19">
        <f>(AE5*AC5)+(AF5*AD5)</f>
        <v>0.37482282518305965</v>
      </c>
      <c r="AH5" s="19">
        <f>(AG5*30)+100</f>
        <v>111.24468475549179</v>
      </c>
      <c r="AI5" s="19"/>
      <c r="AJ5" s="19"/>
      <c r="AK5" s="19"/>
      <c r="AM5" s="76">
        <f>H5</f>
        <v>5.0345154545454545</v>
      </c>
      <c r="AN5" s="77">
        <f>H8</f>
        <v>4.3610059090909088</v>
      </c>
      <c r="AO5" s="76">
        <f>H11</f>
        <v>3.500640909090909</v>
      </c>
      <c r="AP5" s="77">
        <f>H14</f>
        <v>2.741871818181818</v>
      </c>
      <c r="AQ5" s="76">
        <f>H17</f>
        <v>2.4176907272727273</v>
      </c>
      <c r="AR5" s="77">
        <f>I5</f>
        <v>7.0416190909090908</v>
      </c>
      <c r="AS5" s="76">
        <f>I8</f>
        <v>4.4296478181818193</v>
      </c>
      <c r="AT5" s="77">
        <f>I11</f>
        <v>4.047009090909091</v>
      </c>
      <c r="AU5" s="76">
        <f>I14</f>
        <v>3.0759409090909089</v>
      </c>
      <c r="AV5" s="77">
        <f>I17</f>
        <v>5.3182520909090902</v>
      </c>
      <c r="AW5" s="76">
        <f>J5</f>
        <v>48.953517272727275</v>
      </c>
      <c r="AX5" s="77">
        <f>J8</f>
        <v>42.782344545454549</v>
      </c>
      <c r="AY5" s="76">
        <f>J11</f>
        <v>36.784943636363636</v>
      </c>
      <c r="AZ5" s="77">
        <f>J14</f>
        <v>30.645918181818182</v>
      </c>
      <c r="BA5" s="76">
        <f>J17</f>
        <v>25.035979545454548</v>
      </c>
      <c r="BB5" s="98">
        <f t="shared" ref="BB5:BF7" si="2">(AM5-$AM$1)/$AM$2</f>
        <v>-1.1829382890152484</v>
      </c>
      <c r="BC5" s="76">
        <f t="shared" si="2"/>
        <v>-1.343983331284611</v>
      </c>
      <c r="BD5" s="76">
        <f t="shared" si="2"/>
        <v>-1.5497079846725135</v>
      </c>
      <c r="BE5" s="76">
        <f t="shared" si="2"/>
        <v>-1.7311397121704086</v>
      </c>
      <c r="BF5" s="76">
        <f t="shared" si="2"/>
        <v>-1.808655699643382</v>
      </c>
      <c r="BG5" s="95">
        <f t="shared" ref="BG5:BK7" si="3">(AR5-$AR$1)/$AR$2</f>
        <v>-1.0049007881718068</v>
      </c>
      <c r="BH5" s="84">
        <f t="shared" si="3"/>
        <v>-3.4764759989993754</v>
      </c>
      <c r="BI5" s="84">
        <f t="shared" si="3"/>
        <v>-3.8385475129185993</v>
      </c>
      <c r="BJ5" s="84">
        <f t="shared" si="3"/>
        <v>-4.7574198111193393</v>
      </c>
      <c r="BK5" s="84">
        <f t="shared" si="3"/>
        <v>-2.6356350925008205</v>
      </c>
      <c r="BL5" s="98">
        <f t="shared" ref="BL5:BP7" si="4">(AW5-$AW$1)/$AW$2</f>
        <v>-1.0792604509652703</v>
      </c>
      <c r="BM5" s="76">
        <f t="shared" si="4"/>
        <v>-2.3178251205798648</v>
      </c>
      <c r="BN5" s="76">
        <f t="shared" si="4"/>
        <v>-3.5215134961598569</v>
      </c>
      <c r="BO5" s="76">
        <f t="shared" si="4"/>
        <v>-4.7536261544657252</v>
      </c>
      <c r="BP5" s="76">
        <f t="shared" si="4"/>
        <v>-5.8795502050110704</v>
      </c>
      <c r="BQ5" s="76"/>
      <c r="BR5" s="69"/>
      <c r="BS5" s="2" t="s">
        <v>3</v>
      </c>
      <c r="BT5" s="4">
        <v>4.8379799999999999</v>
      </c>
      <c r="BU5" s="1">
        <v>4.152704</v>
      </c>
      <c r="BV5" s="11">
        <v>3.25624</v>
      </c>
      <c r="BW5" s="1">
        <v>2.5915699999999999</v>
      </c>
      <c r="BX5" s="12">
        <v>2.1087609999999999</v>
      </c>
      <c r="BY5" s="21">
        <f>(BT5-$BT$38)/$BT$39</f>
        <v>-0.86632084172034218</v>
      </c>
      <c r="BZ5" s="14">
        <f t="shared" ref="BZ5:CC20" si="5">(BU5-$BT$38)/$BT$39</f>
        <v>-0.99460310799565377</v>
      </c>
      <c r="CA5" s="14">
        <f t="shared" si="5"/>
        <v>-1.1624193361347261</v>
      </c>
      <c r="CB5" s="14">
        <f t="shared" si="5"/>
        <v>-1.2868442013353334</v>
      </c>
      <c r="CC5" s="14">
        <f t="shared" si="5"/>
        <v>-1.3772250591183537</v>
      </c>
      <c r="CD5" s="25">
        <f>(BT5-$BW$39)/($BW$38-$BW$39)</f>
        <v>0.15894655264136456</v>
      </c>
      <c r="CE5" s="24">
        <f t="shared" ref="CE5:CH20" si="6">(BU5-$BW$39)/($BW$38-$BW$39)</f>
        <v>0.12704587211312704</v>
      </c>
      <c r="CF5" s="24">
        <f t="shared" si="6"/>
        <v>8.5314056510266398E-2</v>
      </c>
      <c r="CG5" s="24">
        <f t="shared" si="6"/>
        <v>5.4372617839273031E-2</v>
      </c>
      <c r="CH5" s="24">
        <f t="shared" si="6"/>
        <v>3.1897096056578415E-2</v>
      </c>
      <c r="CI5" s="49">
        <f>(CD5*60)+70</f>
        <v>79.536793158481871</v>
      </c>
      <c r="CJ5" s="49">
        <f t="shared" ref="CJ5:CM20" si="7">(CE5*60)+70</f>
        <v>77.622752326787619</v>
      </c>
      <c r="CK5" s="49">
        <f t="shared" si="7"/>
        <v>75.118843390615979</v>
      </c>
      <c r="CL5" s="49">
        <f t="shared" si="7"/>
        <v>73.262357070356387</v>
      </c>
      <c r="CM5" s="49">
        <f t="shared" si="7"/>
        <v>71.913825763394698</v>
      </c>
      <c r="CN5" s="25">
        <f>(BT5-$CR$1)/($DD$1-$DD$2)</f>
        <v>-9.7893776381944048E-2</v>
      </c>
      <c r="CO5" s="24">
        <f t="shared" ref="CO5:CR20" si="8">(BU5-$CR$1)/($DD$1-$DD$2)</f>
        <v>-0.1297944569101816</v>
      </c>
      <c r="CP5" s="24">
        <f t="shared" si="8"/>
        <v>-0.17152627251304223</v>
      </c>
      <c r="CQ5" s="24">
        <f t="shared" si="8"/>
        <v>-0.20246771118403559</v>
      </c>
      <c r="CR5" s="24">
        <f t="shared" si="8"/>
        <v>-0.22494323296673024</v>
      </c>
      <c r="CS5" s="58">
        <f>(CN5*60)+100</f>
        <v>94.126373417083357</v>
      </c>
      <c r="CT5" s="58">
        <f t="shared" ref="CT5:CW20" si="9">(CO5*60)+100</f>
        <v>92.212332585389106</v>
      </c>
      <c r="CU5" s="58">
        <f t="shared" si="9"/>
        <v>89.708423649217465</v>
      </c>
      <c r="CV5" s="58">
        <f t="shared" si="9"/>
        <v>87.85193732895786</v>
      </c>
      <c r="CW5" s="58">
        <f t="shared" si="9"/>
        <v>86.503406021996184</v>
      </c>
      <c r="CX5" s="36">
        <f>IF(BT5&gt;=$CZ$1,1,0)</f>
        <v>0</v>
      </c>
      <c r="CY5" s="34">
        <f>IF(BT5&lt;$CZ$1,1,0)</f>
        <v>1</v>
      </c>
      <c r="CZ5" s="14">
        <f>(BT5-$CZ$1)/($DD$1-$CZ$1)</f>
        <v>-3.0893487849272785E-2</v>
      </c>
      <c r="DA5" s="14">
        <f>(BT5-$CZ$1)/($CZ$1-$DD$2)</f>
        <v>-0.13686825176295955</v>
      </c>
      <c r="DB5" s="14">
        <f>(CZ5*CX5)+(DA5*CY5)</f>
        <v>-0.13686825176295955</v>
      </c>
      <c r="DC5" s="14">
        <f>(DB5*30)+100</f>
        <v>95.893952447111218</v>
      </c>
      <c r="DD5" s="36">
        <f>IF(BU5&gt;=$CZ$1,1,0)</f>
        <v>0</v>
      </c>
      <c r="DE5" s="34">
        <f>IF(BU5&lt;$CZ$1,1,0)</f>
        <v>1</v>
      </c>
      <c r="DF5" s="14">
        <f>(BU5-$CZ$1)/($DD$1-$CZ$1)</f>
        <v>-6.999469350724935E-2</v>
      </c>
      <c r="DG5" s="14">
        <f>(BU5-$CZ$1)/($CZ$1-$DD$2)</f>
        <v>-0.31009937692247025</v>
      </c>
      <c r="DH5" s="14">
        <f>(DF5*DD5)+(DG5*DE5)</f>
        <v>-0.31009937692247025</v>
      </c>
      <c r="DI5" s="43">
        <f>(DH5*30)+100</f>
        <v>90.697018692325898</v>
      </c>
      <c r="DJ5" s="46">
        <f>IF(BV5&gt;=$CZ$1,1,0)</f>
        <v>0</v>
      </c>
      <c r="DK5" s="34">
        <f>IF(BV5&lt;$CZ$1,1,0)</f>
        <v>1</v>
      </c>
      <c r="DL5" s="14">
        <f>(BV5-$CZ$1)/($DD$1-$CZ$1)</f>
        <v>-0.12114608831601591</v>
      </c>
      <c r="DM5" s="14">
        <f>(BV5-$CZ$1)/($CZ$1-$DD$2)</f>
        <v>-0.53671677981560462</v>
      </c>
      <c r="DN5" s="14">
        <f>(DL5*DJ5)+(DM5*DK5)</f>
        <v>-0.53671677981560462</v>
      </c>
      <c r="DO5" s="14">
        <f>(DN5*30)+100</f>
        <v>83.898496605531861</v>
      </c>
      <c r="DP5" s="36">
        <f>IF(BW5&gt;=$CZ$1,1,0)</f>
        <v>0</v>
      </c>
      <c r="DQ5" s="42">
        <f>IF(BW5&lt;$CZ$1,1,0)</f>
        <v>1</v>
      </c>
      <c r="DR5" s="14">
        <f>(BW5-$CZ$1)/($DD$1-$CZ$1)</f>
        <v>-0.15907153494582243</v>
      </c>
      <c r="DS5" s="14">
        <f>(BW5-$CZ$1)/($CZ$1-$DD$2)</f>
        <v>-0.70473890806724626</v>
      </c>
      <c r="DT5" s="14">
        <f>(DR5*DP5)+(DS5*DQ5)</f>
        <v>-0.70473890806724626</v>
      </c>
      <c r="DU5" s="14">
        <f>(DT5*30)+100</f>
        <v>78.857832757982607</v>
      </c>
      <c r="DV5" s="36">
        <f>IF(BX5&gt;=$CZ$1,1,0)</f>
        <v>0</v>
      </c>
      <c r="DW5" s="42">
        <f>IF(BX5&lt;$CZ$1,1,0)</f>
        <v>1</v>
      </c>
      <c r="DX5" s="14">
        <f>(BX5-$CZ$1)/($DD$1-$CZ$1)</f>
        <v>-0.18662016353127123</v>
      </c>
      <c r="DY5" s="14">
        <f>(BX5-$CZ$1)/($CZ$1-$DD$2)</f>
        <v>-0.82678833969353727</v>
      </c>
      <c r="DZ5" s="14">
        <f>(DX5*DV5)+(DY5*DW5)</f>
        <v>-0.82678833969353727</v>
      </c>
      <c r="EA5" s="14">
        <f>(DZ5*30)+100</f>
        <v>75.19634980919389</v>
      </c>
      <c r="EC5" s="62">
        <f>DC5</f>
        <v>95.893952447111218</v>
      </c>
      <c r="ED5" s="63">
        <f>DI5</f>
        <v>90.697018692325898</v>
      </c>
      <c r="EE5" s="63">
        <f>DO5</f>
        <v>83.898496605531861</v>
      </c>
      <c r="EF5" s="63">
        <f>DU5</f>
        <v>78.857832757982607</v>
      </c>
      <c r="EG5" s="63">
        <f>EA5</f>
        <v>75.19634980919389</v>
      </c>
    </row>
    <row r="6" spans="1:137" x14ac:dyDescent="0.3">
      <c r="A6" s="7">
        <v>2000</v>
      </c>
      <c r="B6" s="2" t="s">
        <v>3</v>
      </c>
      <c r="C6" s="4">
        <v>4.8379799999999999</v>
      </c>
      <c r="D6" s="4">
        <v>6.8927899999999998</v>
      </c>
      <c r="E6" s="4">
        <v>49.069099999999999</v>
      </c>
      <c r="F6" s="70">
        <v>2000</v>
      </c>
      <c r="G6" s="78" t="s">
        <v>74</v>
      </c>
      <c r="H6" s="75">
        <v>9.6483123076923061</v>
      </c>
      <c r="I6" s="75">
        <v>7.7238823076923069</v>
      </c>
      <c r="J6" s="75">
        <v>53.076242307692304</v>
      </c>
      <c r="K6" s="101">
        <f t="shared" ref="K6:M19" si="10">(((H6-H$22)/(H$21-H$22))*60)+70</f>
        <v>103.77586598794596</v>
      </c>
      <c r="L6" s="75">
        <f t="shared" si="10"/>
        <v>113.10723992546932</v>
      </c>
      <c r="M6" s="75">
        <f t="shared" si="10"/>
        <v>116.82857089332063</v>
      </c>
      <c r="N6" s="101">
        <f t="shared" ref="N6:N19" si="11">(((H6-H$23)/(H$21-H$22))*60)+70</f>
        <v>83.776918080834761</v>
      </c>
      <c r="O6" s="104">
        <f t="shared" ref="O6:O19" si="12">(((I6-I$23)/(I$21-I$22))*60)+70</f>
        <v>92.310969531164289</v>
      </c>
      <c r="P6" s="104">
        <f t="shared" ref="P6:P19" si="13">(((J6-J$23)/(J$21-J$22))*60)+70</f>
        <v>88.909997690563216</v>
      </c>
      <c r="Q6" s="36">
        <f t="shared" ref="Q6:Q19" si="14">IF(H6&gt;=$H$23,1,0)</f>
        <v>1</v>
      </c>
      <c r="R6" s="34">
        <f t="shared" ref="R6:R19" si="15">IF(H6&lt;$H$23,1,0)</f>
        <v>0</v>
      </c>
      <c r="S6" s="14">
        <f t="shared" ref="S6:S19" si="16">(H6-$H$23)/($H$21-$H$23)</f>
        <v>0.34441389313567478</v>
      </c>
      <c r="T6" s="14">
        <f t="shared" ref="T6:T19" si="17">(H6-$H$23)/($H$23-$H$22)</f>
        <v>0.68888214244190216</v>
      </c>
      <c r="U6" s="14">
        <f t="shared" ref="U6:U19" si="18">(S6*Q6)+(T6*R6)</f>
        <v>0.34441389313567478</v>
      </c>
      <c r="V6" s="113">
        <f t="shared" ref="V6:V19" si="19">(U6*30)+100</f>
        <v>110.33241679407024</v>
      </c>
      <c r="W6" s="114">
        <f t="shared" ref="W6:W19" si="20">IF(I6&gt;=$I$23,1,0)</f>
        <v>1</v>
      </c>
      <c r="X6" s="115">
        <f t="shared" ref="X6:X19" si="21">IF(I6&lt;$I$23,1,0)</f>
        <v>0</v>
      </c>
      <c r="Y6" s="19">
        <f t="shared" ref="Y6:Y19" si="22">(I6-$I$23)/($I$21-$I$23)</f>
        <v>0.56910323980816513</v>
      </c>
      <c r="Z6" s="19">
        <f t="shared" ref="Z6:Z19" si="23">(I6-$I$23)/($I$23-$I$22)</f>
        <v>1.0728351338071676</v>
      </c>
      <c r="AA6" s="19">
        <f t="shared" ref="AA6:AA19" si="24">(Y6*W6)+(Z6*X6)</f>
        <v>0.56910323980816513</v>
      </c>
      <c r="AB6" s="116">
        <f t="shared" ref="AB6:AB19" si="25">(AA6*30)+100</f>
        <v>117.07309719424495</v>
      </c>
      <c r="AC6" s="114">
        <f t="shared" ref="AC6:AC19" si="26">IF(J6&gt;=$J$23,1,0)</f>
        <v>1</v>
      </c>
      <c r="AD6" s="115">
        <f t="shared" ref="AD6:AD19" si="27">IF(J6&lt;$J$23,1,0)</f>
        <v>0</v>
      </c>
      <c r="AE6" s="19">
        <f t="shared" ref="AE6:AE19" si="28">(J6-$J$23)/($J$21-$J$23)</f>
        <v>0.58943755245288976</v>
      </c>
      <c r="AF6" s="19">
        <f t="shared" ref="AF6:AF19" si="29">(J6-$J$23)/($J$23-$J$22)</f>
        <v>0.67732679436123755</v>
      </c>
      <c r="AG6" s="19">
        <f t="shared" ref="AG6:AG19" si="30">(AE6*AC6)+(AF6*AD6)</f>
        <v>0.58943755245288976</v>
      </c>
      <c r="AH6" s="19">
        <f t="shared" ref="AH6:AH19" si="31">(AG6*30)+100</f>
        <v>117.68312657358669</v>
      </c>
      <c r="AI6" s="19"/>
      <c r="AJ6" s="19"/>
      <c r="AK6" s="19"/>
      <c r="AM6" s="76">
        <f>H6</f>
        <v>9.6483123076923061</v>
      </c>
      <c r="AN6" s="77">
        <f>H9</f>
        <v>8.3980983846153858</v>
      </c>
      <c r="AO6" s="76">
        <f>H12</f>
        <v>6.6989969230769226</v>
      </c>
      <c r="AP6" s="77">
        <f>H15</f>
        <v>5.2403915384615383</v>
      </c>
      <c r="AQ6" s="76">
        <f>H18</f>
        <v>4.4010682307692299</v>
      </c>
      <c r="AR6" s="77">
        <f>I6</f>
        <v>7.7238823076923069</v>
      </c>
      <c r="AS6" s="76">
        <f>I9</f>
        <v>5.0963292307692303</v>
      </c>
      <c r="AT6" s="77">
        <f>I12</f>
        <v>4.4823376923076923</v>
      </c>
      <c r="AU6" s="76">
        <f>I15</f>
        <v>3.3519615384615387</v>
      </c>
      <c r="AV6" s="77">
        <f>I18</f>
        <v>5.7876470000000007</v>
      </c>
      <c r="AW6" s="76">
        <f>J6</f>
        <v>53.076242307692304</v>
      </c>
      <c r="AX6" s="77">
        <f>J9</f>
        <v>46.111489999999996</v>
      </c>
      <c r="AY6" s="76">
        <f>J12</f>
        <v>41.173543076923075</v>
      </c>
      <c r="AZ6" s="77">
        <f>J15</f>
        <v>35.078492307692315</v>
      </c>
      <c r="BA6" s="76">
        <f>J18</f>
        <v>29.052998846153841</v>
      </c>
      <c r="BB6" s="98">
        <f t="shared" si="2"/>
        <v>-7.9718424869413634E-2</v>
      </c>
      <c r="BC6" s="76">
        <f t="shared" si="2"/>
        <v>-0.37866111313047629</v>
      </c>
      <c r="BD6" s="76">
        <f t="shared" si="2"/>
        <v>-0.78493875023319293</v>
      </c>
      <c r="BE6" s="76">
        <f t="shared" si="2"/>
        <v>-1.1337105937876473</v>
      </c>
      <c r="BF6" s="76">
        <f t="shared" si="2"/>
        <v>-1.3344039001813151</v>
      </c>
      <c r="BG6" s="95">
        <f t="shared" si="3"/>
        <v>-0.35930989999171936</v>
      </c>
      <c r="BH6" s="84">
        <f t="shared" si="3"/>
        <v>-2.845629377493442</v>
      </c>
      <c r="BI6" s="84">
        <f t="shared" si="3"/>
        <v>-3.4266182581769975</v>
      </c>
      <c r="BJ6" s="84">
        <f t="shared" si="3"/>
        <v>-4.4962355659660016</v>
      </c>
      <c r="BK6" s="84">
        <f t="shared" si="3"/>
        <v>-2.1914706280936769</v>
      </c>
      <c r="BL6" s="98">
        <f t="shared" si="4"/>
        <v>-0.25182265323894926</v>
      </c>
      <c r="BM6" s="76">
        <f t="shared" si="4"/>
        <v>-1.6496600695863433</v>
      </c>
      <c r="BN6" s="76">
        <f t="shared" si="4"/>
        <v>-2.6407142613328198</v>
      </c>
      <c r="BO6" s="76">
        <f t="shared" si="4"/>
        <v>-3.8640011268768855</v>
      </c>
      <c r="BP6" s="76">
        <f t="shared" si="4"/>
        <v>-5.0733277246357957</v>
      </c>
      <c r="BQ6" s="76"/>
      <c r="BR6" s="69"/>
      <c r="BS6" s="2" t="s">
        <v>4</v>
      </c>
      <c r="BT6" s="4">
        <v>3.5237400000000001</v>
      </c>
      <c r="BU6" s="1">
        <v>3.069734</v>
      </c>
      <c r="BV6" s="11">
        <v>2.5714899999999998</v>
      </c>
      <c r="BW6" s="1">
        <v>1.9523999999999999</v>
      </c>
      <c r="BX6" s="12">
        <v>1.8211979999999999</v>
      </c>
      <c r="BY6" s="21">
        <f t="shared" ref="BY6:CC36" si="32">(BT6-$BT$38)/$BT$39</f>
        <v>-1.1123438829908165</v>
      </c>
      <c r="BZ6" s="14">
        <f t="shared" si="5"/>
        <v>-1.1973328780564383</v>
      </c>
      <c r="CA6" s="14">
        <f t="shared" si="5"/>
        <v>-1.2906031362853512</v>
      </c>
      <c r="CB6" s="14">
        <f t="shared" si="5"/>
        <v>-1.4064955186661476</v>
      </c>
      <c r="CC6" s="14">
        <f t="shared" si="5"/>
        <v>-1.4310562648470344</v>
      </c>
      <c r="CD6" s="25">
        <f t="shared" ref="CD6:CH36" si="33">(BT6-$BW$39)/($BW$38-$BW$39)</f>
        <v>9.7766604157205061E-2</v>
      </c>
      <c r="CE6" s="24">
        <f t="shared" si="6"/>
        <v>7.6631907532920804E-2</v>
      </c>
      <c r="CF6" s="24">
        <f t="shared" si="6"/>
        <v>5.3437862113102828E-2</v>
      </c>
      <c r="CG6" s="24">
        <f t="shared" si="6"/>
        <v>2.4618244457987846E-2</v>
      </c>
      <c r="CH6" s="24">
        <f t="shared" si="6"/>
        <v>1.8510584060329353E-2</v>
      </c>
      <c r="CI6" s="49">
        <f t="shared" ref="CI6:CM36" si="34">(CD6*60)+70</f>
        <v>75.8659962494323</v>
      </c>
      <c r="CJ6" s="49">
        <f t="shared" si="7"/>
        <v>74.597914451975242</v>
      </c>
      <c r="CK6" s="49">
        <f t="shared" si="7"/>
        <v>73.20627172678617</v>
      </c>
      <c r="CL6" s="49">
        <f t="shared" si="7"/>
        <v>71.477094667479264</v>
      </c>
      <c r="CM6" s="49">
        <f t="shared" si="7"/>
        <v>71.110635043619766</v>
      </c>
      <c r="CN6" s="25">
        <f t="shared" ref="CN6:CR36" si="35">(BT6-$CR$1)/($DD$1-$DD$2)</f>
        <v>-0.15907372486610358</v>
      </c>
      <c r="CO6" s="24">
        <f t="shared" si="8"/>
        <v>-0.18020842149038782</v>
      </c>
      <c r="CP6" s="24">
        <f t="shared" si="8"/>
        <v>-0.2034024669102058</v>
      </c>
      <c r="CQ6" s="24">
        <f t="shared" si="8"/>
        <v>-0.23222208456532079</v>
      </c>
      <c r="CR6" s="24">
        <f t="shared" si="8"/>
        <v>-0.23832974496297929</v>
      </c>
      <c r="CS6" s="58">
        <f t="shared" ref="CS6:CW36" si="36">(CN6*60)+100</f>
        <v>90.455576508033786</v>
      </c>
      <c r="CT6" s="58">
        <f t="shared" si="9"/>
        <v>89.187494710576729</v>
      </c>
      <c r="CU6" s="58">
        <f t="shared" si="9"/>
        <v>87.795851985387657</v>
      </c>
      <c r="CV6" s="58">
        <f t="shared" si="9"/>
        <v>86.066674926080751</v>
      </c>
      <c r="CW6" s="58">
        <f t="shared" si="9"/>
        <v>85.700215302221238</v>
      </c>
      <c r="CX6" s="36">
        <f t="shared" ref="CX6:CX36" si="37">IF(BT6&gt;=$CZ$1,1,0)</f>
        <v>0</v>
      </c>
      <c r="CY6" s="34">
        <f t="shared" ref="CY6:CY36" si="38">IF(BT6&lt;$CZ$1,1,0)</f>
        <v>1</v>
      </c>
      <c r="CZ6" s="14">
        <f t="shared" ref="CZ6:CZ36" si="39">(BT6-$CZ$1)/($DD$1-$CZ$1)</f>
        <v>-0.10588278927517873</v>
      </c>
      <c r="DA6" s="14">
        <f t="shared" ref="DA6:DA36" si="40">(BT6-$CZ$1)/($CZ$1-$DD$2)</f>
        <v>-0.4690953747464513</v>
      </c>
      <c r="DB6" s="14">
        <f t="shared" ref="DB6:DB36" si="41">(CZ6*CX6)+(DA6*CY6)</f>
        <v>-0.4690953747464513</v>
      </c>
      <c r="DC6" s="14">
        <f t="shared" ref="DC6:DC36" si="42">(DB6*30)+100</f>
        <v>85.927138757606457</v>
      </c>
      <c r="DD6" s="36">
        <f t="shared" ref="DD6:DD36" si="43">IF(BU6&gt;=$CZ$1,1,0)</f>
        <v>0</v>
      </c>
      <c r="DE6" s="34">
        <f t="shared" ref="DE6:DE36" si="44">IF(BU6&lt;$CZ$1,1,0)</f>
        <v>1</v>
      </c>
      <c r="DF6" s="14">
        <f t="shared" ref="DF6:DF36" si="45">(BU6-$CZ$1)/($DD$1-$CZ$1)</f>
        <v>-0.13178794570259675</v>
      </c>
      <c r="DG6" s="14">
        <f t="shared" ref="DG6:DG36" si="46">(BU6-$CZ$1)/($CZ$1-$DD$2)</f>
        <v>-0.583863687381315</v>
      </c>
      <c r="DH6" s="14">
        <f t="shared" ref="DH6:DH36" si="47">(DF6*DD6)+(DG6*DE6)</f>
        <v>-0.583863687381315</v>
      </c>
      <c r="DI6" s="43">
        <f t="shared" ref="DI6:DI36" si="48">(DH6*30)+100</f>
        <v>82.484089378560554</v>
      </c>
      <c r="DJ6" s="36">
        <f t="shared" ref="DJ6:DJ36" si="49">IF(BV6&gt;=$CZ$1,1,0)</f>
        <v>0</v>
      </c>
      <c r="DK6" s="34">
        <f t="shared" ref="DK6:DK36" si="50">IF(BV6&lt;$CZ$1,1,0)</f>
        <v>1</v>
      </c>
      <c r="DL6" s="14">
        <f t="shared" ref="DL6:DL36" si="51">(BV6-$CZ$1)/($DD$1-$CZ$1)</f>
        <v>-0.16021728090746731</v>
      </c>
      <c r="DM6" s="14">
        <f t="shared" ref="DM6:DM36" si="52">(BV6-$CZ$1)/($CZ$1-$DD$2)</f>
        <v>-0.70981493727767098</v>
      </c>
      <c r="DN6" s="14">
        <f t="shared" ref="DN6:DN36" si="53">(DL6*DJ6)+(DM6*DK6)</f>
        <v>-0.70981493727767098</v>
      </c>
      <c r="DO6" s="14">
        <f t="shared" ref="DO6:DO36" si="54">(DN6*30)+100</f>
        <v>78.705551881669862</v>
      </c>
      <c r="DP6" s="36">
        <f t="shared" ref="DP6:DP36" si="55">IF(BW6&gt;=$CZ$1,1,0)</f>
        <v>0</v>
      </c>
      <c r="DQ6" s="42">
        <f t="shared" ref="DQ6:DQ36" si="56">IF(BW6&lt;$CZ$1,1,0)</f>
        <v>1</v>
      </c>
      <c r="DR6" s="14">
        <f t="shared" ref="DR6:DR36" si="57">(BW6-$CZ$1)/($DD$1-$CZ$1)</f>
        <v>-0.19554197549883884</v>
      </c>
      <c r="DS6" s="14">
        <f t="shared" ref="DS6:DS36" si="58">(BW6-$CZ$1)/($CZ$1-$DD$2)</f>
        <v>-0.86631488368612752</v>
      </c>
      <c r="DT6" s="14">
        <f t="shared" ref="DT6:DT36" si="59">(DR6*DP6)+(DS6*DQ6)</f>
        <v>-0.86631488368612752</v>
      </c>
      <c r="DU6" s="14">
        <f t="shared" ref="DU6:DU36" si="60">(DT6*30)+100</f>
        <v>74.010553489416168</v>
      </c>
      <c r="DV6" s="36">
        <f t="shared" ref="DV6:DV36" si="61">IF(BX6&gt;=$CZ$1,1,0)</f>
        <v>0</v>
      </c>
      <c r="DW6" s="42">
        <f t="shared" ref="DW6:DW36" si="62">IF(BX6&lt;$CZ$1,1,0)</f>
        <v>1</v>
      </c>
      <c r="DX6" s="14">
        <f t="shared" ref="DX6:DX36" si="63">(BX6-$CZ$1)/($DD$1-$CZ$1)</f>
        <v>-0.20302823852970209</v>
      </c>
      <c r="DY6" s="14">
        <f t="shared" ref="DY6:DY36" si="64">(BX6-$CZ$1)/($CZ$1-$DD$2)</f>
        <v>-0.89948147653802679</v>
      </c>
      <c r="DZ6" s="14">
        <f t="shared" ref="DZ6:DZ36" si="65">(DX6*DV6)+(DY6*DW6)</f>
        <v>-0.89948147653802679</v>
      </c>
      <c r="EA6" s="14">
        <f t="shared" ref="EA6:EA36" si="66">(DZ6*30)+100</f>
        <v>73.015555703859192</v>
      </c>
      <c r="EC6" s="62">
        <f t="shared" ref="EC6:EC36" si="67">DC6</f>
        <v>85.927138757606457</v>
      </c>
      <c r="ED6" s="63">
        <f t="shared" ref="ED6:ED36" si="68">DI6</f>
        <v>82.484089378560554</v>
      </c>
      <c r="EE6" s="63">
        <f t="shared" ref="EE6:EE36" si="69">DO6</f>
        <v>78.705551881669862</v>
      </c>
      <c r="EF6" s="63">
        <f t="shared" ref="EF6:EF36" si="70">DU6</f>
        <v>74.010553489416168</v>
      </c>
      <c r="EG6" s="63">
        <f t="shared" ref="EG6:EG36" si="71">EA6</f>
        <v>73.015555703859192</v>
      </c>
    </row>
    <row r="7" spans="1:137" x14ac:dyDescent="0.3">
      <c r="A7" s="7">
        <v>2000</v>
      </c>
      <c r="B7" s="2" t="s">
        <v>4</v>
      </c>
      <c r="C7" s="4">
        <v>3.5237400000000001</v>
      </c>
      <c r="D7" s="4">
        <v>7.5950899999999999</v>
      </c>
      <c r="E7" s="4">
        <v>44.382850000000005</v>
      </c>
      <c r="F7" s="70">
        <v>2000</v>
      </c>
      <c r="G7" s="78" t="s">
        <v>75</v>
      </c>
      <c r="H7" s="75">
        <v>15.262285000000002</v>
      </c>
      <c r="I7" s="75">
        <v>9.5453062500000012</v>
      </c>
      <c r="J7" s="75">
        <v>60.963101250000008</v>
      </c>
      <c r="K7" s="102">
        <f t="shared" si="10"/>
        <v>130</v>
      </c>
      <c r="L7" s="72">
        <f t="shared" si="10"/>
        <v>130</v>
      </c>
      <c r="M7" s="72">
        <f t="shared" si="10"/>
        <v>130</v>
      </c>
      <c r="N7" s="101">
        <f t="shared" si="11"/>
        <v>110.00105209288878</v>
      </c>
      <c r="O7" s="104">
        <f t="shared" si="12"/>
        <v>109.20372960569496</v>
      </c>
      <c r="P7" s="104">
        <f t="shared" si="13"/>
        <v>102.0814267972426</v>
      </c>
      <c r="Q7" s="36">
        <f t="shared" si="14"/>
        <v>1</v>
      </c>
      <c r="R7" s="34">
        <f t="shared" si="15"/>
        <v>0</v>
      </c>
      <c r="S7" s="14">
        <f t="shared" si="16"/>
        <v>1</v>
      </c>
      <c r="T7" s="14">
        <f t="shared" si="17"/>
        <v>2.0001578222355016</v>
      </c>
      <c r="U7" s="14">
        <f t="shared" si="18"/>
        <v>1</v>
      </c>
      <c r="V7" s="117">
        <f t="shared" si="19"/>
        <v>130</v>
      </c>
      <c r="W7" s="114">
        <f t="shared" si="20"/>
        <v>1</v>
      </c>
      <c r="X7" s="115">
        <f t="shared" si="21"/>
        <v>0</v>
      </c>
      <c r="Y7" s="19">
        <f t="shared" si="22"/>
        <v>1</v>
      </c>
      <c r="Z7" s="19">
        <f t="shared" si="23"/>
        <v>1.8851327118938941</v>
      </c>
      <c r="AA7" s="19">
        <f t="shared" si="24"/>
        <v>1</v>
      </c>
      <c r="AB7" s="118">
        <f t="shared" si="25"/>
        <v>130</v>
      </c>
      <c r="AC7" s="114">
        <f t="shared" si="26"/>
        <v>1</v>
      </c>
      <c r="AD7" s="115">
        <f t="shared" si="27"/>
        <v>0</v>
      </c>
      <c r="AE7" s="19">
        <f t="shared" si="28"/>
        <v>1</v>
      </c>
      <c r="AF7" s="19">
        <f t="shared" si="29"/>
        <v>1.1491069605976152</v>
      </c>
      <c r="AG7" s="19">
        <f t="shared" si="30"/>
        <v>1</v>
      </c>
      <c r="AH7" s="35">
        <f t="shared" si="31"/>
        <v>130</v>
      </c>
      <c r="AI7" s="35"/>
      <c r="AJ7" s="35"/>
      <c r="AK7" s="35"/>
      <c r="AM7" s="76">
        <f>H7</f>
        <v>15.262285000000002</v>
      </c>
      <c r="AN7" s="77">
        <f>H10</f>
        <v>13.761791875</v>
      </c>
      <c r="AO7" s="76">
        <f>H13</f>
        <v>11.444232499999998</v>
      </c>
      <c r="AP7" s="77">
        <f>H16</f>
        <v>9.340221249999999</v>
      </c>
      <c r="AQ7" s="76">
        <f>H19</f>
        <v>8.3039853749999999</v>
      </c>
      <c r="AR7" s="77">
        <f>I7</f>
        <v>9.5453062500000012</v>
      </c>
      <c r="AS7" s="76">
        <f>I10</f>
        <v>5.8216782499999997</v>
      </c>
      <c r="AT7" s="77">
        <f>I13</f>
        <v>5.4527849999999995</v>
      </c>
      <c r="AU7" s="76">
        <f>I16</f>
        <v>4.0256449999999999</v>
      </c>
      <c r="AV7" s="77">
        <f>I19</f>
        <v>6.4416846249999988</v>
      </c>
      <c r="AW7" s="76">
        <f>J7</f>
        <v>60.963101250000008</v>
      </c>
      <c r="AX7" s="77">
        <f>J10</f>
        <v>53.219563749999999</v>
      </c>
      <c r="AY7" s="76">
        <f>J13</f>
        <v>47.841987500000002</v>
      </c>
      <c r="AZ7" s="77">
        <f>J16</f>
        <v>41.753212499999997</v>
      </c>
      <c r="BA7" s="76">
        <f>J19</f>
        <v>36.018620000000006</v>
      </c>
      <c r="BB7" s="98">
        <f t="shared" si="2"/>
        <v>1.2626567138846621</v>
      </c>
      <c r="BC7" s="76">
        <f t="shared" si="2"/>
        <v>0.90386895746551899</v>
      </c>
      <c r="BD7" s="76">
        <f t="shared" si="2"/>
        <v>0.34970985158864204</v>
      </c>
      <c r="BE7" s="76">
        <f t="shared" si="2"/>
        <v>-0.15338707254297326</v>
      </c>
      <c r="BF7" s="76">
        <f t="shared" si="2"/>
        <v>-0.40116477876357109</v>
      </c>
      <c r="BG7" s="95">
        <f t="shared" si="3"/>
        <v>1.3642106881635294</v>
      </c>
      <c r="BH7" s="84">
        <f t="shared" si="3"/>
        <v>-2.1592685917345058</v>
      </c>
      <c r="BI7" s="84">
        <f t="shared" si="3"/>
        <v>-2.508333461498415</v>
      </c>
      <c r="BJ7" s="84">
        <f t="shared" si="3"/>
        <v>-3.8587632626261534</v>
      </c>
      <c r="BK7" s="84">
        <f t="shared" si="3"/>
        <v>-1.5725881779774959</v>
      </c>
      <c r="BL7" s="98">
        <f t="shared" si="4"/>
        <v>1.3310831042042182</v>
      </c>
      <c r="BM7" s="76">
        <f t="shared" si="4"/>
        <v>-0.22305780048154367</v>
      </c>
      <c r="BN7" s="76">
        <f t="shared" si="4"/>
        <v>-1.3023463321367015</v>
      </c>
      <c r="BO7" s="76">
        <f t="shared" si="4"/>
        <v>-2.5243736403182719</v>
      </c>
      <c r="BP7" s="76">
        <f t="shared" si="4"/>
        <v>-3.6753159294147166</v>
      </c>
      <c r="BQ7" s="76"/>
      <c r="BR7" s="69"/>
      <c r="BS7" s="2" t="s">
        <v>5</v>
      </c>
      <c r="BT7" s="4">
        <v>4.2012900000000002</v>
      </c>
      <c r="BU7" s="1">
        <v>3.5998559999999999</v>
      </c>
      <c r="BV7" s="11">
        <v>3.2111399999999999</v>
      </c>
      <c r="BW7" s="1">
        <v>2.4873400000000001</v>
      </c>
      <c r="BX7" s="12">
        <v>2.330508</v>
      </c>
      <c r="BY7" s="21">
        <f t="shared" si="32"/>
        <v>-0.98550790812107436</v>
      </c>
      <c r="BZ7" s="14">
        <f t="shared" si="5"/>
        <v>-1.0980951233964171</v>
      </c>
      <c r="CA7" s="14">
        <f t="shared" si="5"/>
        <v>-1.1708619639358113</v>
      </c>
      <c r="CB7" s="14">
        <f t="shared" si="5"/>
        <v>-1.3063558442556689</v>
      </c>
      <c r="CC7" s="14">
        <f t="shared" si="5"/>
        <v>-1.3357144740405871</v>
      </c>
      <c r="CD7" s="25">
        <f t="shared" si="33"/>
        <v>0.12930762717845101</v>
      </c>
      <c r="CE7" s="24">
        <f t="shared" si="6"/>
        <v>0.10130992421961396</v>
      </c>
      <c r="CF7" s="24">
        <f t="shared" si="6"/>
        <v>8.3214580252782527E-2</v>
      </c>
      <c r="CG7" s="24">
        <f t="shared" si="6"/>
        <v>4.9520546657065873E-2</v>
      </c>
      <c r="CH7" s="24">
        <f t="shared" si="6"/>
        <v>4.221976926430069E-2</v>
      </c>
      <c r="CI7" s="49">
        <f t="shared" si="34"/>
        <v>77.758457630707056</v>
      </c>
      <c r="CJ7" s="49">
        <f t="shared" si="7"/>
        <v>76.078595453176831</v>
      </c>
      <c r="CK7" s="49">
        <f t="shared" si="7"/>
        <v>74.992874815166957</v>
      </c>
      <c r="CL7" s="49">
        <f t="shared" si="7"/>
        <v>72.971232799423959</v>
      </c>
      <c r="CM7" s="49">
        <f t="shared" si="7"/>
        <v>72.533186155858047</v>
      </c>
      <c r="CN7" s="25">
        <f t="shared" si="35"/>
        <v>-0.1275327018448576</v>
      </c>
      <c r="CO7" s="24">
        <f t="shared" si="8"/>
        <v>-0.15553040480369465</v>
      </c>
      <c r="CP7" s="24">
        <f t="shared" si="8"/>
        <v>-0.17362574877052611</v>
      </c>
      <c r="CQ7" s="24">
        <f t="shared" si="8"/>
        <v>-0.20731978236624277</v>
      </c>
      <c r="CR7" s="24">
        <f t="shared" si="8"/>
        <v>-0.21462055975900793</v>
      </c>
      <c r="CS7" s="58">
        <f t="shared" si="36"/>
        <v>92.348037889308543</v>
      </c>
      <c r="CT7" s="58">
        <f t="shared" si="9"/>
        <v>90.668175711778318</v>
      </c>
      <c r="CU7" s="58">
        <f t="shared" si="9"/>
        <v>89.582455073768429</v>
      </c>
      <c r="CV7" s="58">
        <f t="shared" si="9"/>
        <v>87.560813058025431</v>
      </c>
      <c r="CW7" s="58">
        <f t="shared" si="9"/>
        <v>87.12276641445952</v>
      </c>
      <c r="CX7" s="36">
        <f t="shared" si="37"/>
        <v>0</v>
      </c>
      <c r="CY7" s="34">
        <f t="shared" si="38"/>
        <v>1</v>
      </c>
      <c r="CZ7" s="14">
        <f t="shared" si="39"/>
        <v>-6.7222421928938639E-2</v>
      </c>
      <c r="DA7" s="14">
        <f t="shared" si="40"/>
        <v>-0.29781730743951734</v>
      </c>
      <c r="DB7" s="14">
        <f t="shared" si="41"/>
        <v>-0.29781730743951734</v>
      </c>
      <c r="DC7" s="14">
        <f t="shared" si="42"/>
        <v>91.065480776814482</v>
      </c>
      <c r="DD7" s="36">
        <f t="shared" si="43"/>
        <v>0</v>
      </c>
      <c r="DE7" s="34">
        <f t="shared" si="44"/>
        <v>1</v>
      </c>
      <c r="DF7" s="14">
        <f t="shared" si="45"/>
        <v>-0.10153968172455309</v>
      </c>
      <c r="DG7" s="14">
        <f t="shared" si="46"/>
        <v>-0.44985398832311052</v>
      </c>
      <c r="DH7" s="14">
        <f t="shared" si="47"/>
        <v>-0.44985398832311052</v>
      </c>
      <c r="DI7" s="43">
        <f t="shared" si="48"/>
        <v>86.50438035030669</v>
      </c>
      <c r="DJ7" s="36">
        <f t="shared" si="49"/>
        <v>0</v>
      </c>
      <c r="DK7" s="34">
        <f t="shared" si="50"/>
        <v>1</v>
      </c>
      <c r="DL7" s="14">
        <f t="shared" si="51"/>
        <v>-0.12371945200477014</v>
      </c>
      <c r="DM7" s="14">
        <f t="shared" si="52"/>
        <v>-0.54811762231511429</v>
      </c>
      <c r="DN7" s="14">
        <f t="shared" si="53"/>
        <v>-0.54811762231511429</v>
      </c>
      <c r="DO7" s="14">
        <f t="shared" si="54"/>
        <v>83.556471330546572</v>
      </c>
      <c r="DP7" s="36">
        <f t="shared" si="55"/>
        <v>0</v>
      </c>
      <c r="DQ7" s="42">
        <f t="shared" si="56"/>
        <v>1</v>
      </c>
      <c r="DR7" s="14">
        <f t="shared" si="57"/>
        <v>-0.1650188009608746</v>
      </c>
      <c r="DS7" s="14">
        <f t="shared" si="58"/>
        <v>-0.73108724096578026</v>
      </c>
      <c r="DT7" s="14">
        <f t="shared" si="59"/>
        <v>-0.73108724096578026</v>
      </c>
      <c r="DU7" s="14">
        <f t="shared" si="60"/>
        <v>78.067382771026587</v>
      </c>
      <c r="DV7" s="36">
        <f t="shared" si="61"/>
        <v>0</v>
      </c>
      <c r="DW7" s="42">
        <f t="shared" si="62"/>
        <v>1</v>
      </c>
      <c r="DX7" s="14">
        <f t="shared" si="63"/>
        <v>-0.17396748774656648</v>
      </c>
      <c r="DY7" s="14">
        <f t="shared" si="64"/>
        <v>-0.77073284918935203</v>
      </c>
      <c r="DZ7" s="14">
        <f t="shared" si="65"/>
        <v>-0.77073284918935203</v>
      </c>
      <c r="EA7" s="14">
        <f t="shared" si="66"/>
        <v>76.87801452431944</v>
      </c>
      <c r="EC7" s="62">
        <f t="shared" si="67"/>
        <v>91.065480776814482</v>
      </c>
      <c r="ED7" s="63">
        <f t="shared" si="68"/>
        <v>86.50438035030669</v>
      </c>
      <c r="EE7" s="63">
        <f t="shared" si="69"/>
        <v>83.556471330546572</v>
      </c>
      <c r="EF7" s="63">
        <f t="shared" si="70"/>
        <v>78.067382771026587</v>
      </c>
      <c r="EG7" s="63">
        <f t="shared" si="71"/>
        <v>76.87801452431944</v>
      </c>
    </row>
    <row r="8" spans="1:137" ht="15" x14ac:dyDescent="0.35">
      <c r="A8" s="7">
        <v>2000</v>
      </c>
      <c r="B8" s="2" t="s">
        <v>5</v>
      </c>
      <c r="C8" s="4">
        <v>4.2012900000000002</v>
      </c>
      <c r="D8" s="4">
        <v>5.6245399999999997</v>
      </c>
      <c r="E8" s="4">
        <v>44.340740000000004</v>
      </c>
      <c r="F8" s="73">
        <v>2005</v>
      </c>
      <c r="G8" s="73" t="s">
        <v>73</v>
      </c>
      <c r="H8" s="73">
        <v>4.3610059090909088</v>
      </c>
      <c r="I8" s="73">
        <v>4.4296478181818193</v>
      </c>
      <c r="J8" s="73">
        <v>42.782344545454549</v>
      </c>
      <c r="K8" s="101">
        <f t="shared" si="10"/>
        <v>79.077663991042797</v>
      </c>
      <c r="L8" s="75">
        <f t="shared" si="10"/>
        <v>82.554927765764589</v>
      </c>
      <c r="M8" s="75">
        <f t="shared" si="10"/>
        <v>99.637272608601023</v>
      </c>
      <c r="N8" s="101">
        <f t="shared" si="11"/>
        <v>59.078716083931589</v>
      </c>
      <c r="O8" s="104">
        <f t="shared" si="12"/>
        <v>61.758657371459549</v>
      </c>
      <c r="P8" s="104">
        <f t="shared" si="13"/>
        <v>71.718699405843608</v>
      </c>
      <c r="Q8" s="36">
        <f t="shared" si="14"/>
        <v>0</v>
      </c>
      <c r="R8" s="34">
        <f t="shared" si="15"/>
        <v>1</v>
      </c>
      <c r="S8" s="14">
        <f t="shared" si="16"/>
        <v>-0.27302491671237689</v>
      </c>
      <c r="T8" s="14">
        <f t="shared" si="17"/>
        <v>-0.54609292282745703</v>
      </c>
      <c r="U8" s="14">
        <f t="shared" si="18"/>
        <v>-0.54609292282745703</v>
      </c>
      <c r="V8" s="113">
        <f t="shared" si="19"/>
        <v>83.617212315176289</v>
      </c>
      <c r="W8" s="114">
        <f t="shared" si="20"/>
        <v>0</v>
      </c>
      <c r="X8" s="115">
        <f t="shared" si="21"/>
        <v>1</v>
      </c>
      <c r="Y8" s="19">
        <f t="shared" si="22"/>
        <v>-0.21021833155749728</v>
      </c>
      <c r="Z8" s="19">
        <f t="shared" si="23"/>
        <v>-0.39628945345879463</v>
      </c>
      <c r="AA8" s="19">
        <f t="shared" si="24"/>
        <v>-0.39628945345879463</v>
      </c>
      <c r="AB8" s="116">
        <f t="shared" si="25"/>
        <v>88.111316396236163</v>
      </c>
      <c r="AC8" s="114">
        <f t="shared" si="26"/>
        <v>1</v>
      </c>
      <c r="AD8" s="115">
        <f t="shared" si="27"/>
        <v>0</v>
      </c>
      <c r="AE8" s="19">
        <f t="shared" si="28"/>
        <v>5.3573035161619667E-2</v>
      </c>
      <c r="AF8" s="19">
        <f t="shared" si="29"/>
        <v>6.1561147604557949E-2</v>
      </c>
      <c r="AG8" s="19">
        <f t="shared" si="30"/>
        <v>5.3573035161619667E-2</v>
      </c>
      <c r="AH8" s="19">
        <f t="shared" si="31"/>
        <v>101.60719105484858</v>
      </c>
      <c r="AI8" s="19"/>
      <c r="AJ8" s="19"/>
      <c r="AK8" s="19"/>
      <c r="BB8" s="92"/>
      <c r="BC8" s="92"/>
      <c r="BD8" s="92"/>
      <c r="BE8" s="92"/>
      <c r="BF8" s="92"/>
      <c r="BG8" s="91" t="s">
        <v>87</v>
      </c>
      <c r="BH8" s="92"/>
      <c r="BI8" s="92"/>
      <c r="BJ8" s="92"/>
      <c r="BK8" s="92"/>
      <c r="BL8" s="92"/>
      <c r="BM8" s="92"/>
      <c r="BN8" s="92"/>
      <c r="BO8" s="92"/>
      <c r="BP8" s="92"/>
      <c r="BR8" s="69"/>
      <c r="BS8" s="2" t="s">
        <v>6</v>
      </c>
      <c r="BT8" s="4">
        <v>11.801390000000001</v>
      </c>
      <c r="BU8" s="1">
        <v>10.168850000000001</v>
      </c>
      <c r="BV8" s="11">
        <v>8.30748</v>
      </c>
      <c r="BW8" s="1">
        <v>6.6499100000000002</v>
      </c>
      <c r="BX8" s="12">
        <v>5.8548859999999996</v>
      </c>
      <c r="BY8" s="21">
        <f t="shared" si="32"/>
        <v>0.43721527482856348</v>
      </c>
      <c r="BZ8" s="14">
        <f t="shared" si="5"/>
        <v>0.13160712426572851</v>
      </c>
      <c r="CA8" s="14">
        <f t="shared" si="5"/>
        <v>-0.2168375344949415</v>
      </c>
      <c r="CB8" s="14">
        <f t="shared" si="5"/>
        <v>-0.52713124988840088</v>
      </c>
      <c r="CC8" s="14">
        <f t="shared" si="5"/>
        <v>-0.67595811740348011</v>
      </c>
      <c r="CD8" s="25">
        <f t="shared" si="33"/>
        <v>0.48310429024947366</v>
      </c>
      <c r="CE8" s="24">
        <f t="shared" si="6"/>
        <v>0.40710697385495681</v>
      </c>
      <c r="CF8" s="24">
        <f t="shared" si="6"/>
        <v>0.32045725941165876</v>
      </c>
      <c r="CG8" s="24">
        <f t="shared" si="6"/>
        <v>0.24329475697002839</v>
      </c>
      <c r="CH8" s="24">
        <f t="shared" si="6"/>
        <v>0.20628513364120687</v>
      </c>
      <c r="CI8" s="49">
        <f t="shared" si="34"/>
        <v>98.986257414968421</v>
      </c>
      <c r="CJ8" s="49">
        <f t="shared" si="7"/>
        <v>94.426418431297407</v>
      </c>
      <c r="CK8" s="49">
        <f t="shared" si="7"/>
        <v>89.227435564699533</v>
      </c>
      <c r="CL8" s="49">
        <f t="shared" si="7"/>
        <v>84.597685418201706</v>
      </c>
      <c r="CM8" s="49">
        <f t="shared" si="7"/>
        <v>82.377108018472413</v>
      </c>
      <c r="CN8" s="25">
        <f t="shared" si="35"/>
        <v>0.22626396122616507</v>
      </c>
      <c r="CO8" s="24">
        <f t="shared" si="8"/>
        <v>0.15026664483164823</v>
      </c>
      <c r="CP8" s="24">
        <f t="shared" si="8"/>
        <v>6.361693038835016E-2</v>
      </c>
      <c r="CQ8" s="24">
        <f t="shared" si="8"/>
        <v>-1.3545572053280202E-2</v>
      </c>
      <c r="CR8" s="24">
        <f t="shared" si="8"/>
        <v>-5.0555195382101785E-2</v>
      </c>
      <c r="CS8" s="58">
        <f t="shared" si="36"/>
        <v>113.57583767356991</v>
      </c>
      <c r="CT8" s="58">
        <f t="shared" si="9"/>
        <v>109.01599868989889</v>
      </c>
      <c r="CU8" s="58">
        <f t="shared" si="9"/>
        <v>103.81701582330101</v>
      </c>
      <c r="CV8" s="58">
        <f t="shared" si="9"/>
        <v>99.187265676803193</v>
      </c>
      <c r="CW8" s="58">
        <f t="shared" si="9"/>
        <v>96.966688277073899</v>
      </c>
      <c r="CX8" s="36">
        <f t="shared" si="37"/>
        <v>1</v>
      </c>
      <c r="CY8" s="34">
        <f t="shared" si="38"/>
        <v>0</v>
      </c>
      <c r="CZ8" s="14">
        <f t="shared" si="39"/>
        <v>0.36643215392252526</v>
      </c>
      <c r="DA8" s="14">
        <f t="shared" si="40"/>
        <v>1.6234142464523413</v>
      </c>
      <c r="DB8" s="14">
        <f t="shared" si="41"/>
        <v>0.36643215392252526</v>
      </c>
      <c r="DC8" s="14">
        <f t="shared" si="42"/>
        <v>110.99296461767575</v>
      </c>
      <c r="DD8" s="36">
        <f t="shared" si="43"/>
        <v>1</v>
      </c>
      <c r="DE8" s="34">
        <f t="shared" si="44"/>
        <v>0</v>
      </c>
      <c r="DF8" s="14">
        <f t="shared" si="45"/>
        <v>0.2732809531145689</v>
      </c>
      <c r="DG8" s="14">
        <f t="shared" si="46"/>
        <v>1.2107239711940401</v>
      </c>
      <c r="DH8" s="14">
        <f t="shared" si="47"/>
        <v>0.2732809531145689</v>
      </c>
      <c r="DI8" s="43">
        <f t="shared" si="48"/>
        <v>108.19842859343707</v>
      </c>
      <c r="DJ8" s="36">
        <f t="shared" si="49"/>
        <v>1</v>
      </c>
      <c r="DK8" s="34">
        <f t="shared" si="50"/>
        <v>0</v>
      </c>
      <c r="DL8" s="14">
        <f t="shared" si="51"/>
        <v>0.16707292718693117</v>
      </c>
      <c r="DM8" s="14">
        <f t="shared" si="52"/>
        <v>0.74018769174144206</v>
      </c>
      <c r="DN8" s="14">
        <f t="shared" si="53"/>
        <v>0.16707292718693117</v>
      </c>
      <c r="DO8" s="14">
        <f t="shared" si="54"/>
        <v>105.01218781560793</v>
      </c>
      <c r="DP8" s="36">
        <f t="shared" si="55"/>
        <v>1</v>
      </c>
      <c r="DQ8" s="42">
        <f t="shared" si="56"/>
        <v>0</v>
      </c>
      <c r="DR8" s="14">
        <f t="shared" si="57"/>
        <v>7.2493538061247212E-2</v>
      </c>
      <c r="DS8" s="14">
        <f t="shared" si="58"/>
        <v>0.32117007529106278</v>
      </c>
      <c r="DT8" s="14">
        <f t="shared" si="59"/>
        <v>7.2493538061247212E-2</v>
      </c>
      <c r="DU8" s="14">
        <f t="shared" si="60"/>
        <v>102.17480614183742</v>
      </c>
      <c r="DV8" s="36">
        <f t="shared" si="61"/>
        <v>1</v>
      </c>
      <c r="DW8" s="42">
        <f t="shared" si="62"/>
        <v>0</v>
      </c>
      <c r="DX8" s="14">
        <f t="shared" si="63"/>
        <v>2.7130214485013411E-2</v>
      </c>
      <c r="DY8" s="14">
        <f t="shared" si="64"/>
        <v>0.12019572036134846</v>
      </c>
      <c r="DZ8" s="14">
        <f t="shared" si="65"/>
        <v>2.7130214485013411E-2</v>
      </c>
      <c r="EA8" s="14">
        <f t="shared" si="66"/>
        <v>100.8139064345504</v>
      </c>
      <c r="EC8" s="62">
        <f t="shared" si="67"/>
        <v>110.99296461767575</v>
      </c>
      <c r="ED8" s="63">
        <f t="shared" si="68"/>
        <v>108.19842859343707</v>
      </c>
      <c r="EE8" s="63">
        <f t="shared" si="69"/>
        <v>105.01218781560793</v>
      </c>
      <c r="EF8" s="63">
        <f t="shared" si="70"/>
        <v>102.17480614183742</v>
      </c>
      <c r="EG8" s="63">
        <f t="shared" si="71"/>
        <v>100.8139064345504</v>
      </c>
    </row>
    <row r="9" spans="1:137" x14ac:dyDescent="0.3">
      <c r="A9" s="7">
        <v>2000</v>
      </c>
      <c r="B9" s="2" t="s">
        <v>7</v>
      </c>
      <c r="C9" s="4">
        <v>3.8646500000000001</v>
      </c>
      <c r="D9" s="4">
        <v>5.6855900000000004</v>
      </c>
      <c r="E9" s="4">
        <v>43.45261</v>
      </c>
      <c r="F9" s="73">
        <v>2005</v>
      </c>
      <c r="G9" s="73" t="s">
        <v>74</v>
      </c>
      <c r="H9" s="73">
        <v>8.3980983846153858</v>
      </c>
      <c r="I9" s="73">
        <v>5.0963292307692303</v>
      </c>
      <c r="J9" s="73">
        <v>46.111489999999996</v>
      </c>
      <c r="K9" s="101">
        <f t="shared" si="10"/>
        <v>97.935834470260062</v>
      </c>
      <c r="L9" s="75">
        <f t="shared" si="10"/>
        <v>88.738051248109713</v>
      </c>
      <c r="M9" s="75">
        <f t="shared" si="10"/>
        <v>105.19710367203561</v>
      </c>
      <c r="N9" s="101">
        <f t="shared" si="11"/>
        <v>77.936886563148846</v>
      </c>
      <c r="O9" s="104">
        <f t="shared" si="12"/>
        <v>67.941780853804673</v>
      </c>
      <c r="P9" s="104">
        <f t="shared" si="13"/>
        <v>77.278530469278195</v>
      </c>
      <c r="Q9" s="36">
        <f t="shared" si="14"/>
        <v>1</v>
      </c>
      <c r="R9" s="34">
        <f t="shared" si="15"/>
        <v>0</v>
      </c>
      <c r="S9" s="14">
        <f t="shared" si="16"/>
        <v>0.19841694525229336</v>
      </c>
      <c r="T9" s="14">
        <f t="shared" si="17"/>
        <v>0.39686520511044787</v>
      </c>
      <c r="U9" s="14">
        <f t="shared" si="18"/>
        <v>0.19841694525229336</v>
      </c>
      <c r="V9" s="113">
        <f t="shared" si="19"/>
        <v>105.9525083575688</v>
      </c>
      <c r="W9" s="114">
        <f t="shared" si="20"/>
        <v>0</v>
      </c>
      <c r="X9" s="115">
        <f t="shared" si="21"/>
        <v>1</v>
      </c>
      <c r="Y9" s="19">
        <f t="shared" si="22"/>
        <v>-5.2500595399891367E-2</v>
      </c>
      <c r="Z9" s="19">
        <f t="shared" si="23"/>
        <v>-9.8970589782241325E-2</v>
      </c>
      <c r="AA9" s="19">
        <f t="shared" si="24"/>
        <v>-9.8970589782241325E-2</v>
      </c>
      <c r="AB9" s="116">
        <f t="shared" si="25"/>
        <v>97.03088230653276</v>
      </c>
      <c r="AC9" s="114">
        <f t="shared" si="26"/>
        <v>1</v>
      </c>
      <c r="AD9" s="115">
        <f t="shared" si="27"/>
        <v>0</v>
      </c>
      <c r="AE9" s="19">
        <f t="shared" si="28"/>
        <v>0.22687676939305529</v>
      </c>
      <c r="AF9" s="19">
        <f t="shared" si="29"/>
        <v>0.26070567490745983</v>
      </c>
      <c r="AG9" s="19">
        <f t="shared" si="30"/>
        <v>0.22687676939305529</v>
      </c>
      <c r="AH9" s="19">
        <f t="shared" si="31"/>
        <v>106.80630308179165</v>
      </c>
      <c r="AI9" s="19"/>
      <c r="AJ9" s="19"/>
      <c r="AK9" s="19"/>
      <c r="BB9" s="92"/>
      <c r="BC9" s="92"/>
      <c r="BD9" s="92"/>
      <c r="BE9" s="92"/>
      <c r="BF9" s="92"/>
      <c r="BG9" s="92"/>
      <c r="BH9" s="92"/>
      <c r="BI9" s="92"/>
      <c r="BJ9" s="92"/>
      <c r="BK9" s="92"/>
      <c r="BL9" s="92"/>
      <c r="BM9" s="92"/>
      <c r="BN9" s="92"/>
      <c r="BO9" s="92"/>
      <c r="BP9" s="92"/>
      <c r="BR9" s="69"/>
      <c r="BS9" s="2" t="s">
        <v>7</v>
      </c>
      <c r="BT9" s="4">
        <v>3.8646500000000001</v>
      </c>
      <c r="BU9" s="1">
        <v>3.2829259999999998</v>
      </c>
      <c r="BV9" s="11">
        <v>2.6253199999999999</v>
      </c>
      <c r="BW9" s="1">
        <v>1.96933</v>
      </c>
      <c r="BX9" s="12">
        <v>1.666687</v>
      </c>
      <c r="BY9" s="21">
        <f t="shared" si="32"/>
        <v>-1.0485262279205725</v>
      </c>
      <c r="BZ9" s="14">
        <f t="shared" si="5"/>
        <v>-1.1574237714894986</v>
      </c>
      <c r="CA9" s="14">
        <f t="shared" si="5"/>
        <v>-1.2805262703311953</v>
      </c>
      <c r="CB9" s="14">
        <f t="shared" si="5"/>
        <v>-1.4033262572765162</v>
      </c>
      <c r="CC9" s="14">
        <f t="shared" si="5"/>
        <v>-1.4599804081768237</v>
      </c>
      <c r="CD9" s="25">
        <f t="shared" si="33"/>
        <v>0.11363650329110361</v>
      </c>
      <c r="CE9" s="24">
        <f t="shared" si="6"/>
        <v>8.655633197384098E-2</v>
      </c>
      <c r="CF9" s="24">
        <f t="shared" si="6"/>
        <v>5.5943733663886788E-2</v>
      </c>
      <c r="CG9" s="24">
        <f t="shared" si="6"/>
        <v>2.54063627071941E-2</v>
      </c>
      <c r="CH9" s="24">
        <f t="shared" si="6"/>
        <v>1.131785288471762E-2</v>
      </c>
      <c r="CI9" s="49">
        <f t="shared" si="34"/>
        <v>76.818190197466222</v>
      </c>
      <c r="CJ9" s="49">
        <f t="shared" si="7"/>
        <v>75.193379918430452</v>
      </c>
      <c r="CK9" s="49">
        <f t="shared" si="7"/>
        <v>73.356624019833205</v>
      </c>
      <c r="CL9" s="49">
        <f t="shared" si="7"/>
        <v>71.524381762431645</v>
      </c>
      <c r="CM9" s="49">
        <f t="shared" si="7"/>
        <v>70.679071173083059</v>
      </c>
      <c r="CN9" s="25">
        <f t="shared" si="35"/>
        <v>-0.14320382573220503</v>
      </c>
      <c r="CO9" s="24">
        <f t="shared" si="8"/>
        <v>-0.17028399704946764</v>
      </c>
      <c r="CP9" s="24">
        <f t="shared" si="8"/>
        <v>-0.20089659535942181</v>
      </c>
      <c r="CQ9" s="24">
        <f t="shared" si="8"/>
        <v>-0.23143396631611451</v>
      </c>
      <c r="CR9" s="24">
        <f t="shared" si="8"/>
        <v>-0.24552247613859102</v>
      </c>
      <c r="CS9" s="58">
        <f t="shared" si="36"/>
        <v>91.407770456067695</v>
      </c>
      <c r="CT9" s="58">
        <f t="shared" si="9"/>
        <v>89.782960177031939</v>
      </c>
      <c r="CU9" s="58">
        <f t="shared" si="9"/>
        <v>87.946204278434692</v>
      </c>
      <c r="CV9" s="58">
        <f t="shared" si="9"/>
        <v>86.113962021033132</v>
      </c>
      <c r="CW9" s="58">
        <f t="shared" si="9"/>
        <v>85.268651431684532</v>
      </c>
      <c r="CX9" s="36">
        <f t="shared" si="37"/>
        <v>0</v>
      </c>
      <c r="CY9" s="34">
        <f t="shared" si="38"/>
        <v>1</v>
      </c>
      <c r="CZ9" s="14">
        <f t="shared" si="39"/>
        <v>-8.6430784505041158E-2</v>
      </c>
      <c r="DA9" s="14">
        <f t="shared" si="40"/>
        <v>-0.38291663380392771</v>
      </c>
      <c r="DB9" s="14">
        <f t="shared" si="41"/>
        <v>-0.38291663380392771</v>
      </c>
      <c r="DC9" s="14">
        <f t="shared" si="42"/>
        <v>88.51250098588217</v>
      </c>
      <c r="DD9" s="36">
        <f t="shared" si="43"/>
        <v>0</v>
      </c>
      <c r="DE9" s="34">
        <f t="shared" si="44"/>
        <v>1</v>
      </c>
      <c r="DF9" s="14">
        <f t="shared" si="45"/>
        <v>-0.11962341019188963</v>
      </c>
      <c r="DG9" s="14">
        <f t="shared" si="46"/>
        <v>-0.52997081788784606</v>
      </c>
      <c r="DH9" s="14">
        <f t="shared" si="47"/>
        <v>-0.52997081788784606</v>
      </c>
      <c r="DI9" s="43">
        <f t="shared" si="48"/>
        <v>84.100875463364616</v>
      </c>
      <c r="DJ9" s="36">
        <f t="shared" si="49"/>
        <v>0</v>
      </c>
      <c r="DK9" s="34">
        <f t="shared" si="50"/>
        <v>1</v>
      </c>
      <c r="DL9" s="14">
        <f t="shared" si="51"/>
        <v>-0.15714579160889436</v>
      </c>
      <c r="DM9" s="14">
        <f t="shared" si="52"/>
        <v>-0.69620723546506336</v>
      </c>
      <c r="DN9" s="14">
        <f t="shared" si="53"/>
        <v>-0.69620723546506336</v>
      </c>
      <c r="DO9" s="14">
        <f t="shared" si="54"/>
        <v>79.113782936048096</v>
      </c>
      <c r="DP9" s="36">
        <f t="shared" si="55"/>
        <v>0</v>
      </c>
      <c r="DQ9" s="42">
        <f t="shared" si="56"/>
        <v>1</v>
      </c>
      <c r="DR9" s="14">
        <f t="shared" si="57"/>
        <v>-0.19457596558197388</v>
      </c>
      <c r="DS9" s="14">
        <f t="shared" si="58"/>
        <v>-0.86203514391857317</v>
      </c>
      <c r="DT9" s="14">
        <f t="shared" si="59"/>
        <v>-0.86203514391857317</v>
      </c>
      <c r="DU9" s="14">
        <f t="shared" si="60"/>
        <v>74.138945682442809</v>
      </c>
      <c r="DV9" s="36">
        <f t="shared" si="61"/>
        <v>0</v>
      </c>
      <c r="DW9" s="42">
        <f t="shared" si="62"/>
        <v>1</v>
      </c>
      <c r="DX9" s="14">
        <f t="shared" si="63"/>
        <v>-0.21184449123287513</v>
      </c>
      <c r="DY9" s="14">
        <f t="shared" si="64"/>
        <v>-0.93854035847686768</v>
      </c>
      <c r="DZ9" s="14">
        <f t="shared" si="65"/>
        <v>-0.93854035847686768</v>
      </c>
      <c r="EA9" s="14">
        <f t="shared" si="66"/>
        <v>71.843789245693969</v>
      </c>
      <c r="EC9" s="62">
        <f t="shared" si="67"/>
        <v>88.51250098588217</v>
      </c>
      <c r="ED9" s="63">
        <f t="shared" si="68"/>
        <v>84.100875463364616</v>
      </c>
      <c r="EE9" s="63">
        <f t="shared" si="69"/>
        <v>79.113782936048096</v>
      </c>
      <c r="EF9" s="63">
        <f t="shared" si="70"/>
        <v>74.138945682442809</v>
      </c>
      <c r="EG9" s="63">
        <f t="shared" si="71"/>
        <v>71.843789245693969</v>
      </c>
    </row>
    <row r="10" spans="1:137" ht="15.6" x14ac:dyDescent="0.35">
      <c r="A10" s="7">
        <v>2000</v>
      </c>
      <c r="B10" s="2" t="s">
        <v>10</v>
      </c>
      <c r="C10" s="4">
        <v>4.7903200000000004</v>
      </c>
      <c r="D10" s="4">
        <v>8.4184599999999996</v>
      </c>
      <c r="E10" s="4">
        <v>52.580709999999996</v>
      </c>
      <c r="F10" s="73">
        <v>2005</v>
      </c>
      <c r="G10" s="73" t="s">
        <v>75</v>
      </c>
      <c r="H10" s="73">
        <v>13.761791875</v>
      </c>
      <c r="I10" s="73">
        <v>5.8216782499999997</v>
      </c>
      <c r="J10" s="73">
        <v>53.219563749999999</v>
      </c>
      <c r="K10" s="101">
        <f t="shared" si="10"/>
        <v>122.99085782015251</v>
      </c>
      <c r="L10" s="75">
        <f t="shared" si="10"/>
        <v>95.465286279750458</v>
      </c>
      <c r="M10" s="75">
        <f t="shared" si="10"/>
        <v>117.06792451060119</v>
      </c>
      <c r="N10" s="101">
        <f t="shared" si="11"/>
        <v>102.99190991304131</v>
      </c>
      <c r="O10" s="104">
        <f t="shared" si="12"/>
        <v>74.669015885445418</v>
      </c>
      <c r="P10" s="104">
        <f t="shared" si="13"/>
        <v>89.149351307843773</v>
      </c>
      <c r="Q10" s="36">
        <f t="shared" si="14"/>
        <v>1</v>
      </c>
      <c r="R10" s="34">
        <f t="shared" si="15"/>
        <v>0</v>
      </c>
      <c r="S10" s="14">
        <f t="shared" si="16"/>
        <v>0.82477605430049339</v>
      </c>
      <c r="T10" s="14">
        <f t="shared" si="17"/>
        <v>1.6496822766016648</v>
      </c>
      <c r="U10" s="14">
        <f t="shared" si="18"/>
        <v>0.82477605430049339</v>
      </c>
      <c r="V10" s="113">
        <f t="shared" si="19"/>
        <v>124.7432816290148</v>
      </c>
      <c r="W10" s="114">
        <f t="shared" si="20"/>
        <v>1</v>
      </c>
      <c r="X10" s="115">
        <f t="shared" si="21"/>
        <v>0</v>
      </c>
      <c r="Y10" s="19">
        <f t="shared" si="22"/>
        <v>0.11909621692644187</v>
      </c>
      <c r="Z10" s="19">
        <f t="shared" si="23"/>
        <v>0.22451217439084686</v>
      </c>
      <c r="AA10" s="19">
        <f t="shared" si="24"/>
        <v>0.11909621692644187</v>
      </c>
      <c r="AB10" s="116">
        <f t="shared" si="25"/>
        <v>103.57288650779326</v>
      </c>
      <c r="AC10" s="114">
        <f t="shared" si="26"/>
        <v>1</v>
      </c>
      <c r="AD10" s="115">
        <f t="shared" si="27"/>
        <v>0</v>
      </c>
      <c r="AE10" s="19">
        <f t="shared" si="28"/>
        <v>0.59689836829481879</v>
      </c>
      <c r="AF10" s="19">
        <f t="shared" si="29"/>
        <v>0.68590006977693518</v>
      </c>
      <c r="AG10" s="19">
        <f t="shared" si="30"/>
        <v>0.59689836829481879</v>
      </c>
      <c r="AH10" s="19">
        <f t="shared" si="31"/>
        <v>117.90695104884456</v>
      </c>
      <c r="AI10" s="19"/>
      <c r="AJ10" s="19"/>
      <c r="AK10" s="19"/>
      <c r="BB10" s="107" t="s">
        <v>100</v>
      </c>
      <c r="BC10" s="66"/>
      <c r="BD10" s="66"/>
      <c r="BE10" s="66"/>
      <c r="BF10" s="66"/>
      <c r="BG10" s="107" t="s">
        <v>101</v>
      </c>
      <c r="BH10" s="66"/>
      <c r="BI10" s="66"/>
      <c r="BK10" s="66"/>
      <c r="BL10" s="107" t="s">
        <v>102</v>
      </c>
      <c r="BM10" s="66"/>
      <c r="BN10" s="66"/>
      <c r="BO10" s="66"/>
      <c r="BP10" s="66"/>
      <c r="BR10" s="69"/>
      <c r="BS10" s="2" t="s">
        <v>8</v>
      </c>
      <c r="BT10" s="4">
        <v>7.1508500000000002</v>
      </c>
      <c r="BU10" s="1">
        <v>6.4188929999999997</v>
      </c>
      <c r="BV10" s="11">
        <v>5.1291900000000004</v>
      </c>
      <c r="BW10" s="1">
        <v>3.8801199999999998</v>
      </c>
      <c r="BX10" s="12">
        <v>3.3677769999999998</v>
      </c>
      <c r="BY10" s="21">
        <f t="shared" si="32"/>
        <v>-0.43335630597097985</v>
      </c>
      <c r="BZ10" s="14">
        <f t="shared" si="5"/>
        <v>-0.57037716001530403</v>
      </c>
      <c r="CA10" s="14">
        <f t="shared" si="5"/>
        <v>-0.81180692504730312</v>
      </c>
      <c r="CB10" s="14">
        <f t="shared" si="5"/>
        <v>-1.0456302755462312</v>
      </c>
      <c r="CC10" s="14">
        <f t="shared" si="5"/>
        <v>-1.1415398377522503</v>
      </c>
      <c r="CD10" s="25">
        <f t="shared" si="33"/>
        <v>0.26661430544949555</v>
      </c>
      <c r="CE10" s="24">
        <f t="shared" si="6"/>
        <v>0.23254055061581225</v>
      </c>
      <c r="CF10" s="24">
        <f t="shared" si="6"/>
        <v>0.17250283824983192</v>
      </c>
      <c r="CG10" s="24">
        <f t="shared" si="6"/>
        <v>0.11435665623352655</v>
      </c>
      <c r="CH10" s="24">
        <f t="shared" si="6"/>
        <v>9.0506280087449931E-2</v>
      </c>
      <c r="CI10" s="49">
        <f t="shared" si="34"/>
        <v>85.996858326969729</v>
      </c>
      <c r="CJ10" s="49">
        <f t="shared" si="7"/>
        <v>83.952433036948733</v>
      </c>
      <c r="CK10" s="49">
        <f t="shared" si="7"/>
        <v>80.350170294989908</v>
      </c>
      <c r="CL10" s="49">
        <f t="shared" si="7"/>
        <v>76.861399374011597</v>
      </c>
      <c r="CM10" s="49">
        <f t="shared" si="7"/>
        <v>75.430376805246993</v>
      </c>
      <c r="CN10" s="25">
        <f t="shared" si="35"/>
        <v>9.7739764261869175E-3</v>
      </c>
      <c r="CO10" s="24">
        <f t="shared" si="8"/>
        <v>-2.4299778407496409E-2</v>
      </c>
      <c r="CP10" s="24">
        <f t="shared" si="8"/>
        <v>-8.4337490773476714E-2</v>
      </c>
      <c r="CQ10" s="24">
        <f t="shared" si="8"/>
        <v>-0.14248367278978208</v>
      </c>
      <c r="CR10" s="24">
        <f t="shared" si="8"/>
        <v>-0.16633404893585871</v>
      </c>
      <c r="CS10" s="58">
        <f t="shared" si="36"/>
        <v>100.58643858557122</v>
      </c>
      <c r="CT10" s="58">
        <f t="shared" si="9"/>
        <v>98.54201329555022</v>
      </c>
      <c r="CU10" s="58">
        <f t="shared" si="9"/>
        <v>94.939750553591395</v>
      </c>
      <c r="CV10" s="58">
        <f t="shared" si="9"/>
        <v>91.45097963261307</v>
      </c>
      <c r="CW10" s="58">
        <f t="shared" si="9"/>
        <v>90.01995706384848</v>
      </c>
      <c r="CX10" s="36">
        <f t="shared" si="37"/>
        <v>1</v>
      </c>
      <c r="CY10" s="34">
        <f t="shared" si="38"/>
        <v>0</v>
      </c>
      <c r="CZ10" s="14">
        <f t="shared" si="39"/>
        <v>0.10107670449682467</v>
      </c>
      <c r="DA10" s="14">
        <f t="shared" si="40"/>
        <v>0.44780284783439611</v>
      </c>
      <c r="DB10" s="14">
        <f t="shared" si="41"/>
        <v>0.10107670449682467</v>
      </c>
      <c r="DC10" s="14">
        <f t="shared" si="42"/>
        <v>103.03230113490474</v>
      </c>
      <c r="DD10" s="36">
        <f t="shared" si="43"/>
        <v>1</v>
      </c>
      <c r="DE10" s="34">
        <f t="shared" si="44"/>
        <v>0</v>
      </c>
      <c r="DF10" s="14">
        <f t="shared" si="45"/>
        <v>5.9311924773332858E-2</v>
      </c>
      <c r="DG10" s="14">
        <f t="shared" si="46"/>
        <v>0.26277121871214459</v>
      </c>
      <c r="DH10" s="14">
        <f t="shared" si="47"/>
        <v>5.9311924773332858E-2</v>
      </c>
      <c r="DI10" s="43">
        <f t="shared" si="48"/>
        <v>101.77935774319998</v>
      </c>
      <c r="DJ10" s="36">
        <f t="shared" si="49"/>
        <v>0</v>
      </c>
      <c r="DK10" s="34">
        <f t="shared" si="50"/>
        <v>1</v>
      </c>
      <c r="DL10" s="14">
        <f t="shared" si="51"/>
        <v>-1.4277318452329987E-2</v>
      </c>
      <c r="DM10" s="14">
        <f t="shared" si="52"/>
        <v>-6.3253188696835591E-2</v>
      </c>
      <c r="DN10" s="14">
        <f t="shared" si="53"/>
        <v>-6.3253188696835591E-2</v>
      </c>
      <c r="DO10" s="14">
        <f t="shared" si="54"/>
        <v>98.102404339094932</v>
      </c>
      <c r="DP10" s="36">
        <f t="shared" si="55"/>
        <v>0</v>
      </c>
      <c r="DQ10" s="42">
        <f t="shared" si="56"/>
        <v>1</v>
      </c>
      <c r="DR10" s="14">
        <f t="shared" si="57"/>
        <v>-8.5548080818455191E-2</v>
      </c>
      <c r="DS10" s="14">
        <f t="shared" si="58"/>
        <v>-0.37900596787338647</v>
      </c>
      <c r="DT10" s="14">
        <f t="shared" si="59"/>
        <v>-0.37900596787338647</v>
      </c>
      <c r="DU10" s="14">
        <f t="shared" si="60"/>
        <v>88.629820963798409</v>
      </c>
      <c r="DV10" s="36">
        <f t="shared" si="61"/>
        <v>0</v>
      </c>
      <c r="DW10" s="42">
        <f t="shared" si="62"/>
        <v>1</v>
      </c>
      <c r="DX10" s="14">
        <f t="shared" si="63"/>
        <v>-0.11478189173613608</v>
      </c>
      <c r="DY10" s="14">
        <f t="shared" si="64"/>
        <v>-0.5085213081999107</v>
      </c>
      <c r="DZ10" s="14">
        <f t="shared" si="65"/>
        <v>-0.5085213081999107</v>
      </c>
      <c r="EA10" s="14">
        <f t="shared" si="66"/>
        <v>84.744360754002685</v>
      </c>
      <c r="EC10" s="62">
        <f t="shared" si="67"/>
        <v>103.03230113490474</v>
      </c>
      <c r="ED10" s="63">
        <f t="shared" si="68"/>
        <v>101.77935774319998</v>
      </c>
      <c r="EE10" s="63">
        <f t="shared" si="69"/>
        <v>98.102404339094932</v>
      </c>
      <c r="EF10" s="63">
        <f t="shared" si="70"/>
        <v>88.629820963798409</v>
      </c>
      <c r="EG10" s="63">
        <f t="shared" si="71"/>
        <v>84.744360754002685</v>
      </c>
    </row>
    <row r="11" spans="1:137" x14ac:dyDescent="0.3">
      <c r="A11" s="7">
        <v>2000</v>
      </c>
      <c r="B11" s="2" t="s">
        <v>12</v>
      </c>
      <c r="C11" s="4">
        <v>5.4022399999999999</v>
      </c>
      <c r="D11" s="4">
        <v>8.1901299999999999</v>
      </c>
      <c r="E11" s="4">
        <v>56.510170000000002</v>
      </c>
      <c r="F11" s="74">
        <v>2010</v>
      </c>
      <c r="G11" s="74" t="s">
        <v>73</v>
      </c>
      <c r="H11" s="74">
        <v>3.500640909090909</v>
      </c>
      <c r="I11" s="74">
        <v>4.047009090909091</v>
      </c>
      <c r="J11" s="74">
        <v>36.784943636363636</v>
      </c>
      <c r="K11" s="101">
        <f t="shared" si="10"/>
        <v>75.058704816161892</v>
      </c>
      <c r="L11" s="75">
        <f t="shared" si="10"/>
        <v>79.006152510920572</v>
      </c>
      <c r="M11" s="75">
        <f t="shared" si="10"/>
        <v>89.621328177964159</v>
      </c>
      <c r="N11" s="101">
        <f t="shared" si="11"/>
        <v>55.059756909050684</v>
      </c>
      <c r="O11" s="104">
        <f t="shared" si="12"/>
        <v>58.209882116615532</v>
      </c>
      <c r="P11" s="104">
        <f t="shared" si="13"/>
        <v>61.702754975206744</v>
      </c>
      <c r="Q11" s="36">
        <f t="shared" si="14"/>
        <v>0</v>
      </c>
      <c r="R11" s="34">
        <f t="shared" si="15"/>
        <v>1</v>
      </c>
      <c r="S11" s="14">
        <f t="shared" si="16"/>
        <v>-0.3734962534549266</v>
      </c>
      <c r="T11" s="14">
        <f t="shared" si="17"/>
        <v>-0.74705145292352504</v>
      </c>
      <c r="U11" s="14">
        <f t="shared" si="18"/>
        <v>-0.74705145292352504</v>
      </c>
      <c r="V11" s="113">
        <f t="shared" si="19"/>
        <v>77.588456412294249</v>
      </c>
      <c r="W11" s="114">
        <f t="shared" si="20"/>
        <v>0</v>
      </c>
      <c r="X11" s="115">
        <f t="shared" si="21"/>
        <v>1</v>
      </c>
      <c r="Y11" s="19">
        <f t="shared" si="22"/>
        <v>-0.30073970007363199</v>
      </c>
      <c r="Z11" s="19">
        <f t="shared" si="23"/>
        <v>-0.56693424637396228</v>
      </c>
      <c r="AA11" s="19">
        <f t="shared" si="24"/>
        <v>-0.56693424637396228</v>
      </c>
      <c r="AB11" s="116">
        <f t="shared" si="25"/>
        <v>82.99197260878114</v>
      </c>
      <c r="AC11" s="114">
        <f t="shared" si="26"/>
        <v>0</v>
      </c>
      <c r="AD11" s="115">
        <f t="shared" si="27"/>
        <v>1</v>
      </c>
      <c r="AE11" s="19">
        <f t="shared" si="28"/>
        <v>-0.25863079835047759</v>
      </c>
      <c r="AF11" s="19">
        <f t="shared" si="29"/>
        <v>-0.29719445060945204</v>
      </c>
      <c r="AG11" s="19">
        <f t="shared" si="30"/>
        <v>-0.29719445060945204</v>
      </c>
      <c r="AH11" s="19">
        <f t="shared" si="31"/>
        <v>91.084166481716437</v>
      </c>
      <c r="AI11" s="19"/>
      <c r="AJ11" s="19"/>
      <c r="AK11" s="19"/>
      <c r="BB11" s="82">
        <v>2000</v>
      </c>
      <c r="BC11" s="18">
        <v>2005</v>
      </c>
      <c r="BD11" s="18">
        <v>2010</v>
      </c>
      <c r="BE11" s="18">
        <v>2015</v>
      </c>
      <c r="BF11" s="18">
        <v>2020</v>
      </c>
      <c r="BG11" s="80">
        <v>2000</v>
      </c>
      <c r="BH11" s="18">
        <v>2005</v>
      </c>
      <c r="BI11" s="18">
        <v>2010</v>
      </c>
      <c r="BJ11" s="18">
        <v>2015</v>
      </c>
      <c r="BK11" s="18">
        <v>2020</v>
      </c>
      <c r="BL11" s="82">
        <v>2000</v>
      </c>
      <c r="BM11" s="18">
        <v>2005</v>
      </c>
      <c r="BN11" s="18">
        <v>2010</v>
      </c>
      <c r="BO11" s="18">
        <v>2015</v>
      </c>
      <c r="BP11" s="18">
        <v>2020</v>
      </c>
      <c r="BR11" s="69"/>
      <c r="BS11" s="2" t="s">
        <v>9</v>
      </c>
      <c r="BT11" s="31">
        <v>22.905110000000001</v>
      </c>
      <c r="BU11" s="1">
        <v>21.32685</v>
      </c>
      <c r="BV11" s="11">
        <v>17.7971</v>
      </c>
      <c r="BW11" s="1">
        <v>14.84</v>
      </c>
      <c r="BX11" s="12">
        <v>13.687469</v>
      </c>
      <c r="BY11" s="29">
        <f t="shared" si="32"/>
        <v>2.5158089592513408</v>
      </c>
      <c r="BZ11" s="14">
        <f t="shared" si="5"/>
        <v>2.2203619137227166</v>
      </c>
      <c r="CA11" s="14">
        <f t="shared" si="5"/>
        <v>1.5595999296677063</v>
      </c>
      <c r="CB11" s="14">
        <f t="shared" si="5"/>
        <v>1.0060368549317984</v>
      </c>
      <c r="CC11" s="14">
        <f t="shared" si="5"/>
        <v>0.79028540787608492</v>
      </c>
      <c r="CD11" s="26">
        <f t="shared" si="33"/>
        <v>1</v>
      </c>
      <c r="CE11" s="24">
        <f t="shared" si="6"/>
        <v>0.92652950336726203</v>
      </c>
      <c r="CF11" s="24">
        <f t="shared" si="6"/>
        <v>0.76221406390265733</v>
      </c>
      <c r="CG11" s="24">
        <f t="shared" si="6"/>
        <v>0.624556386718499</v>
      </c>
      <c r="CH11" s="24">
        <f t="shared" si="6"/>
        <v>0.57090424768270887</v>
      </c>
      <c r="CI11" s="50">
        <f t="shared" si="34"/>
        <v>130</v>
      </c>
      <c r="CJ11" s="49">
        <f t="shared" si="7"/>
        <v>125.59177020203572</v>
      </c>
      <c r="CK11" s="49">
        <f t="shared" si="7"/>
        <v>115.73284383415944</v>
      </c>
      <c r="CL11" s="49">
        <f t="shared" si="7"/>
        <v>107.47338320310993</v>
      </c>
      <c r="CM11" s="49">
        <f t="shared" si="7"/>
        <v>104.25425486096253</v>
      </c>
      <c r="CN11" s="25">
        <f t="shared" si="35"/>
        <v>0.74315967097669144</v>
      </c>
      <c r="CO11" s="24">
        <f t="shared" si="8"/>
        <v>0.66968917434395336</v>
      </c>
      <c r="CP11" s="24">
        <f t="shared" si="8"/>
        <v>0.50537373487934867</v>
      </c>
      <c r="CQ11" s="24">
        <f t="shared" si="8"/>
        <v>0.36771605769519045</v>
      </c>
      <c r="CR11" s="24">
        <f t="shared" si="8"/>
        <v>0.31406391865940025</v>
      </c>
      <c r="CS11" s="58">
        <f t="shared" si="36"/>
        <v>144.58958025860147</v>
      </c>
      <c r="CT11" s="58">
        <f t="shared" si="9"/>
        <v>140.18135046063719</v>
      </c>
      <c r="CU11" s="58">
        <f t="shared" si="9"/>
        <v>130.32242409276091</v>
      </c>
      <c r="CV11" s="58">
        <f t="shared" si="9"/>
        <v>122.06296346171143</v>
      </c>
      <c r="CW11" s="58">
        <f t="shared" si="9"/>
        <v>118.84383511956402</v>
      </c>
      <c r="CX11" s="36">
        <f t="shared" si="37"/>
        <v>1</v>
      </c>
      <c r="CY11" s="34">
        <f t="shared" si="38"/>
        <v>0</v>
      </c>
      <c r="CZ11" s="14">
        <f t="shared" si="39"/>
        <v>1</v>
      </c>
      <c r="DA11" s="14">
        <f t="shared" si="40"/>
        <v>4.4303269488615333</v>
      </c>
      <c r="DB11" s="14">
        <f t="shared" si="41"/>
        <v>1</v>
      </c>
      <c r="DC11" s="30">
        <f t="shared" si="42"/>
        <v>130</v>
      </c>
      <c r="DD11" s="36">
        <f t="shared" si="43"/>
        <v>1</v>
      </c>
      <c r="DE11" s="34">
        <f t="shared" si="44"/>
        <v>0</v>
      </c>
      <c r="DF11" s="14">
        <f t="shared" si="45"/>
        <v>0.90994596506844239</v>
      </c>
      <c r="DG11" s="14">
        <f t="shared" si="46"/>
        <v>4.0313581310505358</v>
      </c>
      <c r="DH11" s="14">
        <f t="shared" si="47"/>
        <v>0.90994596506844239</v>
      </c>
      <c r="DI11" s="43">
        <f t="shared" si="48"/>
        <v>127.29837895205327</v>
      </c>
      <c r="DJ11" s="36">
        <f t="shared" si="49"/>
        <v>1</v>
      </c>
      <c r="DK11" s="34">
        <f t="shared" si="50"/>
        <v>0</v>
      </c>
      <c r="DL11" s="14">
        <f t="shared" si="51"/>
        <v>0.70854174155668537</v>
      </c>
      <c r="DM11" s="14">
        <f t="shared" si="52"/>
        <v>3.1390715720118672</v>
      </c>
      <c r="DN11" s="14">
        <f t="shared" si="53"/>
        <v>0.70854174155668537</v>
      </c>
      <c r="DO11" s="14">
        <f t="shared" si="54"/>
        <v>121.25625224670057</v>
      </c>
      <c r="DP11" s="36">
        <f t="shared" si="55"/>
        <v>1</v>
      </c>
      <c r="DQ11" s="42">
        <f t="shared" si="56"/>
        <v>0</v>
      </c>
      <c r="DR11" s="14">
        <f t="shared" si="57"/>
        <v>0.53981238980468682</v>
      </c>
      <c r="DS11" s="14">
        <f t="shared" si="58"/>
        <v>2.3915453778810511</v>
      </c>
      <c r="DT11" s="14">
        <f t="shared" si="59"/>
        <v>0.53981238980468682</v>
      </c>
      <c r="DU11" s="14">
        <f t="shared" si="60"/>
        <v>116.1943716941406</v>
      </c>
      <c r="DV11" s="36">
        <f t="shared" si="61"/>
        <v>1</v>
      </c>
      <c r="DW11" s="42">
        <f t="shared" si="62"/>
        <v>0</v>
      </c>
      <c r="DX11" s="14">
        <f t="shared" si="63"/>
        <v>0.47405005220904156</v>
      </c>
      <c r="DY11" s="14">
        <f t="shared" si="64"/>
        <v>2.1001967214109341</v>
      </c>
      <c r="DZ11" s="14">
        <f t="shared" si="65"/>
        <v>0.47405005220904156</v>
      </c>
      <c r="EA11" s="14">
        <f t="shared" si="66"/>
        <v>114.22150156627124</v>
      </c>
      <c r="EC11" s="64">
        <f t="shared" si="67"/>
        <v>130</v>
      </c>
      <c r="ED11" s="63">
        <f t="shared" si="68"/>
        <v>127.29837895205327</v>
      </c>
      <c r="EE11" s="63">
        <f t="shared" si="69"/>
        <v>121.25625224670057</v>
      </c>
      <c r="EF11" s="63">
        <f t="shared" si="70"/>
        <v>116.1943716941406</v>
      </c>
      <c r="EG11" s="63">
        <f t="shared" si="71"/>
        <v>114.22150156627124</v>
      </c>
    </row>
    <row r="12" spans="1:137" x14ac:dyDescent="0.3">
      <c r="A12" s="7">
        <v>2000</v>
      </c>
      <c r="B12" s="2" t="s">
        <v>21</v>
      </c>
      <c r="C12" s="4">
        <v>3.3180300000000003</v>
      </c>
      <c r="D12" s="4">
        <v>4.72072</v>
      </c>
      <c r="E12" s="4">
        <v>37.170340000000003</v>
      </c>
      <c r="F12" s="74">
        <v>2010</v>
      </c>
      <c r="G12" s="74" t="s">
        <v>74</v>
      </c>
      <c r="H12" s="74">
        <v>6.6989969230769226</v>
      </c>
      <c r="I12" s="74">
        <v>4.4823376923076923</v>
      </c>
      <c r="J12" s="74">
        <v>41.173543076923075</v>
      </c>
      <c r="K12" s="101">
        <f t="shared" si="10"/>
        <v>89.998947907111202</v>
      </c>
      <c r="L12" s="75">
        <f t="shared" si="10"/>
        <v>83.043598953888903</v>
      </c>
      <c r="M12" s="75">
        <f t="shared" si="10"/>
        <v>96.950497728450358</v>
      </c>
      <c r="N12" s="101">
        <f t="shared" si="11"/>
        <v>70</v>
      </c>
      <c r="O12" s="104">
        <f t="shared" si="12"/>
        <v>62.24732855958387</v>
      </c>
      <c r="P12" s="104">
        <f t="shared" si="13"/>
        <v>69.031924525692943</v>
      </c>
      <c r="Q12" s="36">
        <f t="shared" si="14"/>
        <v>1</v>
      </c>
      <c r="R12" s="34">
        <f t="shared" si="15"/>
        <v>0</v>
      </c>
      <c r="S12" s="14">
        <f t="shared" si="16"/>
        <v>0</v>
      </c>
      <c r="T12" s="14">
        <f t="shared" si="17"/>
        <v>0</v>
      </c>
      <c r="U12" s="14">
        <f t="shared" si="18"/>
        <v>0</v>
      </c>
      <c r="V12" s="113">
        <f t="shared" si="19"/>
        <v>100</v>
      </c>
      <c r="W12" s="114">
        <f t="shared" si="20"/>
        <v>0</v>
      </c>
      <c r="X12" s="115">
        <f t="shared" si="21"/>
        <v>1</v>
      </c>
      <c r="Y12" s="19">
        <f t="shared" si="22"/>
        <v>-0.19775341576914487</v>
      </c>
      <c r="Z12" s="19">
        <f t="shared" si="23"/>
        <v>-0.37279143295516881</v>
      </c>
      <c r="AA12" s="19">
        <f t="shared" si="24"/>
        <v>-0.37279143295516881</v>
      </c>
      <c r="AB12" s="116">
        <f t="shared" si="25"/>
        <v>88.816257011344931</v>
      </c>
      <c r="AC12" s="114">
        <f t="shared" si="26"/>
        <v>0</v>
      </c>
      <c r="AD12" s="115">
        <f t="shared" si="27"/>
        <v>1</v>
      </c>
      <c r="AE12" s="19">
        <f t="shared" si="28"/>
        <v>-3.0175574185817268E-2</v>
      </c>
      <c r="AF12" s="19">
        <f t="shared" si="29"/>
        <v>-3.4674962336952345E-2</v>
      </c>
      <c r="AG12" s="19">
        <f t="shared" si="30"/>
        <v>-3.4674962336952345E-2</v>
      </c>
      <c r="AH12" s="19">
        <f t="shared" si="31"/>
        <v>98.95975112989143</v>
      </c>
      <c r="AI12" s="19"/>
      <c r="AJ12" s="19"/>
      <c r="AK12" s="19"/>
      <c r="BA12" s="78" t="s">
        <v>73</v>
      </c>
      <c r="BB12" s="19">
        <f>K5</f>
        <v>82.223779148068488</v>
      </c>
      <c r="BC12" s="19">
        <f>K8</f>
        <v>79.077663991042797</v>
      </c>
      <c r="BD12" s="19">
        <f>K11</f>
        <v>75.058704816161892</v>
      </c>
      <c r="BE12" s="19">
        <f>K14</f>
        <v>71.514323071756749</v>
      </c>
      <c r="BF12" s="35">
        <f>K17</f>
        <v>70</v>
      </c>
      <c r="BG12" s="19">
        <f>L5</f>
        <v>106.77960331046242</v>
      </c>
      <c r="BH12" s="19">
        <f>L8</f>
        <v>82.554927765764589</v>
      </c>
      <c r="BI12" s="19">
        <f>L11</f>
        <v>79.006152510920572</v>
      </c>
      <c r="BJ12" s="35">
        <f>L14</f>
        <v>70</v>
      </c>
      <c r="BK12" s="19">
        <f>L17</f>
        <v>90.79627039430504</v>
      </c>
      <c r="BL12" s="19">
        <f>M5</f>
        <v>109.9434242308034</v>
      </c>
      <c r="BM12" s="19">
        <f>M8</f>
        <v>99.637272608601023</v>
      </c>
      <c r="BN12" s="19">
        <f>M11</f>
        <v>89.621328177964159</v>
      </c>
      <c r="BO12" s="19">
        <f>M14</f>
        <v>79.368864028404261</v>
      </c>
      <c r="BP12" s="35">
        <f>M17</f>
        <v>70</v>
      </c>
      <c r="BR12" s="69"/>
      <c r="BS12" s="2" t="s">
        <v>10</v>
      </c>
      <c r="BT12" s="4">
        <v>4.7903200000000004</v>
      </c>
      <c r="BU12" s="1">
        <v>4.4100570000000001</v>
      </c>
      <c r="BV12" s="11">
        <v>3.6616299999999997</v>
      </c>
      <c r="BW12" s="1">
        <v>2.6498200000000001</v>
      </c>
      <c r="BX12" s="12">
        <v>2.6226879999999997</v>
      </c>
      <c r="BY12" s="21">
        <f t="shared" si="32"/>
        <v>-0.87524269628796358</v>
      </c>
      <c r="BZ12" s="14">
        <f t="shared" si="5"/>
        <v>-0.94642715250801046</v>
      </c>
      <c r="CA12" s="14">
        <f t="shared" si="5"/>
        <v>-1.0865311568823541</v>
      </c>
      <c r="CB12" s="14">
        <f t="shared" si="5"/>
        <v>-1.2759399204170803</v>
      </c>
      <c r="CC12" s="14">
        <f t="shared" si="5"/>
        <v>-1.2810189753505403</v>
      </c>
      <c r="CD12" s="25">
        <f t="shared" si="33"/>
        <v>0.15672790433911002</v>
      </c>
      <c r="CE12" s="24">
        <f t="shared" si="6"/>
        <v>0.13902606087792183</v>
      </c>
      <c r="CF12" s="24">
        <f t="shared" si="6"/>
        <v>0.104185601521827</v>
      </c>
      <c r="CG12" s="24">
        <f t="shared" si="6"/>
        <v>5.7084247373606414E-2</v>
      </c>
      <c r="CH12" s="24">
        <f t="shared" si="6"/>
        <v>5.5821209905356897E-2</v>
      </c>
      <c r="CI12" s="49">
        <f t="shared" si="34"/>
        <v>79.403674260346605</v>
      </c>
      <c r="CJ12" s="49">
        <f t="shared" si="7"/>
        <v>78.341563652675305</v>
      </c>
      <c r="CK12" s="49">
        <f t="shared" si="7"/>
        <v>76.251136091309618</v>
      </c>
      <c r="CL12" s="49">
        <f t="shared" si="7"/>
        <v>73.425054842416387</v>
      </c>
      <c r="CM12" s="49">
        <f t="shared" si="7"/>
        <v>73.34927259432142</v>
      </c>
      <c r="CN12" s="25">
        <f t="shared" si="35"/>
        <v>-0.10011242468419861</v>
      </c>
      <c r="CO12" s="24">
        <f t="shared" si="8"/>
        <v>-0.11781426814538679</v>
      </c>
      <c r="CP12" s="24">
        <f t="shared" si="8"/>
        <v>-0.15265472750148162</v>
      </c>
      <c r="CQ12" s="24">
        <f t="shared" si="8"/>
        <v>-0.19975608164970221</v>
      </c>
      <c r="CR12" s="24">
        <f t="shared" si="8"/>
        <v>-0.2010191191179517</v>
      </c>
      <c r="CS12" s="58">
        <f t="shared" si="36"/>
        <v>93.993254518948078</v>
      </c>
      <c r="CT12" s="58">
        <f t="shared" si="9"/>
        <v>92.931143911276791</v>
      </c>
      <c r="CU12" s="58">
        <f t="shared" si="9"/>
        <v>90.840716349911105</v>
      </c>
      <c r="CV12" s="58">
        <f t="shared" si="9"/>
        <v>88.014635101017873</v>
      </c>
      <c r="CW12" s="58">
        <f t="shared" si="9"/>
        <v>87.938852852922892</v>
      </c>
      <c r="CX12" s="36">
        <f t="shared" si="37"/>
        <v>0</v>
      </c>
      <c r="CY12" s="34">
        <f t="shared" si="38"/>
        <v>1</v>
      </c>
      <c r="CZ12" s="14">
        <f t="shared" si="39"/>
        <v>-3.3612922736324352E-2</v>
      </c>
      <c r="DA12" s="14">
        <f t="shared" si="40"/>
        <v>-0.14891623742873833</v>
      </c>
      <c r="DB12" s="14">
        <f t="shared" si="41"/>
        <v>-0.14891623742873833</v>
      </c>
      <c r="DC12" s="14">
        <f t="shared" si="42"/>
        <v>95.532512877137847</v>
      </c>
      <c r="DD12" s="36">
        <f t="shared" si="43"/>
        <v>0</v>
      </c>
      <c r="DE12" s="34">
        <f t="shared" si="44"/>
        <v>1</v>
      </c>
      <c r="DF12" s="14">
        <f t="shared" si="45"/>
        <v>-5.5310372766850961E-2</v>
      </c>
      <c r="DG12" s="14">
        <f t="shared" si="46"/>
        <v>-0.24504303502055688</v>
      </c>
      <c r="DH12" s="14">
        <f t="shared" si="47"/>
        <v>-0.24504303502055688</v>
      </c>
      <c r="DI12" s="43">
        <f t="shared" si="48"/>
        <v>92.648708949383291</v>
      </c>
      <c r="DJ12" s="36">
        <f t="shared" si="49"/>
        <v>0</v>
      </c>
      <c r="DK12" s="34">
        <f t="shared" si="50"/>
        <v>1</v>
      </c>
      <c r="DL12" s="14">
        <f t="shared" si="51"/>
        <v>-9.8014915238763656E-2</v>
      </c>
      <c r="DM12" s="14">
        <f t="shared" si="52"/>
        <v>-0.43423812037267362</v>
      </c>
      <c r="DN12" s="14">
        <f t="shared" si="53"/>
        <v>-0.43423812037267362</v>
      </c>
      <c r="DO12" s="14">
        <f t="shared" si="54"/>
        <v>86.972856388819793</v>
      </c>
      <c r="DP12" s="36">
        <f t="shared" si="55"/>
        <v>0</v>
      </c>
      <c r="DQ12" s="42">
        <f t="shared" si="56"/>
        <v>1</v>
      </c>
      <c r="DR12" s="14">
        <f t="shared" si="57"/>
        <v>-0.15574784459393917</v>
      </c>
      <c r="DS12" s="14">
        <f t="shared" si="58"/>
        <v>-0.69001387313162688</v>
      </c>
      <c r="DT12" s="14">
        <f t="shared" si="59"/>
        <v>-0.69001387313162688</v>
      </c>
      <c r="DU12" s="14">
        <f t="shared" si="60"/>
        <v>79.299583806051189</v>
      </c>
      <c r="DV12" s="36">
        <f t="shared" si="61"/>
        <v>0</v>
      </c>
      <c r="DW12" s="42">
        <f t="shared" si="62"/>
        <v>1</v>
      </c>
      <c r="DX12" s="14">
        <f t="shared" si="63"/>
        <v>-0.15729597105964385</v>
      </c>
      <c r="DY12" s="14">
        <f t="shared" si="64"/>
        <v>-0.69687257953288406</v>
      </c>
      <c r="DZ12" s="14">
        <f t="shared" si="65"/>
        <v>-0.69687257953288406</v>
      </c>
      <c r="EA12" s="14">
        <f t="shared" si="66"/>
        <v>79.093822614013476</v>
      </c>
      <c r="EC12" s="62">
        <f t="shared" si="67"/>
        <v>95.532512877137847</v>
      </c>
      <c r="ED12" s="63">
        <f t="shared" si="68"/>
        <v>92.648708949383291</v>
      </c>
      <c r="EE12" s="63">
        <f t="shared" si="69"/>
        <v>86.972856388819793</v>
      </c>
      <c r="EF12" s="63">
        <f t="shared" si="70"/>
        <v>79.299583806051189</v>
      </c>
      <c r="EG12" s="63">
        <f t="shared" si="71"/>
        <v>79.093822614013476</v>
      </c>
    </row>
    <row r="13" spans="1:137" x14ac:dyDescent="0.3">
      <c r="A13" s="7">
        <v>2000</v>
      </c>
      <c r="B13" s="2" t="s">
        <v>27</v>
      </c>
      <c r="C13" s="4">
        <v>7.9556699999999996</v>
      </c>
      <c r="D13" s="4">
        <v>8.71204</v>
      </c>
      <c r="E13" s="4">
        <v>52.511209999999998</v>
      </c>
      <c r="F13" s="74">
        <v>2010</v>
      </c>
      <c r="G13" s="74" t="s">
        <v>75</v>
      </c>
      <c r="H13" s="74">
        <v>11.444232499999998</v>
      </c>
      <c r="I13" s="74">
        <v>5.4527849999999995</v>
      </c>
      <c r="J13" s="74">
        <v>47.841987500000002</v>
      </c>
      <c r="K13" s="101">
        <f t="shared" si="10"/>
        <v>112.16501470300165</v>
      </c>
      <c r="L13" s="75">
        <f t="shared" si="10"/>
        <v>92.043993180095384</v>
      </c>
      <c r="M13" s="75">
        <f t="shared" si="10"/>
        <v>108.08711670602892</v>
      </c>
      <c r="N13" s="101">
        <f t="shared" si="11"/>
        <v>92.166066795890444</v>
      </c>
      <c r="O13" s="104">
        <f t="shared" si="12"/>
        <v>71.247722785790344</v>
      </c>
      <c r="P13" s="104">
        <f t="shared" si="13"/>
        <v>80.168543503271508</v>
      </c>
      <c r="Q13" s="36">
        <f t="shared" si="14"/>
        <v>1</v>
      </c>
      <c r="R13" s="34">
        <f t="shared" si="15"/>
        <v>0</v>
      </c>
      <c r="S13" s="14">
        <f t="shared" si="16"/>
        <v>0.55413709480483941</v>
      </c>
      <c r="T13" s="14">
        <f t="shared" si="17"/>
        <v>1.1083616447647555</v>
      </c>
      <c r="U13" s="14">
        <f t="shared" si="18"/>
        <v>0.55413709480483941</v>
      </c>
      <c r="V13" s="113">
        <f t="shared" si="19"/>
        <v>116.62411284414517</v>
      </c>
      <c r="W13" s="114">
        <f t="shared" si="20"/>
        <v>1</v>
      </c>
      <c r="X13" s="115">
        <f t="shared" si="21"/>
        <v>0</v>
      </c>
      <c r="Y13" s="19">
        <f t="shared" si="22"/>
        <v>3.1826634821220876E-2</v>
      </c>
      <c r="Z13" s="19">
        <f t="shared" si="23"/>
        <v>5.9997430410984751E-2</v>
      </c>
      <c r="AA13" s="19">
        <f t="shared" si="24"/>
        <v>3.1826634821220876E-2</v>
      </c>
      <c r="AB13" s="116">
        <f t="shared" si="25"/>
        <v>100.95479904463663</v>
      </c>
      <c r="AC13" s="114">
        <f t="shared" si="26"/>
        <v>1</v>
      </c>
      <c r="AD13" s="115">
        <f t="shared" si="27"/>
        <v>0</v>
      </c>
      <c r="AE13" s="19">
        <f t="shared" si="28"/>
        <v>0.31696045090318398</v>
      </c>
      <c r="AF13" s="19">
        <f t="shared" si="29"/>
        <v>0.36422146036700742</v>
      </c>
      <c r="AG13" s="19">
        <f t="shared" si="30"/>
        <v>0.31696045090318398</v>
      </c>
      <c r="AH13" s="19">
        <f t="shared" si="31"/>
        <v>109.50881352709553</v>
      </c>
      <c r="AI13" s="19"/>
      <c r="AJ13" s="19"/>
      <c r="AK13" s="19"/>
      <c r="BA13" s="78" t="s">
        <v>74</v>
      </c>
      <c r="BB13" s="19">
        <f t="shared" ref="BB13:BB14" si="72">K6</f>
        <v>103.77586598794596</v>
      </c>
      <c r="BC13" s="19">
        <f t="shared" ref="BC13:BC14" si="73">K9</f>
        <v>97.935834470260062</v>
      </c>
      <c r="BD13" s="19">
        <f t="shared" ref="BD13:BD14" si="74">K12</f>
        <v>89.998947907111202</v>
      </c>
      <c r="BE13" s="19">
        <f t="shared" ref="BE13:BE14" si="75">K15</f>
        <v>83.185472820339101</v>
      </c>
      <c r="BF13" s="19">
        <f t="shared" ref="BF13:BF14" si="76">K18</f>
        <v>79.264804141183859</v>
      </c>
      <c r="BG13" s="19">
        <f t="shared" ref="BG13:BG14" si="77">L6</f>
        <v>113.10723992546932</v>
      </c>
      <c r="BH13" s="19">
        <f t="shared" ref="BH13:BH14" si="78">L9</f>
        <v>88.738051248109713</v>
      </c>
      <c r="BI13" s="19">
        <f t="shared" ref="BI13:BI14" si="79">L12</f>
        <v>83.043598953888903</v>
      </c>
      <c r="BJ13" s="19">
        <f t="shared" ref="BJ13:BJ14" si="80">L15</f>
        <v>72.559947829428125</v>
      </c>
      <c r="BK13" s="19">
        <f t="shared" ref="BK13:BK14" si="81">L18</f>
        <v>95.14966412944645</v>
      </c>
      <c r="BL13" s="19">
        <f t="shared" ref="BL13:BL14" si="82">M6</f>
        <v>116.82857089332063</v>
      </c>
      <c r="BM13" s="19">
        <f t="shared" ref="BM13:BM14" si="83">M9</f>
        <v>105.19710367203561</v>
      </c>
      <c r="BN13" s="19">
        <f t="shared" ref="BN13:BN14" si="84">M12</f>
        <v>96.950497728450358</v>
      </c>
      <c r="BO13" s="19">
        <f t="shared" ref="BO13:BO14" si="85">M15</f>
        <v>86.77147339242687</v>
      </c>
      <c r="BP13" s="19">
        <f t="shared" ref="BP13:BP14" si="86">M18</f>
        <v>76.708613064638129</v>
      </c>
      <c r="BR13" s="69"/>
      <c r="BS13" s="2" t="s">
        <v>11</v>
      </c>
      <c r="BT13" s="4">
        <v>2.9031400000000001</v>
      </c>
      <c r="BU13" s="1">
        <v>2.585458</v>
      </c>
      <c r="BV13" s="11">
        <v>2.0876899999999998</v>
      </c>
      <c r="BW13" s="1">
        <v>1.4750700000000001</v>
      </c>
      <c r="BX13" s="32">
        <v>1.423562</v>
      </c>
      <c r="BY13" s="21">
        <f t="shared" si="32"/>
        <v>-1.2285189342846869</v>
      </c>
      <c r="BZ13" s="14">
        <f t="shared" si="5"/>
        <v>-1.2879883552404383</v>
      </c>
      <c r="CA13" s="14">
        <f t="shared" si="5"/>
        <v>-1.3811695072424481</v>
      </c>
      <c r="CB13" s="14">
        <f t="shared" si="5"/>
        <v>-1.495850718850007</v>
      </c>
      <c r="CC13" s="30">
        <f t="shared" si="5"/>
        <v>-1.505492911151078</v>
      </c>
      <c r="CD13" s="25">
        <f t="shared" si="33"/>
        <v>6.8876693616307355E-2</v>
      </c>
      <c r="CE13" s="24">
        <f t="shared" si="6"/>
        <v>5.4088094582382985E-2</v>
      </c>
      <c r="CF13" s="24">
        <f t="shared" si="6"/>
        <v>3.091620771463955E-2</v>
      </c>
      <c r="CG13" s="24">
        <f t="shared" si="6"/>
        <v>2.3977787820505352E-3</v>
      </c>
      <c r="CH13" s="27">
        <f t="shared" si="6"/>
        <v>0</v>
      </c>
      <c r="CI13" s="49">
        <f t="shared" si="34"/>
        <v>74.132601616978434</v>
      </c>
      <c r="CJ13" s="49">
        <f t="shared" si="7"/>
        <v>73.245285674942977</v>
      </c>
      <c r="CK13" s="49">
        <f t="shared" si="7"/>
        <v>71.854972462878379</v>
      </c>
      <c r="CL13" s="49">
        <f t="shared" si="7"/>
        <v>70.143866726923036</v>
      </c>
      <c r="CM13" s="50">
        <f t="shared" si="7"/>
        <v>70</v>
      </c>
      <c r="CN13" s="25">
        <f t="shared" si="35"/>
        <v>-0.18796363540700126</v>
      </c>
      <c r="CO13" s="24">
        <f t="shared" si="8"/>
        <v>-0.20275223444092563</v>
      </c>
      <c r="CP13" s="24">
        <f t="shared" si="8"/>
        <v>-0.22592412130866907</v>
      </c>
      <c r="CQ13" s="24">
        <f t="shared" si="8"/>
        <v>-0.25444255024125806</v>
      </c>
      <c r="CR13" s="24">
        <f t="shared" si="8"/>
        <v>-0.25684032902330861</v>
      </c>
      <c r="CS13" s="58">
        <f t="shared" si="36"/>
        <v>88.722181875579921</v>
      </c>
      <c r="CT13" s="58">
        <f t="shared" si="9"/>
        <v>87.834865933544464</v>
      </c>
      <c r="CU13" s="58">
        <f t="shared" si="9"/>
        <v>86.444552721479852</v>
      </c>
      <c r="CV13" s="58">
        <f t="shared" si="9"/>
        <v>84.733446985524523</v>
      </c>
      <c r="CW13" s="58">
        <f t="shared" si="9"/>
        <v>84.589580258601487</v>
      </c>
      <c r="CX13" s="36">
        <f t="shared" si="37"/>
        <v>0</v>
      </c>
      <c r="CY13" s="34">
        <f t="shared" si="38"/>
        <v>1</v>
      </c>
      <c r="CZ13" s="14">
        <f t="shared" si="39"/>
        <v>-0.14129364304992098</v>
      </c>
      <c r="DA13" s="14">
        <f t="shared" si="40"/>
        <v>-0.62597703450688702</v>
      </c>
      <c r="DB13" s="14">
        <f t="shared" si="41"/>
        <v>-0.62597703450688702</v>
      </c>
      <c r="DC13" s="14">
        <f t="shared" si="42"/>
        <v>81.220688964793396</v>
      </c>
      <c r="DD13" s="36">
        <f t="shared" si="43"/>
        <v>0</v>
      </c>
      <c r="DE13" s="34">
        <f t="shared" si="44"/>
        <v>1</v>
      </c>
      <c r="DF13" s="14">
        <f t="shared" si="45"/>
        <v>-0.15942027993175736</v>
      </c>
      <c r="DG13" s="14">
        <f t="shared" si="46"/>
        <v>-0.7062839623767142</v>
      </c>
      <c r="DH13" s="14">
        <f t="shared" si="47"/>
        <v>-0.7062839623767142</v>
      </c>
      <c r="DI13" s="43">
        <f t="shared" si="48"/>
        <v>78.811481128698574</v>
      </c>
      <c r="DJ13" s="36">
        <f t="shared" si="49"/>
        <v>0</v>
      </c>
      <c r="DK13" s="34">
        <f t="shared" si="50"/>
        <v>1</v>
      </c>
      <c r="DL13" s="14">
        <f t="shared" si="51"/>
        <v>-0.1878224550231945</v>
      </c>
      <c r="DM13" s="14">
        <f t="shared" si="52"/>
        <v>-0.83211488409059198</v>
      </c>
      <c r="DN13" s="14">
        <f t="shared" si="53"/>
        <v>-0.83211488409059198</v>
      </c>
      <c r="DO13" s="14">
        <f t="shared" si="54"/>
        <v>75.03655347728224</v>
      </c>
      <c r="DP13" s="36">
        <f t="shared" si="55"/>
        <v>0</v>
      </c>
      <c r="DQ13" s="42">
        <f t="shared" si="56"/>
        <v>1</v>
      </c>
      <c r="DR13" s="14">
        <f t="shared" si="57"/>
        <v>-0.22277797748449418</v>
      </c>
      <c r="DS13" s="14">
        <f t="shared" si="58"/>
        <v>-0.98697927726242263</v>
      </c>
      <c r="DT13" s="14">
        <f t="shared" si="59"/>
        <v>-0.98697927726242263</v>
      </c>
      <c r="DU13" s="14">
        <f t="shared" si="60"/>
        <v>70.390621682127318</v>
      </c>
      <c r="DV13" s="36">
        <f t="shared" si="61"/>
        <v>0</v>
      </c>
      <c r="DW13" s="42">
        <f t="shared" si="62"/>
        <v>1</v>
      </c>
      <c r="DX13" s="14">
        <f t="shared" si="63"/>
        <v>-0.22571697564148649</v>
      </c>
      <c r="DY13" s="14">
        <f t="shared" si="64"/>
        <v>-1</v>
      </c>
      <c r="DZ13" s="14">
        <f t="shared" si="65"/>
        <v>-1</v>
      </c>
      <c r="EA13" s="30">
        <f t="shared" si="66"/>
        <v>70</v>
      </c>
      <c r="EC13" s="62">
        <f t="shared" si="67"/>
        <v>81.220688964793396</v>
      </c>
      <c r="ED13" s="63">
        <f t="shared" si="68"/>
        <v>78.811481128698574</v>
      </c>
      <c r="EE13" s="63">
        <f t="shared" si="69"/>
        <v>75.03655347728224</v>
      </c>
      <c r="EF13" s="63">
        <f t="shared" si="70"/>
        <v>70.390621682127318</v>
      </c>
      <c r="EG13" s="65">
        <f t="shared" si="71"/>
        <v>70</v>
      </c>
    </row>
    <row r="14" spans="1:137" x14ac:dyDescent="0.3">
      <c r="A14" s="7">
        <v>2000</v>
      </c>
      <c r="B14" s="2" t="s">
        <v>28</v>
      </c>
      <c r="C14" s="4">
        <v>4.3902200000000002</v>
      </c>
      <c r="D14" s="4">
        <v>5.6940499999999998</v>
      </c>
      <c r="E14" s="4">
        <v>45.672330000000002</v>
      </c>
      <c r="F14" s="73">
        <v>2015</v>
      </c>
      <c r="G14" s="73" t="s">
        <v>73</v>
      </c>
      <c r="H14" s="73">
        <v>2.741871818181818</v>
      </c>
      <c r="I14" s="73">
        <v>3.0759409090909089</v>
      </c>
      <c r="J14" s="73">
        <v>30.645918181818182</v>
      </c>
      <c r="K14" s="101">
        <f t="shared" si="10"/>
        <v>71.514323071756749</v>
      </c>
      <c r="L14" s="72">
        <f t="shared" si="10"/>
        <v>70</v>
      </c>
      <c r="M14" s="75">
        <f t="shared" si="10"/>
        <v>79.368864028404261</v>
      </c>
      <c r="N14" s="101">
        <f t="shared" si="11"/>
        <v>51.515375164645533</v>
      </c>
      <c r="O14" s="104">
        <f t="shared" si="12"/>
        <v>49.20372960569496</v>
      </c>
      <c r="P14" s="104">
        <f t="shared" si="13"/>
        <v>51.450290825646853</v>
      </c>
      <c r="Q14" s="36">
        <f t="shared" si="14"/>
        <v>0</v>
      </c>
      <c r="R14" s="34">
        <f t="shared" si="15"/>
        <v>1</v>
      </c>
      <c r="S14" s="14">
        <f t="shared" si="16"/>
        <v>-0.46210346648958706</v>
      </c>
      <c r="T14" s="14">
        <f t="shared" si="17"/>
        <v>-0.92427986318128863</v>
      </c>
      <c r="U14" s="14">
        <f t="shared" si="18"/>
        <v>-0.92427986318128863</v>
      </c>
      <c r="V14" s="113">
        <f t="shared" si="19"/>
        <v>72.271604104561334</v>
      </c>
      <c r="W14" s="114">
        <f t="shared" si="20"/>
        <v>0</v>
      </c>
      <c r="X14" s="115">
        <f t="shared" si="21"/>
        <v>1</v>
      </c>
      <c r="Y14" s="19">
        <f t="shared" si="22"/>
        <v>-0.53046663170751107</v>
      </c>
      <c r="Z14" s="19">
        <f t="shared" si="23"/>
        <v>-1</v>
      </c>
      <c r="AA14" s="19">
        <f t="shared" si="24"/>
        <v>-1</v>
      </c>
      <c r="AB14" s="118">
        <f t="shared" si="25"/>
        <v>70</v>
      </c>
      <c r="AC14" s="114">
        <f t="shared" si="26"/>
        <v>0</v>
      </c>
      <c r="AD14" s="115">
        <f t="shared" si="27"/>
        <v>1</v>
      </c>
      <c r="AE14" s="19">
        <f t="shared" si="28"/>
        <v>-0.57820711315581186</v>
      </c>
      <c r="AF14" s="19">
        <f t="shared" si="29"/>
        <v>-0.6644218183943964</v>
      </c>
      <c r="AG14" s="19">
        <f t="shared" si="30"/>
        <v>-0.6644218183943964</v>
      </c>
      <c r="AH14" s="19">
        <f t="shared" si="31"/>
        <v>80.067345448168112</v>
      </c>
      <c r="AI14" s="19"/>
      <c r="AJ14" s="19"/>
      <c r="AK14" s="19"/>
      <c r="BA14" s="78" t="s">
        <v>75</v>
      </c>
      <c r="BB14" s="35">
        <f t="shared" si="72"/>
        <v>130</v>
      </c>
      <c r="BC14" s="19">
        <f t="shared" si="73"/>
        <v>122.99085782015251</v>
      </c>
      <c r="BD14" s="19">
        <f t="shared" si="74"/>
        <v>112.16501470300165</v>
      </c>
      <c r="BE14" s="19">
        <f t="shared" si="75"/>
        <v>102.33670309427728</v>
      </c>
      <c r="BF14" s="19">
        <f t="shared" si="76"/>
        <v>97.496211352781529</v>
      </c>
      <c r="BG14" s="35">
        <f t="shared" si="77"/>
        <v>130</v>
      </c>
      <c r="BH14" s="19">
        <f t="shared" si="78"/>
        <v>95.465286279750458</v>
      </c>
      <c r="BI14" s="19">
        <f t="shared" si="79"/>
        <v>92.043993180095384</v>
      </c>
      <c r="BJ14" s="19">
        <f t="shared" si="80"/>
        <v>78.808011675305721</v>
      </c>
      <c r="BK14" s="19">
        <f t="shared" si="81"/>
        <v>101.21552305564607</v>
      </c>
      <c r="BL14" s="35">
        <f t="shared" si="82"/>
        <v>130</v>
      </c>
      <c r="BM14" s="19">
        <f t="shared" si="83"/>
        <v>117.06792451060119</v>
      </c>
      <c r="BN14" s="19">
        <f t="shared" si="84"/>
        <v>108.08711670602892</v>
      </c>
      <c r="BO14" s="19">
        <f t="shared" si="85"/>
        <v>97.918573202757415</v>
      </c>
      <c r="BP14" s="19">
        <f t="shared" si="86"/>
        <v>88.341531300275491</v>
      </c>
      <c r="BR14" s="69"/>
      <c r="BS14" s="2" t="s">
        <v>12</v>
      </c>
      <c r="BT14" s="4">
        <v>5.4022399999999999</v>
      </c>
      <c r="BU14" s="1">
        <v>4.8327939999999998</v>
      </c>
      <c r="BV14" s="11">
        <v>3.8188399999999998</v>
      </c>
      <c r="BW14" s="1">
        <v>3.1538300000000001</v>
      </c>
      <c r="BX14" s="12">
        <v>2.7196560000000001</v>
      </c>
      <c r="BY14" s="21">
        <f t="shared" si="32"/>
        <v>-0.76069252324937964</v>
      </c>
      <c r="BZ14" s="14">
        <f t="shared" si="5"/>
        <v>-0.8672916503184892</v>
      </c>
      <c r="CA14" s="14">
        <f t="shared" si="5"/>
        <v>-1.0571017662701894</v>
      </c>
      <c r="CB14" s="14">
        <f t="shared" si="5"/>
        <v>-1.1815902787757273</v>
      </c>
      <c r="CC14" s="14">
        <f t="shared" si="5"/>
        <v>-1.2628667639843396</v>
      </c>
      <c r="CD14" s="25">
        <f t="shared" si="33"/>
        <v>0.18521374716570704</v>
      </c>
      <c r="CE14" s="24">
        <f t="shared" si="6"/>
        <v>0.15870513614754392</v>
      </c>
      <c r="CF14" s="24">
        <f t="shared" si="6"/>
        <v>0.11150397541182785</v>
      </c>
      <c r="CG14" s="24">
        <f t="shared" si="6"/>
        <v>8.0546709203638406E-2</v>
      </c>
      <c r="CH14" s="24">
        <f t="shared" si="6"/>
        <v>6.033522351368719E-2</v>
      </c>
      <c r="CI14" s="49">
        <f t="shared" si="34"/>
        <v>81.112824829942426</v>
      </c>
      <c r="CJ14" s="49">
        <f t="shared" si="7"/>
        <v>79.522308168852632</v>
      </c>
      <c r="CK14" s="49">
        <f t="shared" si="7"/>
        <v>76.69023852470967</v>
      </c>
      <c r="CL14" s="49">
        <f t="shared" si="7"/>
        <v>74.832802552218311</v>
      </c>
      <c r="CM14" s="49">
        <f t="shared" si="7"/>
        <v>73.620113410821233</v>
      </c>
      <c r="CN14" s="25">
        <f t="shared" si="35"/>
        <v>-7.1626581857601582E-2</v>
      </c>
      <c r="CO14" s="24">
        <f t="shared" si="8"/>
        <v>-9.8135192875764707E-2</v>
      </c>
      <c r="CP14" s="24">
        <f t="shared" si="8"/>
        <v>-0.14533635361148078</v>
      </c>
      <c r="CQ14" s="24">
        <f t="shared" si="8"/>
        <v>-0.17629361981967023</v>
      </c>
      <c r="CR14" s="24">
        <f t="shared" si="8"/>
        <v>-0.19650510550962141</v>
      </c>
      <c r="CS14" s="58">
        <f t="shared" si="36"/>
        <v>95.702405088543912</v>
      </c>
      <c r="CT14" s="58">
        <f t="shared" si="9"/>
        <v>94.111888427454119</v>
      </c>
      <c r="CU14" s="58">
        <f t="shared" si="9"/>
        <v>91.279818783311157</v>
      </c>
      <c r="CV14" s="58">
        <f t="shared" si="9"/>
        <v>89.422382810819784</v>
      </c>
      <c r="CW14" s="58">
        <f t="shared" si="9"/>
        <v>88.20969366942272</v>
      </c>
      <c r="CX14" s="36">
        <f t="shared" si="37"/>
        <v>1</v>
      </c>
      <c r="CY14" s="34">
        <f t="shared" si="38"/>
        <v>0</v>
      </c>
      <c r="CZ14" s="14">
        <f t="shared" si="39"/>
        <v>1.3026583816908828E-3</v>
      </c>
      <c r="DA14" s="14">
        <f t="shared" si="40"/>
        <v>5.7712025335654718E-3</v>
      </c>
      <c r="DB14" s="14">
        <f t="shared" si="41"/>
        <v>1.3026583816908828E-3</v>
      </c>
      <c r="DC14" s="14">
        <f t="shared" si="42"/>
        <v>100.03907975145073</v>
      </c>
      <c r="DD14" s="36">
        <f t="shared" si="43"/>
        <v>0</v>
      </c>
      <c r="DE14" s="34">
        <f t="shared" si="44"/>
        <v>1</v>
      </c>
      <c r="DF14" s="14">
        <f t="shared" si="45"/>
        <v>-3.1189396143948611E-2</v>
      </c>
      <c r="DG14" s="14">
        <f t="shared" si="46"/>
        <v>-0.13817922225525353</v>
      </c>
      <c r="DH14" s="14">
        <f t="shared" si="47"/>
        <v>-0.13817922225525353</v>
      </c>
      <c r="DI14" s="43">
        <f t="shared" si="48"/>
        <v>95.854623332342399</v>
      </c>
      <c r="DJ14" s="36">
        <f t="shared" si="49"/>
        <v>0</v>
      </c>
      <c r="DK14" s="34">
        <f t="shared" si="50"/>
        <v>1</v>
      </c>
      <c r="DL14" s="14">
        <f t="shared" si="51"/>
        <v>-8.9044660127698197E-2</v>
      </c>
      <c r="DM14" s="14">
        <f t="shared" si="52"/>
        <v>-0.39449695741595742</v>
      </c>
      <c r="DN14" s="14">
        <f t="shared" si="53"/>
        <v>-0.39449695741595742</v>
      </c>
      <c r="DO14" s="14">
        <f t="shared" si="54"/>
        <v>88.16509127752127</v>
      </c>
      <c r="DP14" s="36">
        <f t="shared" si="55"/>
        <v>0</v>
      </c>
      <c r="DQ14" s="42">
        <f t="shared" si="56"/>
        <v>1</v>
      </c>
      <c r="DR14" s="14">
        <f t="shared" si="57"/>
        <v>-0.12698950683852855</v>
      </c>
      <c r="DS14" s="14">
        <f t="shared" si="58"/>
        <v>-0.56260503436936904</v>
      </c>
      <c r="DT14" s="14">
        <f t="shared" si="59"/>
        <v>-0.56260503436936904</v>
      </c>
      <c r="DU14" s="14">
        <f t="shared" si="60"/>
        <v>83.121848968918925</v>
      </c>
      <c r="DV14" s="36">
        <f t="shared" si="61"/>
        <v>0</v>
      </c>
      <c r="DW14" s="42">
        <f t="shared" si="62"/>
        <v>1</v>
      </c>
      <c r="DX14" s="14">
        <f t="shared" si="63"/>
        <v>-0.15176306795163674</v>
      </c>
      <c r="DY14" s="14">
        <f t="shared" si="64"/>
        <v>-0.67236000978804034</v>
      </c>
      <c r="DZ14" s="14">
        <f t="shared" si="65"/>
        <v>-0.67236000978804034</v>
      </c>
      <c r="EA14" s="14">
        <f t="shared" si="66"/>
        <v>79.829199706358793</v>
      </c>
      <c r="EC14" s="62">
        <f t="shared" si="67"/>
        <v>100.03907975145073</v>
      </c>
      <c r="ED14" s="63">
        <f t="shared" si="68"/>
        <v>95.854623332342399</v>
      </c>
      <c r="EE14" s="63">
        <f t="shared" si="69"/>
        <v>88.16509127752127</v>
      </c>
      <c r="EF14" s="63">
        <f t="shared" si="70"/>
        <v>83.121848968918925</v>
      </c>
      <c r="EG14" s="63">
        <f t="shared" si="71"/>
        <v>79.829199706358793</v>
      </c>
    </row>
    <row r="15" spans="1:137" ht="15" x14ac:dyDescent="0.35">
      <c r="A15" s="7">
        <v>2000</v>
      </c>
      <c r="B15" s="2" t="s">
        <v>30</v>
      </c>
      <c r="C15" s="4">
        <v>5.1306099999999999</v>
      </c>
      <c r="D15" s="4">
        <v>6.6364500000000008</v>
      </c>
      <c r="E15" s="4">
        <v>47.332270000000001</v>
      </c>
      <c r="F15" s="73">
        <v>2015</v>
      </c>
      <c r="G15" s="73" t="s">
        <v>74</v>
      </c>
      <c r="H15" s="73">
        <v>5.2403915384615383</v>
      </c>
      <c r="I15" s="73">
        <v>3.3519615384615387</v>
      </c>
      <c r="J15" s="73">
        <v>35.078492307692315</v>
      </c>
      <c r="K15" s="101">
        <f t="shared" si="10"/>
        <v>83.185472820339101</v>
      </c>
      <c r="L15" s="75">
        <f t="shared" si="10"/>
        <v>72.559947829428125</v>
      </c>
      <c r="M15" s="75">
        <f t="shared" si="10"/>
        <v>86.77147339242687</v>
      </c>
      <c r="N15" s="101">
        <f t="shared" si="11"/>
        <v>63.186524913227885</v>
      </c>
      <c r="O15" s="104">
        <f t="shared" si="12"/>
        <v>51.763677435123093</v>
      </c>
      <c r="P15" s="104">
        <f t="shared" si="13"/>
        <v>58.852900189669462</v>
      </c>
      <c r="Q15" s="36">
        <f t="shared" si="14"/>
        <v>0</v>
      </c>
      <c r="R15" s="34">
        <f t="shared" si="15"/>
        <v>1</v>
      </c>
      <c r="S15" s="14">
        <f t="shared" si="16"/>
        <v>-0.17033239703171163</v>
      </c>
      <c r="T15" s="14">
        <f t="shared" si="17"/>
        <v>-0.34069167630310121</v>
      </c>
      <c r="U15" s="14">
        <f t="shared" si="18"/>
        <v>-0.34069167630310121</v>
      </c>
      <c r="V15" s="113">
        <f t="shared" si="19"/>
        <v>89.779249710906967</v>
      </c>
      <c r="W15" s="114">
        <f t="shared" si="20"/>
        <v>0</v>
      </c>
      <c r="X15" s="115">
        <f t="shared" si="21"/>
        <v>1</v>
      </c>
      <c r="Y15" s="19">
        <f t="shared" si="22"/>
        <v>-0.46516805284331414</v>
      </c>
      <c r="Z15" s="19">
        <f t="shared" si="23"/>
        <v>-0.87690351294291902</v>
      </c>
      <c r="AA15" s="19">
        <f t="shared" si="24"/>
        <v>-0.87690351294291902</v>
      </c>
      <c r="AB15" s="116">
        <f t="shared" si="25"/>
        <v>73.692894611712433</v>
      </c>
      <c r="AC15" s="114">
        <f t="shared" si="26"/>
        <v>0</v>
      </c>
      <c r="AD15" s="115">
        <f t="shared" si="27"/>
        <v>1</v>
      </c>
      <c r="AE15" s="19">
        <f t="shared" si="28"/>
        <v>-0.34746271980922727</v>
      </c>
      <c r="AF15" s="19">
        <f t="shared" si="29"/>
        <v>-0.39927182988096199</v>
      </c>
      <c r="AG15" s="19">
        <f t="shared" si="30"/>
        <v>-0.39927182988096199</v>
      </c>
      <c r="AH15" s="19">
        <f t="shared" si="31"/>
        <v>88.021845103571138</v>
      </c>
      <c r="AI15" s="19"/>
      <c r="AJ15" s="19"/>
      <c r="AK15" s="19"/>
      <c r="BB15" s="92"/>
      <c r="BC15" s="92"/>
      <c r="BD15" s="92"/>
      <c r="BE15" s="92"/>
      <c r="BF15" s="92"/>
      <c r="BG15" s="91" t="s">
        <v>88</v>
      </c>
      <c r="BH15" s="92"/>
      <c r="BI15" s="92"/>
      <c r="BJ15" s="92"/>
      <c r="BK15" s="92"/>
      <c r="BL15" s="92"/>
      <c r="BM15" s="92"/>
      <c r="BN15" s="92"/>
      <c r="BO15" s="92"/>
      <c r="BP15" s="92"/>
      <c r="BR15" s="69"/>
      <c r="BS15" s="2" t="s">
        <v>13</v>
      </c>
      <c r="BT15" s="4">
        <v>11.98021</v>
      </c>
      <c r="BU15" s="1">
        <v>10.427250000000001</v>
      </c>
      <c r="BV15" s="11">
        <v>8.1833100000000005</v>
      </c>
      <c r="BW15" s="1">
        <v>6.3490700000000002</v>
      </c>
      <c r="BX15" s="12">
        <v>5.2849699999999995</v>
      </c>
      <c r="BY15" s="21">
        <f t="shared" si="32"/>
        <v>0.47069001326293297</v>
      </c>
      <c r="BZ15" s="14">
        <f t="shared" si="5"/>
        <v>0.17997907601296687</v>
      </c>
      <c r="CA15" s="14">
        <f t="shared" si="5"/>
        <v>-0.24008190465149939</v>
      </c>
      <c r="CB15" s="14">
        <f t="shared" si="5"/>
        <v>-0.58344788287462068</v>
      </c>
      <c r="CC15" s="14">
        <f t="shared" si="5"/>
        <v>-0.78264522751175836</v>
      </c>
      <c r="CD15" s="25">
        <f t="shared" si="33"/>
        <v>0.49142864378302714</v>
      </c>
      <c r="CE15" s="24">
        <f t="shared" si="6"/>
        <v>0.41913590212399965</v>
      </c>
      <c r="CF15" s="24">
        <f t="shared" si="6"/>
        <v>0.31467694972447985</v>
      </c>
      <c r="CG15" s="24">
        <f t="shared" si="6"/>
        <v>0.22929017964627132</v>
      </c>
      <c r="CH15" s="24">
        <f t="shared" si="6"/>
        <v>0.17975464338044911</v>
      </c>
      <c r="CI15" s="49">
        <f t="shared" si="34"/>
        <v>99.485718626981622</v>
      </c>
      <c r="CJ15" s="49">
        <f t="shared" si="7"/>
        <v>95.14815412743998</v>
      </c>
      <c r="CK15" s="49">
        <f t="shared" si="7"/>
        <v>88.880616983468798</v>
      </c>
      <c r="CL15" s="49">
        <f t="shared" si="7"/>
        <v>83.757410778776276</v>
      </c>
      <c r="CM15" s="49">
        <f t="shared" si="7"/>
        <v>80.785278602826949</v>
      </c>
      <c r="CN15" s="25">
        <f t="shared" si="35"/>
        <v>0.23458831475971853</v>
      </c>
      <c r="CO15" s="24">
        <f t="shared" si="8"/>
        <v>0.16229557310069104</v>
      </c>
      <c r="CP15" s="24">
        <f t="shared" si="8"/>
        <v>5.7836620701171217E-2</v>
      </c>
      <c r="CQ15" s="24">
        <f t="shared" si="8"/>
        <v>-2.7550149377037318E-2</v>
      </c>
      <c r="CR15" s="24">
        <f t="shared" si="8"/>
        <v>-7.7085685642859531E-2</v>
      </c>
      <c r="CS15" s="58">
        <f t="shared" si="36"/>
        <v>114.07529888558311</v>
      </c>
      <c r="CT15" s="58">
        <f t="shared" si="9"/>
        <v>109.73773438604147</v>
      </c>
      <c r="CU15" s="58">
        <f t="shared" si="9"/>
        <v>103.47019724207027</v>
      </c>
      <c r="CV15" s="58">
        <f t="shared" si="9"/>
        <v>98.346991037377762</v>
      </c>
      <c r="CW15" s="58">
        <f t="shared" si="9"/>
        <v>95.374858861428422</v>
      </c>
      <c r="CX15" s="36">
        <f t="shared" si="37"/>
        <v>1</v>
      </c>
      <c r="CY15" s="34">
        <f t="shared" si="38"/>
        <v>0</v>
      </c>
      <c r="CZ15" s="14">
        <f t="shared" si="39"/>
        <v>0.37663545535984294</v>
      </c>
      <c r="DA15" s="14">
        <f t="shared" si="40"/>
        <v>1.6686182077774474</v>
      </c>
      <c r="DB15" s="14">
        <f t="shared" si="41"/>
        <v>0.37663545535984294</v>
      </c>
      <c r="DC15" s="14">
        <f t="shared" si="42"/>
        <v>111.29906366079528</v>
      </c>
      <c r="DD15" s="36">
        <f t="shared" si="43"/>
        <v>1</v>
      </c>
      <c r="DE15" s="34">
        <f t="shared" si="44"/>
        <v>0</v>
      </c>
      <c r="DF15" s="14">
        <f t="shared" si="45"/>
        <v>0.28802501469270847</v>
      </c>
      <c r="DG15" s="14">
        <f t="shared" si="46"/>
        <v>1.2760449845393456</v>
      </c>
      <c r="DH15" s="14">
        <f t="shared" si="47"/>
        <v>0.28802501469270847</v>
      </c>
      <c r="DI15" s="43">
        <f t="shared" si="48"/>
        <v>108.64075044078126</v>
      </c>
      <c r="DJ15" s="36">
        <f t="shared" si="49"/>
        <v>1</v>
      </c>
      <c r="DK15" s="34">
        <f t="shared" si="50"/>
        <v>0</v>
      </c>
      <c r="DL15" s="14">
        <f t="shared" si="51"/>
        <v>0.15998790347889102</v>
      </c>
      <c r="DM15" s="14">
        <f t="shared" si="52"/>
        <v>0.70879872027438884</v>
      </c>
      <c r="DN15" s="14">
        <f t="shared" si="53"/>
        <v>0.15998790347889102</v>
      </c>
      <c r="DO15" s="14">
        <f t="shared" si="54"/>
        <v>104.79963710436672</v>
      </c>
      <c r="DP15" s="36">
        <f t="shared" si="55"/>
        <v>1</v>
      </c>
      <c r="DQ15" s="42">
        <f t="shared" si="56"/>
        <v>0</v>
      </c>
      <c r="DR15" s="14">
        <f t="shared" si="57"/>
        <v>5.532788989883429E-2</v>
      </c>
      <c r="DS15" s="14">
        <f t="shared" si="58"/>
        <v>0.2451206416424494</v>
      </c>
      <c r="DT15" s="14">
        <f t="shared" si="59"/>
        <v>5.532788989883429E-2</v>
      </c>
      <c r="DU15" s="14">
        <f t="shared" si="60"/>
        <v>101.65983669696503</v>
      </c>
      <c r="DV15" s="36">
        <f t="shared" si="61"/>
        <v>0</v>
      </c>
      <c r="DW15" s="42">
        <f t="shared" si="62"/>
        <v>1</v>
      </c>
      <c r="DX15" s="14">
        <f t="shared" si="63"/>
        <v>-5.3886577996884871E-3</v>
      </c>
      <c r="DY15" s="14">
        <f t="shared" si="64"/>
        <v>-2.3873515868152801E-2</v>
      </c>
      <c r="DZ15" s="14">
        <f t="shared" si="65"/>
        <v>-2.3873515868152801E-2</v>
      </c>
      <c r="EA15" s="14">
        <f t="shared" si="66"/>
        <v>99.283794523955422</v>
      </c>
      <c r="EC15" s="62">
        <f t="shared" si="67"/>
        <v>111.29906366079528</v>
      </c>
      <c r="ED15" s="63">
        <f t="shared" si="68"/>
        <v>108.64075044078126</v>
      </c>
      <c r="EE15" s="63">
        <f t="shared" si="69"/>
        <v>104.79963710436672</v>
      </c>
      <c r="EF15" s="63">
        <f t="shared" si="70"/>
        <v>101.65983669696503</v>
      </c>
      <c r="EG15" s="63">
        <f t="shared" si="71"/>
        <v>99.283794523955422</v>
      </c>
    </row>
    <row r="16" spans="1:137" x14ac:dyDescent="0.3">
      <c r="A16" s="7">
        <v>2000</v>
      </c>
      <c r="B16" s="2" t="s">
        <v>34</v>
      </c>
      <c r="C16" s="4">
        <v>7.9649200000000002</v>
      </c>
      <c r="D16" s="4">
        <v>9.2879500000000004</v>
      </c>
      <c r="E16" s="4">
        <v>65.466359999999995</v>
      </c>
      <c r="F16" s="73">
        <v>2015</v>
      </c>
      <c r="G16" s="73" t="s">
        <v>75</v>
      </c>
      <c r="H16" s="73">
        <v>9.340221249999999</v>
      </c>
      <c r="I16" s="73">
        <v>4.0256449999999999</v>
      </c>
      <c r="J16" s="73">
        <v>41.753212499999997</v>
      </c>
      <c r="K16" s="101">
        <f t="shared" si="10"/>
        <v>102.33670309427728</v>
      </c>
      <c r="L16" s="75">
        <f t="shared" si="10"/>
        <v>78.808011675305721</v>
      </c>
      <c r="M16" s="75">
        <f t="shared" si="10"/>
        <v>97.918573202757415</v>
      </c>
      <c r="N16" s="101">
        <f t="shared" si="11"/>
        <v>82.337755187166067</v>
      </c>
      <c r="O16" s="104">
        <f t="shared" si="12"/>
        <v>58.011741281000681</v>
      </c>
      <c r="P16" s="104">
        <f t="shared" si="13"/>
        <v>70</v>
      </c>
      <c r="Q16" s="36">
        <f t="shared" si="14"/>
        <v>1</v>
      </c>
      <c r="R16" s="34">
        <f t="shared" si="15"/>
        <v>0</v>
      </c>
      <c r="S16" s="14">
        <f t="shared" si="16"/>
        <v>0.30843576710222143</v>
      </c>
      <c r="T16" s="14">
        <f t="shared" si="17"/>
        <v>0.61692021222671567</v>
      </c>
      <c r="U16" s="14">
        <f t="shared" si="18"/>
        <v>0.30843576710222143</v>
      </c>
      <c r="V16" s="113">
        <f t="shared" si="19"/>
        <v>109.25307301306664</v>
      </c>
      <c r="W16" s="114">
        <f t="shared" si="20"/>
        <v>0</v>
      </c>
      <c r="X16" s="115">
        <f t="shared" si="21"/>
        <v>1</v>
      </c>
      <c r="Y16" s="19">
        <f t="shared" si="22"/>
        <v>-0.30579383236175145</v>
      </c>
      <c r="Z16" s="19">
        <f t="shared" si="23"/>
        <v>-0.57646195648053533</v>
      </c>
      <c r="AA16" s="19">
        <f t="shared" si="24"/>
        <v>-0.57646195648053533</v>
      </c>
      <c r="AB16" s="116">
        <f t="shared" si="25"/>
        <v>82.706141305583941</v>
      </c>
      <c r="AC16" s="114">
        <f t="shared" si="26"/>
        <v>1</v>
      </c>
      <c r="AD16" s="115">
        <f t="shared" si="27"/>
        <v>0</v>
      </c>
      <c r="AE16" s="19">
        <f t="shared" si="28"/>
        <v>0</v>
      </c>
      <c r="AF16" s="19">
        <f t="shared" si="29"/>
        <v>0</v>
      </c>
      <c r="AG16" s="19">
        <f t="shared" si="30"/>
        <v>0</v>
      </c>
      <c r="AH16" s="19">
        <f t="shared" si="31"/>
        <v>100</v>
      </c>
      <c r="AI16" s="19"/>
      <c r="AJ16" s="19"/>
      <c r="AK16" s="19"/>
      <c r="BB16" s="92"/>
      <c r="BC16" s="92"/>
      <c r="BD16" s="92"/>
      <c r="BE16" s="92"/>
      <c r="BF16" s="92"/>
      <c r="BG16" s="92"/>
      <c r="BH16" s="92"/>
      <c r="BI16" s="92"/>
      <c r="BJ16" s="92"/>
      <c r="BK16" s="92"/>
      <c r="BL16" s="92"/>
      <c r="BM16" s="92"/>
      <c r="BN16" s="92"/>
      <c r="BO16" s="92"/>
      <c r="BP16" s="92"/>
      <c r="BS16" s="2" t="s">
        <v>14</v>
      </c>
      <c r="BT16" s="4">
        <v>21.547499999999999</v>
      </c>
      <c r="BU16" s="1">
        <v>19.8581</v>
      </c>
      <c r="BV16" s="11">
        <v>16.676959999999998</v>
      </c>
      <c r="BW16" s="1">
        <v>13.6135</v>
      </c>
      <c r="BX16" s="12">
        <v>12.456393</v>
      </c>
      <c r="BY16" s="21">
        <f t="shared" si="32"/>
        <v>2.2616671426431041</v>
      </c>
      <c r="BZ16" s="14">
        <f t="shared" si="5"/>
        <v>1.9454149163204086</v>
      </c>
      <c r="CA16" s="14">
        <f t="shared" si="5"/>
        <v>1.3499120115943639</v>
      </c>
      <c r="CB16" s="14">
        <f t="shared" si="5"/>
        <v>0.77643856229252661</v>
      </c>
      <c r="CC16" s="14">
        <f t="shared" si="5"/>
        <v>0.55983049739162971</v>
      </c>
      <c r="CD16" s="25">
        <f t="shared" si="33"/>
        <v>0.93680110949173678</v>
      </c>
      <c r="CE16" s="24">
        <f t="shared" si="6"/>
        <v>0.85815687025907073</v>
      </c>
      <c r="CF16" s="24">
        <f t="shared" si="6"/>
        <v>0.71006977709427632</v>
      </c>
      <c r="CG16" s="24">
        <f t="shared" si="6"/>
        <v>0.56746087386253541</v>
      </c>
      <c r="CH16" s="24">
        <f t="shared" si="6"/>
        <v>0.51359571479671762</v>
      </c>
      <c r="CI16" s="49">
        <f t="shared" si="34"/>
        <v>126.20806656950421</v>
      </c>
      <c r="CJ16" s="49">
        <f t="shared" si="7"/>
        <v>121.48941221554423</v>
      </c>
      <c r="CK16" s="49">
        <f t="shared" si="7"/>
        <v>112.60418662565658</v>
      </c>
      <c r="CL16" s="49">
        <f t="shared" si="7"/>
        <v>104.04765243175213</v>
      </c>
      <c r="CM16" s="49">
        <f t="shared" si="7"/>
        <v>100.81574288780305</v>
      </c>
      <c r="CN16" s="25">
        <f t="shared" si="35"/>
        <v>0.67996078046842812</v>
      </c>
      <c r="CO16" s="24">
        <f t="shared" si="8"/>
        <v>0.60131654123576206</v>
      </c>
      <c r="CP16" s="24">
        <f t="shared" si="8"/>
        <v>0.45322944807096771</v>
      </c>
      <c r="CQ16" s="24">
        <f t="shared" si="8"/>
        <v>0.3106205448392268</v>
      </c>
      <c r="CR16" s="24">
        <f t="shared" si="8"/>
        <v>0.25675538577340901</v>
      </c>
      <c r="CS16" s="58">
        <f t="shared" si="36"/>
        <v>140.79764682810568</v>
      </c>
      <c r="CT16" s="58">
        <f t="shared" si="9"/>
        <v>136.07899247414571</v>
      </c>
      <c r="CU16" s="58">
        <f t="shared" si="9"/>
        <v>127.19376688425807</v>
      </c>
      <c r="CV16" s="58">
        <f t="shared" si="9"/>
        <v>118.63723269035361</v>
      </c>
      <c r="CW16" s="58">
        <f t="shared" si="9"/>
        <v>115.40532314640454</v>
      </c>
      <c r="CX16" s="36">
        <f t="shared" si="37"/>
        <v>1</v>
      </c>
      <c r="CY16" s="34">
        <f t="shared" si="38"/>
        <v>0</v>
      </c>
      <c r="CZ16" s="14">
        <f t="shared" si="39"/>
        <v>0.92253604706231418</v>
      </c>
      <c r="DA16" s="14">
        <f t="shared" si="40"/>
        <v>4.0871363105963621</v>
      </c>
      <c r="DB16" s="14">
        <f t="shared" si="41"/>
        <v>0.92253604706231418</v>
      </c>
      <c r="DC16" s="14">
        <f t="shared" si="42"/>
        <v>127.67608141186943</v>
      </c>
      <c r="DD16" s="36">
        <f t="shared" si="43"/>
        <v>1</v>
      </c>
      <c r="DE16" s="34">
        <f t="shared" si="44"/>
        <v>0</v>
      </c>
      <c r="DF16" s="14">
        <f t="shared" si="45"/>
        <v>0.82614046799842511</v>
      </c>
      <c r="DG16" s="43">
        <f t="shared" si="46"/>
        <v>3.6600723789185023</v>
      </c>
      <c r="DH16" s="43">
        <f t="shared" si="47"/>
        <v>0.82614046799842511</v>
      </c>
      <c r="DI16" s="43">
        <f t="shared" si="48"/>
        <v>124.78421403995276</v>
      </c>
      <c r="DJ16" s="36">
        <f t="shared" si="49"/>
        <v>1</v>
      </c>
      <c r="DK16" s="34">
        <f t="shared" si="50"/>
        <v>0</v>
      </c>
      <c r="DL16" s="14">
        <f t="shared" si="51"/>
        <v>0.64462760403293429</v>
      </c>
      <c r="DM16" s="14">
        <f t="shared" si="52"/>
        <v>2.8559110461271509</v>
      </c>
      <c r="DN16" s="14">
        <f t="shared" si="53"/>
        <v>0.64462760403293429</v>
      </c>
      <c r="DO16" s="14">
        <f t="shared" si="54"/>
        <v>119.33882812098803</v>
      </c>
      <c r="DP16" s="36">
        <f t="shared" si="55"/>
        <v>1</v>
      </c>
      <c r="DQ16" s="42">
        <f t="shared" si="56"/>
        <v>0</v>
      </c>
      <c r="DR16" s="14">
        <f t="shared" si="57"/>
        <v>0.46982945046417546</v>
      </c>
      <c r="DS16" s="14">
        <f t="shared" si="58"/>
        <v>2.0814980757602415</v>
      </c>
      <c r="DT16" s="14">
        <f t="shared" si="59"/>
        <v>0.46982945046417546</v>
      </c>
      <c r="DU16" s="14">
        <f t="shared" si="60"/>
        <v>114.09488351392527</v>
      </c>
      <c r="DV16" s="36">
        <f t="shared" si="61"/>
        <v>1</v>
      </c>
      <c r="DW16" s="42">
        <f t="shared" si="62"/>
        <v>0</v>
      </c>
      <c r="DX16" s="14">
        <f t="shared" si="63"/>
        <v>0.40380601060157367</v>
      </c>
      <c r="DY16" s="14">
        <f t="shared" si="64"/>
        <v>1.7889926508804181</v>
      </c>
      <c r="DZ16" s="14">
        <f t="shared" si="65"/>
        <v>0.40380601060157367</v>
      </c>
      <c r="EA16" s="14">
        <f t="shared" si="66"/>
        <v>112.1141803180472</v>
      </c>
      <c r="EC16" s="62">
        <f t="shared" si="67"/>
        <v>127.67608141186943</v>
      </c>
      <c r="ED16" s="63">
        <f t="shared" si="68"/>
        <v>124.78421403995276</v>
      </c>
      <c r="EE16" s="63">
        <f t="shared" si="69"/>
        <v>119.33882812098803</v>
      </c>
      <c r="EF16" s="63">
        <f t="shared" si="70"/>
        <v>114.09488351392527</v>
      </c>
      <c r="EG16" s="63">
        <f t="shared" si="71"/>
        <v>112.1141803180472</v>
      </c>
    </row>
    <row r="17" spans="1:137" ht="15.6" x14ac:dyDescent="0.35">
      <c r="A17"/>
      <c r="F17" s="74">
        <v>2020</v>
      </c>
      <c r="G17" s="74" t="s">
        <v>73</v>
      </c>
      <c r="H17" s="74">
        <v>2.4176907272727273</v>
      </c>
      <c r="I17" s="74">
        <v>5.3182520909090902</v>
      </c>
      <c r="J17" s="74">
        <v>25.035979545454548</v>
      </c>
      <c r="K17" s="102">
        <f t="shared" si="10"/>
        <v>70</v>
      </c>
      <c r="L17" s="75">
        <f t="shared" si="10"/>
        <v>90.79627039430504</v>
      </c>
      <c r="M17" s="72">
        <f t="shared" si="10"/>
        <v>70</v>
      </c>
      <c r="N17" s="101">
        <f t="shared" si="11"/>
        <v>50.001052092888798</v>
      </c>
      <c r="O17" s="104">
        <f t="shared" si="12"/>
        <v>70</v>
      </c>
      <c r="P17" s="104">
        <f t="shared" si="13"/>
        <v>42.081426797242592</v>
      </c>
      <c r="Q17" s="36">
        <f t="shared" si="14"/>
        <v>0</v>
      </c>
      <c r="R17" s="34">
        <f t="shared" si="15"/>
        <v>1</v>
      </c>
      <c r="S17" s="14">
        <f t="shared" si="16"/>
        <v>-0.49996054755436115</v>
      </c>
      <c r="T17" s="14">
        <f t="shared" si="17"/>
        <v>-1</v>
      </c>
      <c r="U17" s="14">
        <f t="shared" si="18"/>
        <v>-1</v>
      </c>
      <c r="V17" s="117">
        <f t="shared" si="19"/>
        <v>70</v>
      </c>
      <c r="W17" s="114">
        <f t="shared" si="20"/>
        <v>1</v>
      </c>
      <c r="X17" s="115">
        <f t="shared" si="21"/>
        <v>0</v>
      </c>
      <c r="Y17" s="19">
        <f t="shared" si="22"/>
        <v>0</v>
      </c>
      <c r="Z17" s="19">
        <f t="shared" si="23"/>
        <v>0</v>
      </c>
      <c r="AA17" s="19">
        <f t="shared" si="24"/>
        <v>0</v>
      </c>
      <c r="AB17" s="116">
        <f t="shared" si="25"/>
        <v>100</v>
      </c>
      <c r="AC17" s="114">
        <f t="shared" si="26"/>
        <v>0</v>
      </c>
      <c r="AD17" s="115">
        <f t="shared" si="27"/>
        <v>1</v>
      </c>
      <c r="AE17" s="19">
        <f t="shared" si="28"/>
        <v>-0.87024100826952666</v>
      </c>
      <c r="AF17" s="19">
        <f t="shared" si="29"/>
        <v>-1</v>
      </c>
      <c r="AG17" s="19">
        <f t="shared" si="30"/>
        <v>-1</v>
      </c>
      <c r="AH17" s="35">
        <f t="shared" si="31"/>
        <v>70</v>
      </c>
      <c r="AI17" s="35"/>
      <c r="AJ17" s="35"/>
      <c r="AK17" s="35"/>
      <c r="BB17" s="108" t="s">
        <v>97</v>
      </c>
      <c r="BC17" s="66"/>
      <c r="BD17" s="66"/>
      <c r="BE17" s="66"/>
      <c r="BF17" s="66"/>
      <c r="BG17" s="108" t="s">
        <v>98</v>
      </c>
      <c r="BH17" s="66"/>
      <c r="BI17" s="66"/>
      <c r="BK17" s="66"/>
      <c r="BL17" s="109" t="s">
        <v>99</v>
      </c>
      <c r="BM17" s="66"/>
      <c r="BN17" s="66"/>
      <c r="BO17" s="66"/>
      <c r="BP17" s="66"/>
      <c r="BS17" s="2" t="s">
        <v>15</v>
      </c>
      <c r="BT17" s="4">
        <v>14.91142</v>
      </c>
      <c r="BU17" s="1">
        <v>12.79027</v>
      </c>
      <c r="BV17" s="11">
        <v>10.232900000000001</v>
      </c>
      <c r="BW17" s="1">
        <v>8.1968599999999991</v>
      </c>
      <c r="BX17" s="12">
        <v>6.612616</v>
      </c>
      <c r="BY17" s="21">
        <f t="shared" si="32"/>
        <v>1.0194065329263331</v>
      </c>
      <c r="BZ17" s="14">
        <f t="shared" si="5"/>
        <v>0.62233158923958898</v>
      </c>
      <c r="CA17" s="14">
        <f t="shared" si="5"/>
        <v>0.14359715332691508</v>
      </c>
      <c r="CB17" s="14">
        <f t="shared" si="5"/>
        <v>-0.2375453723520605</v>
      </c>
      <c r="CC17" s="14">
        <f t="shared" si="5"/>
        <v>-0.5341126104474625</v>
      </c>
      <c r="CD17" s="25">
        <f t="shared" si="33"/>
        <v>0.62788110056128166</v>
      </c>
      <c r="CE17" s="24">
        <f t="shared" si="6"/>
        <v>0.52913821666855665</v>
      </c>
      <c r="CF17" s="24">
        <f t="shared" si="6"/>
        <v>0.41008860255322382</v>
      </c>
      <c r="CG17" s="24">
        <f t="shared" si="6"/>
        <v>0.31530772363332471</v>
      </c>
      <c r="CH17" s="24">
        <f t="shared" si="6"/>
        <v>0.24155866234593523</v>
      </c>
      <c r="CI17" s="49">
        <f t="shared" si="34"/>
        <v>107.6728660336769</v>
      </c>
      <c r="CJ17" s="49">
        <f t="shared" si="7"/>
        <v>101.74829300011339</v>
      </c>
      <c r="CK17" s="49">
        <f t="shared" si="7"/>
        <v>94.605316153193428</v>
      </c>
      <c r="CL17" s="49">
        <f t="shared" si="7"/>
        <v>88.918463417999476</v>
      </c>
      <c r="CM17" s="49">
        <f t="shared" si="7"/>
        <v>84.493519740756113</v>
      </c>
      <c r="CN17" s="25">
        <f t="shared" si="35"/>
        <v>0.37104077153797305</v>
      </c>
      <c r="CO17" s="24">
        <f t="shared" si="8"/>
        <v>0.27229788764524804</v>
      </c>
      <c r="CP17" s="24">
        <f t="shared" si="8"/>
        <v>0.15324827352991521</v>
      </c>
      <c r="CQ17" s="24">
        <f t="shared" si="8"/>
        <v>5.8467394610016078E-2</v>
      </c>
      <c r="CR17" s="24">
        <f t="shared" si="8"/>
        <v>-1.5281666677373408E-2</v>
      </c>
      <c r="CS17" s="58">
        <f t="shared" si="36"/>
        <v>122.26244629227838</v>
      </c>
      <c r="CT17" s="58">
        <f t="shared" si="9"/>
        <v>116.33787325871488</v>
      </c>
      <c r="CU17" s="58">
        <f t="shared" si="9"/>
        <v>109.19489641179491</v>
      </c>
      <c r="CV17" s="58">
        <f t="shared" si="9"/>
        <v>103.50804367660096</v>
      </c>
      <c r="CW17" s="58">
        <f t="shared" si="9"/>
        <v>99.0830999993576</v>
      </c>
      <c r="CX17" s="36">
        <f t="shared" si="37"/>
        <v>1</v>
      </c>
      <c r="CY17" s="34">
        <f t="shared" si="38"/>
        <v>0</v>
      </c>
      <c r="CZ17" s="14">
        <f t="shared" si="39"/>
        <v>0.54388754800093575</v>
      </c>
      <c r="DA17" s="14">
        <f t="shared" si="40"/>
        <v>2.4095996610587664</v>
      </c>
      <c r="DB17" s="14">
        <f t="shared" si="41"/>
        <v>0.54388754800093575</v>
      </c>
      <c r="DC17" s="14">
        <f t="shared" si="42"/>
        <v>116.31662644002807</v>
      </c>
      <c r="DD17" s="36">
        <f t="shared" si="43"/>
        <v>1</v>
      </c>
      <c r="DE17" s="34">
        <f t="shared" si="44"/>
        <v>0</v>
      </c>
      <c r="DF17" s="14">
        <f t="shared" si="45"/>
        <v>0.42285671898982635</v>
      </c>
      <c r="DG17" s="43">
        <f t="shared" si="46"/>
        <v>1.8733935176477963</v>
      </c>
      <c r="DH17" s="43">
        <f t="shared" si="47"/>
        <v>0.42285671898982635</v>
      </c>
      <c r="DI17" s="43">
        <f t="shared" si="48"/>
        <v>112.68570156969479</v>
      </c>
      <c r="DJ17" s="36">
        <f t="shared" si="49"/>
        <v>1</v>
      </c>
      <c r="DK17" s="34">
        <f t="shared" si="50"/>
        <v>0</v>
      </c>
      <c r="DL17" s="14">
        <f t="shared" si="51"/>
        <v>0.2769355860250946</v>
      </c>
      <c r="DM17" s="14">
        <f t="shared" si="52"/>
        <v>1.2269151898657382</v>
      </c>
      <c r="DN17" s="14">
        <f t="shared" si="53"/>
        <v>0.2769355860250946</v>
      </c>
      <c r="DO17" s="14">
        <f t="shared" si="54"/>
        <v>108.30806758075283</v>
      </c>
      <c r="DP17" s="36">
        <f t="shared" si="55"/>
        <v>1</v>
      </c>
      <c r="DQ17" s="42">
        <f t="shared" si="56"/>
        <v>0</v>
      </c>
      <c r="DR17" s="14">
        <f t="shared" si="57"/>
        <v>0.16076105376675393</v>
      </c>
      <c r="DS17" s="14">
        <f t="shared" si="58"/>
        <v>0.71222402883022784</v>
      </c>
      <c r="DT17" s="14">
        <f t="shared" si="59"/>
        <v>0.16076105376675393</v>
      </c>
      <c r="DU17" s="14">
        <f t="shared" si="60"/>
        <v>104.82283161300262</v>
      </c>
      <c r="DV17" s="36">
        <f t="shared" si="61"/>
        <v>1</v>
      </c>
      <c r="DW17" s="42">
        <f t="shared" si="62"/>
        <v>0</v>
      </c>
      <c r="DX17" s="14">
        <f t="shared" si="63"/>
        <v>7.0365577409176233E-2</v>
      </c>
      <c r="DY17" s="14">
        <f t="shared" si="64"/>
        <v>0.31174251386807583</v>
      </c>
      <c r="DZ17" s="14">
        <f t="shared" si="65"/>
        <v>7.0365577409176233E-2</v>
      </c>
      <c r="EA17" s="14">
        <f t="shared" si="66"/>
        <v>102.11096732227529</v>
      </c>
      <c r="EC17" s="62">
        <f t="shared" si="67"/>
        <v>116.31662644002807</v>
      </c>
      <c r="ED17" s="63">
        <f t="shared" si="68"/>
        <v>112.68570156969479</v>
      </c>
      <c r="EE17" s="63">
        <f t="shared" si="69"/>
        <v>108.30806758075283</v>
      </c>
      <c r="EF17" s="63">
        <f t="shared" si="70"/>
        <v>104.82283161300262</v>
      </c>
      <c r="EG17" s="63">
        <f t="shared" si="71"/>
        <v>102.11096732227529</v>
      </c>
    </row>
    <row r="18" spans="1:137" x14ac:dyDescent="0.3">
      <c r="A18" s="7">
        <v>2000</v>
      </c>
      <c r="B18" s="5" t="s">
        <v>74</v>
      </c>
      <c r="C18" s="35">
        <f>AVERAGE(C19:C31)</f>
        <v>9.6483123076923061</v>
      </c>
      <c r="D18" s="35">
        <f t="shared" ref="D18:E18" si="87">AVERAGE(D19:D31)</f>
        <v>7.7238823076923069</v>
      </c>
      <c r="E18" s="35">
        <f t="shared" si="87"/>
        <v>53.076242307692304</v>
      </c>
      <c r="F18" s="74">
        <v>2020</v>
      </c>
      <c r="G18" s="74" t="s">
        <v>74</v>
      </c>
      <c r="H18" s="74">
        <v>4.4010682307692299</v>
      </c>
      <c r="I18" s="74">
        <v>5.7876470000000007</v>
      </c>
      <c r="J18" s="74">
        <v>29.052998846153841</v>
      </c>
      <c r="K18" s="101">
        <f t="shared" si="10"/>
        <v>79.264804141183859</v>
      </c>
      <c r="L18" s="75">
        <f t="shared" si="10"/>
        <v>95.14966412944645</v>
      </c>
      <c r="M18" s="75">
        <f t="shared" si="10"/>
        <v>76.708613064638129</v>
      </c>
      <c r="N18" s="101">
        <f t="shared" si="11"/>
        <v>59.265856234072658</v>
      </c>
      <c r="O18" s="104">
        <f t="shared" si="12"/>
        <v>74.35339373514141</v>
      </c>
      <c r="P18" s="104">
        <f t="shared" si="13"/>
        <v>48.790039861880715</v>
      </c>
      <c r="Q18" s="36">
        <f t="shared" si="14"/>
        <v>0</v>
      </c>
      <c r="R18" s="34">
        <f t="shared" si="15"/>
        <v>1</v>
      </c>
      <c r="S18" s="14">
        <f t="shared" si="16"/>
        <v>-0.2683465360111269</v>
      </c>
      <c r="T18" s="14">
        <f t="shared" si="17"/>
        <v>-0.53673542307245625</v>
      </c>
      <c r="U18" s="14">
        <f t="shared" si="18"/>
        <v>-0.53673542307245625</v>
      </c>
      <c r="V18" s="113">
        <f t="shared" si="19"/>
        <v>83.897937307826311</v>
      </c>
      <c r="W18" s="114">
        <f t="shared" si="20"/>
        <v>1</v>
      </c>
      <c r="X18" s="115">
        <f t="shared" si="21"/>
        <v>0</v>
      </c>
      <c r="Y18" s="19">
        <f t="shared" si="22"/>
        <v>0.11104539743864095</v>
      </c>
      <c r="Z18" s="19">
        <f t="shared" si="23"/>
        <v>0.20933531121684051</v>
      </c>
      <c r="AA18" s="19">
        <f t="shared" si="24"/>
        <v>0.11104539743864095</v>
      </c>
      <c r="AB18" s="116">
        <f t="shared" si="25"/>
        <v>103.33136192315922</v>
      </c>
      <c r="AC18" s="114">
        <f t="shared" si="26"/>
        <v>0</v>
      </c>
      <c r="AD18" s="115">
        <f t="shared" si="27"/>
        <v>1</v>
      </c>
      <c r="AE18" s="19">
        <f t="shared" si="28"/>
        <v>-0.66112895390121129</v>
      </c>
      <c r="AF18" s="19">
        <f t="shared" si="29"/>
        <v>-0.75970788278050183</v>
      </c>
      <c r="AG18" s="19">
        <f t="shared" si="30"/>
        <v>-0.75970788278050183</v>
      </c>
      <c r="AH18" s="19">
        <f t="shared" si="31"/>
        <v>77.208763516584952</v>
      </c>
      <c r="AI18" s="19"/>
      <c r="AJ18" s="19"/>
      <c r="AK18" s="19"/>
      <c r="BB18" s="82">
        <v>2000</v>
      </c>
      <c r="BC18" s="18">
        <v>2005</v>
      </c>
      <c r="BD18" s="18">
        <v>2010</v>
      </c>
      <c r="BE18" s="18">
        <v>2015</v>
      </c>
      <c r="BF18" s="18">
        <v>2020</v>
      </c>
      <c r="BG18" s="80">
        <v>2000</v>
      </c>
      <c r="BH18" s="18">
        <v>2005</v>
      </c>
      <c r="BI18" s="18">
        <v>2010</v>
      </c>
      <c r="BJ18" s="18">
        <v>2015</v>
      </c>
      <c r="BK18" s="18">
        <v>2020</v>
      </c>
      <c r="BL18" s="82">
        <v>2000</v>
      </c>
      <c r="BM18" s="18">
        <v>2005</v>
      </c>
      <c r="BN18" s="18">
        <v>2010</v>
      </c>
      <c r="BO18" s="18">
        <v>2015</v>
      </c>
      <c r="BP18" s="18">
        <v>2020</v>
      </c>
      <c r="BS18" s="2" t="s">
        <v>16</v>
      </c>
      <c r="BT18" s="4">
        <v>6.44855</v>
      </c>
      <c r="BU18" s="1">
        <v>5.5415799999999997</v>
      </c>
      <c r="BV18" s="11">
        <v>4.3636599999999994</v>
      </c>
      <c r="BW18" s="1">
        <v>3.52447</v>
      </c>
      <c r="BX18" s="12">
        <v>2.8905339999999997</v>
      </c>
      <c r="BY18" s="21">
        <f t="shared" si="32"/>
        <v>-0.56482543024375664</v>
      </c>
      <c r="BZ18" s="14">
        <f t="shared" si="5"/>
        <v>-0.73460836010518382</v>
      </c>
      <c r="CA18" s="14">
        <f t="shared" si="5"/>
        <v>-0.95511257605761046</v>
      </c>
      <c r="CB18" s="14">
        <f t="shared" si="5"/>
        <v>-1.1122072284831714</v>
      </c>
      <c r="CC18" s="14">
        <f t="shared" si="5"/>
        <v>-1.2308787517139659</v>
      </c>
      <c r="CD18" s="25">
        <f t="shared" si="33"/>
        <v>0.23392113082353286</v>
      </c>
      <c r="CE18" s="24">
        <f t="shared" si="6"/>
        <v>0.19170024432131239</v>
      </c>
      <c r="CF18" s="24">
        <f t="shared" si="6"/>
        <v>0.13686620722119278</v>
      </c>
      <c r="CG18" s="24">
        <f t="shared" si="6"/>
        <v>9.780058681059671E-2</v>
      </c>
      <c r="CH18" s="24">
        <f t="shared" si="6"/>
        <v>6.8289864398971611E-2</v>
      </c>
      <c r="CI18" s="49">
        <f t="shared" si="34"/>
        <v>84.035267849411966</v>
      </c>
      <c r="CJ18" s="49">
        <f t="shared" si="7"/>
        <v>81.502014659278743</v>
      </c>
      <c r="CK18" s="49">
        <f t="shared" si="7"/>
        <v>78.211972433271569</v>
      </c>
      <c r="CL18" s="49">
        <f t="shared" si="7"/>
        <v>75.868035208635803</v>
      </c>
      <c r="CM18" s="49">
        <f t="shared" si="7"/>
        <v>74.097391863938299</v>
      </c>
      <c r="CN18" s="25">
        <f t="shared" si="35"/>
        <v>-2.2919198199775798E-2</v>
      </c>
      <c r="CO18" s="24">
        <f t="shared" si="8"/>
        <v>-6.5140084701996226E-2</v>
      </c>
      <c r="CP18" s="24">
        <f t="shared" si="8"/>
        <v>-0.11997412180211585</v>
      </c>
      <c r="CQ18" s="24">
        <f t="shared" si="8"/>
        <v>-0.15903974221271192</v>
      </c>
      <c r="CR18" s="24">
        <f t="shared" si="8"/>
        <v>-0.18855046462433703</v>
      </c>
      <c r="CS18" s="58">
        <f t="shared" si="36"/>
        <v>98.624848108013452</v>
      </c>
      <c r="CT18" s="58">
        <f t="shared" si="9"/>
        <v>96.091594917880229</v>
      </c>
      <c r="CU18" s="58">
        <f t="shared" si="9"/>
        <v>92.801552691873042</v>
      </c>
      <c r="CV18" s="58">
        <f t="shared" si="9"/>
        <v>90.457615467237289</v>
      </c>
      <c r="CW18" s="58">
        <f t="shared" si="9"/>
        <v>88.686972122539771</v>
      </c>
      <c r="CX18" s="36">
        <f t="shared" si="37"/>
        <v>1</v>
      </c>
      <c r="CY18" s="34">
        <f t="shared" si="38"/>
        <v>0</v>
      </c>
      <c r="CZ18" s="14">
        <f t="shared" si="39"/>
        <v>6.1004125370170657E-2</v>
      </c>
      <c r="DA18" s="14">
        <f t="shared" si="40"/>
        <v>0.27026822061919464</v>
      </c>
      <c r="DB18" s="14">
        <f t="shared" si="41"/>
        <v>6.1004125370170657E-2</v>
      </c>
      <c r="DC18" s="14">
        <f t="shared" si="42"/>
        <v>101.83012376110511</v>
      </c>
      <c r="DD18" s="36">
        <f t="shared" si="43"/>
        <v>1</v>
      </c>
      <c r="DE18" s="34">
        <f t="shared" si="44"/>
        <v>0</v>
      </c>
      <c r="DF18" s="14">
        <f t="shared" si="45"/>
        <v>9.2532680577665765E-3</v>
      </c>
      <c r="DG18" s="43">
        <f t="shared" si="46"/>
        <v>4.0995002841362892E-2</v>
      </c>
      <c r="DH18" s="43">
        <f t="shared" si="47"/>
        <v>9.2532680577665765E-3</v>
      </c>
      <c r="DI18" s="43">
        <f t="shared" si="48"/>
        <v>100.277598041733</v>
      </c>
      <c r="DJ18" s="36">
        <f t="shared" si="49"/>
        <v>0</v>
      </c>
      <c r="DK18" s="34">
        <f t="shared" si="50"/>
        <v>1</v>
      </c>
      <c r="DL18" s="14">
        <f t="shared" si="51"/>
        <v>-5.7957742058805099E-2</v>
      </c>
      <c r="DM18" s="14">
        <f t="shared" si="52"/>
        <v>-0.25677174653828977</v>
      </c>
      <c r="DN18" s="14">
        <f t="shared" si="53"/>
        <v>-0.25677174653828977</v>
      </c>
      <c r="DO18" s="14">
        <f t="shared" si="54"/>
        <v>92.296847603851305</v>
      </c>
      <c r="DP18" s="36">
        <f t="shared" si="55"/>
        <v>0</v>
      </c>
      <c r="DQ18" s="42">
        <f t="shared" si="56"/>
        <v>1</v>
      </c>
      <c r="DR18" s="14">
        <f t="shared" si="57"/>
        <v>-0.10584113616003926</v>
      </c>
      <c r="DS18" s="14">
        <f t="shared" si="58"/>
        <v>-0.46891083782794485</v>
      </c>
      <c r="DT18" s="14">
        <f t="shared" si="59"/>
        <v>-0.46891083782794485</v>
      </c>
      <c r="DU18" s="14">
        <f t="shared" si="60"/>
        <v>85.932674865161658</v>
      </c>
      <c r="DV18" s="36">
        <f t="shared" si="61"/>
        <v>0</v>
      </c>
      <c r="DW18" s="42">
        <f t="shared" si="62"/>
        <v>1</v>
      </c>
      <c r="DX18" s="14">
        <f t="shared" si="63"/>
        <v>-0.1420129295834118</v>
      </c>
      <c r="DY18" s="14">
        <f t="shared" si="64"/>
        <v>-0.62916370902016461</v>
      </c>
      <c r="DZ18" s="14">
        <f t="shared" si="65"/>
        <v>-0.62916370902016461</v>
      </c>
      <c r="EA18" s="14">
        <f t="shared" si="66"/>
        <v>81.12508872939506</v>
      </c>
      <c r="EC18" s="62">
        <f t="shared" si="67"/>
        <v>101.83012376110511</v>
      </c>
      <c r="ED18" s="63">
        <f t="shared" si="68"/>
        <v>100.277598041733</v>
      </c>
      <c r="EE18" s="63">
        <f t="shared" si="69"/>
        <v>92.296847603851305</v>
      </c>
      <c r="EF18" s="63">
        <f t="shared" si="70"/>
        <v>85.932674865161658</v>
      </c>
      <c r="EG18" s="63">
        <f t="shared" si="71"/>
        <v>81.12508872939506</v>
      </c>
    </row>
    <row r="19" spans="1:137" x14ac:dyDescent="0.3">
      <c r="A19" s="7">
        <v>2000</v>
      </c>
      <c r="B19" s="2" t="s">
        <v>11</v>
      </c>
      <c r="C19" s="4">
        <v>2.9031400000000001</v>
      </c>
      <c r="D19" s="4">
        <v>3.5698300000000001</v>
      </c>
      <c r="E19" s="4">
        <v>32.695729999999998</v>
      </c>
      <c r="F19" s="74">
        <v>2020</v>
      </c>
      <c r="G19" s="74" t="s">
        <v>75</v>
      </c>
      <c r="H19" s="74">
        <v>8.3039853749999999</v>
      </c>
      <c r="I19" s="74">
        <v>6.4416846249999988</v>
      </c>
      <c r="J19" s="74">
        <v>36.018620000000006</v>
      </c>
      <c r="K19" s="101">
        <f t="shared" si="10"/>
        <v>97.496211352781529</v>
      </c>
      <c r="L19" s="75">
        <f t="shared" si="10"/>
        <v>101.21552305564607</v>
      </c>
      <c r="M19" s="75">
        <f t="shared" si="10"/>
        <v>88.341531300275491</v>
      </c>
      <c r="N19" s="101">
        <f t="shared" si="11"/>
        <v>77.497263445670328</v>
      </c>
      <c r="O19" s="104">
        <f t="shared" si="12"/>
        <v>80.419252661341034</v>
      </c>
      <c r="P19" s="104">
        <f t="shared" si="13"/>
        <v>60.422958097518084</v>
      </c>
      <c r="Q19" s="36">
        <f t="shared" si="14"/>
        <v>1</v>
      </c>
      <c r="R19" s="34">
        <f t="shared" si="15"/>
        <v>0</v>
      </c>
      <c r="S19" s="14">
        <f t="shared" si="16"/>
        <v>0.18742665638544934</v>
      </c>
      <c r="T19" s="14">
        <f t="shared" si="17"/>
        <v>0.37488289286480203</v>
      </c>
      <c r="U19" s="14">
        <f t="shared" si="18"/>
        <v>0.18742665638544934</v>
      </c>
      <c r="V19" s="113">
        <f t="shared" si="19"/>
        <v>105.62279969156349</v>
      </c>
      <c r="W19" s="114">
        <f t="shared" si="20"/>
        <v>1</v>
      </c>
      <c r="X19" s="115">
        <f t="shared" si="21"/>
        <v>0</v>
      </c>
      <c r="Y19" s="19">
        <f t="shared" si="22"/>
        <v>0.26577197542520226</v>
      </c>
      <c r="Z19" s="19">
        <f t="shared" si="23"/>
        <v>0.50101544477870896</v>
      </c>
      <c r="AA19" s="19">
        <f t="shared" si="24"/>
        <v>0.26577197542520226</v>
      </c>
      <c r="AB19" s="116">
        <f t="shared" si="25"/>
        <v>107.97315926275607</v>
      </c>
      <c r="AC19" s="114">
        <f t="shared" si="26"/>
        <v>0</v>
      </c>
      <c r="AD19" s="115">
        <f t="shared" si="27"/>
        <v>1</v>
      </c>
      <c r="AE19" s="19">
        <f t="shared" si="28"/>
        <v>-0.29852294173228816</v>
      </c>
      <c r="AF19" s="19">
        <f t="shared" si="29"/>
        <v>-0.3430347902426486</v>
      </c>
      <c r="AG19" s="19">
        <f t="shared" si="30"/>
        <v>-0.3430347902426486</v>
      </c>
      <c r="AH19" s="19">
        <f t="shared" si="31"/>
        <v>89.708956292720544</v>
      </c>
      <c r="AI19" s="19"/>
      <c r="AJ19" s="19"/>
      <c r="AK19" s="19"/>
      <c r="BA19" s="78" t="s">
        <v>73</v>
      </c>
      <c r="BB19" s="19">
        <f>N5</f>
        <v>62.224831240957286</v>
      </c>
      <c r="BC19" s="19">
        <f>N8</f>
        <v>59.078716083931589</v>
      </c>
      <c r="BD19" s="19">
        <f>N11</f>
        <v>55.059756909050684</v>
      </c>
      <c r="BE19" s="19">
        <f>N14</f>
        <v>51.515375164645533</v>
      </c>
      <c r="BF19" s="19">
        <f>N17</f>
        <v>50.001052092888798</v>
      </c>
      <c r="BG19" s="19">
        <f>O5</f>
        <v>85.98333291615738</v>
      </c>
      <c r="BH19" s="19">
        <f>O8</f>
        <v>61.758657371459549</v>
      </c>
      <c r="BI19" s="19">
        <f>O11</f>
        <v>58.209882116615532</v>
      </c>
      <c r="BJ19" s="19">
        <f>O14</f>
        <v>49.20372960569496</v>
      </c>
      <c r="BK19" s="19">
        <f>O17</f>
        <v>70</v>
      </c>
      <c r="BL19" s="19">
        <f>P5</f>
        <v>82.024851028045987</v>
      </c>
      <c r="BM19" s="19">
        <f>P8</f>
        <v>71.718699405843608</v>
      </c>
      <c r="BN19" s="19">
        <f>P11</f>
        <v>61.702754975206744</v>
      </c>
      <c r="BO19" s="19">
        <f>P14</f>
        <v>51.450290825646853</v>
      </c>
      <c r="BP19" s="19">
        <f>P17</f>
        <v>42.081426797242592</v>
      </c>
      <c r="BS19" s="2" t="s">
        <v>17</v>
      </c>
      <c r="BT19" s="4">
        <v>6.3948900000000002</v>
      </c>
      <c r="BU19" s="1">
        <v>5.3142040000000001</v>
      </c>
      <c r="BV19" s="11">
        <v>4.3822200000000002</v>
      </c>
      <c r="BW19" s="1">
        <v>3.3370700000000002</v>
      </c>
      <c r="BX19" s="12">
        <v>2.895743</v>
      </c>
      <c r="BY19" s="21">
        <f t="shared" si="32"/>
        <v>-0.57487047254544699</v>
      </c>
      <c r="BZ19" s="14">
        <f t="shared" si="5"/>
        <v>-0.77717268247546267</v>
      </c>
      <c r="CA19" s="14">
        <f t="shared" si="5"/>
        <v>-0.95163818200022354</v>
      </c>
      <c r="CB19" s="14">
        <f t="shared" si="5"/>
        <v>-1.1472881253772598</v>
      </c>
      <c r="CC19" s="14">
        <f t="shared" si="5"/>
        <v>-1.2299036375628385</v>
      </c>
      <c r="CD19" s="25">
        <f t="shared" si="33"/>
        <v>0.23142317304134691</v>
      </c>
      <c r="CE19" s="24">
        <f t="shared" si="6"/>
        <v>0.18111553226983457</v>
      </c>
      <c r="CF19" s="24">
        <f t="shared" si="6"/>
        <v>0.13773020454578042</v>
      </c>
      <c r="CG19" s="24">
        <f t="shared" si="6"/>
        <v>8.907682072074137E-2</v>
      </c>
      <c r="CH19" s="24">
        <f t="shared" si="6"/>
        <v>6.8532351579132011E-2</v>
      </c>
      <c r="CI19" s="49">
        <f t="shared" si="34"/>
        <v>83.885390382480807</v>
      </c>
      <c r="CJ19" s="49">
        <f t="shared" si="7"/>
        <v>80.86693193619007</v>
      </c>
      <c r="CK19" s="49">
        <f t="shared" si="7"/>
        <v>78.263812272746833</v>
      </c>
      <c r="CL19" s="49">
        <f t="shared" si="7"/>
        <v>75.344609243244477</v>
      </c>
      <c r="CM19" s="49">
        <f t="shared" si="7"/>
        <v>74.11194109474792</v>
      </c>
      <c r="CN19" s="25">
        <f t="shared" si="35"/>
        <v>-2.5417155981961693E-2</v>
      </c>
      <c r="CO19" s="24">
        <f t="shared" si="8"/>
        <v>-7.5724796753474058E-2</v>
      </c>
      <c r="CP19" s="24">
        <f t="shared" si="8"/>
        <v>-0.11911012447752821</v>
      </c>
      <c r="CQ19" s="24">
        <f t="shared" si="8"/>
        <v>-0.16776350830256725</v>
      </c>
      <c r="CR19" s="24">
        <f t="shared" si="8"/>
        <v>-0.18830797744417666</v>
      </c>
      <c r="CS19" s="58">
        <f t="shared" si="36"/>
        <v>98.474970641082294</v>
      </c>
      <c r="CT19" s="58">
        <f t="shared" si="9"/>
        <v>95.456512194791557</v>
      </c>
      <c r="CU19" s="58">
        <f t="shared" si="9"/>
        <v>92.853392531348305</v>
      </c>
      <c r="CV19" s="58">
        <f t="shared" si="9"/>
        <v>89.934189501845964</v>
      </c>
      <c r="CW19" s="58">
        <f t="shared" si="9"/>
        <v>88.701521353349406</v>
      </c>
      <c r="CX19" s="36">
        <f t="shared" si="37"/>
        <v>1</v>
      </c>
      <c r="CY19" s="34">
        <f t="shared" si="38"/>
        <v>0</v>
      </c>
      <c r="CZ19" s="14">
        <f t="shared" si="39"/>
        <v>5.7942336112109652E-2</v>
      </c>
      <c r="DA19" s="14">
        <f t="shared" si="40"/>
        <v>0.25670349315747221</v>
      </c>
      <c r="DB19" s="14">
        <f t="shared" si="41"/>
        <v>5.7942336112109652E-2</v>
      </c>
      <c r="DC19" s="14">
        <f t="shared" si="42"/>
        <v>101.73827008336329</v>
      </c>
      <c r="DD19" s="36">
        <f t="shared" si="43"/>
        <v>0</v>
      </c>
      <c r="DE19" s="34">
        <f t="shared" si="44"/>
        <v>1</v>
      </c>
      <c r="DF19" s="14">
        <f t="shared" si="45"/>
        <v>-3.7205931860068283E-3</v>
      </c>
      <c r="DG19" s="43">
        <f t="shared" si="46"/>
        <v>-1.6483444257716647E-2</v>
      </c>
      <c r="DH19" s="43">
        <f t="shared" si="47"/>
        <v>-1.6483444257716647E-2</v>
      </c>
      <c r="DI19" s="43">
        <f t="shared" si="48"/>
        <v>99.505496672268507</v>
      </c>
      <c r="DJ19" s="36">
        <f t="shared" si="49"/>
        <v>0</v>
      </c>
      <c r="DK19" s="34">
        <f t="shared" si="50"/>
        <v>1</v>
      </c>
      <c r="DL19" s="14">
        <f t="shared" si="51"/>
        <v>-5.6898725871149212E-2</v>
      </c>
      <c r="DM19" s="14">
        <f t="shared" si="52"/>
        <v>-0.25207995858283733</v>
      </c>
      <c r="DN19" s="14">
        <f t="shared" si="53"/>
        <v>-0.25207995858283733</v>
      </c>
      <c r="DO19" s="14">
        <f t="shared" si="54"/>
        <v>92.437601242514887</v>
      </c>
      <c r="DP19" s="36">
        <f t="shared" si="55"/>
        <v>0</v>
      </c>
      <c r="DQ19" s="42">
        <f t="shared" si="56"/>
        <v>1</v>
      </c>
      <c r="DR19" s="14">
        <f t="shared" si="57"/>
        <v>-0.1165340043479005</v>
      </c>
      <c r="DS19" s="14">
        <f t="shared" si="58"/>
        <v>-0.51628373992125076</v>
      </c>
      <c r="DT19" s="14">
        <f t="shared" si="59"/>
        <v>-0.51628373992125076</v>
      </c>
      <c r="DU19" s="14">
        <f t="shared" si="60"/>
        <v>84.511487802362481</v>
      </c>
      <c r="DV19" s="36">
        <f t="shared" si="61"/>
        <v>0</v>
      </c>
      <c r="DW19" s="42">
        <f t="shared" si="62"/>
        <v>1</v>
      </c>
      <c r="DX19" s="14">
        <f t="shared" si="63"/>
        <v>-0.14171570893031377</v>
      </c>
      <c r="DY19" s="14">
        <f t="shared" si="64"/>
        <v>-0.62784692435098621</v>
      </c>
      <c r="DZ19" s="14">
        <f t="shared" si="65"/>
        <v>-0.62784692435098621</v>
      </c>
      <c r="EA19" s="14">
        <f t="shared" si="66"/>
        <v>81.164592269470418</v>
      </c>
      <c r="EC19" s="62">
        <f t="shared" si="67"/>
        <v>101.73827008336329</v>
      </c>
      <c r="ED19" s="63">
        <f t="shared" si="68"/>
        <v>99.505496672268507</v>
      </c>
      <c r="EE19" s="63">
        <f t="shared" si="69"/>
        <v>92.437601242514887</v>
      </c>
      <c r="EF19" s="63">
        <f t="shared" si="70"/>
        <v>84.511487802362481</v>
      </c>
      <c r="EG19" s="63">
        <f t="shared" si="71"/>
        <v>81.164592269470418</v>
      </c>
    </row>
    <row r="20" spans="1:137" x14ac:dyDescent="0.3">
      <c r="A20" s="7">
        <v>2000</v>
      </c>
      <c r="B20" s="2" t="s">
        <v>8</v>
      </c>
      <c r="C20" s="4">
        <v>7.1508500000000002</v>
      </c>
      <c r="D20" s="4">
        <v>7.9380000000000006</v>
      </c>
      <c r="E20" s="4">
        <v>51.139310000000002</v>
      </c>
      <c r="BA20" s="78" t="s">
        <v>74</v>
      </c>
      <c r="BB20" s="19">
        <f t="shared" ref="BB20:BB21" si="88">N6</f>
        <v>83.776918080834761</v>
      </c>
      <c r="BC20" s="19">
        <f t="shared" ref="BC20:BC21" si="89">N9</f>
        <v>77.936886563148846</v>
      </c>
      <c r="BD20" s="19">
        <f t="shared" ref="BD20:BD21" si="90">N12</f>
        <v>70</v>
      </c>
      <c r="BE20" s="19">
        <f t="shared" ref="BE20:BE21" si="91">N15</f>
        <v>63.186524913227885</v>
      </c>
      <c r="BF20" s="19">
        <f t="shared" ref="BF20:BF21" si="92">N18</f>
        <v>59.265856234072658</v>
      </c>
      <c r="BG20" s="19">
        <f t="shared" ref="BG20:BG21" si="93">O6</f>
        <v>92.310969531164289</v>
      </c>
      <c r="BH20" s="19">
        <f t="shared" ref="BH20:BH21" si="94">O9</f>
        <v>67.941780853804673</v>
      </c>
      <c r="BI20" s="19">
        <f t="shared" ref="BI20:BI21" si="95">O12</f>
        <v>62.24732855958387</v>
      </c>
      <c r="BJ20" s="19">
        <f t="shared" ref="BJ20:BJ21" si="96">O15</f>
        <v>51.763677435123093</v>
      </c>
      <c r="BK20" s="19">
        <f t="shared" ref="BK20:BK21" si="97">O18</f>
        <v>74.35339373514141</v>
      </c>
      <c r="BL20" s="19">
        <f t="shared" ref="BL20:BL21" si="98">P6</f>
        <v>88.909997690563216</v>
      </c>
      <c r="BM20" s="19">
        <f t="shared" ref="BM20:BM21" si="99">P9</f>
        <v>77.278530469278195</v>
      </c>
      <c r="BN20" s="19">
        <f t="shared" ref="BN20:BN21" si="100">P12</f>
        <v>69.031924525692943</v>
      </c>
      <c r="BO20" s="19">
        <f t="shared" ref="BO20:BO21" si="101">P15</f>
        <v>58.852900189669462</v>
      </c>
      <c r="BP20" s="19">
        <f t="shared" ref="BP20:BP21" si="102">P18</f>
        <v>48.790039861880715</v>
      </c>
      <c r="BS20" s="2" t="s">
        <v>18</v>
      </c>
      <c r="BT20" s="4">
        <v>13.887510000000001</v>
      </c>
      <c r="BU20" s="1">
        <v>12.567819999999999</v>
      </c>
      <c r="BV20" s="11">
        <v>10.18135</v>
      </c>
      <c r="BW20" s="1">
        <v>8.2745300000000004</v>
      </c>
      <c r="BX20" s="12">
        <v>7.0304489999999999</v>
      </c>
      <c r="BY20" s="21">
        <f t="shared" si="32"/>
        <v>0.8277326741279013</v>
      </c>
      <c r="BZ20" s="14">
        <f t="shared" si="5"/>
        <v>0.58068940399898072</v>
      </c>
      <c r="CA20" s="14">
        <f t="shared" si="5"/>
        <v>0.13394709871170546</v>
      </c>
      <c r="CB20" s="14">
        <f t="shared" si="5"/>
        <v>-0.22300570713453705</v>
      </c>
      <c r="CC20" s="14">
        <f t="shared" si="5"/>
        <v>-0.45589512703258689</v>
      </c>
      <c r="CD20" s="25">
        <f t="shared" si="33"/>
        <v>0.58021647229519957</v>
      </c>
      <c r="CE20" s="24">
        <f t="shared" si="6"/>
        <v>0.51878281770010237</v>
      </c>
      <c r="CF20" s="24">
        <f t="shared" si="6"/>
        <v>0.40768886860481374</v>
      </c>
      <c r="CG20" s="24">
        <f t="shared" si="6"/>
        <v>0.31892338485103588</v>
      </c>
      <c r="CH20" s="24">
        <f t="shared" si="6"/>
        <v>0.26100944866729348</v>
      </c>
      <c r="CI20" s="49">
        <f t="shared" si="34"/>
        <v>104.81298833771197</v>
      </c>
      <c r="CJ20" s="49">
        <f t="shared" si="7"/>
        <v>101.12696906200614</v>
      </c>
      <c r="CK20" s="49">
        <f t="shared" si="7"/>
        <v>94.461332116288816</v>
      </c>
      <c r="CL20" s="49">
        <f t="shared" si="7"/>
        <v>89.135403091062159</v>
      </c>
      <c r="CM20" s="49">
        <f t="shared" si="7"/>
        <v>85.66056692003761</v>
      </c>
      <c r="CN20" s="25">
        <f t="shared" si="35"/>
        <v>0.32337614327189096</v>
      </c>
      <c r="CO20" s="24">
        <f t="shared" si="8"/>
        <v>0.26194248867679376</v>
      </c>
      <c r="CP20" s="24">
        <f t="shared" si="8"/>
        <v>0.15084853958150515</v>
      </c>
      <c r="CQ20" s="24">
        <f t="shared" si="8"/>
        <v>6.2083055827727267E-2</v>
      </c>
      <c r="CR20" s="24">
        <f t="shared" si="8"/>
        <v>4.1691196439848054E-3</v>
      </c>
      <c r="CS20" s="58">
        <f t="shared" si="36"/>
        <v>119.40256859631346</v>
      </c>
      <c r="CT20" s="58">
        <f t="shared" si="9"/>
        <v>115.71654932060763</v>
      </c>
      <c r="CU20" s="58">
        <f t="shared" si="9"/>
        <v>109.05091237489032</v>
      </c>
      <c r="CV20" s="58">
        <f t="shared" si="9"/>
        <v>103.72498334966363</v>
      </c>
      <c r="CW20" s="58">
        <f t="shared" si="9"/>
        <v>100.25014717863908</v>
      </c>
      <c r="CX20" s="36">
        <f t="shared" si="37"/>
        <v>1</v>
      </c>
      <c r="CY20" s="34">
        <f t="shared" si="38"/>
        <v>0</v>
      </c>
      <c r="CZ20" s="14">
        <f t="shared" si="39"/>
        <v>0.48546420399755791</v>
      </c>
      <c r="DA20" s="14">
        <f t="shared" si="40"/>
        <v>2.1507651456779939</v>
      </c>
      <c r="DB20" s="14">
        <f t="shared" si="41"/>
        <v>0.48546420399755791</v>
      </c>
      <c r="DC20" s="14">
        <f t="shared" si="42"/>
        <v>114.56392611992673</v>
      </c>
      <c r="DD20" s="36">
        <f t="shared" si="43"/>
        <v>1</v>
      </c>
      <c r="DE20" s="34">
        <f t="shared" si="44"/>
        <v>0</v>
      </c>
      <c r="DF20" s="14">
        <f t="shared" si="45"/>
        <v>0.41016393068465162</v>
      </c>
      <c r="DG20" s="43">
        <f t="shared" si="46"/>
        <v>1.8171603155631864</v>
      </c>
      <c r="DH20" s="43">
        <f t="shared" si="47"/>
        <v>0.41016393068465162</v>
      </c>
      <c r="DI20" s="43">
        <f t="shared" si="48"/>
        <v>112.30491792053955</v>
      </c>
      <c r="DJ20" s="36">
        <f t="shared" si="49"/>
        <v>1</v>
      </c>
      <c r="DK20" s="34">
        <f t="shared" si="50"/>
        <v>0</v>
      </c>
      <c r="DL20" s="14">
        <f t="shared" si="51"/>
        <v>0.27399419138750519</v>
      </c>
      <c r="DM20" s="14">
        <f t="shared" si="52"/>
        <v>1.2138838499355891</v>
      </c>
      <c r="DN20" s="14">
        <f t="shared" si="53"/>
        <v>0.27399419138750519</v>
      </c>
      <c r="DO20" s="14">
        <f t="shared" si="54"/>
        <v>108.21982574162516</v>
      </c>
      <c r="DP20" s="36">
        <f t="shared" si="55"/>
        <v>1</v>
      </c>
      <c r="DQ20" s="42">
        <f t="shared" si="56"/>
        <v>0</v>
      </c>
      <c r="DR20" s="14">
        <f t="shared" si="57"/>
        <v>0.16519283109947108</v>
      </c>
      <c r="DS20" s="14">
        <f t="shared" si="58"/>
        <v>0.73185825137871841</v>
      </c>
      <c r="DT20" s="14">
        <f t="shared" si="59"/>
        <v>0.16519283109947108</v>
      </c>
      <c r="DU20" s="14">
        <f t="shared" si="60"/>
        <v>104.95578493298413</v>
      </c>
      <c r="DV20" s="36">
        <f t="shared" si="61"/>
        <v>1</v>
      </c>
      <c r="DW20" s="42">
        <f t="shared" si="62"/>
        <v>0</v>
      </c>
      <c r="DX20" s="14">
        <f t="shared" si="63"/>
        <v>9.4206736392840218E-2</v>
      </c>
      <c r="DY20" s="14">
        <f t="shared" si="64"/>
        <v>0.41736664300549464</v>
      </c>
      <c r="DZ20" s="14">
        <f t="shared" si="65"/>
        <v>9.4206736392840218E-2</v>
      </c>
      <c r="EA20" s="14">
        <f t="shared" si="66"/>
        <v>102.82620209178521</v>
      </c>
      <c r="EC20" s="62">
        <f t="shared" si="67"/>
        <v>114.56392611992673</v>
      </c>
      <c r="ED20" s="63">
        <f t="shared" si="68"/>
        <v>112.30491792053955</v>
      </c>
      <c r="EE20" s="63">
        <f t="shared" si="69"/>
        <v>108.21982574162516</v>
      </c>
      <c r="EF20" s="63">
        <f t="shared" si="70"/>
        <v>104.95578493298413</v>
      </c>
      <c r="EG20" s="63">
        <f t="shared" si="71"/>
        <v>102.82620209178521</v>
      </c>
    </row>
    <row r="21" spans="1:137" x14ac:dyDescent="0.3">
      <c r="A21" s="7">
        <v>2000</v>
      </c>
      <c r="B21" s="2" t="s">
        <v>13</v>
      </c>
      <c r="C21" s="4">
        <v>11.98021</v>
      </c>
      <c r="D21" s="4">
        <v>10.20683</v>
      </c>
      <c r="E21" s="4">
        <v>63.61468</v>
      </c>
      <c r="G21" s="71" t="s">
        <v>44</v>
      </c>
      <c r="H21" s="19">
        <f>MAX(H5:H19)</f>
        <v>15.262285000000002</v>
      </c>
      <c r="I21" s="19">
        <f t="shared" ref="I21:J21" si="103">MAX(I5:I19)</f>
        <v>9.5453062500000012</v>
      </c>
      <c r="J21" s="19">
        <f t="shared" si="103"/>
        <v>60.963101250000008</v>
      </c>
      <c r="N21" s="19">
        <f>MAX(N5:N19)</f>
        <v>110.00105209288878</v>
      </c>
      <c r="O21" s="19">
        <f t="shared" ref="O21:P21" si="104">MAX(O5:O19)</f>
        <v>109.20372960569496</v>
      </c>
      <c r="P21" s="19">
        <f t="shared" si="104"/>
        <v>102.0814267972426</v>
      </c>
      <c r="Q21" s="19"/>
      <c r="R21" s="19"/>
      <c r="S21" s="19"/>
      <c r="T21" s="19"/>
      <c r="U21" s="19"/>
      <c r="V21" s="19"/>
      <c r="W21" s="19"/>
      <c r="X21" s="19"/>
      <c r="Y21" s="19"/>
      <c r="Z21" s="19"/>
      <c r="AA21" s="19"/>
      <c r="AM21" s="18"/>
      <c r="AN21" s="18"/>
      <c r="AO21" s="18"/>
      <c r="AP21" s="18"/>
      <c r="BA21" s="78" t="s">
        <v>75</v>
      </c>
      <c r="BB21" s="19">
        <f t="shared" si="88"/>
        <v>110.00105209288878</v>
      </c>
      <c r="BC21" s="19">
        <f t="shared" si="89"/>
        <v>102.99190991304131</v>
      </c>
      <c r="BD21" s="19">
        <f t="shared" si="90"/>
        <v>92.166066795890444</v>
      </c>
      <c r="BE21" s="19">
        <f t="shared" si="91"/>
        <v>82.337755187166067</v>
      </c>
      <c r="BF21" s="19">
        <f t="shared" si="92"/>
        <v>77.497263445670328</v>
      </c>
      <c r="BG21" s="19">
        <f t="shared" si="93"/>
        <v>109.20372960569496</v>
      </c>
      <c r="BH21" s="19">
        <f t="shared" si="94"/>
        <v>74.669015885445418</v>
      </c>
      <c r="BI21" s="19">
        <f t="shared" si="95"/>
        <v>71.247722785790344</v>
      </c>
      <c r="BJ21" s="19">
        <f t="shared" si="96"/>
        <v>58.011741281000681</v>
      </c>
      <c r="BK21" s="19">
        <f t="shared" si="97"/>
        <v>80.419252661341034</v>
      </c>
      <c r="BL21" s="19">
        <f t="shared" si="98"/>
        <v>102.0814267972426</v>
      </c>
      <c r="BM21" s="19">
        <f t="shared" si="99"/>
        <v>89.149351307843773</v>
      </c>
      <c r="BN21" s="19">
        <f t="shared" si="100"/>
        <v>80.168543503271508</v>
      </c>
      <c r="BO21" s="19">
        <f t="shared" si="101"/>
        <v>70</v>
      </c>
      <c r="BP21" s="19">
        <f t="shared" si="102"/>
        <v>60.422958097518084</v>
      </c>
      <c r="BS21" s="2" t="s">
        <v>19</v>
      </c>
      <c r="BT21" s="4">
        <v>9.2409199999999991</v>
      </c>
      <c r="BU21" s="1">
        <v>8.1190829999999998</v>
      </c>
      <c r="BV21" s="11">
        <v>6.4205499999999995</v>
      </c>
      <c r="BW21" s="1">
        <v>4.9551999999999996</v>
      </c>
      <c r="BX21" s="12">
        <v>4.4382199999999994</v>
      </c>
      <c r="BY21" s="21">
        <f t="shared" si="32"/>
        <v>-4.209947474671339E-2</v>
      </c>
      <c r="BZ21" s="14">
        <f t="shared" si="32"/>
        <v>-0.25210506775084118</v>
      </c>
      <c r="CA21" s="14">
        <f t="shared" si="32"/>
        <v>-0.57006697300274534</v>
      </c>
      <c r="CB21" s="14">
        <f t="shared" si="32"/>
        <v>-0.84437749735574752</v>
      </c>
      <c r="CC21" s="14">
        <f t="shared" si="32"/>
        <v>-0.94115509648224638</v>
      </c>
      <c r="CD21" s="25">
        <f t="shared" si="33"/>
        <v>0.36391036623617623</v>
      </c>
      <c r="CE21" s="24">
        <f t="shared" si="33"/>
        <v>0.31168708139655482</v>
      </c>
      <c r="CF21" s="24">
        <f t="shared" si="33"/>
        <v>0.23261768658385326</v>
      </c>
      <c r="CG21" s="24">
        <f t="shared" si="33"/>
        <v>0.16440332884762307</v>
      </c>
      <c r="CH21" s="24">
        <f t="shared" si="33"/>
        <v>0.1403370930251395</v>
      </c>
      <c r="CI21" s="49">
        <f t="shared" si="34"/>
        <v>91.834621974170574</v>
      </c>
      <c r="CJ21" s="49">
        <f t="shared" si="34"/>
        <v>88.701224883793287</v>
      </c>
      <c r="CK21" s="49">
        <f t="shared" si="34"/>
        <v>83.957061195031201</v>
      </c>
      <c r="CL21" s="49">
        <f t="shared" si="34"/>
        <v>79.864199730857379</v>
      </c>
      <c r="CM21" s="49">
        <f t="shared" si="34"/>
        <v>78.420225581508376</v>
      </c>
      <c r="CN21" s="25">
        <f t="shared" si="35"/>
        <v>0.10707003721286761</v>
      </c>
      <c r="CO21" s="24">
        <f t="shared" si="35"/>
        <v>5.484675237324621E-2</v>
      </c>
      <c r="CP21" s="24">
        <f t="shared" si="35"/>
        <v>-2.4222642439455384E-2</v>
      </c>
      <c r="CQ21" s="24">
        <f t="shared" si="35"/>
        <v>-9.2437000175685555E-2</v>
      </c>
      <c r="CR21" s="24">
        <f t="shared" si="35"/>
        <v>-0.11650323599816913</v>
      </c>
      <c r="CS21" s="58">
        <f t="shared" si="36"/>
        <v>106.42420223277206</v>
      </c>
      <c r="CT21" s="58">
        <f t="shared" si="36"/>
        <v>103.29080514239477</v>
      </c>
      <c r="CU21" s="58">
        <f t="shared" si="36"/>
        <v>98.546641453632674</v>
      </c>
      <c r="CV21" s="58">
        <f t="shared" si="36"/>
        <v>94.453779989458866</v>
      </c>
      <c r="CW21" s="58">
        <f t="shared" si="36"/>
        <v>93.009805840109848</v>
      </c>
      <c r="CX21" s="36">
        <f t="shared" si="37"/>
        <v>1</v>
      </c>
      <c r="CY21" s="34">
        <f t="shared" si="38"/>
        <v>0</v>
      </c>
      <c r="CZ21" s="14">
        <f t="shared" si="39"/>
        <v>0.22033413786610515</v>
      </c>
      <c r="DA21" s="14">
        <f t="shared" si="40"/>
        <v>0.97615226874237815</v>
      </c>
      <c r="DB21" s="14">
        <f t="shared" si="41"/>
        <v>0.22033413786610515</v>
      </c>
      <c r="DC21" s="14">
        <f t="shared" si="42"/>
        <v>106.61002413598315</v>
      </c>
      <c r="DD21" s="36">
        <f t="shared" si="43"/>
        <v>1</v>
      </c>
      <c r="DE21" s="34">
        <f t="shared" si="44"/>
        <v>0</v>
      </c>
      <c r="DF21" s="14">
        <f t="shared" si="45"/>
        <v>0.15632317111442051</v>
      </c>
      <c r="DG21" s="43">
        <f t="shared" si="46"/>
        <v>0.6925627577197101</v>
      </c>
      <c r="DH21" s="43">
        <f t="shared" si="47"/>
        <v>0.15632317111442051</v>
      </c>
      <c r="DI21" s="43">
        <f t="shared" si="48"/>
        <v>104.68969513343262</v>
      </c>
      <c r="DJ21" s="36">
        <f t="shared" si="49"/>
        <v>1</v>
      </c>
      <c r="DK21" s="34">
        <f t="shared" si="50"/>
        <v>0</v>
      </c>
      <c r="DL21" s="14">
        <f t="shared" si="51"/>
        <v>5.9406471638793285E-2</v>
      </c>
      <c r="DM21" s="14">
        <f t="shared" si="52"/>
        <v>0.26319009223812428</v>
      </c>
      <c r="DN21" s="14">
        <f t="shared" si="53"/>
        <v>5.9406471638793285E-2</v>
      </c>
      <c r="DO21" s="14">
        <f t="shared" si="54"/>
        <v>101.7821941491638</v>
      </c>
      <c r="DP21" s="36">
        <f t="shared" si="55"/>
        <v>0</v>
      </c>
      <c r="DQ21" s="42">
        <f t="shared" si="56"/>
        <v>1</v>
      </c>
      <c r="DR21" s="14">
        <f t="shared" si="57"/>
        <v>-2.4205024620985206E-2</v>
      </c>
      <c r="DS21" s="14">
        <f t="shared" si="58"/>
        <v>-0.10723617287620768</v>
      </c>
      <c r="DT21" s="14">
        <f t="shared" si="59"/>
        <v>-0.10723617287620768</v>
      </c>
      <c r="DU21" s="14">
        <f t="shared" si="60"/>
        <v>96.782914813713774</v>
      </c>
      <c r="DV21" s="36">
        <f t="shared" si="61"/>
        <v>0</v>
      </c>
      <c r="DW21" s="42">
        <f t="shared" si="62"/>
        <v>1</v>
      </c>
      <c r="DX21" s="14">
        <f t="shared" si="63"/>
        <v>-5.3703418408394564E-2</v>
      </c>
      <c r="DY21" s="14">
        <f t="shared" si="64"/>
        <v>-0.237923701820697</v>
      </c>
      <c r="DZ21" s="14">
        <f t="shared" si="65"/>
        <v>-0.237923701820697</v>
      </c>
      <c r="EA21" s="14">
        <f t="shared" si="66"/>
        <v>92.862288945379092</v>
      </c>
      <c r="EC21" s="62">
        <f t="shared" si="67"/>
        <v>106.61002413598315</v>
      </c>
      <c r="ED21" s="63">
        <f t="shared" si="68"/>
        <v>104.68969513343262</v>
      </c>
      <c r="EE21" s="63">
        <f t="shared" si="69"/>
        <v>101.7821941491638</v>
      </c>
      <c r="EF21" s="63">
        <f t="shared" si="70"/>
        <v>96.782914813713774</v>
      </c>
      <c r="EG21" s="63">
        <f t="shared" si="71"/>
        <v>92.862288945379092</v>
      </c>
    </row>
    <row r="22" spans="1:137" ht="15" x14ac:dyDescent="0.35">
      <c r="A22" s="7">
        <v>2000</v>
      </c>
      <c r="B22" s="2" t="s">
        <v>15</v>
      </c>
      <c r="C22" s="4">
        <v>14.91142</v>
      </c>
      <c r="D22" s="4">
        <v>5.9579599999999999</v>
      </c>
      <c r="E22" s="4">
        <v>58.704409999999996</v>
      </c>
      <c r="G22" s="71" t="s">
        <v>55</v>
      </c>
      <c r="H22" s="19">
        <f>MIN(H5:H19)</f>
        <v>2.4176907272727273</v>
      </c>
      <c r="I22" s="19">
        <f t="shared" ref="I22:J22" si="105">MIN(I5:I19)</f>
        <v>3.0759409090909089</v>
      </c>
      <c r="J22" s="19">
        <f t="shared" si="105"/>
        <v>25.035979545454548</v>
      </c>
      <c r="N22" s="19">
        <f>MIN(N5:N19)</f>
        <v>50.001052092888798</v>
      </c>
      <c r="O22" s="19">
        <f t="shared" ref="O22:P22" si="106">MIN(O5:O19)</f>
        <v>49.20372960569496</v>
      </c>
      <c r="P22" s="19">
        <f t="shared" si="106"/>
        <v>42.081426797242592</v>
      </c>
      <c r="Q22" s="19"/>
      <c r="R22" s="19"/>
      <c r="S22" s="19"/>
      <c r="T22" s="19"/>
      <c r="U22" s="19"/>
      <c r="V22" s="19"/>
      <c r="W22" s="19"/>
      <c r="X22" s="19"/>
      <c r="Y22" s="19"/>
      <c r="Z22" s="19"/>
      <c r="AA22" s="19"/>
      <c r="AM22" s="19"/>
      <c r="AN22" s="19"/>
      <c r="AO22" s="19"/>
      <c r="AP22" s="19"/>
      <c r="BB22" s="92"/>
      <c r="BC22" s="92"/>
      <c r="BD22" s="92"/>
      <c r="BE22" s="92"/>
      <c r="BF22" s="92"/>
      <c r="BG22" s="91" t="s">
        <v>89</v>
      </c>
      <c r="BH22" s="92"/>
      <c r="BI22" s="92"/>
      <c r="BJ22" s="92"/>
      <c r="BK22" s="92"/>
      <c r="BL22" s="92"/>
      <c r="BM22" s="92"/>
      <c r="BN22" s="92"/>
      <c r="BO22" s="92"/>
      <c r="BP22" s="92"/>
      <c r="BS22" s="2" t="s">
        <v>20</v>
      </c>
      <c r="BT22" s="4">
        <v>9.0433500000000002</v>
      </c>
      <c r="BU22" s="1">
        <v>8.0003810000000009</v>
      </c>
      <c r="BV22" s="11">
        <v>6.3135499999999993</v>
      </c>
      <c r="BW22" s="1">
        <v>5.0359600000000002</v>
      </c>
      <c r="BX22" s="12">
        <v>4.4790289999999997</v>
      </c>
      <c r="BY22" s="21">
        <f t="shared" si="32"/>
        <v>-7.908417485004865E-2</v>
      </c>
      <c r="BZ22" s="14">
        <f t="shared" si="32"/>
        <v>-0.27432583948575079</v>
      </c>
      <c r="CA22" s="14">
        <f t="shared" si="32"/>
        <v>-0.59009715426030929</v>
      </c>
      <c r="CB22" s="14">
        <f t="shared" si="32"/>
        <v>-0.8292593904551786</v>
      </c>
      <c r="CC22" s="14">
        <f t="shared" si="32"/>
        <v>-0.93351573510897601</v>
      </c>
      <c r="CD22" s="25">
        <f t="shared" si="33"/>
        <v>0.3547131705778373</v>
      </c>
      <c r="CE22" s="24">
        <f t="shared" si="33"/>
        <v>0.30616131574875333</v>
      </c>
      <c r="CF22" s="24">
        <f t="shared" si="33"/>
        <v>0.22763666752507775</v>
      </c>
      <c r="CG22" s="24">
        <f t="shared" si="33"/>
        <v>0.16816283444749885</v>
      </c>
      <c r="CH22" s="24">
        <f t="shared" si="33"/>
        <v>0.14223681645289249</v>
      </c>
      <c r="CI22" s="49">
        <f t="shared" si="34"/>
        <v>91.282790234670244</v>
      </c>
      <c r="CJ22" s="49">
        <f t="shared" si="34"/>
        <v>88.369678944925198</v>
      </c>
      <c r="CK22" s="49">
        <f t="shared" si="34"/>
        <v>83.658200051504664</v>
      </c>
      <c r="CL22" s="49">
        <f t="shared" si="34"/>
        <v>80.089770066849937</v>
      </c>
      <c r="CM22" s="49">
        <f t="shared" si="34"/>
        <v>78.534208987173542</v>
      </c>
      <c r="CN22" s="25">
        <f t="shared" si="35"/>
        <v>9.7872841554528689E-2</v>
      </c>
      <c r="CO22" s="24">
        <f t="shared" si="35"/>
        <v>4.9320986725444715E-2</v>
      </c>
      <c r="CP22" s="24">
        <f t="shared" si="35"/>
        <v>-2.9203661498230858E-2</v>
      </c>
      <c r="CQ22" s="24">
        <f t="shared" si="35"/>
        <v>-8.867749457580977E-2</v>
      </c>
      <c r="CR22" s="24">
        <f t="shared" si="35"/>
        <v>-0.11460351257041614</v>
      </c>
      <c r="CS22" s="58">
        <f t="shared" si="36"/>
        <v>105.87237049327172</v>
      </c>
      <c r="CT22" s="58">
        <f t="shared" si="36"/>
        <v>102.95925920352668</v>
      </c>
      <c r="CU22" s="58">
        <f t="shared" si="36"/>
        <v>98.247780310106151</v>
      </c>
      <c r="CV22" s="58">
        <f t="shared" si="36"/>
        <v>94.679350325451409</v>
      </c>
      <c r="CW22" s="58">
        <f t="shared" si="36"/>
        <v>93.123789245775029</v>
      </c>
      <c r="CX22" s="36">
        <f t="shared" si="37"/>
        <v>1</v>
      </c>
      <c r="CY22" s="34">
        <f t="shared" si="38"/>
        <v>0</v>
      </c>
      <c r="CZ22" s="14">
        <f t="shared" si="39"/>
        <v>0.20906097901938298</v>
      </c>
      <c r="DA22" s="14">
        <f t="shared" si="40"/>
        <v>0.92620848930494803</v>
      </c>
      <c r="DB22" s="14">
        <f t="shared" si="41"/>
        <v>0.20906097901938298</v>
      </c>
      <c r="DC22" s="14">
        <f t="shared" si="42"/>
        <v>106.27182937058149</v>
      </c>
      <c r="DD22" s="36">
        <f t="shared" si="43"/>
        <v>1</v>
      </c>
      <c r="DE22" s="34">
        <f t="shared" si="44"/>
        <v>0</v>
      </c>
      <c r="DF22" s="14">
        <f t="shared" si="45"/>
        <v>0.14955014635649366</v>
      </c>
      <c r="DG22" s="43">
        <f t="shared" si="46"/>
        <v>0.66255604360936027</v>
      </c>
      <c r="DH22" s="43">
        <f t="shared" si="47"/>
        <v>0.14955014635649366</v>
      </c>
      <c r="DI22" s="43">
        <f t="shared" si="48"/>
        <v>104.4865043906948</v>
      </c>
      <c r="DJ22" s="36">
        <f t="shared" si="49"/>
        <v>1</v>
      </c>
      <c r="DK22" s="34">
        <f t="shared" si="50"/>
        <v>0</v>
      </c>
      <c r="DL22" s="14">
        <f t="shared" si="51"/>
        <v>5.3301152022458408E-2</v>
      </c>
      <c r="DM22" s="14">
        <f t="shared" si="52"/>
        <v>0.23614153021046291</v>
      </c>
      <c r="DN22" s="14">
        <f t="shared" si="53"/>
        <v>5.3301152022458408E-2</v>
      </c>
      <c r="DO22" s="14">
        <f t="shared" si="54"/>
        <v>101.59903456067376</v>
      </c>
      <c r="DP22" s="36">
        <f t="shared" si="55"/>
        <v>0</v>
      </c>
      <c r="DQ22" s="42">
        <f t="shared" si="56"/>
        <v>1</v>
      </c>
      <c r="DR22" s="14">
        <f t="shared" si="57"/>
        <v>-1.9596934787198216E-2</v>
      </c>
      <c r="DS22" s="14">
        <f t="shared" si="58"/>
        <v>-8.6820828302806324E-2</v>
      </c>
      <c r="DT22" s="14">
        <f t="shared" si="59"/>
        <v>-8.6820828302806324E-2</v>
      </c>
      <c r="DU22" s="14">
        <f t="shared" si="60"/>
        <v>97.395375150915811</v>
      </c>
      <c r="DV22" s="36">
        <f t="shared" si="61"/>
        <v>0</v>
      </c>
      <c r="DW22" s="42">
        <f t="shared" si="62"/>
        <v>1</v>
      </c>
      <c r="DX22" s="14">
        <f t="shared" si="63"/>
        <v>-5.1374895153973893E-2</v>
      </c>
      <c r="DY22" s="14">
        <f t="shared" si="64"/>
        <v>-0.22760758249558635</v>
      </c>
      <c r="DZ22" s="14">
        <f t="shared" si="65"/>
        <v>-0.22760758249558635</v>
      </c>
      <c r="EA22" s="14">
        <f t="shared" si="66"/>
        <v>93.171772525132411</v>
      </c>
      <c r="EC22" s="62">
        <f t="shared" si="67"/>
        <v>106.27182937058149</v>
      </c>
      <c r="ED22" s="63">
        <f t="shared" si="68"/>
        <v>104.4865043906948</v>
      </c>
      <c r="EE22" s="63">
        <f t="shared" si="69"/>
        <v>101.59903456067376</v>
      </c>
      <c r="EF22" s="63">
        <f t="shared" si="70"/>
        <v>97.395375150915811</v>
      </c>
      <c r="EG22" s="63">
        <f t="shared" si="71"/>
        <v>93.171772525132411</v>
      </c>
    </row>
    <row r="23" spans="1:137" x14ac:dyDescent="0.3">
      <c r="A23" s="7">
        <v>2000</v>
      </c>
      <c r="B23" s="2" t="s">
        <v>16</v>
      </c>
      <c r="C23" s="4">
        <v>6.44855</v>
      </c>
      <c r="D23" s="4">
        <v>8.5938400000000001</v>
      </c>
      <c r="E23" s="4">
        <v>53.50891</v>
      </c>
      <c r="G23" s="71" t="s">
        <v>91</v>
      </c>
      <c r="H23" s="19">
        <f>MEDIAN(H5:H19)</f>
        <v>6.6989969230769226</v>
      </c>
      <c r="I23" s="19">
        <f t="shared" ref="I23:J23" si="107">MEDIAN(I5:I19)</f>
        <v>5.3182520909090902</v>
      </c>
      <c r="J23" s="19">
        <f t="shared" si="107"/>
        <v>41.753212499999997</v>
      </c>
      <c r="M23" t="s">
        <v>93</v>
      </c>
      <c r="N23" s="19">
        <f>N21-N22</f>
        <v>59.999999999999986</v>
      </c>
      <c r="O23" s="19">
        <f t="shared" ref="O23:P23" si="108">O21-O22</f>
        <v>60</v>
      </c>
      <c r="P23" s="19">
        <f t="shared" si="108"/>
        <v>60.000000000000007</v>
      </c>
      <c r="Q23" s="19"/>
      <c r="R23" s="19"/>
      <c r="S23" s="19"/>
      <c r="T23" s="19"/>
      <c r="U23" s="19"/>
      <c r="V23" s="19"/>
      <c r="W23" s="19"/>
      <c r="X23" s="19"/>
      <c r="Y23" s="19"/>
      <c r="Z23" s="19"/>
      <c r="AA23" s="19"/>
      <c r="AM23" s="19"/>
      <c r="AN23" s="19"/>
      <c r="AO23" s="19"/>
      <c r="AP23" s="19"/>
      <c r="BB23" s="92"/>
      <c r="BC23" s="92"/>
      <c r="BD23" s="92"/>
      <c r="BE23" s="92"/>
      <c r="BF23" s="92"/>
      <c r="BG23" s="92"/>
      <c r="BH23" s="92"/>
      <c r="BI23" s="92"/>
      <c r="BJ23" s="92"/>
      <c r="BK23" s="92"/>
      <c r="BL23" s="92"/>
      <c r="BM23" s="92"/>
      <c r="BN23" s="92"/>
      <c r="BO23" s="92"/>
      <c r="BP23" s="92"/>
      <c r="BS23" s="2" t="s">
        <v>21</v>
      </c>
      <c r="BT23" s="4">
        <v>3.3180300000000003</v>
      </c>
      <c r="BU23" s="1">
        <v>2.773129</v>
      </c>
      <c r="BV23" s="11">
        <v>2.19869</v>
      </c>
      <c r="BW23" s="1">
        <v>1.62629</v>
      </c>
      <c r="BX23" s="12">
        <v>1.4591109999999998</v>
      </c>
      <c r="BY23" s="21">
        <f t="shared" si="32"/>
        <v>-1.1508523744533721</v>
      </c>
      <c r="BZ23" s="14">
        <f t="shared" si="32"/>
        <v>-1.2528567277003611</v>
      </c>
      <c r="CA23" s="14">
        <f t="shared" si="32"/>
        <v>-1.3603905341621718</v>
      </c>
      <c r="CB23" s="14">
        <f t="shared" si="32"/>
        <v>-1.4675426439923547</v>
      </c>
      <c r="CC23" s="14">
        <f t="shared" si="32"/>
        <v>-1.498838211024675</v>
      </c>
      <c r="CD23" s="25">
        <f t="shared" si="33"/>
        <v>8.8190478637759265E-2</v>
      </c>
      <c r="CE23" s="24">
        <f t="shared" si="33"/>
        <v>6.2824476150415226E-2</v>
      </c>
      <c r="CF23" s="24">
        <f t="shared" si="33"/>
        <v>3.6083433093369248E-2</v>
      </c>
      <c r="CG23" s="24">
        <f t="shared" si="33"/>
        <v>9.4373087079199329E-3</v>
      </c>
      <c r="CH23" s="24">
        <f t="shared" si="33"/>
        <v>1.6548621170131609E-3</v>
      </c>
      <c r="CI23" s="49">
        <f t="shared" si="34"/>
        <v>75.29142871826555</v>
      </c>
      <c r="CJ23" s="49">
        <f t="shared" si="34"/>
        <v>73.769468569024909</v>
      </c>
      <c r="CK23" s="49">
        <f t="shared" si="34"/>
        <v>72.16500598560215</v>
      </c>
      <c r="CL23" s="49">
        <f t="shared" si="34"/>
        <v>70.566238522475203</v>
      </c>
      <c r="CM23" s="49">
        <f t="shared" si="34"/>
        <v>70.099291727020784</v>
      </c>
      <c r="CN23" s="25">
        <f t="shared" si="35"/>
        <v>-0.16864985038554936</v>
      </c>
      <c r="CO23" s="24">
        <f t="shared" si="35"/>
        <v>-0.19401585287289341</v>
      </c>
      <c r="CP23" s="24">
        <f t="shared" si="35"/>
        <v>-0.22075689592993938</v>
      </c>
      <c r="CQ23" s="24">
        <f t="shared" si="35"/>
        <v>-0.24740302031538869</v>
      </c>
      <c r="CR23" s="24">
        <f t="shared" si="35"/>
        <v>-0.25518546690629546</v>
      </c>
      <c r="CS23" s="58">
        <f t="shared" si="36"/>
        <v>89.881008976867037</v>
      </c>
      <c r="CT23" s="58">
        <f t="shared" si="36"/>
        <v>88.359048827626395</v>
      </c>
      <c r="CU23" s="58">
        <f t="shared" si="36"/>
        <v>86.754586244203637</v>
      </c>
      <c r="CV23" s="58">
        <f t="shared" si="36"/>
        <v>85.155818781076675</v>
      </c>
      <c r="CW23" s="58">
        <f t="shared" si="36"/>
        <v>84.688871985622271</v>
      </c>
      <c r="CX23" s="36">
        <f t="shared" si="37"/>
        <v>0</v>
      </c>
      <c r="CY23" s="34">
        <f t="shared" si="38"/>
        <v>1</v>
      </c>
      <c r="CZ23" s="14">
        <f t="shared" si="39"/>
        <v>-0.11762040888523709</v>
      </c>
      <c r="DA23" s="14">
        <f t="shared" si="40"/>
        <v>-0.52109686722037851</v>
      </c>
      <c r="DB23" s="14">
        <f t="shared" si="41"/>
        <v>-0.52109686722037851</v>
      </c>
      <c r="DC23" s="14">
        <f t="shared" si="42"/>
        <v>84.367093983388642</v>
      </c>
      <c r="DD23" s="36">
        <f t="shared" si="43"/>
        <v>0</v>
      </c>
      <c r="DE23" s="34">
        <f t="shared" si="44"/>
        <v>1</v>
      </c>
      <c r="DF23" s="14">
        <f t="shared" si="45"/>
        <v>-0.14871194873813884</v>
      </c>
      <c r="DG23" s="43">
        <f t="shared" si="46"/>
        <v>-0.65884255411229153</v>
      </c>
      <c r="DH23" s="43">
        <f t="shared" si="47"/>
        <v>-0.65884255411229153</v>
      </c>
      <c r="DI23" s="43">
        <f t="shared" si="48"/>
        <v>80.234723376631251</v>
      </c>
      <c r="DJ23" s="36">
        <f t="shared" si="49"/>
        <v>0</v>
      </c>
      <c r="DK23" s="34">
        <f t="shared" si="50"/>
        <v>1</v>
      </c>
      <c r="DL23" s="14">
        <f t="shared" si="51"/>
        <v>-0.18148889915952002</v>
      </c>
      <c r="DM23" s="14">
        <f t="shared" si="52"/>
        <v>-0.80405516086563489</v>
      </c>
      <c r="DN23" s="14">
        <f t="shared" si="53"/>
        <v>-0.80405516086563489</v>
      </c>
      <c r="DO23" s="14">
        <f t="shared" si="54"/>
        <v>75.878345174030954</v>
      </c>
      <c r="DP23" s="36">
        <f t="shared" si="55"/>
        <v>0</v>
      </c>
      <c r="DQ23" s="42">
        <f t="shared" si="56"/>
        <v>1</v>
      </c>
      <c r="DR23" s="14">
        <f t="shared" si="57"/>
        <v>-0.21414950615381981</v>
      </c>
      <c r="DS23" s="14">
        <f t="shared" si="58"/>
        <v>-0.94875232819865674</v>
      </c>
      <c r="DT23" s="14">
        <f t="shared" si="59"/>
        <v>-0.94875232819865674</v>
      </c>
      <c r="DU23" s="14">
        <f t="shared" si="60"/>
        <v>71.537430154040294</v>
      </c>
      <c r="DV23" s="36">
        <f t="shared" si="61"/>
        <v>0</v>
      </c>
      <c r="DW23" s="42">
        <f t="shared" si="62"/>
        <v>1</v>
      </c>
      <c r="DX23" s="14">
        <f t="shared" si="63"/>
        <v>-0.22368858305231745</v>
      </c>
      <c r="DY23" s="14">
        <f t="shared" si="64"/>
        <v>-0.9910135576493333</v>
      </c>
      <c r="DZ23" s="14">
        <f t="shared" si="65"/>
        <v>-0.9910135576493333</v>
      </c>
      <c r="EA23" s="14">
        <f t="shared" si="66"/>
        <v>70.269593270520005</v>
      </c>
      <c r="EC23" s="62">
        <f t="shared" si="67"/>
        <v>84.367093983388642</v>
      </c>
      <c r="ED23" s="63">
        <f t="shared" si="68"/>
        <v>80.234723376631251</v>
      </c>
      <c r="EE23" s="63">
        <f t="shared" si="69"/>
        <v>75.878345174030954</v>
      </c>
      <c r="EF23" s="63">
        <f t="shared" si="70"/>
        <v>71.537430154040294</v>
      </c>
      <c r="EG23" s="63">
        <f t="shared" si="71"/>
        <v>70.269593270520005</v>
      </c>
    </row>
    <row r="24" spans="1:137" ht="15.6" x14ac:dyDescent="0.35">
      <c r="A24" s="7">
        <v>2000</v>
      </c>
      <c r="B24" s="2" t="s">
        <v>17</v>
      </c>
      <c r="C24" s="4">
        <v>6.3948900000000002</v>
      </c>
      <c r="D24" s="4">
        <v>5.8119200000000006</v>
      </c>
      <c r="E24" s="4">
        <v>45.14528</v>
      </c>
      <c r="AM24" s="19"/>
      <c r="AN24" s="19"/>
      <c r="AO24" s="19"/>
      <c r="AP24" s="19"/>
      <c r="BB24" s="110" t="s">
        <v>95</v>
      </c>
      <c r="BC24" s="66"/>
      <c r="BD24" s="66"/>
      <c r="BE24" s="66"/>
      <c r="BF24" s="66"/>
      <c r="BG24" s="111" t="s">
        <v>96</v>
      </c>
      <c r="BH24" s="66"/>
      <c r="BI24" s="66"/>
      <c r="BK24" s="66"/>
      <c r="BL24" s="111" t="s">
        <v>103</v>
      </c>
      <c r="BM24" s="66"/>
      <c r="BN24" s="66"/>
      <c r="BO24" s="66"/>
      <c r="BP24" s="66"/>
      <c r="BS24" s="2" t="s">
        <v>22</v>
      </c>
      <c r="BT24" s="4">
        <v>21.466070000000002</v>
      </c>
      <c r="BU24" s="1">
        <v>19.326339999999998</v>
      </c>
      <c r="BV24" s="11">
        <v>16.27375</v>
      </c>
      <c r="BW24" s="1">
        <v>13.5349</v>
      </c>
      <c r="BX24" s="12">
        <v>11.812374999999999</v>
      </c>
      <c r="BY24" s="21">
        <f t="shared" si="32"/>
        <v>2.2464236131122313</v>
      </c>
      <c r="BZ24" s="14">
        <f t="shared" si="32"/>
        <v>1.8458705314089863</v>
      </c>
      <c r="CA24" s="14">
        <f t="shared" si="32"/>
        <v>1.2744319238853705</v>
      </c>
      <c r="CB24" s="14">
        <f t="shared" si="32"/>
        <v>0.76172480297622269</v>
      </c>
      <c r="CC24" s="14">
        <f t="shared" si="32"/>
        <v>0.43927164437168775</v>
      </c>
      <c r="CD24" s="25">
        <f t="shared" si="33"/>
        <v>0.93301041433326881</v>
      </c>
      <c r="CE24" s="24">
        <f t="shared" si="33"/>
        <v>0.83340260208435624</v>
      </c>
      <c r="CF24" s="24">
        <f t="shared" si="33"/>
        <v>0.69129971452709083</v>
      </c>
      <c r="CG24" s="24">
        <f t="shared" si="33"/>
        <v>0.56380191967543491</v>
      </c>
      <c r="CH24" s="24">
        <f t="shared" si="33"/>
        <v>0.48361565935564788</v>
      </c>
      <c r="CI24" s="49">
        <f t="shared" si="34"/>
        <v>125.98062485999613</v>
      </c>
      <c r="CJ24" s="49">
        <f t="shared" si="34"/>
        <v>120.00415612506137</v>
      </c>
      <c r="CK24" s="49">
        <f t="shared" si="34"/>
        <v>111.47798287162544</v>
      </c>
      <c r="CL24" s="49">
        <f t="shared" si="34"/>
        <v>103.8281151805261</v>
      </c>
      <c r="CM24" s="49">
        <f t="shared" si="34"/>
        <v>99.016939561338873</v>
      </c>
      <c r="CN24" s="25">
        <f t="shared" si="35"/>
        <v>0.67617008530996014</v>
      </c>
      <c r="CO24" s="24">
        <f t="shared" si="35"/>
        <v>0.57656227306104757</v>
      </c>
      <c r="CP24" s="24">
        <f t="shared" si="35"/>
        <v>0.43445938550378221</v>
      </c>
      <c r="CQ24" s="24">
        <f t="shared" si="35"/>
        <v>0.3069615906521263</v>
      </c>
      <c r="CR24" s="24">
        <f t="shared" si="35"/>
        <v>0.22677533033233926</v>
      </c>
      <c r="CS24" s="58">
        <f t="shared" si="36"/>
        <v>140.57020511859761</v>
      </c>
      <c r="CT24" s="58">
        <f t="shared" si="36"/>
        <v>134.59373638366287</v>
      </c>
      <c r="CU24" s="58">
        <f t="shared" si="36"/>
        <v>126.06756313022693</v>
      </c>
      <c r="CV24" s="58">
        <f t="shared" si="36"/>
        <v>118.41769543912758</v>
      </c>
      <c r="CW24" s="58">
        <f t="shared" si="36"/>
        <v>113.60651981994036</v>
      </c>
      <c r="CX24" s="36">
        <f t="shared" si="37"/>
        <v>1</v>
      </c>
      <c r="CY24" s="34">
        <f t="shared" si="38"/>
        <v>0</v>
      </c>
      <c r="CZ24" s="14">
        <f t="shared" si="39"/>
        <v>0.91788972765709798</v>
      </c>
      <c r="DA24" s="14">
        <f t="shared" si="40"/>
        <v>4.066551596522415</v>
      </c>
      <c r="DB24" s="14">
        <f t="shared" si="41"/>
        <v>0.91788972765709798</v>
      </c>
      <c r="DC24" s="14">
        <f t="shared" si="42"/>
        <v>127.53669182971294</v>
      </c>
      <c r="DD24" s="36">
        <f t="shared" si="43"/>
        <v>1</v>
      </c>
      <c r="DE24" s="34">
        <f t="shared" si="44"/>
        <v>0</v>
      </c>
      <c r="DF24" s="14">
        <f t="shared" si="45"/>
        <v>0.79579874127709582</v>
      </c>
      <c r="DG24" s="43">
        <f t="shared" si="46"/>
        <v>3.525648609350005</v>
      </c>
      <c r="DH24" s="43">
        <f t="shared" si="47"/>
        <v>0.79579874127709582</v>
      </c>
      <c r="DI24" s="43">
        <f t="shared" si="48"/>
        <v>123.87396223831287</v>
      </c>
      <c r="DJ24" s="36">
        <f t="shared" si="49"/>
        <v>1</v>
      </c>
      <c r="DK24" s="34">
        <f t="shared" si="50"/>
        <v>0</v>
      </c>
      <c r="DL24" s="14">
        <f t="shared" si="51"/>
        <v>0.62162081971048233</v>
      </c>
      <c r="DM24" s="14">
        <f t="shared" si="52"/>
        <v>2.7539834695367467</v>
      </c>
      <c r="DN24" s="14">
        <f t="shared" si="53"/>
        <v>0.62162081971048233</v>
      </c>
      <c r="DO24" s="14">
        <f t="shared" si="54"/>
        <v>118.64862459131447</v>
      </c>
      <c r="DP24" s="36">
        <f t="shared" si="55"/>
        <v>1</v>
      </c>
      <c r="DQ24" s="42">
        <f t="shared" si="56"/>
        <v>0</v>
      </c>
      <c r="DR24" s="14">
        <f t="shared" si="57"/>
        <v>0.4653446082039519</v>
      </c>
      <c r="DS24" s="14">
        <f t="shared" si="58"/>
        <v>2.0616287582333803</v>
      </c>
      <c r="DT24" s="14">
        <f t="shared" si="59"/>
        <v>0.4653446082039519</v>
      </c>
      <c r="DU24" s="14">
        <f t="shared" si="60"/>
        <v>113.96033824611855</v>
      </c>
      <c r="DV24" s="36">
        <f t="shared" si="61"/>
        <v>1</v>
      </c>
      <c r="DW24" s="42">
        <f t="shared" si="62"/>
        <v>0</v>
      </c>
      <c r="DX24" s="14">
        <f t="shared" si="63"/>
        <v>0.3670589477167816</v>
      </c>
      <c r="DY24" s="14">
        <f t="shared" si="64"/>
        <v>1.6261911478904143</v>
      </c>
      <c r="DZ24" s="14">
        <f t="shared" si="65"/>
        <v>0.3670589477167816</v>
      </c>
      <c r="EA24" s="14">
        <f t="shared" si="66"/>
        <v>111.01176843150344</v>
      </c>
      <c r="EC24" s="62">
        <f t="shared" si="67"/>
        <v>127.53669182971294</v>
      </c>
      <c r="ED24" s="63">
        <f t="shared" si="68"/>
        <v>123.87396223831287</v>
      </c>
      <c r="EE24" s="63">
        <f t="shared" si="69"/>
        <v>118.64862459131447</v>
      </c>
      <c r="EF24" s="63">
        <f t="shared" si="70"/>
        <v>113.96033824611855</v>
      </c>
      <c r="EG24" s="63">
        <f t="shared" si="71"/>
        <v>111.01176843150344</v>
      </c>
    </row>
    <row r="25" spans="1:137" x14ac:dyDescent="0.3">
      <c r="A25" s="7">
        <v>2000</v>
      </c>
      <c r="B25" s="2" t="s">
        <v>18</v>
      </c>
      <c r="C25" s="4">
        <v>13.887510000000001</v>
      </c>
      <c r="D25" s="4">
        <v>11.79757</v>
      </c>
      <c r="E25" s="4">
        <v>65.059950000000001</v>
      </c>
      <c r="BB25" s="82">
        <v>2000</v>
      </c>
      <c r="BC25" s="18">
        <v>2005</v>
      </c>
      <c r="BD25" s="18">
        <v>2010</v>
      </c>
      <c r="BE25" s="18">
        <v>2015</v>
      </c>
      <c r="BF25" s="18">
        <v>2020</v>
      </c>
      <c r="BG25" s="80">
        <v>2000</v>
      </c>
      <c r="BH25" s="18">
        <v>2005</v>
      </c>
      <c r="BI25" s="18">
        <v>2010</v>
      </c>
      <c r="BJ25" s="18">
        <v>2015</v>
      </c>
      <c r="BK25" s="18">
        <v>2020</v>
      </c>
      <c r="BL25" s="82">
        <v>2000</v>
      </c>
      <c r="BM25" s="18">
        <v>2005</v>
      </c>
      <c r="BN25" s="18">
        <v>2010</v>
      </c>
      <c r="BO25" s="18">
        <v>2015</v>
      </c>
      <c r="BP25" s="18">
        <v>2020</v>
      </c>
      <c r="BS25" s="2" t="s">
        <v>23</v>
      </c>
      <c r="BT25" s="4">
        <v>14.594570000000001</v>
      </c>
      <c r="BU25" s="1">
        <v>12.69713</v>
      </c>
      <c r="BV25" s="11">
        <v>10.37632</v>
      </c>
      <c r="BW25" s="1">
        <v>8.3322299999999991</v>
      </c>
      <c r="BX25" s="12">
        <v>6.9665569999999999</v>
      </c>
      <c r="BY25" s="21">
        <f t="shared" si="32"/>
        <v>0.96009286066970612</v>
      </c>
      <c r="BZ25" s="14">
        <f t="shared" si="32"/>
        <v>0.60489597164772457</v>
      </c>
      <c r="CA25" s="14">
        <f t="shared" si="32"/>
        <v>0.17044508413027762</v>
      </c>
      <c r="CB25" s="14">
        <f t="shared" si="32"/>
        <v>-0.21220438509190703</v>
      </c>
      <c r="CC25" s="14">
        <f t="shared" si="32"/>
        <v>-0.46785557881677636</v>
      </c>
      <c r="CD25" s="25">
        <f t="shared" si="33"/>
        <v>0.61313123244190781</v>
      </c>
      <c r="CE25" s="24">
        <f t="shared" si="33"/>
        <v>0.52480240250842258</v>
      </c>
      <c r="CF25" s="24">
        <f t="shared" si="33"/>
        <v>0.41676503015518246</v>
      </c>
      <c r="CG25" s="24">
        <f t="shared" si="33"/>
        <v>0.32160941101637547</v>
      </c>
      <c r="CH25" s="24">
        <f t="shared" si="33"/>
        <v>0.25803517511866458</v>
      </c>
      <c r="CI25" s="49">
        <f t="shared" si="34"/>
        <v>106.78787394651447</v>
      </c>
      <c r="CJ25" s="49">
        <f t="shared" si="34"/>
        <v>101.48814415050535</v>
      </c>
      <c r="CK25" s="49">
        <f t="shared" si="34"/>
        <v>95.005901809310956</v>
      </c>
      <c r="CL25" s="49">
        <f t="shared" si="34"/>
        <v>89.296564660982526</v>
      </c>
      <c r="CM25" s="49">
        <f t="shared" si="34"/>
        <v>85.48211050711987</v>
      </c>
      <c r="CN25" s="25">
        <f t="shared" si="35"/>
        <v>0.3562909034185992</v>
      </c>
      <c r="CO25" s="24">
        <f t="shared" si="35"/>
        <v>0.26796207348511392</v>
      </c>
      <c r="CP25" s="24">
        <f t="shared" si="35"/>
        <v>0.15992470113187385</v>
      </c>
      <c r="CQ25" s="24">
        <f t="shared" si="35"/>
        <v>6.4769081993066871E-2</v>
      </c>
      <c r="CR25" s="24">
        <f t="shared" si="35"/>
        <v>1.1948460953559981E-3</v>
      </c>
      <c r="CS25" s="58">
        <f t="shared" si="36"/>
        <v>121.37745420511595</v>
      </c>
      <c r="CT25" s="58">
        <f t="shared" si="36"/>
        <v>116.07772440910684</v>
      </c>
      <c r="CU25" s="58">
        <f t="shared" si="36"/>
        <v>109.59548206791243</v>
      </c>
      <c r="CV25" s="58">
        <f t="shared" si="36"/>
        <v>103.88614491958401</v>
      </c>
      <c r="CW25" s="58">
        <f t="shared" si="36"/>
        <v>100.07169076572136</v>
      </c>
      <c r="CX25" s="36">
        <f t="shared" si="37"/>
        <v>1</v>
      </c>
      <c r="CY25" s="34">
        <f t="shared" si="38"/>
        <v>0</v>
      </c>
      <c r="CZ25" s="14">
        <f t="shared" si="39"/>
        <v>0.52580838425854604</v>
      </c>
      <c r="DA25" s="14">
        <f t="shared" si="40"/>
        <v>2.3295030547179771</v>
      </c>
      <c r="DB25" s="14">
        <f t="shared" si="41"/>
        <v>0.52580838425854604</v>
      </c>
      <c r="DC25" s="14">
        <f t="shared" si="42"/>
        <v>115.77425152775638</v>
      </c>
      <c r="DD25" s="36">
        <f t="shared" si="43"/>
        <v>1</v>
      </c>
      <c r="DE25" s="34">
        <f t="shared" si="44"/>
        <v>0</v>
      </c>
      <c r="DF25" s="14">
        <f t="shared" si="45"/>
        <v>0.41754223797052326</v>
      </c>
      <c r="DG25" s="43">
        <f t="shared" si="46"/>
        <v>1.8498486291687648</v>
      </c>
      <c r="DH25" s="43">
        <f t="shared" si="47"/>
        <v>0.41754223797052326</v>
      </c>
      <c r="DI25" s="43">
        <f t="shared" si="48"/>
        <v>112.5262671391157</v>
      </c>
      <c r="DJ25" s="36">
        <f t="shared" si="49"/>
        <v>1</v>
      </c>
      <c r="DK25" s="34">
        <f t="shared" si="50"/>
        <v>0</v>
      </c>
      <c r="DL25" s="14">
        <f t="shared" si="51"/>
        <v>0.28511899667345669</v>
      </c>
      <c r="DM25" s="14">
        <f t="shared" si="52"/>
        <v>1.2631703745947771</v>
      </c>
      <c r="DN25" s="14">
        <f t="shared" si="53"/>
        <v>0.28511899667345669</v>
      </c>
      <c r="DO25" s="14">
        <f t="shared" si="54"/>
        <v>108.5535699002037</v>
      </c>
      <c r="DP25" s="36">
        <f t="shared" si="55"/>
        <v>1</v>
      </c>
      <c r="DQ25" s="42">
        <f t="shared" si="56"/>
        <v>0</v>
      </c>
      <c r="DR25" s="14">
        <f t="shared" si="57"/>
        <v>0.16848513896734504</v>
      </c>
      <c r="DS25" s="14">
        <f t="shared" si="58"/>
        <v>0.74644425164970929</v>
      </c>
      <c r="DT25" s="14">
        <f t="shared" si="59"/>
        <v>0.16848513896734504</v>
      </c>
      <c r="DU25" s="14">
        <f t="shared" si="60"/>
        <v>105.05455416902035</v>
      </c>
      <c r="DV25" s="36">
        <f t="shared" si="61"/>
        <v>1</v>
      </c>
      <c r="DW25" s="42">
        <f t="shared" si="62"/>
        <v>0</v>
      </c>
      <c r="DX25" s="14">
        <f t="shared" si="63"/>
        <v>9.0561118814084449E-2</v>
      </c>
      <c r="DY25" s="14">
        <f t="shared" si="64"/>
        <v>0.40121536520108958</v>
      </c>
      <c r="DZ25" s="14">
        <f t="shared" si="65"/>
        <v>9.0561118814084449E-2</v>
      </c>
      <c r="EA25" s="14">
        <f t="shared" si="66"/>
        <v>102.71683356442253</v>
      </c>
      <c r="EC25" s="62">
        <f t="shared" si="67"/>
        <v>115.77425152775638</v>
      </c>
      <c r="ED25" s="63">
        <f t="shared" si="68"/>
        <v>112.5262671391157</v>
      </c>
      <c r="EE25" s="63">
        <f t="shared" si="69"/>
        <v>108.5535699002037</v>
      </c>
      <c r="EF25" s="63">
        <f t="shared" si="70"/>
        <v>105.05455416902035</v>
      </c>
      <c r="EG25" s="63">
        <f t="shared" si="71"/>
        <v>102.71683356442253</v>
      </c>
    </row>
    <row r="26" spans="1:137" x14ac:dyDescent="0.3">
      <c r="A26" s="7">
        <v>2000</v>
      </c>
      <c r="B26" s="2" t="s">
        <v>19</v>
      </c>
      <c r="C26" s="4">
        <v>9.2409199999999991</v>
      </c>
      <c r="D26" s="4">
        <v>8.1317299999999992</v>
      </c>
      <c r="E26" s="4">
        <v>47.29504</v>
      </c>
      <c r="BA26" s="78" t="s">
        <v>73</v>
      </c>
      <c r="BB26" s="19">
        <f>V5</f>
        <v>88.336633314178442</v>
      </c>
      <c r="BC26" s="19">
        <f>V8</f>
        <v>83.617212315176289</v>
      </c>
      <c r="BD26" s="19">
        <f>V11</f>
        <v>77.588456412294249</v>
      </c>
      <c r="BE26" s="19">
        <f>V14</f>
        <v>72.271604104561334</v>
      </c>
      <c r="BF26" s="35">
        <f>V17</f>
        <v>70</v>
      </c>
      <c r="BG26" s="19">
        <f>AB5</f>
        <v>112.23097884582559</v>
      </c>
      <c r="BH26" s="19">
        <f>AB8</f>
        <v>88.111316396236163</v>
      </c>
      <c r="BI26" s="19">
        <f>AB11</f>
        <v>82.99197260878114</v>
      </c>
      <c r="BJ26" s="35">
        <f>AB14</f>
        <v>70</v>
      </c>
      <c r="BK26" s="19">
        <f>AB17</f>
        <v>100</v>
      </c>
      <c r="BL26" s="19">
        <f>AH5</f>
        <v>111.24468475549179</v>
      </c>
      <c r="BM26" s="19">
        <f>AH8</f>
        <v>101.60719105484858</v>
      </c>
      <c r="BN26" s="19">
        <f>AH11</f>
        <v>91.084166481716437</v>
      </c>
      <c r="BO26" s="19">
        <f>AH14</f>
        <v>80.067345448168112</v>
      </c>
      <c r="BP26" s="35">
        <f>AH17</f>
        <v>70</v>
      </c>
      <c r="BS26" s="2" t="s">
        <v>24</v>
      </c>
      <c r="BT26" s="4">
        <v>9.7937499999999993</v>
      </c>
      <c r="BU26" s="1">
        <v>8.1280579999999993</v>
      </c>
      <c r="BV26" s="11">
        <v>6.3138899999999998</v>
      </c>
      <c r="BW26" s="1">
        <v>4.5357200000000004</v>
      </c>
      <c r="BX26" s="12">
        <v>3.4717519999999999</v>
      </c>
      <c r="BY26" s="21">
        <f t="shared" si="32"/>
        <v>6.1389171090847745E-2</v>
      </c>
      <c r="BZ26" s="14">
        <f t="shared" si="32"/>
        <v>-0.25042496609862974</v>
      </c>
      <c r="CA26" s="14">
        <f t="shared" si="32"/>
        <v>-0.59003350695537859</v>
      </c>
      <c r="CB26" s="14">
        <f t="shared" si="32"/>
        <v>-0.92290329580362485</v>
      </c>
      <c r="CC26" s="14">
        <f t="shared" si="32"/>
        <v>-1.1220759303106129</v>
      </c>
      <c r="CD26" s="25">
        <f t="shared" si="33"/>
        <v>0.38964547620124951</v>
      </c>
      <c r="CE26" s="24">
        <f t="shared" si="33"/>
        <v>0.31210488182695206</v>
      </c>
      <c r="CF26" s="24">
        <f t="shared" si="33"/>
        <v>0.22765249506227392</v>
      </c>
      <c r="CG26" s="24">
        <f t="shared" si="33"/>
        <v>0.14487587207402375</v>
      </c>
      <c r="CH26" s="24">
        <f t="shared" si="33"/>
        <v>9.5346480616760015E-2</v>
      </c>
      <c r="CI26" s="49">
        <f t="shared" si="34"/>
        <v>93.378728572074976</v>
      </c>
      <c r="CJ26" s="49">
        <f t="shared" si="34"/>
        <v>88.726292909617115</v>
      </c>
      <c r="CK26" s="49">
        <f t="shared" si="34"/>
        <v>83.659149703736432</v>
      </c>
      <c r="CL26" s="49">
        <f t="shared" si="34"/>
        <v>78.692552324441422</v>
      </c>
      <c r="CM26" s="49">
        <f t="shared" si="34"/>
        <v>75.7207888370056</v>
      </c>
      <c r="CN26" s="25">
        <f t="shared" si="35"/>
        <v>0.1328051471779409</v>
      </c>
      <c r="CO26" s="24">
        <f t="shared" si="35"/>
        <v>5.5264552803643473E-2</v>
      </c>
      <c r="CP26" s="24">
        <f t="shared" si="35"/>
        <v>-2.9187833961034727E-2</v>
      </c>
      <c r="CQ26" s="24">
        <f t="shared" si="35"/>
        <v>-0.11196445694928489</v>
      </c>
      <c r="CR26" s="24">
        <f t="shared" si="35"/>
        <v>-0.16149384840654862</v>
      </c>
      <c r="CS26" s="58">
        <f t="shared" si="36"/>
        <v>107.96830883067645</v>
      </c>
      <c r="CT26" s="58">
        <f t="shared" si="36"/>
        <v>103.3158731682186</v>
      </c>
      <c r="CU26" s="58">
        <f t="shared" si="36"/>
        <v>98.248729962337919</v>
      </c>
      <c r="CV26" s="58">
        <f t="shared" si="36"/>
        <v>93.282132583042909</v>
      </c>
      <c r="CW26" s="58">
        <f t="shared" si="36"/>
        <v>90.310369095607086</v>
      </c>
      <c r="CX26" s="36">
        <f t="shared" si="37"/>
        <v>1</v>
      </c>
      <c r="CY26" s="34">
        <f t="shared" si="38"/>
        <v>0</v>
      </c>
      <c r="CZ26" s="14">
        <f t="shared" si="39"/>
        <v>0.25187809902029584</v>
      </c>
      <c r="DA26" s="14">
        <f t="shared" si="40"/>
        <v>1.1159023299176307</v>
      </c>
      <c r="DB26" s="14">
        <f t="shared" si="41"/>
        <v>0.25187809902029584</v>
      </c>
      <c r="DC26" s="14">
        <f t="shared" si="42"/>
        <v>107.55634297060888</v>
      </c>
      <c r="DD26" s="36">
        <f t="shared" si="43"/>
        <v>1</v>
      </c>
      <c r="DE26" s="34">
        <f t="shared" si="44"/>
        <v>0</v>
      </c>
      <c r="DF26" s="14">
        <f t="shared" si="45"/>
        <v>0.15683527619438878</v>
      </c>
      <c r="DG26" s="43">
        <f t="shared" si="46"/>
        <v>0.69483155065614233</v>
      </c>
      <c r="DH26" s="43">
        <f t="shared" si="47"/>
        <v>0.15683527619438878</v>
      </c>
      <c r="DI26" s="43">
        <f t="shared" si="48"/>
        <v>104.70505828583167</v>
      </c>
      <c r="DJ26" s="36">
        <f t="shared" si="49"/>
        <v>1</v>
      </c>
      <c r="DK26" s="34">
        <f t="shared" si="50"/>
        <v>0</v>
      </c>
      <c r="DL26" s="14">
        <f t="shared" si="51"/>
        <v>5.3320552103482299E-2</v>
      </c>
      <c r="DM26" s="14">
        <f t="shared" si="52"/>
        <v>0.23622747891223317</v>
      </c>
      <c r="DN26" s="14">
        <f t="shared" si="53"/>
        <v>5.3320552103482299E-2</v>
      </c>
      <c r="DO26" s="14">
        <f t="shared" si="54"/>
        <v>101.59961656310446</v>
      </c>
      <c r="DP26" s="36">
        <f t="shared" si="55"/>
        <v>0</v>
      </c>
      <c r="DQ26" s="42">
        <f t="shared" si="56"/>
        <v>1</v>
      </c>
      <c r="DR26" s="14">
        <f t="shared" si="57"/>
        <v>-4.8140159879491239E-2</v>
      </c>
      <c r="DS26" s="14">
        <f t="shared" si="58"/>
        <v>-0.21327664763661283</v>
      </c>
      <c r="DT26" s="14">
        <f t="shared" si="59"/>
        <v>-0.21327664763661283</v>
      </c>
      <c r="DU26" s="14">
        <f t="shared" si="60"/>
        <v>93.601700570901613</v>
      </c>
      <c r="DV26" s="36">
        <f t="shared" si="61"/>
        <v>0</v>
      </c>
      <c r="DW26" s="42">
        <f t="shared" si="62"/>
        <v>1</v>
      </c>
      <c r="DX26" s="14">
        <f t="shared" si="63"/>
        <v>-0.1088491757818518</v>
      </c>
      <c r="DY26" s="14">
        <f t="shared" si="64"/>
        <v>-0.4822374368277042</v>
      </c>
      <c r="DZ26" s="14">
        <f t="shared" si="65"/>
        <v>-0.4822374368277042</v>
      </c>
      <c r="EA26" s="14">
        <f t="shared" si="66"/>
        <v>85.532876895168869</v>
      </c>
      <c r="EC26" s="62">
        <f t="shared" si="67"/>
        <v>107.55634297060888</v>
      </c>
      <c r="ED26" s="63">
        <f t="shared" si="68"/>
        <v>104.70505828583167</v>
      </c>
      <c r="EE26" s="63">
        <f t="shared" si="69"/>
        <v>101.59961656310446</v>
      </c>
      <c r="EF26" s="63">
        <f t="shared" si="70"/>
        <v>93.601700570901613</v>
      </c>
      <c r="EG26" s="63">
        <f t="shared" si="71"/>
        <v>85.532876895168869</v>
      </c>
    </row>
    <row r="27" spans="1:137" x14ac:dyDescent="0.3">
      <c r="A27" s="7">
        <v>2000</v>
      </c>
      <c r="B27" s="2" t="s">
        <v>80</v>
      </c>
      <c r="C27" s="4">
        <v>9.0433500000000002</v>
      </c>
      <c r="D27" s="4">
        <v>7.1254499999999998</v>
      </c>
      <c r="E27" s="4">
        <v>53.075839999999999</v>
      </c>
      <c r="BA27" s="78" t="s">
        <v>74</v>
      </c>
      <c r="BB27" s="19">
        <f t="shared" ref="BB27:BB28" si="109">V6</f>
        <v>110.33241679407024</v>
      </c>
      <c r="BC27" s="19">
        <f t="shared" ref="BC27:BC28" si="110">V9</f>
        <v>105.9525083575688</v>
      </c>
      <c r="BD27" s="19">
        <f t="shared" ref="BD27:BD28" si="111">V12</f>
        <v>100</v>
      </c>
      <c r="BE27" s="19">
        <f t="shared" ref="BE27:BE28" si="112">V15</f>
        <v>89.779249710906967</v>
      </c>
      <c r="BF27" s="19">
        <f t="shared" ref="BF27:BF28" si="113">V18</f>
        <v>83.897937307826311</v>
      </c>
      <c r="BG27" s="19">
        <f t="shared" ref="BG27:BG28" si="114">AB6</f>
        <v>117.07309719424495</v>
      </c>
      <c r="BH27" s="19">
        <f t="shared" ref="BH27:BH28" si="115">AB9</f>
        <v>97.03088230653276</v>
      </c>
      <c r="BI27" s="19">
        <f t="shared" ref="BI27:BI28" si="116">AB12</f>
        <v>88.816257011344931</v>
      </c>
      <c r="BJ27" s="19">
        <f t="shared" ref="BJ27:BJ28" si="117">AB15</f>
        <v>73.692894611712433</v>
      </c>
      <c r="BK27" s="19">
        <f t="shared" ref="BK27:BK28" si="118">AB18</f>
        <v>103.33136192315922</v>
      </c>
      <c r="BL27" s="19">
        <f t="shared" ref="BL27:BL28" si="119">AH6</f>
        <v>117.68312657358669</v>
      </c>
      <c r="BM27" s="19">
        <f t="shared" ref="BM27:BM28" si="120">AH9</f>
        <v>106.80630308179165</v>
      </c>
      <c r="BN27" s="19">
        <f t="shared" ref="BN27:BN28" si="121">AH12</f>
        <v>98.95975112989143</v>
      </c>
      <c r="BO27" s="19">
        <f t="shared" ref="BO27:BO28" si="122">AH15</f>
        <v>88.021845103571138</v>
      </c>
      <c r="BP27" s="19">
        <f t="shared" ref="BP27:BP28" si="123">AH18</f>
        <v>77.208763516584952</v>
      </c>
      <c r="BS27" s="2" t="s">
        <v>25</v>
      </c>
      <c r="BT27" s="4">
        <v>7.5152800000000006</v>
      </c>
      <c r="BU27" s="1">
        <v>6.5751749999999998</v>
      </c>
      <c r="BV27" s="11">
        <v>4.7723199999999997</v>
      </c>
      <c r="BW27" s="1">
        <v>3.8716200000000001</v>
      </c>
      <c r="BX27" s="12">
        <v>3.0606789999999999</v>
      </c>
      <c r="BY27" s="21">
        <f t="shared" si="32"/>
        <v>-0.36513575498318535</v>
      </c>
      <c r="BZ27" s="14">
        <f t="shared" si="32"/>
        <v>-0.54112148910600877</v>
      </c>
      <c r="CA27" s="14">
        <f t="shared" si="32"/>
        <v>-0.87861225949017063</v>
      </c>
      <c r="CB27" s="14">
        <f t="shared" si="32"/>
        <v>-1.0472214581694956</v>
      </c>
      <c r="CC27" s="14">
        <f t="shared" si="32"/>
        <v>-1.1990279555451042</v>
      </c>
      <c r="CD27" s="25">
        <f t="shared" si="33"/>
        <v>0.2835790977447249</v>
      </c>
      <c r="CE27" s="24">
        <f t="shared" si="33"/>
        <v>0.23981572463958367</v>
      </c>
      <c r="CF27" s="24">
        <f t="shared" si="33"/>
        <v>0.155889975899316</v>
      </c>
      <c r="CG27" s="24">
        <f t="shared" si="33"/>
        <v>0.11396096780362384</v>
      </c>
      <c r="CH27" s="24">
        <f t="shared" si="33"/>
        <v>7.6210382976124438E-2</v>
      </c>
      <c r="CI27" s="49">
        <f t="shared" si="34"/>
        <v>87.014745864683491</v>
      </c>
      <c r="CJ27" s="49">
        <f t="shared" si="34"/>
        <v>84.388943478375026</v>
      </c>
      <c r="CK27" s="49">
        <f t="shared" si="34"/>
        <v>79.353398553958954</v>
      </c>
      <c r="CL27" s="49">
        <f t="shared" si="34"/>
        <v>76.837658068217436</v>
      </c>
      <c r="CM27" s="49">
        <f t="shared" si="34"/>
        <v>74.572622978567466</v>
      </c>
      <c r="CN27" s="25">
        <f t="shared" si="35"/>
        <v>2.6738768721416315E-2</v>
      </c>
      <c r="CO27" s="24">
        <f t="shared" si="35"/>
        <v>-1.7024604383724936E-2</v>
      </c>
      <c r="CP27" s="24">
        <f t="shared" si="35"/>
        <v>-0.10095035312399264</v>
      </c>
      <c r="CQ27" s="24">
        <f t="shared" si="35"/>
        <v>-0.14287936121968478</v>
      </c>
      <c r="CR27" s="24">
        <f t="shared" si="35"/>
        <v>-0.18062994604718419</v>
      </c>
      <c r="CS27" s="58">
        <f t="shared" si="36"/>
        <v>101.60432612328498</v>
      </c>
      <c r="CT27" s="58">
        <f t="shared" si="36"/>
        <v>98.978523736976499</v>
      </c>
      <c r="CU27" s="58">
        <f t="shared" si="36"/>
        <v>93.94297881256044</v>
      </c>
      <c r="CV27" s="58">
        <f t="shared" si="36"/>
        <v>91.427238326818909</v>
      </c>
      <c r="CW27" s="58">
        <f t="shared" si="36"/>
        <v>89.162203237168953</v>
      </c>
      <c r="CX27" s="36">
        <f t="shared" si="37"/>
        <v>1</v>
      </c>
      <c r="CY27" s="34">
        <f t="shared" si="38"/>
        <v>0</v>
      </c>
      <c r="CZ27" s="14">
        <f t="shared" si="39"/>
        <v>0.12187073840131923</v>
      </c>
      <c r="DA27" s="14">
        <f t="shared" si="40"/>
        <v>0.53992721661701881</v>
      </c>
      <c r="DB27" s="14">
        <f t="shared" si="41"/>
        <v>0.12187073840131923</v>
      </c>
      <c r="DC27" s="14">
        <f t="shared" si="42"/>
        <v>103.65612215203957</v>
      </c>
      <c r="DD27" s="36">
        <f t="shared" si="43"/>
        <v>1</v>
      </c>
      <c r="DE27" s="34">
        <f t="shared" si="44"/>
        <v>0</v>
      </c>
      <c r="DF27" s="14">
        <f t="shared" si="45"/>
        <v>6.8229229075015538E-2</v>
      </c>
      <c r="DG27" s="43">
        <f t="shared" si="46"/>
        <v>0.3022777922710882</v>
      </c>
      <c r="DH27" s="43">
        <f t="shared" si="47"/>
        <v>6.8229229075015538E-2</v>
      </c>
      <c r="DI27" s="43">
        <f t="shared" si="48"/>
        <v>102.04687687225046</v>
      </c>
      <c r="DJ27" s="36">
        <f t="shared" si="49"/>
        <v>0</v>
      </c>
      <c r="DK27" s="34">
        <f t="shared" si="50"/>
        <v>1</v>
      </c>
      <c r="DL27" s="14">
        <f t="shared" si="51"/>
        <v>-3.4639985849352684E-2</v>
      </c>
      <c r="DM27" s="14">
        <f t="shared" si="52"/>
        <v>-0.15346646281656939</v>
      </c>
      <c r="DN27" s="14">
        <f t="shared" si="53"/>
        <v>-0.15346646281656939</v>
      </c>
      <c r="DO27" s="14">
        <f t="shared" si="54"/>
        <v>95.396006115502914</v>
      </c>
      <c r="DP27" s="36">
        <f t="shared" si="55"/>
        <v>0</v>
      </c>
      <c r="DQ27" s="42">
        <f t="shared" si="56"/>
        <v>1</v>
      </c>
      <c r="DR27" s="14">
        <f t="shared" si="57"/>
        <v>-8.6033082844051867E-2</v>
      </c>
      <c r="DS27" s="14">
        <f t="shared" si="58"/>
        <v>-0.38115468541763992</v>
      </c>
      <c r="DT27" s="14">
        <f t="shared" si="59"/>
        <v>-0.38115468541763992</v>
      </c>
      <c r="DU27" s="14">
        <f t="shared" si="60"/>
        <v>88.565359437470804</v>
      </c>
      <c r="DV27" s="36">
        <f t="shared" si="61"/>
        <v>0</v>
      </c>
      <c r="DW27" s="42">
        <f t="shared" si="62"/>
        <v>1</v>
      </c>
      <c r="DX27" s="14">
        <f t="shared" si="63"/>
        <v>-0.13230461550751182</v>
      </c>
      <c r="DY27" s="14">
        <f t="shared" si="64"/>
        <v>-0.58615270354169324</v>
      </c>
      <c r="DZ27" s="14">
        <f t="shared" si="65"/>
        <v>-0.58615270354169324</v>
      </c>
      <c r="EA27" s="14">
        <f t="shared" si="66"/>
        <v>82.415418893749205</v>
      </c>
      <c r="EC27" s="62">
        <f t="shared" si="67"/>
        <v>103.65612215203957</v>
      </c>
      <c r="ED27" s="63">
        <f t="shared" si="68"/>
        <v>102.04687687225046</v>
      </c>
      <c r="EE27" s="63">
        <f t="shared" si="69"/>
        <v>95.396006115502914</v>
      </c>
      <c r="EF27" s="63">
        <f t="shared" si="70"/>
        <v>88.565359437470804</v>
      </c>
      <c r="EG27" s="63">
        <f t="shared" si="71"/>
        <v>82.415418893749205</v>
      </c>
    </row>
    <row r="28" spans="1:137" x14ac:dyDescent="0.3">
      <c r="A28" s="7">
        <v>2000</v>
      </c>
      <c r="B28" s="2" t="s">
        <v>23</v>
      </c>
      <c r="C28" s="4">
        <v>14.594570000000001</v>
      </c>
      <c r="D28" s="4">
        <v>10.444979999999999</v>
      </c>
      <c r="E28" s="4">
        <v>60.293039999999998</v>
      </c>
      <c r="BA28" s="78" t="s">
        <v>75</v>
      </c>
      <c r="BB28" s="35">
        <f t="shared" si="109"/>
        <v>130</v>
      </c>
      <c r="BC28" s="19">
        <f t="shared" si="110"/>
        <v>124.7432816290148</v>
      </c>
      <c r="BD28" s="19">
        <f t="shared" si="111"/>
        <v>116.62411284414517</v>
      </c>
      <c r="BE28" s="19">
        <f t="shared" si="112"/>
        <v>109.25307301306664</v>
      </c>
      <c r="BF28" s="19">
        <f t="shared" si="113"/>
        <v>105.62279969156349</v>
      </c>
      <c r="BG28" s="35">
        <f t="shared" si="114"/>
        <v>130</v>
      </c>
      <c r="BH28" s="19">
        <f t="shared" si="115"/>
        <v>103.57288650779326</v>
      </c>
      <c r="BI28" s="19">
        <f t="shared" si="116"/>
        <v>100.95479904463663</v>
      </c>
      <c r="BJ28" s="19">
        <f t="shared" si="117"/>
        <v>82.706141305583941</v>
      </c>
      <c r="BK28" s="19">
        <f t="shared" si="118"/>
        <v>107.97315926275607</v>
      </c>
      <c r="BL28" s="35">
        <f t="shared" si="119"/>
        <v>130</v>
      </c>
      <c r="BM28" s="19">
        <f t="shared" si="120"/>
        <v>117.90695104884456</v>
      </c>
      <c r="BN28" s="19">
        <f t="shared" si="121"/>
        <v>109.50881352709553</v>
      </c>
      <c r="BO28" s="19">
        <f t="shared" si="122"/>
        <v>100</v>
      </c>
      <c r="BP28" s="19">
        <f t="shared" si="123"/>
        <v>89.708956292720544</v>
      </c>
      <c r="BS28" s="2" t="s">
        <v>26</v>
      </c>
      <c r="BT28" s="4">
        <v>11.279579999999999</v>
      </c>
      <c r="BU28" s="1">
        <v>9.9126469999999998</v>
      </c>
      <c r="BV28" s="11">
        <v>7.9093800000000005</v>
      </c>
      <c r="BW28" s="1">
        <v>6.2801900000000002</v>
      </c>
      <c r="BX28" s="12">
        <v>5.0047879999999996</v>
      </c>
      <c r="BY28" s="21">
        <f t="shared" si="32"/>
        <v>0.3395335095761387</v>
      </c>
      <c r="BZ28" s="14">
        <f t="shared" si="32"/>
        <v>8.3646446427114871E-2</v>
      </c>
      <c r="CA28" s="14">
        <f t="shared" si="32"/>
        <v>-0.29136104065041973</v>
      </c>
      <c r="CB28" s="14">
        <f t="shared" si="32"/>
        <v>-0.59634207806173278</v>
      </c>
      <c r="CC28" s="14">
        <f t="shared" si="32"/>
        <v>-0.83509472512957861</v>
      </c>
      <c r="CD28" s="25">
        <f t="shared" si="33"/>
        <v>0.45881321029564531</v>
      </c>
      <c r="CE28" s="24">
        <f t="shared" si="33"/>
        <v>0.39518031940714882</v>
      </c>
      <c r="CF28" s="24">
        <f t="shared" si="33"/>
        <v>0.30192507541821473</v>
      </c>
      <c r="CG28" s="24">
        <f t="shared" si="33"/>
        <v>0.2260837068166596</v>
      </c>
      <c r="CH28" s="24">
        <f t="shared" si="33"/>
        <v>0.16671172859609557</v>
      </c>
      <c r="CI28" s="49">
        <f t="shared" si="34"/>
        <v>97.528792617738716</v>
      </c>
      <c r="CJ28" s="49">
        <f t="shared" si="34"/>
        <v>93.710819164428926</v>
      </c>
      <c r="CK28" s="49">
        <f t="shared" si="34"/>
        <v>88.115504525092888</v>
      </c>
      <c r="CL28" s="49">
        <f t="shared" si="34"/>
        <v>83.565022408999582</v>
      </c>
      <c r="CM28" s="49">
        <f t="shared" si="34"/>
        <v>80.002703715765733</v>
      </c>
      <c r="CN28" s="25">
        <f t="shared" si="35"/>
        <v>0.2019728812723367</v>
      </c>
      <c r="CO28" s="24">
        <f t="shared" si="35"/>
        <v>0.13833999038384023</v>
      </c>
      <c r="CP28" s="24">
        <f t="shared" si="35"/>
        <v>4.5084746394906138E-2</v>
      </c>
      <c r="CQ28" s="24">
        <f t="shared" si="35"/>
        <v>-3.0756622206649039E-2</v>
      </c>
      <c r="CR28" s="24">
        <f t="shared" si="35"/>
        <v>-9.012860042721306E-2</v>
      </c>
      <c r="CS28" s="58">
        <f t="shared" si="36"/>
        <v>112.1183728763402</v>
      </c>
      <c r="CT28" s="58">
        <f t="shared" si="36"/>
        <v>108.30039942303041</v>
      </c>
      <c r="CU28" s="58">
        <f t="shared" si="36"/>
        <v>102.70508478369437</v>
      </c>
      <c r="CV28" s="58">
        <f t="shared" si="36"/>
        <v>98.154602667601054</v>
      </c>
      <c r="CW28" s="58">
        <f t="shared" si="36"/>
        <v>94.59228397436722</v>
      </c>
      <c r="CX28" s="36">
        <f t="shared" si="37"/>
        <v>1</v>
      </c>
      <c r="CY28" s="34">
        <f t="shared" si="38"/>
        <v>0</v>
      </c>
      <c r="CZ28" s="14">
        <f t="shared" si="39"/>
        <v>0.33665816486645322</v>
      </c>
      <c r="DA28" s="14">
        <f t="shared" si="40"/>
        <v>1.4915057403621168</v>
      </c>
      <c r="DB28" s="14">
        <f t="shared" si="41"/>
        <v>0.33665816486645322</v>
      </c>
      <c r="DC28" s="14">
        <f t="shared" si="42"/>
        <v>110.09974494599359</v>
      </c>
      <c r="DD28" s="36">
        <f t="shared" si="43"/>
        <v>1</v>
      </c>
      <c r="DE28" s="34">
        <f t="shared" si="44"/>
        <v>0</v>
      </c>
      <c r="DF28" s="14">
        <f t="shared" si="45"/>
        <v>0.25866225029528062</v>
      </c>
      <c r="DG28" s="43">
        <f t="shared" si="46"/>
        <v>1.145958338136349</v>
      </c>
      <c r="DH28" s="43">
        <f t="shared" si="47"/>
        <v>0.25866225029528062</v>
      </c>
      <c r="DI28" s="43">
        <f t="shared" si="48"/>
        <v>107.75986750885842</v>
      </c>
      <c r="DJ28" s="36">
        <f t="shared" si="49"/>
        <v>1</v>
      </c>
      <c r="DK28" s="34">
        <f t="shared" si="50"/>
        <v>0</v>
      </c>
      <c r="DL28" s="14">
        <f t="shared" si="51"/>
        <v>0.14435771467045541</v>
      </c>
      <c r="DM28" s="14">
        <f t="shared" si="52"/>
        <v>0.63955187358058263</v>
      </c>
      <c r="DN28" s="14">
        <f t="shared" si="53"/>
        <v>0.14435771467045541</v>
      </c>
      <c r="DO28" s="14">
        <f t="shared" si="54"/>
        <v>104.33073144011367</v>
      </c>
      <c r="DP28" s="36">
        <f t="shared" si="55"/>
        <v>1</v>
      </c>
      <c r="DQ28" s="42">
        <f t="shared" si="56"/>
        <v>0</v>
      </c>
      <c r="DR28" s="14">
        <f t="shared" si="57"/>
        <v>5.1397661719646014E-2</v>
      </c>
      <c r="DS28" s="14">
        <f t="shared" si="58"/>
        <v>0.22770844582501656</v>
      </c>
      <c r="DT28" s="14">
        <f t="shared" si="59"/>
        <v>5.1397661719646014E-2</v>
      </c>
      <c r="DU28" s="14">
        <f t="shared" si="60"/>
        <v>101.54192985158939</v>
      </c>
      <c r="DV28" s="36">
        <f t="shared" si="61"/>
        <v>0</v>
      </c>
      <c r="DW28" s="42">
        <f t="shared" si="62"/>
        <v>1</v>
      </c>
      <c r="DX28" s="14">
        <f t="shared" si="63"/>
        <v>-2.1375579862715922E-2</v>
      </c>
      <c r="DY28" s="14">
        <f t="shared" si="64"/>
        <v>-9.4700807513332277E-2</v>
      </c>
      <c r="DZ28" s="14">
        <f t="shared" si="65"/>
        <v>-9.4700807513332277E-2</v>
      </c>
      <c r="EA28" s="14">
        <f t="shared" si="66"/>
        <v>97.158975774600037</v>
      </c>
      <c r="EC28" s="62">
        <f t="shared" si="67"/>
        <v>110.09974494599359</v>
      </c>
      <c r="ED28" s="63">
        <f t="shared" si="68"/>
        <v>107.75986750885842</v>
      </c>
      <c r="EE28" s="63">
        <f t="shared" si="69"/>
        <v>104.33073144011367</v>
      </c>
      <c r="EF28" s="63">
        <f t="shared" si="70"/>
        <v>101.54192985158939</v>
      </c>
      <c r="EG28" s="63">
        <f t="shared" si="71"/>
        <v>97.158975774600037</v>
      </c>
    </row>
    <row r="29" spans="1:137" x14ac:dyDescent="0.3">
      <c r="A29" s="7">
        <v>2000</v>
      </c>
      <c r="B29" s="2" t="s">
        <v>24</v>
      </c>
      <c r="C29" s="4">
        <v>9.7937499999999993</v>
      </c>
      <c r="D29" s="4">
        <v>7.77447</v>
      </c>
      <c r="E29" s="4">
        <v>50.880049999999997</v>
      </c>
      <c r="BS29" s="2" t="s">
        <v>27</v>
      </c>
      <c r="BT29" s="4">
        <v>7.9556699999999996</v>
      </c>
      <c r="BU29" s="1">
        <v>6.418291</v>
      </c>
      <c r="BV29" s="11">
        <v>4.9733600000000004</v>
      </c>
      <c r="BW29" s="1">
        <v>4.1569399999999996</v>
      </c>
      <c r="BX29" s="12">
        <v>3.5515629999999998</v>
      </c>
      <c r="BY29" s="21">
        <f t="shared" si="32"/>
        <v>-0.28269564728207752</v>
      </c>
      <c r="BZ29" s="14">
        <f t="shared" si="32"/>
        <v>-0.57048985318462231</v>
      </c>
      <c r="CA29" s="14">
        <f t="shared" si="32"/>
        <v>-0.84097798248063182</v>
      </c>
      <c r="CB29" s="14">
        <f t="shared" si="32"/>
        <v>-0.99381013745540114</v>
      </c>
      <c r="CC29" s="14">
        <f t="shared" si="32"/>
        <v>-1.1071354742699828</v>
      </c>
      <c r="CD29" s="25">
        <f t="shared" si="33"/>
        <v>0.30407994805588495</v>
      </c>
      <c r="CE29" s="24">
        <f t="shared" si="33"/>
        <v>0.23251252656465909</v>
      </c>
      <c r="CF29" s="24">
        <f t="shared" si="33"/>
        <v>0.16524870554021528</v>
      </c>
      <c r="CG29" s="24">
        <f t="shared" si="33"/>
        <v>0.12724306460595855</v>
      </c>
      <c r="CH29" s="24">
        <f t="shared" si="33"/>
        <v>9.9061808767226631E-2</v>
      </c>
      <c r="CI29" s="49">
        <f t="shared" si="34"/>
        <v>88.244796883353104</v>
      </c>
      <c r="CJ29" s="49">
        <f t="shared" si="34"/>
        <v>83.950751593879545</v>
      </c>
      <c r="CK29" s="49">
        <f t="shared" si="34"/>
        <v>79.914922332412914</v>
      </c>
      <c r="CL29" s="49">
        <f t="shared" si="34"/>
        <v>77.63458387635751</v>
      </c>
      <c r="CM29" s="49">
        <f t="shared" si="34"/>
        <v>75.943708526033603</v>
      </c>
      <c r="CN29" s="25">
        <f t="shared" si="35"/>
        <v>4.7239619032576334E-2</v>
      </c>
      <c r="CO29" s="24">
        <f t="shared" si="35"/>
        <v>-2.432780245864951E-2</v>
      </c>
      <c r="CP29" s="24">
        <f t="shared" si="35"/>
        <v>-9.1591623483093354E-2</v>
      </c>
      <c r="CQ29" s="24">
        <f t="shared" si="35"/>
        <v>-0.12959726441735009</v>
      </c>
      <c r="CR29" s="24">
        <f t="shared" si="35"/>
        <v>-0.15777852025608199</v>
      </c>
      <c r="CS29" s="58">
        <f t="shared" si="36"/>
        <v>102.83437714195458</v>
      </c>
      <c r="CT29" s="58">
        <f t="shared" si="36"/>
        <v>98.540331852481032</v>
      </c>
      <c r="CU29" s="58">
        <f t="shared" si="36"/>
        <v>94.504502591014401</v>
      </c>
      <c r="CV29" s="58">
        <f t="shared" si="36"/>
        <v>92.224164134958997</v>
      </c>
      <c r="CW29" s="58">
        <f t="shared" si="36"/>
        <v>90.533288784635076</v>
      </c>
      <c r="CX29" s="36">
        <f t="shared" si="37"/>
        <v>1</v>
      </c>
      <c r="CY29" s="34">
        <f t="shared" si="38"/>
        <v>0</v>
      </c>
      <c r="CZ29" s="14">
        <f t="shared" si="39"/>
        <v>0.14699897864279313</v>
      </c>
      <c r="DA29" s="14">
        <f t="shared" si="40"/>
        <v>0.65125353653628737</v>
      </c>
      <c r="DB29" s="14">
        <f t="shared" si="41"/>
        <v>0.14699897864279313</v>
      </c>
      <c r="DC29" s="14">
        <f t="shared" si="42"/>
        <v>104.40996935928379</v>
      </c>
      <c r="DD29" s="36">
        <f t="shared" si="43"/>
        <v>1</v>
      </c>
      <c r="DE29" s="34">
        <f t="shared" si="44"/>
        <v>0</v>
      </c>
      <c r="DF29" s="14">
        <f t="shared" si="45"/>
        <v>5.927757521810826E-2</v>
      </c>
      <c r="DG29" s="43">
        <f t="shared" si="46"/>
        <v>0.2626190389519516</v>
      </c>
      <c r="DH29" s="43">
        <f t="shared" si="47"/>
        <v>5.927757521810826E-2</v>
      </c>
      <c r="DI29" s="43">
        <f t="shared" si="48"/>
        <v>101.77832725654325</v>
      </c>
      <c r="DJ29" s="36">
        <f t="shared" si="49"/>
        <v>0</v>
      </c>
      <c r="DK29" s="34">
        <f t="shared" si="50"/>
        <v>1</v>
      </c>
      <c r="DL29" s="14">
        <f t="shared" si="51"/>
        <v>-2.3168832058063277E-2</v>
      </c>
      <c r="DM29" s="14">
        <f t="shared" si="52"/>
        <v>-0.10264550104048477</v>
      </c>
      <c r="DN29" s="14">
        <f t="shared" si="53"/>
        <v>-0.10264550104048477</v>
      </c>
      <c r="DO29" s="14">
        <f t="shared" si="54"/>
        <v>96.920634968785464</v>
      </c>
      <c r="DP29" s="36">
        <f t="shared" si="55"/>
        <v>0</v>
      </c>
      <c r="DQ29" s="42">
        <f t="shared" si="56"/>
        <v>1</v>
      </c>
      <c r="DR29" s="14">
        <f t="shared" si="57"/>
        <v>-6.975299132131671E-2</v>
      </c>
      <c r="DS29" s="14">
        <f t="shared" si="58"/>
        <v>-0.30902855721453415</v>
      </c>
      <c r="DT29" s="14">
        <f t="shared" si="59"/>
        <v>-0.30902855721453415</v>
      </c>
      <c r="DU29" s="14">
        <f t="shared" si="60"/>
        <v>90.729143283563971</v>
      </c>
      <c r="DV29" s="36">
        <f t="shared" si="61"/>
        <v>0</v>
      </c>
      <c r="DW29" s="42">
        <f t="shared" si="62"/>
        <v>1</v>
      </c>
      <c r="DX29" s="14">
        <f t="shared" si="63"/>
        <v>-0.10429523499774618</v>
      </c>
      <c r="DY29" s="14">
        <f t="shared" si="64"/>
        <v>-0.46206199024836148</v>
      </c>
      <c r="DZ29" s="14">
        <f t="shared" si="65"/>
        <v>-0.46206199024836148</v>
      </c>
      <c r="EA29" s="14">
        <f t="shared" si="66"/>
        <v>86.138140292549153</v>
      </c>
      <c r="EC29" s="62">
        <f t="shared" si="67"/>
        <v>104.40996935928379</v>
      </c>
      <c r="ED29" s="63">
        <f t="shared" si="68"/>
        <v>101.77832725654325</v>
      </c>
      <c r="EE29" s="63">
        <f t="shared" si="69"/>
        <v>96.920634968785464</v>
      </c>
      <c r="EF29" s="63">
        <f t="shared" si="70"/>
        <v>90.729143283563971</v>
      </c>
      <c r="EG29" s="63">
        <f t="shared" si="71"/>
        <v>86.138140292549153</v>
      </c>
    </row>
    <row r="30" spans="1:137" x14ac:dyDescent="0.3">
      <c r="A30" s="7">
        <v>2000</v>
      </c>
      <c r="B30" s="2" t="s">
        <v>26</v>
      </c>
      <c r="C30" s="4">
        <v>11.279579999999999</v>
      </c>
      <c r="D30" s="4">
        <v>6.7669199999999998</v>
      </c>
      <c r="E30" s="4">
        <v>58.025130000000004</v>
      </c>
      <c r="BS30" s="2" t="s">
        <v>28</v>
      </c>
      <c r="BT30" s="4">
        <v>4.3902200000000002</v>
      </c>
      <c r="BU30" s="1">
        <v>3.7291859999999999</v>
      </c>
      <c r="BV30" s="11">
        <v>3.0356100000000001</v>
      </c>
      <c r="BW30" s="1">
        <v>2.1807799999999999</v>
      </c>
      <c r="BX30" s="12">
        <v>1.9895699999999998</v>
      </c>
      <c r="BY30" s="21">
        <f t="shared" si="32"/>
        <v>-0.95014059835479825</v>
      </c>
      <c r="BZ30" s="14">
        <f t="shared" si="32"/>
        <v>-1.0738848117885598</v>
      </c>
      <c r="CA30" s="14">
        <f t="shared" si="32"/>
        <v>-1.2037208210960002</v>
      </c>
      <c r="CB30" s="14">
        <f t="shared" si="32"/>
        <v>-1.3637432495483677</v>
      </c>
      <c r="CC30" s="14">
        <f t="shared" si="32"/>
        <v>-1.3995373706535901</v>
      </c>
      <c r="CD30" s="25">
        <f t="shared" si="33"/>
        <v>0.13810261718568886</v>
      </c>
      <c r="CE30" s="24">
        <f t="shared" si="33"/>
        <v>0.10733044005953388</v>
      </c>
      <c r="CF30" s="24">
        <f t="shared" si="33"/>
        <v>7.5043381417391336E-2</v>
      </c>
      <c r="CG30" s="24">
        <f t="shared" si="33"/>
        <v>3.5249694295774216E-2</v>
      </c>
      <c r="CH30" s="24">
        <f t="shared" si="33"/>
        <v>2.6348566686162461E-2</v>
      </c>
      <c r="CI30" s="49">
        <f t="shared" si="34"/>
        <v>78.286157031141329</v>
      </c>
      <c r="CJ30" s="49">
        <f t="shared" si="34"/>
        <v>76.439826403572027</v>
      </c>
      <c r="CK30" s="49">
        <f t="shared" si="34"/>
        <v>74.502602885043473</v>
      </c>
      <c r="CL30" s="49">
        <f t="shared" si="34"/>
        <v>72.114981657746455</v>
      </c>
      <c r="CM30" s="49">
        <f t="shared" si="34"/>
        <v>71.580914001169745</v>
      </c>
      <c r="CN30" s="25">
        <f t="shared" si="35"/>
        <v>-0.11873771183761976</v>
      </c>
      <c r="CO30" s="24">
        <f t="shared" si="35"/>
        <v>-0.14950988896377476</v>
      </c>
      <c r="CP30" s="24">
        <f t="shared" si="35"/>
        <v>-0.18179694760591728</v>
      </c>
      <c r="CQ30" s="24">
        <f t="shared" si="35"/>
        <v>-0.2215906347275344</v>
      </c>
      <c r="CR30" s="24">
        <f t="shared" si="35"/>
        <v>-0.23049176233714619</v>
      </c>
      <c r="CS30" s="58">
        <f t="shared" si="36"/>
        <v>92.875737289742816</v>
      </c>
      <c r="CT30" s="58">
        <f t="shared" si="36"/>
        <v>91.029406662173514</v>
      </c>
      <c r="CU30" s="58">
        <f t="shared" si="36"/>
        <v>89.092183143644959</v>
      </c>
      <c r="CV30" s="58">
        <f t="shared" si="36"/>
        <v>86.704561916347942</v>
      </c>
      <c r="CW30" s="58">
        <f t="shared" si="36"/>
        <v>86.170494259771232</v>
      </c>
      <c r="CX30" s="36">
        <f t="shared" si="37"/>
        <v>0</v>
      </c>
      <c r="CY30" s="34">
        <f t="shared" si="38"/>
        <v>1</v>
      </c>
      <c r="CZ30" s="14">
        <f t="shared" si="39"/>
        <v>-5.6442253376469971E-2</v>
      </c>
      <c r="DA30" s="14">
        <f t="shared" si="40"/>
        <v>-0.25005763618824578</v>
      </c>
      <c r="DB30" s="14">
        <f t="shared" si="41"/>
        <v>-0.25005763618824578</v>
      </c>
      <c r="DC30" s="14">
        <f t="shared" si="42"/>
        <v>92.498270914352631</v>
      </c>
      <c r="DD30" s="36">
        <f t="shared" si="43"/>
        <v>0</v>
      </c>
      <c r="DE30" s="34">
        <f t="shared" si="44"/>
        <v>1</v>
      </c>
      <c r="DF30" s="14">
        <f t="shared" si="45"/>
        <v>-9.4160233257444784E-2</v>
      </c>
      <c r="DG30" s="43">
        <f t="shared" si="46"/>
        <v>-0.41716061891154566</v>
      </c>
      <c r="DH30" s="43">
        <f t="shared" si="47"/>
        <v>-0.41716061891154566</v>
      </c>
      <c r="DI30" s="43">
        <f t="shared" si="48"/>
        <v>87.485181432653633</v>
      </c>
      <c r="DJ30" s="36">
        <f t="shared" si="49"/>
        <v>0</v>
      </c>
      <c r="DK30" s="34">
        <f t="shared" si="50"/>
        <v>1</v>
      </c>
      <c r="DL30" s="14">
        <f t="shared" si="51"/>
        <v>-0.13373502912865107</v>
      </c>
      <c r="DM30" s="14">
        <f t="shared" si="52"/>
        <v>-0.59248990355544495</v>
      </c>
      <c r="DN30" s="14">
        <f t="shared" si="53"/>
        <v>-0.59248990355544495</v>
      </c>
      <c r="DO30" s="14">
        <f t="shared" si="54"/>
        <v>82.225302893336647</v>
      </c>
      <c r="DP30" s="36">
        <f t="shared" si="55"/>
        <v>0</v>
      </c>
      <c r="DQ30" s="42">
        <f t="shared" si="56"/>
        <v>1</v>
      </c>
      <c r="DR30" s="14">
        <f t="shared" si="57"/>
        <v>-0.18251082695698317</v>
      </c>
      <c r="DS30" s="14">
        <f t="shared" si="58"/>
        <v>-0.80858263512652662</v>
      </c>
      <c r="DT30" s="14">
        <f t="shared" si="59"/>
        <v>-0.80858263512652662</v>
      </c>
      <c r="DU30" s="14">
        <f t="shared" si="60"/>
        <v>75.742520946204195</v>
      </c>
      <c r="DV30" s="36">
        <f t="shared" si="61"/>
        <v>0</v>
      </c>
      <c r="DW30" s="42">
        <f t="shared" si="62"/>
        <v>1</v>
      </c>
      <c r="DX30" s="14">
        <f t="shared" si="63"/>
        <v>-0.19342109017043543</v>
      </c>
      <c r="DY30" s="14">
        <f t="shared" si="64"/>
        <v>-0.85691866826025676</v>
      </c>
      <c r="DZ30" s="14">
        <f t="shared" si="65"/>
        <v>-0.85691866826025676</v>
      </c>
      <c r="EA30" s="14">
        <f t="shared" si="66"/>
        <v>74.292439952192296</v>
      </c>
      <c r="EC30" s="62">
        <f t="shared" si="67"/>
        <v>92.498270914352631</v>
      </c>
      <c r="ED30" s="63">
        <f t="shared" si="68"/>
        <v>87.485181432653633</v>
      </c>
      <c r="EE30" s="63">
        <f t="shared" si="69"/>
        <v>82.225302893336647</v>
      </c>
      <c r="EF30" s="63">
        <f t="shared" si="70"/>
        <v>75.742520946204195</v>
      </c>
      <c r="EG30" s="63">
        <f t="shared" si="71"/>
        <v>74.292439952192296</v>
      </c>
    </row>
    <row r="31" spans="1:137" x14ac:dyDescent="0.3">
      <c r="A31" s="7">
        <v>2000</v>
      </c>
      <c r="B31" s="2" t="s">
        <v>31</v>
      </c>
      <c r="C31" s="4">
        <v>7.7993199999999998</v>
      </c>
      <c r="D31" s="4">
        <v>6.2909699999999997</v>
      </c>
      <c r="E31" s="4">
        <v>50.553780000000003</v>
      </c>
      <c r="BS31" s="2" t="s">
        <v>29</v>
      </c>
      <c r="BT31" s="4">
        <v>9.723279999999999</v>
      </c>
      <c r="BU31" s="1">
        <v>8.5588200000000008</v>
      </c>
      <c r="BV31" s="11">
        <v>7.0561700000000007</v>
      </c>
      <c r="BW31" s="1">
        <v>5.3565800000000001</v>
      </c>
      <c r="BX31" s="12">
        <v>5.0830359999999999</v>
      </c>
      <c r="BY31" s="21">
        <f t="shared" si="32"/>
        <v>4.8197331154207261E-2</v>
      </c>
      <c r="BZ31" s="14">
        <f t="shared" si="32"/>
        <v>-0.16978720031479083</v>
      </c>
      <c r="CA31" s="14">
        <f t="shared" si="32"/>
        <v>-0.45108020841458862</v>
      </c>
      <c r="CB31" s="14">
        <f t="shared" si="32"/>
        <v>-0.76923998190564469</v>
      </c>
      <c r="CC31" s="14">
        <f t="shared" si="32"/>
        <v>-0.82044685949367324</v>
      </c>
      <c r="CD31" s="25">
        <f t="shared" si="33"/>
        <v>0.38636498635945599</v>
      </c>
      <c r="CE31" s="24">
        <f t="shared" si="33"/>
        <v>0.33215753352598243</v>
      </c>
      <c r="CF31" s="24">
        <f t="shared" si="33"/>
        <v>0.26220680185617912</v>
      </c>
      <c r="CG31" s="24">
        <f t="shared" si="33"/>
        <v>0.1830882020234296</v>
      </c>
      <c r="CH31" s="24">
        <f t="shared" si="33"/>
        <v>0.1703542966270401</v>
      </c>
      <c r="CI31" s="49">
        <f t="shared" si="34"/>
        <v>93.18189918156736</v>
      </c>
      <c r="CJ31" s="49">
        <f t="shared" si="34"/>
        <v>89.929452011558951</v>
      </c>
      <c r="CK31" s="49">
        <f t="shared" si="34"/>
        <v>85.732408111370745</v>
      </c>
      <c r="CL31" s="49">
        <f t="shared" si="34"/>
        <v>80.985292121405777</v>
      </c>
      <c r="CM31" s="49">
        <f t="shared" si="34"/>
        <v>80.2212577976224</v>
      </c>
      <c r="CN31" s="25">
        <f t="shared" si="35"/>
        <v>0.12952465733614735</v>
      </c>
      <c r="CO31" s="24">
        <f t="shared" si="35"/>
        <v>7.5317204502673804E-2</v>
      </c>
      <c r="CP31" s="24">
        <f t="shared" si="35"/>
        <v>5.3664728328704841E-3</v>
      </c>
      <c r="CQ31" s="24">
        <f t="shared" si="35"/>
        <v>-7.3752126999879028E-2</v>
      </c>
      <c r="CR31" s="24">
        <f t="shared" si="35"/>
        <v>-8.6486032396268536E-2</v>
      </c>
      <c r="CS31" s="58">
        <f t="shared" si="36"/>
        <v>107.77147944016885</v>
      </c>
      <c r="CT31" s="58">
        <f t="shared" si="36"/>
        <v>104.51903227016042</v>
      </c>
      <c r="CU31" s="58">
        <f t="shared" si="36"/>
        <v>100.32198836997223</v>
      </c>
      <c r="CV31" s="58">
        <f t="shared" si="36"/>
        <v>95.574872380007264</v>
      </c>
      <c r="CW31" s="58">
        <f t="shared" si="36"/>
        <v>94.810838056223886</v>
      </c>
      <c r="CX31" s="36">
        <f t="shared" si="37"/>
        <v>1</v>
      </c>
      <c r="CY31" s="34">
        <f t="shared" si="38"/>
        <v>0</v>
      </c>
      <c r="CZ31" s="14">
        <f t="shared" si="39"/>
        <v>0.24785714693279007</v>
      </c>
      <c r="DA31" s="14">
        <f t="shared" si="40"/>
        <v>1.0980881975242727</v>
      </c>
      <c r="DB31" s="14">
        <f t="shared" si="41"/>
        <v>0.24785714693279007</v>
      </c>
      <c r="DC31" s="14">
        <f t="shared" si="42"/>
        <v>107.4357144079837</v>
      </c>
      <c r="DD31" s="36">
        <f t="shared" si="43"/>
        <v>1</v>
      </c>
      <c r="DE31" s="34">
        <f t="shared" si="44"/>
        <v>0</v>
      </c>
      <c r="DF31" s="14">
        <f t="shared" si="45"/>
        <v>0.18141415178851633</v>
      </c>
      <c r="DG31" s="43">
        <f t="shared" si="46"/>
        <v>0.80372400557352075</v>
      </c>
      <c r="DH31" s="43">
        <f t="shared" si="47"/>
        <v>0.18141415178851633</v>
      </c>
      <c r="DI31" s="43">
        <f t="shared" si="48"/>
        <v>105.44242455365548</v>
      </c>
      <c r="DJ31" s="36">
        <f t="shared" si="49"/>
        <v>1</v>
      </c>
      <c r="DK31" s="34">
        <f t="shared" si="50"/>
        <v>0</v>
      </c>
      <c r="DL31" s="14">
        <f t="shared" si="51"/>
        <v>9.5674352522295864E-2</v>
      </c>
      <c r="DM31" s="14">
        <f t="shared" si="52"/>
        <v>0.42386866229440584</v>
      </c>
      <c r="DN31" s="14">
        <f t="shared" si="53"/>
        <v>9.5674352522295864E-2</v>
      </c>
      <c r="DO31" s="14">
        <f t="shared" si="54"/>
        <v>102.87023057566887</v>
      </c>
      <c r="DP31" s="36">
        <f t="shared" si="55"/>
        <v>0</v>
      </c>
      <c r="DQ31" s="42">
        <f t="shared" si="56"/>
        <v>1</v>
      </c>
      <c r="DR31" s="14">
        <f t="shared" si="57"/>
        <v>-1.3026583816908828E-3</v>
      </c>
      <c r="DS31" s="14">
        <f t="shared" si="58"/>
        <v>-5.7712025335654718E-3</v>
      </c>
      <c r="DT31" s="14">
        <f t="shared" si="59"/>
        <v>-5.7712025335654718E-3</v>
      </c>
      <c r="DU31" s="14">
        <f t="shared" si="60"/>
        <v>99.826863923993031</v>
      </c>
      <c r="DV31" s="36">
        <f t="shared" si="61"/>
        <v>0</v>
      </c>
      <c r="DW31" s="42">
        <f t="shared" si="62"/>
        <v>1</v>
      </c>
      <c r="DX31" s="14">
        <f t="shared" si="63"/>
        <v>-1.6910822392258235E-2</v>
      </c>
      <c r="DY31" s="14">
        <f t="shared" si="64"/>
        <v>-7.4920472171832717E-2</v>
      </c>
      <c r="DZ31" s="14">
        <f t="shared" si="65"/>
        <v>-7.4920472171832717E-2</v>
      </c>
      <c r="EA31" s="14">
        <f t="shared" si="66"/>
        <v>97.752385834845015</v>
      </c>
      <c r="EC31" s="62">
        <f t="shared" si="67"/>
        <v>107.4357144079837</v>
      </c>
      <c r="ED31" s="63">
        <f t="shared" si="68"/>
        <v>105.44242455365548</v>
      </c>
      <c r="EE31" s="63">
        <f t="shared" si="69"/>
        <v>102.87023057566887</v>
      </c>
      <c r="EF31" s="63">
        <f t="shared" si="70"/>
        <v>99.826863923993031</v>
      </c>
      <c r="EG31" s="63">
        <f t="shared" si="71"/>
        <v>97.752385834845015</v>
      </c>
    </row>
    <row r="32" spans="1:137" x14ac:dyDescent="0.3">
      <c r="A32"/>
      <c r="BS32" s="2" t="s">
        <v>30</v>
      </c>
      <c r="BT32" s="4">
        <v>5.1306099999999999</v>
      </c>
      <c r="BU32" s="1">
        <v>4.5108370000000004</v>
      </c>
      <c r="BV32" s="11">
        <v>3.6071899999999997</v>
      </c>
      <c r="BW32" s="1">
        <v>3.0046400000000002</v>
      </c>
      <c r="BX32" s="12">
        <v>2.5729059999999997</v>
      </c>
      <c r="BY32" s="21">
        <f t="shared" si="32"/>
        <v>-0.81154110395024015</v>
      </c>
      <c r="BZ32" s="14">
        <f t="shared" si="32"/>
        <v>-0.92756134253476474</v>
      </c>
      <c r="CA32" s="14">
        <f t="shared" si="32"/>
        <v>-1.0967222135894736</v>
      </c>
      <c r="CB32" s="14">
        <f t="shared" si="32"/>
        <v>-1.209518341783353</v>
      </c>
      <c r="CC32" s="14">
        <f t="shared" si="32"/>
        <v>-1.2903380639801107</v>
      </c>
      <c r="CD32" s="25">
        <f t="shared" si="33"/>
        <v>0.17256894149341565</v>
      </c>
      <c r="CE32" s="24">
        <f t="shared" si="33"/>
        <v>0.14371752910916849</v>
      </c>
      <c r="CF32" s="24">
        <f t="shared" si="33"/>
        <v>0.10165133350725002</v>
      </c>
      <c r="CG32" s="24">
        <f t="shared" si="33"/>
        <v>7.3601678985145774E-2</v>
      </c>
      <c r="CH32" s="24">
        <f t="shared" si="33"/>
        <v>5.3503779150366616E-2</v>
      </c>
      <c r="CI32" s="49">
        <f t="shared" si="34"/>
        <v>80.35413648960494</v>
      </c>
      <c r="CJ32" s="49">
        <f t="shared" si="34"/>
        <v>78.623051746550104</v>
      </c>
      <c r="CK32" s="49">
        <f t="shared" si="34"/>
        <v>76.099080010435003</v>
      </c>
      <c r="CL32" s="49">
        <f t="shared" si="34"/>
        <v>74.416100739108742</v>
      </c>
      <c r="CM32" s="49">
        <f t="shared" si="34"/>
        <v>73.210226749021999</v>
      </c>
      <c r="CN32" s="25">
        <f t="shared" si="35"/>
        <v>-8.427138752989298E-2</v>
      </c>
      <c r="CO32" s="24">
        <f t="shared" si="35"/>
        <v>-0.11312279991414012</v>
      </c>
      <c r="CP32" s="24">
        <f t="shared" si="35"/>
        <v>-0.15518899551605861</v>
      </c>
      <c r="CQ32" s="24">
        <f t="shared" si="35"/>
        <v>-0.18323865003816286</v>
      </c>
      <c r="CR32" s="24">
        <f t="shared" si="35"/>
        <v>-0.203336549872942</v>
      </c>
      <c r="CS32" s="58">
        <f t="shared" si="36"/>
        <v>94.943716748206427</v>
      </c>
      <c r="CT32" s="58">
        <f t="shared" si="36"/>
        <v>93.21263200515159</v>
      </c>
      <c r="CU32" s="58">
        <f t="shared" si="36"/>
        <v>90.68866026903649</v>
      </c>
      <c r="CV32" s="58">
        <f t="shared" si="36"/>
        <v>89.005680997710229</v>
      </c>
      <c r="CW32" s="58">
        <f t="shared" si="36"/>
        <v>87.799807007623485</v>
      </c>
      <c r="CX32" s="36">
        <f t="shared" si="37"/>
        <v>0</v>
      </c>
      <c r="CY32" s="34">
        <f t="shared" si="38"/>
        <v>1</v>
      </c>
      <c r="CZ32" s="14">
        <f t="shared" si="39"/>
        <v>-1.4196294584524448E-2</v>
      </c>
      <c r="DA32" s="14">
        <f t="shared" si="40"/>
        <v>-6.2894226471795711E-2</v>
      </c>
      <c r="DB32" s="14">
        <f t="shared" si="41"/>
        <v>-6.2894226471795711E-2</v>
      </c>
      <c r="DC32" s="14">
        <f t="shared" si="42"/>
        <v>98.113173205846124</v>
      </c>
      <c r="DD32" s="36">
        <f t="shared" si="43"/>
        <v>0</v>
      </c>
      <c r="DE32" s="34">
        <f t="shared" si="44"/>
        <v>1</v>
      </c>
      <c r="DF32" s="14">
        <f t="shared" si="45"/>
        <v>-4.9559960515129182E-2</v>
      </c>
      <c r="DG32" s="43">
        <f t="shared" si="46"/>
        <v>-0.21956682865469038</v>
      </c>
      <c r="DH32" s="43">
        <f t="shared" si="47"/>
        <v>-0.21956682865469038</v>
      </c>
      <c r="DI32" s="43">
        <f t="shared" si="48"/>
        <v>93.412995140359286</v>
      </c>
      <c r="DJ32" s="36">
        <f t="shared" si="49"/>
        <v>0</v>
      </c>
      <c r="DK32" s="34">
        <f t="shared" si="50"/>
        <v>1</v>
      </c>
      <c r="DL32" s="14">
        <f t="shared" si="51"/>
        <v>-0.10112121056505591</v>
      </c>
      <c r="DM32" s="14">
        <f t="shared" si="52"/>
        <v>-0.44800002426786883</v>
      </c>
      <c r="DN32" s="14">
        <f t="shared" si="53"/>
        <v>-0.44800002426786883</v>
      </c>
      <c r="DO32" s="14">
        <f t="shared" si="54"/>
        <v>86.559999271963932</v>
      </c>
      <c r="DP32" s="36">
        <f t="shared" si="55"/>
        <v>0</v>
      </c>
      <c r="DQ32" s="42">
        <f t="shared" si="56"/>
        <v>1</v>
      </c>
      <c r="DR32" s="14">
        <f t="shared" si="57"/>
        <v>-0.13550214827367807</v>
      </c>
      <c r="DS32" s="14">
        <f t="shared" si="58"/>
        <v>-0.60031881912550733</v>
      </c>
      <c r="DT32" s="14">
        <f t="shared" si="59"/>
        <v>-0.60031881912550733</v>
      </c>
      <c r="DU32" s="14">
        <f t="shared" si="60"/>
        <v>81.990435426234782</v>
      </c>
      <c r="DV32" s="36">
        <f t="shared" si="61"/>
        <v>0</v>
      </c>
      <c r="DW32" s="42">
        <f t="shared" si="62"/>
        <v>1</v>
      </c>
      <c r="DX32" s="14">
        <f t="shared" si="63"/>
        <v>-0.1601364852759091</v>
      </c>
      <c r="DY32" s="14">
        <f t="shared" si="64"/>
        <v>-0.70945698621382836</v>
      </c>
      <c r="DZ32" s="14">
        <f t="shared" si="65"/>
        <v>-0.70945698621382836</v>
      </c>
      <c r="EA32" s="14">
        <f t="shared" si="66"/>
        <v>78.716290413585142</v>
      </c>
      <c r="EC32" s="62">
        <f t="shared" si="67"/>
        <v>98.113173205846124</v>
      </c>
      <c r="ED32" s="63">
        <f t="shared" si="68"/>
        <v>93.412995140359286</v>
      </c>
      <c r="EE32" s="63">
        <f t="shared" si="69"/>
        <v>86.559999271963932</v>
      </c>
      <c r="EF32" s="63">
        <f t="shared" si="70"/>
        <v>81.990435426234782</v>
      </c>
      <c r="EG32" s="63">
        <f t="shared" si="71"/>
        <v>78.716290413585142</v>
      </c>
    </row>
    <row r="33" spans="1:137" x14ac:dyDescent="0.3">
      <c r="A33" s="7">
        <v>2000</v>
      </c>
      <c r="B33" s="5" t="s">
        <v>75</v>
      </c>
      <c r="C33" s="35">
        <f>AVERAGE(C34:C41)</f>
        <v>15.262285000000002</v>
      </c>
      <c r="D33" s="35">
        <f t="shared" ref="D33:E33" si="124">AVERAGE(D34:D41)</f>
        <v>9.5453062500000012</v>
      </c>
      <c r="E33" s="35">
        <f t="shared" si="124"/>
        <v>60.963101250000008</v>
      </c>
      <c r="BS33" s="2" t="s">
        <v>31</v>
      </c>
      <c r="BT33" s="4">
        <v>7.7993199999999998</v>
      </c>
      <c r="BU33" s="1">
        <v>6.6725050000000001</v>
      </c>
      <c r="BV33" s="11">
        <v>5.1929500000000006</v>
      </c>
      <c r="BW33" s="1">
        <v>3.9485999999999999</v>
      </c>
      <c r="BX33" s="12">
        <v>3.34789</v>
      </c>
      <c r="BY33" s="21">
        <f t="shared" si="32"/>
        <v>-0.31196404765235891</v>
      </c>
      <c r="BZ33" s="14">
        <f t="shared" si="32"/>
        <v>-0.52290151207985269</v>
      </c>
      <c r="CA33" s="14">
        <f t="shared" si="32"/>
        <v>-0.79987118339326313</v>
      </c>
      <c r="CB33" s="14">
        <f t="shared" si="32"/>
        <v>-1.0328109595413903</v>
      </c>
      <c r="CC33" s="14">
        <f t="shared" si="32"/>
        <v>-1.1452626434968223</v>
      </c>
      <c r="CD33" s="25">
        <f t="shared" si="33"/>
        <v>0.29680160852467424</v>
      </c>
      <c r="CE33" s="24">
        <f t="shared" si="33"/>
        <v>0.24434658991986985</v>
      </c>
      <c r="CF33" s="24">
        <f t="shared" si="33"/>
        <v>0.17547096698990225</v>
      </c>
      <c r="CG33" s="24">
        <f t="shared" si="33"/>
        <v>0.11754450843114285</v>
      </c>
      <c r="CH33" s="24">
        <f t="shared" si="33"/>
        <v>8.9580508816217527E-2</v>
      </c>
      <c r="CI33" s="49">
        <f t="shared" si="34"/>
        <v>87.808096511480457</v>
      </c>
      <c r="CJ33" s="49">
        <f t="shared" si="34"/>
        <v>84.660795395192196</v>
      </c>
      <c r="CK33" s="49">
        <f t="shared" si="34"/>
        <v>80.52825801939413</v>
      </c>
      <c r="CL33" s="49">
        <f t="shared" si="34"/>
        <v>77.052670505868576</v>
      </c>
      <c r="CM33" s="49">
        <f t="shared" si="34"/>
        <v>75.37483052897305</v>
      </c>
      <c r="CN33" s="25">
        <f t="shared" si="35"/>
        <v>3.9961279501365653E-2</v>
      </c>
      <c r="CO33" s="24">
        <f t="shared" si="35"/>
        <v>-1.2493739103438789E-2</v>
      </c>
      <c r="CP33" s="24">
        <f t="shared" si="35"/>
        <v>-8.1369362033406376E-2</v>
      </c>
      <c r="CQ33" s="24">
        <f t="shared" si="35"/>
        <v>-0.13929582059216578</v>
      </c>
      <c r="CR33" s="24">
        <f t="shared" si="35"/>
        <v>-0.1672598202070911</v>
      </c>
      <c r="CS33" s="58">
        <f t="shared" si="36"/>
        <v>102.39767677008194</v>
      </c>
      <c r="CT33" s="58">
        <f t="shared" si="36"/>
        <v>99.250375653793668</v>
      </c>
      <c r="CU33" s="58">
        <f t="shared" si="36"/>
        <v>95.117838277995617</v>
      </c>
      <c r="CV33" s="58">
        <f t="shared" si="36"/>
        <v>91.642250764470049</v>
      </c>
      <c r="CW33" s="58">
        <f t="shared" si="36"/>
        <v>89.964410787574536</v>
      </c>
      <c r="CX33" s="36">
        <f t="shared" si="37"/>
        <v>1</v>
      </c>
      <c r="CY33" s="34">
        <f t="shared" si="38"/>
        <v>0</v>
      </c>
      <c r="CZ33" s="14">
        <f t="shared" si="39"/>
        <v>0.13807779432490569</v>
      </c>
      <c r="DA33" s="14">
        <f t="shared" si="40"/>
        <v>0.61172977323698985</v>
      </c>
      <c r="DB33" s="14">
        <f t="shared" si="41"/>
        <v>0.13807779432490569</v>
      </c>
      <c r="DC33" s="14">
        <f t="shared" si="42"/>
        <v>104.14233382974717</v>
      </c>
      <c r="DD33" s="36">
        <f t="shared" si="43"/>
        <v>1</v>
      </c>
      <c r="DE33" s="34">
        <f t="shared" si="44"/>
        <v>0</v>
      </c>
      <c r="DF33" s="14">
        <f t="shared" si="45"/>
        <v>7.3782787563406893E-2</v>
      </c>
      <c r="DG33" s="43">
        <f t="shared" si="46"/>
        <v>0.32688187210428715</v>
      </c>
      <c r="DH33" s="43">
        <f t="shared" si="47"/>
        <v>7.3782787563406893E-2</v>
      </c>
      <c r="DI33" s="43">
        <f t="shared" si="48"/>
        <v>102.2134836269022</v>
      </c>
      <c r="DJ33" s="36">
        <f t="shared" si="49"/>
        <v>0</v>
      </c>
      <c r="DK33" s="34">
        <f t="shared" si="50"/>
        <v>1</v>
      </c>
      <c r="DL33" s="14">
        <f t="shared" si="51"/>
        <v>-1.0639232669736411E-2</v>
      </c>
      <c r="DM33" s="14">
        <f t="shared" si="52"/>
        <v>-4.7135279211941258E-2</v>
      </c>
      <c r="DN33" s="14">
        <f t="shared" si="53"/>
        <v>-4.7135279211941258E-2</v>
      </c>
      <c r="DO33" s="14">
        <f t="shared" si="54"/>
        <v>98.585941623641759</v>
      </c>
      <c r="DP33" s="36">
        <f t="shared" si="55"/>
        <v>0</v>
      </c>
      <c r="DQ33" s="42">
        <f t="shared" si="56"/>
        <v>1</v>
      </c>
      <c r="DR33" s="14">
        <f t="shared" si="57"/>
        <v>-8.1640676264000872E-2</v>
      </c>
      <c r="DS33" s="14">
        <f t="shared" si="58"/>
        <v>-0.36169488817568324</v>
      </c>
      <c r="DT33" s="14">
        <f t="shared" si="59"/>
        <v>-0.36169488817568324</v>
      </c>
      <c r="DU33" s="14">
        <f t="shared" si="60"/>
        <v>89.149153354729506</v>
      </c>
      <c r="DV33" s="36">
        <f t="shared" si="61"/>
        <v>0</v>
      </c>
      <c r="DW33" s="42">
        <f t="shared" si="62"/>
        <v>1</v>
      </c>
      <c r="DX33" s="14">
        <f t="shared" si="63"/>
        <v>-0.11591662529884683</v>
      </c>
      <c r="DY33" s="14">
        <f t="shared" si="64"/>
        <v>-0.51354854888256574</v>
      </c>
      <c r="DZ33" s="14">
        <f t="shared" si="65"/>
        <v>-0.51354854888256574</v>
      </c>
      <c r="EA33" s="14">
        <f t="shared" si="66"/>
        <v>84.593543533523032</v>
      </c>
      <c r="EC33" s="62">
        <f t="shared" si="67"/>
        <v>104.14233382974717</v>
      </c>
      <c r="ED33" s="63">
        <f t="shared" si="68"/>
        <v>102.2134836269022</v>
      </c>
      <c r="EE33" s="63">
        <f t="shared" si="69"/>
        <v>98.585941623641759</v>
      </c>
      <c r="EF33" s="63">
        <f t="shared" si="70"/>
        <v>89.149153354729506</v>
      </c>
      <c r="EG33" s="63">
        <f t="shared" si="71"/>
        <v>84.593543533523032</v>
      </c>
    </row>
    <row r="34" spans="1:137" x14ac:dyDescent="0.3">
      <c r="A34" s="7">
        <v>2000</v>
      </c>
      <c r="B34" s="2" t="s">
        <v>6</v>
      </c>
      <c r="C34" s="4">
        <v>11.801390000000001</v>
      </c>
      <c r="D34" s="4">
        <v>8.1357700000000008</v>
      </c>
      <c r="E34" s="4">
        <v>57.704630000000002</v>
      </c>
      <c r="BS34" s="2" t="s">
        <v>32</v>
      </c>
      <c r="BT34" s="4">
        <v>14.853160000000001</v>
      </c>
      <c r="BU34" s="1">
        <v>13.407920000000001</v>
      </c>
      <c r="BV34" s="11">
        <v>11.437100000000001</v>
      </c>
      <c r="BW34" s="1">
        <v>9.4424499999999991</v>
      </c>
      <c r="BX34" s="12">
        <v>8.490988999999999</v>
      </c>
      <c r="BY34" s="21">
        <f t="shared" si="32"/>
        <v>1.0085003800285233</v>
      </c>
      <c r="BZ34" s="14">
        <f t="shared" si="32"/>
        <v>0.73795440656420908</v>
      </c>
      <c r="CA34" s="14">
        <f t="shared" si="32"/>
        <v>0.36902093155456389</v>
      </c>
      <c r="CB34" s="14">
        <f t="shared" si="32"/>
        <v>-4.3734707388923787E-3</v>
      </c>
      <c r="CC34" s="14">
        <f t="shared" si="32"/>
        <v>-0.18248502484639692</v>
      </c>
      <c r="CD34" s="25">
        <f t="shared" si="33"/>
        <v>0.62516900551114851</v>
      </c>
      <c r="CE34" s="24">
        <f t="shared" si="33"/>
        <v>0.55789080004848812</v>
      </c>
      <c r="CF34" s="24">
        <f t="shared" si="33"/>
        <v>0.46614601517544269</v>
      </c>
      <c r="CG34" s="24">
        <f t="shared" si="33"/>
        <v>0.37329190615126984</v>
      </c>
      <c r="CH34" s="24">
        <f t="shared" si="33"/>
        <v>0.3289998933037786</v>
      </c>
      <c r="CI34" s="49">
        <f t="shared" si="34"/>
        <v>107.51014033066892</v>
      </c>
      <c r="CJ34" s="49">
        <f t="shared" si="34"/>
        <v>103.47344800290929</v>
      </c>
      <c r="CK34" s="49">
        <f t="shared" si="34"/>
        <v>97.968760910526555</v>
      </c>
      <c r="CL34" s="49">
        <f t="shared" si="34"/>
        <v>92.397514369076191</v>
      </c>
      <c r="CM34" s="49">
        <f t="shared" si="34"/>
        <v>89.739993598226718</v>
      </c>
      <c r="CN34" s="25">
        <f t="shared" si="35"/>
        <v>0.36832867648783985</v>
      </c>
      <c r="CO34" s="24">
        <f t="shared" si="35"/>
        <v>0.30105047102517951</v>
      </c>
      <c r="CP34" s="24">
        <f t="shared" si="35"/>
        <v>0.20930568615213407</v>
      </c>
      <c r="CQ34" s="24">
        <f t="shared" si="35"/>
        <v>0.11645157712796125</v>
      </c>
      <c r="CR34" s="24">
        <f t="shared" si="35"/>
        <v>7.215956428046999E-2</v>
      </c>
      <c r="CS34" s="58">
        <f t="shared" si="36"/>
        <v>122.09972058927039</v>
      </c>
      <c r="CT34" s="58">
        <f t="shared" si="36"/>
        <v>118.06302826151077</v>
      </c>
      <c r="CU34" s="58">
        <f t="shared" si="36"/>
        <v>112.55834116912804</v>
      </c>
      <c r="CV34" s="58">
        <f t="shared" si="36"/>
        <v>106.98709462767768</v>
      </c>
      <c r="CW34" s="58">
        <f t="shared" si="36"/>
        <v>104.3295738568282</v>
      </c>
      <c r="CX34" s="36">
        <f t="shared" si="37"/>
        <v>1</v>
      </c>
      <c r="CY34" s="34">
        <f t="shared" si="38"/>
        <v>0</v>
      </c>
      <c r="CZ34" s="14">
        <f t="shared" si="39"/>
        <v>0.54056328705843426</v>
      </c>
      <c r="DA34" s="14">
        <f t="shared" si="40"/>
        <v>2.3948720982201541</v>
      </c>
      <c r="DB34" s="14">
        <f t="shared" si="41"/>
        <v>0.54056328705843426</v>
      </c>
      <c r="DC34" s="14">
        <f t="shared" si="42"/>
        <v>116.21689861175302</v>
      </c>
      <c r="DD34" s="36">
        <f t="shared" si="43"/>
        <v>1</v>
      </c>
      <c r="DE34" s="34">
        <f t="shared" si="44"/>
        <v>0</v>
      </c>
      <c r="DF34" s="14">
        <f t="shared" si="45"/>
        <v>0.45809924853215567</v>
      </c>
      <c r="DG34" s="43">
        <f t="shared" si="46"/>
        <v>2.0295294460252267</v>
      </c>
      <c r="DH34" s="43">
        <f t="shared" si="47"/>
        <v>0.45809924853215567</v>
      </c>
      <c r="DI34" s="43">
        <f t="shared" si="48"/>
        <v>113.74297745596468</v>
      </c>
      <c r="DJ34" s="36">
        <f t="shared" si="49"/>
        <v>1</v>
      </c>
      <c r="DK34" s="34">
        <f t="shared" si="50"/>
        <v>0</v>
      </c>
      <c r="DL34" s="14">
        <f t="shared" si="51"/>
        <v>0.34564610828668757</v>
      </c>
      <c r="DM34" s="14">
        <f t="shared" si="52"/>
        <v>1.5313252683116239</v>
      </c>
      <c r="DN34" s="14">
        <f t="shared" si="53"/>
        <v>0.34564610828668757</v>
      </c>
      <c r="DO34" s="14">
        <f t="shared" si="54"/>
        <v>110.36938324860063</v>
      </c>
      <c r="DP34" s="36">
        <f t="shared" si="55"/>
        <v>1</v>
      </c>
      <c r="DQ34" s="42">
        <f t="shared" si="56"/>
        <v>0</v>
      </c>
      <c r="DR34" s="14">
        <f t="shared" si="57"/>
        <v>0.23183325059769361</v>
      </c>
      <c r="DS34" s="14">
        <f t="shared" si="58"/>
        <v>1.0270970977651313</v>
      </c>
      <c r="DT34" s="14">
        <f t="shared" si="59"/>
        <v>0.23183325059769361</v>
      </c>
      <c r="DU34" s="14">
        <f t="shared" si="60"/>
        <v>106.95499751793081</v>
      </c>
      <c r="DV34" s="36">
        <f t="shared" si="61"/>
        <v>1</v>
      </c>
      <c r="DW34" s="42">
        <f t="shared" si="62"/>
        <v>0</v>
      </c>
      <c r="DX34" s="14">
        <f t="shared" si="63"/>
        <v>0.17754377856519277</v>
      </c>
      <c r="DY34" s="14">
        <f t="shared" si="64"/>
        <v>0.78657698678007826</v>
      </c>
      <c r="DZ34" s="14">
        <f t="shared" si="65"/>
        <v>0.17754377856519277</v>
      </c>
      <c r="EA34" s="14">
        <f t="shared" si="66"/>
        <v>105.32631335695578</v>
      </c>
      <c r="EC34" s="62">
        <f t="shared" si="67"/>
        <v>116.21689861175302</v>
      </c>
      <c r="ED34" s="63">
        <f t="shared" si="68"/>
        <v>113.74297745596468</v>
      </c>
      <c r="EE34" s="63">
        <f t="shared" si="69"/>
        <v>110.36938324860063</v>
      </c>
      <c r="EF34" s="63">
        <f t="shared" si="70"/>
        <v>106.95499751793081</v>
      </c>
      <c r="EG34" s="63">
        <f t="shared" si="71"/>
        <v>105.32631335695578</v>
      </c>
    </row>
    <row r="35" spans="1:137" x14ac:dyDescent="0.3">
      <c r="A35" s="7">
        <v>2000</v>
      </c>
      <c r="B35" s="2" t="s">
        <v>9</v>
      </c>
      <c r="C35" s="4">
        <v>22.905110000000001</v>
      </c>
      <c r="D35" s="4">
        <v>15.891930000000002</v>
      </c>
      <c r="E35" s="4">
        <v>71.377510000000001</v>
      </c>
      <c r="BS35" s="2" t="s">
        <v>33</v>
      </c>
      <c r="BT35" s="4">
        <v>12.286490000000001</v>
      </c>
      <c r="BU35" s="1">
        <v>10.87228</v>
      </c>
      <c r="BV35" s="11">
        <v>9.2329799999999995</v>
      </c>
      <c r="BW35" s="1">
        <v>7.4128100000000003</v>
      </c>
      <c r="BX35" s="12">
        <v>5.9860559999999996</v>
      </c>
      <c r="BY35" s="21">
        <f t="shared" si="32"/>
        <v>0.52802500312804224</v>
      </c>
      <c r="BZ35" s="14">
        <f t="shared" si="32"/>
        <v>0.26328778222842142</v>
      </c>
      <c r="CA35" s="14">
        <f t="shared" si="32"/>
        <v>-4.3585826514797962E-2</v>
      </c>
      <c r="CB35" s="14">
        <f t="shared" si="32"/>
        <v>-0.38431792950152716</v>
      </c>
      <c r="CC35" s="14">
        <f t="shared" si="32"/>
        <v>-0.65140336155717493</v>
      </c>
      <c r="CD35" s="25">
        <f t="shared" si="33"/>
        <v>0.505686461701922</v>
      </c>
      <c r="CE35" s="24">
        <f t="shared" si="33"/>
        <v>0.43985275176630656</v>
      </c>
      <c r="CF35" s="24">
        <f t="shared" si="33"/>
        <v>0.36354074669106712</v>
      </c>
      <c r="CG35" s="24">
        <f t="shared" si="33"/>
        <v>0.27880895734329758</v>
      </c>
      <c r="CH35" s="24">
        <f t="shared" si="33"/>
        <v>0.21239130438830567</v>
      </c>
      <c r="CI35" s="49">
        <f t="shared" si="34"/>
        <v>100.34118770211532</v>
      </c>
      <c r="CJ35" s="49">
        <f t="shared" si="34"/>
        <v>96.391165105978388</v>
      </c>
      <c r="CK35" s="49">
        <f t="shared" si="34"/>
        <v>91.812444801464025</v>
      </c>
      <c r="CL35" s="49">
        <f t="shared" si="34"/>
        <v>86.728537440597847</v>
      </c>
      <c r="CM35" s="49">
        <f t="shared" si="34"/>
        <v>82.743478263298343</v>
      </c>
      <c r="CN35" s="25">
        <f t="shared" si="35"/>
        <v>0.24884613267861344</v>
      </c>
      <c r="CO35" s="24">
        <f t="shared" si="35"/>
        <v>0.18301242274299798</v>
      </c>
      <c r="CP35" s="24">
        <f t="shared" si="35"/>
        <v>0.10670041766775849</v>
      </c>
      <c r="CQ35" s="24">
        <f t="shared" si="35"/>
        <v>2.1968628319988994E-2</v>
      </c>
      <c r="CR35" s="24">
        <f t="shared" si="35"/>
        <v>-4.4449024635002929E-2</v>
      </c>
      <c r="CS35" s="58">
        <f t="shared" si="36"/>
        <v>114.93076796071681</v>
      </c>
      <c r="CT35" s="58">
        <f t="shared" si="36"/>
        <v>110.98074536457987</v>
      </c>
      <c r="CU35" s="58">
        <f t="shared" si="36"/>
        <v>106.40202506006551</v>
      </c>
      <c r="CV35" s="58">
        <f t="shared" si="36"/>
        <v>101.31811769919933</v>
      </c>
      <c r="CW35" s="58">
        <f t="shared" si="36"/>
        <v>97.333058521899829</v>
      </c>
      <c r="CX35" s="36">
        <f t="shared" si="37"/>
        <v>1</v>
      </c>
      <c r="CY35" s="34">
        <f t="shared" si="38"/>
        <v>0</v>
      </c>
      <c r="CZ35" s="14">
        <f t="shared" si="39"/>
        <v>0.39411150481863777</v>
      </c>
      <c r="DA35" s="14">
        <f t="shared" si="40"/>
        <v>1.7460428206543832</v>
      </c>
      <c r="DB35" s="14">
        <f t="shared" si="41"/>
        <v>0.39411150481863777</v>
      </c>
      <c r="DC35" s="14">
        <f t="shared" si="42"/>
        <v>111.82334514455913</v>
      </c>
      <c r="DD35" s="36">
        <f t="shared" si="43"/>
        <v>1</v>
      </c>
      <c r="DE35" s="34">
        <f t="shared" si="44"/>
        <v>0</v>
      </c>
      <c r="DF35" s="14">
        <f t="shared" si="45"/>
        <v>0.31341800898109634</v>
      </c>
      <c r="DG35" s="43">
        <f t="shared" si="46"/>
        <v>1.3885442514474773</v>
      </c>
      <c r="DH35" s="43">
        <f t="shared" si="47"/>
        <v>0.31341800898109634</v>
      </c>
      <c r="DI35" s="43">
        <f t="shared" si="48"/>
        <v>109.40254026943289</v>
      </c>
      <c r="DJ35" s="36">
        <f t="shared" si="49"/>
        <v>1</v>
      </c>
      <c r="DK35" s="34">
        <f t="shared" si="50"/>
        <v>0</v>
      </c>
      <c r="DL35" s="14">
        <f t="shared" si="51"/>
        <v>0.21988108891513602</v>
      </c>
      <c r="DM35" s="14">
        <f t="shared" si="52"/>
        <v>0.9741451137657462</v>
      </c>
      <c r="DN35" s="14">
        <f t="shared" si="53"/>
        <v>0.21988108891513602</v>
      </c>
      <c r="DO35" s="14">
        <f t="shared" si="54"/>
        <v>106.59643266745408</v>
      </c>
      <c r="DP35" s="36">
        <f t="shared" si="55"/>
        <v>1</v>
      </c>
      <c r="DQ35" s="42">
        <f t="shared" si="56"/>
        <v>0</v>
      </c>
      <c r="DR35" s="14">
        <f t="shared" si="57"/>
        <v>0.11602389633509648</v>
      </c>
      <c r="DS35" s="14">
        <f t="shared" si="58"/>
        <v>0.5140237946452948</v>
      </c>
      <c r="DT35" s="14">
        <f t="shared" si="59"/>
        <v>0.11602389633509648</v>
      </c>
      <c r="DU35" s="14">
        <f t="shared" si="60"/>
        <v>103.48071689005289</v>
      </c>
      <c r="DV35" s="36">
        <f t="shared" si="61"/>
        <v>1</v>
      </c>
      <c r="DW35" s="42">
        <f t="shared" si="62"/>
        <v>0</v>
      </c>
      <c r="DX35" s="14">
        <f t="shared" si="63"/>
        <v>3.4614651625897941E-2</v>
      </c>
      <c r="DY35" s="14">
        <f t="shared" si="64"/>
        <v>0.15335422392366935</v>
      </c>
      <c r="DZ35" s="14">
        <f t="shared" si="65"/>
        <v>3.4614651625897941E-2</v>
      </c>
      <c r="EA35" s="14">
        <f t="shared" si="66"/>
        <v>101.03843954877694</v>
      </c>
      <c r="EC35" s="62">
        <f t="shared" si="67"/>
        <v>111.82334514455913</v>
      </c>
      <c r="ED35" s="63">
        <f t="shared" si="68"/>
        <v>109.40254026943289</v>
      </c>
      <c r="EE35" s="63">
        <f t="shared" si="69"/>
        <v>106.59643266745408</v>
      </c>
      <c r="EF35" s="63">
        <f t="shared" si="70"/>
        <v>103.48071689005289</v>
      </c>
      <c r="EG35" s="63">
        <f t="shared" si="71"/>
        <v>101.03843954877694</v>
      </c>
    </row>
    <row r="36" spans="1:137" x14ac:dyDescent="0.3">
      <c r="A36" s="7">
        <v>2000</v>
      </c>
      <c r="B36" s="2" t="s">
        <v>14</v>
      </c>
      <c r="C36" s="4">
        <v>21.547499999999999</v>
      </c>
      <c r="D36" s="4">
        <v>11.088470000000001</v>
      </c>
      <c r="E36" s="4">
        <v>63.917120000000004</v>
      </c>
      <c r="BS36" s="2" t="s">
        <v>34</v>
      </c>
      <c r="BT36" s="4">
        <v>7.9649200000000002</v>
      </c>
      <c r="BU36" s="1">
        <v>7.1915509999999996</v>
      </c>
      <c r="BV36" s="11">
        <v>5.5475399999999997</v>
      </c>
      <c r="BW36" s="1">
        <v>4.3876499999999998</v>
      </c>
      <c r="BX36" s="12">
        <v>3.7519499999999999</v>
      </c>
      <c r="BY36" s="21">
        <f t="shared" si="32"/>
        <v>-0.28096406619205438</v>
      </c>
      <c r="BZ36" s="14">
        <f t="shared" si="32"/>
        <v>-0.42573716197692291</v>
      </c>
      <c r="CA36" s="14">
        <f t="shared" si="32"/>
        <v>-0.73349266028934201</v>
      </c>
      <c r="CB36" s="14">
        <f t="shared" si="32"/>
        <v>-0.95062169710089117</v>
      </c>
      <c r="CC36" s="14">
        <f t="shared" si="32"/>
        <v>-1.069623437525502</v>
      </c>
      <c r="CD36" s="25">
        <f t="shared" si="33"/>
        <v>0.30451055017077916</v>
      </c>
      <c r="CE36" s="24">
        <f t="shared" si="33"/>
        <v>0.26850900130660976</v>
      </c>
      <c r="CF36" s="24">
        <f t="shared" si="33"/>
        <v>0.19197769173804416</v>
      </c>
      <c r="CG36" s="24">
        <f t="shared" si="33"/>
        <v>0.13798297962511827</v>
      </c>
      <c r="CH36" s="24">
        <f t="shared" si="33"/>
        <v>0.10839014022639336</v>
      </c>
      <c r="CI36" s="49">
        <f t="shared" si="34"/>
        <v>88.270633010246755</v>
      </c>
      <c r="CJ36" s="49">
        <f t="shared" si="34"/>
        <v>86.110540078396582</v>
      </c>
      <c r="CK36" s="49">
        <f t="shared" si="34"/>
        <v>81.518661504282647</v>
      </c>
      <c r="CL36" s="49">
        <f t="shared" si="34"/>
        <v>78.278978777507092</v>
      </c>
      <c r="CM36" s="49">
        <f t="shared" si="34"/>
        <v>76.5034084135836</v>
      </c>
      <c r="CN36" s="25">
        <f t="shared" si="35"/>
        <v>4.7670221147470507E-2</v>
      </c>
      <c r="CO36" s="24">
        <f t="shared" si="35"/>
        <v>1.1668672283301099E-2</v>
      </c>
      <c r="CP36" s="24">
        <f t="shared" si="35"/>
        <v>-6.4862637285264438E-2</v>
      </c>
      <c r="CQ36" s="24">
        <f t="shared" si="35"/>
        <v>-0.11885734939819037</v>
      </c>
      <c r="CR36" s="24">
        <f t="shared" si="35"/>
        <v>-0.14845018879691527</v>
      </c>
      <c r="CS36" s="58">
        <f t="shared" si="36"/>
        <v>102.86021326884823</v>
      </c>
      <c r="CT36" s="58">
        <f t="shared" si="36"/>
        <v>100.70012033699807</v>
      </c>
      <c r="CU36" s="58">
        <f t="shared" si="36"/>
        <v>96.108241762884134</v>
      </c>
      <c r="CV36" s="58">
        <f t="shared" si="36"/>
        <v>92.868559036108579</v>
      </c>
      <c r="CW36" s="58">
        <f t="shared" si="36"/>
        <v>91.092988672185086</v>
      </c>
      <c r="CX36" s="36">
        <f t="shared" si="37"/>
        <v>1</v>
      </c>
      <c r="CY36" s="34">
        <f t="shared" si="38"/>
        <v>0</v>
      </c>
      <c r="CZ36" s="14">
        <f t="shared" si="39"/>
        <v>0.14752677496476604</v>
      </c>
      <c r="DA36" s="14">
        <f t="shared" si="40"/>
        <v>0.65359184680503402</v>
      </c>
      <c r="DB36" s="14">
        <f t="shared" si="41"/>
        <v>0.14752677496476604</v>
      </c>
      <c r="DC36" s="14">
        <f t="shared" si="42"/>
        <v>104.42580324894298</v>
      </c>
      <c r="DD36" s="36">
        <f t="shared" si="43"/>
        <v>1</v>
      </c>
      <c r="DE36" s="34">
        <f t="shared" si="44"/>
        <v>0</v>
      </c>
      <c r="DF36" s="14">
        <f t="shared" si="45"/>
        <v>0.10339906537256711</v>
      </c>
      <c r="DG36" s="43">
        <f t="shared" si="46"/>
        <v>0.45809166580717953</v>
      </c>
      <c r="DH36" s="43">
        <f t="shared" si="47"/>
        <v>0.10339906537256711</v>
      </c>
      <c r="DI36" s="43">
        <f t="shared" si="48"/>
        <v>103.10197196117701</v>
      </c>
      <c r="DJ36" s="36">
        <f t="shared" si="49"/>
        <v>1</v>
      </c>
      <c r="DK36" s="34">
        <f t="shared" si="50"/>
        <v>0</v>
      </c>
      <c r="DL36" s="14">
        <f t="shared" si="51"/>
        <v>9.5933400663026115E-3</v>
      </c>
      <c r="DM36" s="14">
        <f t="shared" si="52"/>
        <v>4.2501633025333552E-2</v>
      </c>
      <c r="DN36" s="14">
        <f t="shared" si="53"/>
        <v>9.5933400663026115E-3</v>
      </c>
      <c r="DO36" s="14">
        <f t="shared" si="54"/>
        <v>100.28780020198907</v>
      </c>
      <c r="DP36" s="36">
        <f t="shared" si="55"/>
        <v>0</v>
      </c>
      <c r="DQ36" s="42">
        <f t="shared" si="56"/>
        <v>1</v>
      </c>
      <c r="DR36" s="14">
        <f t="shared" si="57"/>
        <v>-5.6588895165385698E-2</v>
      </c>
      <c r="DS36" s="14">
        <f t="shared" si="58"/>
        <v>-0.25070730725750845</v>
      </c>
      <c r="DT36" s="14">
        <f t="shared" si="59"/>
        <v>-0.25070730725750845</v>
      </c>
      <c r="DU36" s="14">
        <f t="shared" si="60"/>
        <v>92.478780782274754</v>
      </c>
      <c r="DV36" s="36">
        <f t="shared" si="61"/>
        <v>0</v>
      </c>
      <c r="DW36" s="42">
        <f t="shared" si="62"/>
        <v>1</v>
      </c>
      <c r="DX36" s="14">
        <f t="shared" si="63"/>
        <v>-9.2861340773834997E-2</v>
      </c>
      <c r="DY36" s="14">
        <f t="shared" si="64"/>
        <v>-0.41140610053773558</v>
      </c>
      <c r="DZ36" s="14">
        <f t="shared" si="65"/>
        <v>-0.41140610053773558</v>
      </c>
      <c r="EA36" s="14">
        <f t="shared" si="66"/>
        <v>87.657816983867932</v>
      </c>
      <c r="EC36" s="62">
        <f t="shared" si="67"/>
        <v>104.42580324894298</v>
      </c>
      <c r="ED36" s="63">
        <f t="shared" si="68"/>
        <v>103.10197196117701</v>
      </c>
      <c r="EE36" s="63">
        <f t="shared" si="69"/>
        <v>100.28780020198907</v>
      </c>
      <c r="EF36" s="63">
        <f t="shared" si="70"/>
        <v>92.478780782274754</v>
      </c>
      <c r="EG36" s="63">
        <f t="shared" si="71"/>
        <v>87.657816983867932</v>
      </c>
    </row>
    <row r="37" spans="1:137" x14ac:dyDescent="0.3">
      <c r="A37" s="7">
        <v>2000</v>
      </c>
      <c r="B37" s="2" t="s">
        <v>22</v>
      </c>
      <c r="C37" s="4">
        <v>21.466070000000002</v>
      </c>
      <c r="D37" s="4">
        <v>10.22104</v>
      </c>
      <c r="E37" s="4">
        <v>70.034040000000005</v>
      </c>
    </row>
    <row r="38" spans="1:137" x14ac:dyDescent="0.3">
      <c r="A38" s="7">
        <v>2000</v>
      </c>
      <c r="B38" s="2" t="s">
        <v>25</v>
      </c>
      <c r="C38" s="4">
        <v>7.5152800000000006</v>
      </c>
      <c r="D38" s="4">
        <v>6.7953799999999998</v>
      </c>
      <c r="E38" s="4">
        <v>47.725349999999999</v>
      </c>
      <c r="BS38" s="2" t="s">
        <v>40</v>
      </c>
      <c r="BT38" s="19">
        <f>AVERAGE(BT5:BT36)</f>
        <v>9.4658128124999994</v>
      </c>
      <c r="BV38" t="s">
        <v>44</v>
      </c>
      <c r="BW38" s="19">
        <f>MAX(BT5:BX36)</f>
        <v>22.905110000000001</v>
      </c>
      <c r="BY38" t="s">
        <v>44</v>
      </c>
      <c r="BZ38" s="14">
        <f>MAX(BY5:CC36)</f>
        <v>2.5158089592513408</v>
      </c>
      <c r="CD38" t="s">
        <v>44</v>
      </c>
      <c r="CE38" s="19">
        <f>MAX(CD5:CH36)</f>
        <v>1</v>
      </c>
      <c r="CI38" s="33" t="s">
        <v>44</v>
      </c>
      <c r="CJ38" s="52">
        <f>MAX(CI5:CM36)</f>
        <v>130</v>
      </c>
      <c r="CN38" t="s">
        <v>44</v>
      </c>
      <c r="CO38" s="14">
        <f>MAX(CN5:CR36)</f>
        <v>0.74315967097669144</v>
      </c>
      <c r="CS38" s="54" t="s">
        <v>44</v>
      </c>
      <c r="CT38" s="15">
        <f>MAX(CS5:CW36)</f>
        <v>144.58958025860147</v>
      </c>
      <c r="CX38" t="s">
        <v>44</v>
      </c>
      <c r="CY38" s="14">
        <f>MAX(DC5:DC36,DI5:DI36,DO5:DO36,DU5,DU5:DU36,EA5:EA36)</f>
        <v>130</v>
      </c>
      <c r="EC38" s="13" t="s">
        <v>44</v>
      </c>
      <c r="ED38" s="63">
        <f>MAX(EC5:EG36)</f>
        <v>130</v>
      </c>
    </row>
    <row r="39" spans="1:137" x14ac:dyDescent="0.3">
      <c r="A39" s="7">
        <v>2000</v>
      </c>
      <c r="B39" s="2" t="s">
        <v>29</v>
      </c>
      <c r="C39" s="4">
        <v>9.723279999999999</v>
      </c>
      <c r="D39" s="4">
        <v>7.431989999999999</v>
      </c>
      <c r="E39" s="4">
        <v>56.311929999999997</v>
      </c>
      <c r="BS39" s="2" t="s">
        <v>41</v>
      </c>
      <c r="BT39" s="19">
        <f>_xlfn.STDEV.P(BT5:BT36)</f>
        <v>5.3419386786424727</v>
      </c>
      <c r="BV39" t="s">
        <v>45</v>
      </c>
      <c r="BW39" s="19">
        <f>MIN(BT5:BX36)</f>
        <v>1.423562</v>
      </c>
      <c r="BY39" t="s">
        <v>45</v>
      </c>
      <c r="BZ39" s="14">
        <f>MIN(BY5:CC36)</f>
        <v>-1.505492911151078</v>
      </c>
      <c r="CD39" t="s">
        <v>45</v>
      </c>
      <c r="CE39" s="19">
        <f>MIN(CD5:CH36)</f>
        <v>0</v>
      </c>
      <c r="CI39" s="33" t="s">
        <v>45</v>
      </c>
      <c r="CJ39" s="52">
        <f>MIN(CI5:CM36)</f>
        <v>70</v>
      </c>
      <c r="CN39" t="s">
        <v>45</v>
      </c>
      <c r="CO39" s="14">
        <f>MIN(CN5:CR36)</f>
        <v>-0.25684032902330861</v>
      </c>
      <c r="CS39" s="54" t="s">
        <v>45</v>
      </c>
      <c r="CT39" s="15">
        <f>MIN(CS5:CW36)</f>
        <v>84.589580258601487</v>
      </c>
      <c r="CX39" t="s">
        <v>45</v>
      </c>
      <c r="CY39" s="14">
        <f>MIN(DC5:DC36,DI5:DI36,DO5:DO36,DU5,DU5:DU36,EA5:EA36)</f>
        <v>70</v>
      </c>
      <c r="EC39" s="13" t="s">
        <v>45</v>
      </c>
      <c r="ED39" s="63">
        <f>MIN(EC5:EG36)</f>
        <v>70</v>
      </c>
    </row>
    <row r="40" spans="1:137" x14ac:dyDescent="0.3">
      <c r="A40" s="7">
        <v>2000</v>
      </c>
      <c r="B40" s="2" t="s">
        <v>32</v>
      </c>
      <c r="C40" s="4">
        <v>14.853160000000001</v>
      </c>
      <c r="D40" s="4">
        <v>9.8937300000000015</v>
      </c>
      <c r="E40" s="4">
        <v>62.164109999999994</v>
      </c>
      <c r="CS40" s="54"/>
      <c r="CT40" s="54"/>
      <c r="EC40" s="13"/>
      <c r="ED40" s="13"/>
    </row>
    <row r="41" spans="1:137" x14ac:dyDescent="0.3">
      <c r="A41" s="7">
        <v>2000</v>
      </c>
      <c r="B41" s="2" t="s">
        <v>33</v>
      </c>
      <c r="C41" s="4">
        <v>12.286490000000001</v>
      </c>
      <c r="D41" s="4">
        <v>6.9041399999999999</v>
      </c>
      <c r="E41" s="4">
        <v>58.470120000000001</v>
      </c>
      <c r="CI41" s="33" t="s">
        <v>50</v>
      </c>
      <c r="CJ41" s="17">
        <f>CJ38-CJ39</f>
        <v>60</v>
      </c>
      <c r="CN41" t="s">
        <v>50</v>
      </c>
      <c r="CO41" s="14">
        <f>CO38-CO39</f>
        <v>1</v>
      </c>
      <c r="CS41" s="54" t="s">
        <v>50</v>
      </c>
      <c r="CT41" s="15">
        <f>CT38-CT39</f>
        <v>59.999999999999986</v>
      </c>
      <c r="CX41" t="s">
        <v>50</v>
      </c>
      <c r="CY41" s="14">
        <f>CY38-CY39</f>
        <v>60</v>
      </c>
      <c r="EC41" s="13" t="s">
        <v>50</v>
      </c>
      <c r="ED41" s="63">
        <f>ED38-ED39</f>
        <v>60</v>
      </c>
    </row>
    <row r="42" spans="1:137" x14ac:dyDescent="0.3">
      <c r="A42"/>
    </row>
    <row r="43" spans="1:137" x14ac:dyDescent="0.3">
      <c r="A43" s="8">
        <v>2005</v>
      </c>
      <c r="B43" s="16" t="s">
        <v>73</v>
      </c>
      <c r="C43" s="35">
        <f>AVERAGE(C44:C54)</f>
        <v>4.3610059090909088</v>
      </c>
      <c r="D43" s="35">
        <f t="shared" ref="D43:E43" si="125">AVERAGE(D44:D54)</f>
        <v>4.4296478181818193</v>
      </c>
      <c r="E43" s="35">
        <f t="shared" si="125"/>
        <v>42.782344545454549</v>
      </c>
      <c r="CD43" t="s">
        <v>63</v>
      </c>
      <c r="CE43" s="14">
        <f>AVERAGE(CD5:CH36)</f>
        <v>0.25684032902330883</v>
      </c>
      <c r="CG43">
        <f>(CD5-CE43)/CE44</f>
        <v>-0.45335639877742412</v>
      </c>
    </row>
    <row r="44" spans="1:137" x14ac:dyDescent="0.3">
      <c r="A44" s="8">
        <v>2005</v>
      </c>
      <c r="B44" s="3" t="s">
        <v>3</v>
      </c>
      <c r="C44" s="1">
        <v>4.152704</v>
      </c>
      <c r="D44" s="1">
        <v>4.5265370000000003</v>
      </c>
      <c r="E44" s="1">
        <v>41.825020000000002</v>
      </c>
      <c r="CD44" t="s">
        <v>64</v>
      </c>
      <c r="CE44">
        <f>_xlfn.STDEV.P(CD5:CH36)</f>
        <v>0.21593116728017187</v>
      </c>
    </row>
    <row r="45" spans="1:137" x14ac:dyDescent="0.3">
      <c r="A45" s="8">
        <v>2005</v>
      </c>
      <c r="B45" s="3" t="s">
        <v>4</v>
      </c>
      <c r="C45" s="1">
        <v>3.069734</v>
      </c>
      <c r="D45" s="1">
        <v>4.7674240000000001</v>
      </c>
      <c r="E45" s="1">
        <v>38.935299999999998</v>
      </c>
    </row>
    <row r="46" spans="1:137" x14ac:dyDescent="0.3">
      <c r="A46" s="8">
        <v>2005</v>
      </c>
      <c r="B46" s="3" t="s">
        <v>5</v>
      </c>
      <c r="C46" s="1">
        <v>3.5998559999999999</v>
      </c>
      <c r="D46" s="1">
        <v>4.0308890000000002</v>
      </c>
      <c r="E46" s="1">
        <v>38.922409999999999</v>
      </c>
    </row>
    <row r="47" spans="1:137" x14ac:dyDescent="0.3">
      <c r="A47" s="8">
        <v>2005</v>
      </c>
      <c r="B47" s="3" t="s">
        <v>7</v>
      </c>
      <c r="C47" s="1">
        <v>3.2829259999999998</v>
      </c>
      <c r="D47" s="1">
        <v>3.8429069999999999</v>
      </c>
      <c r="E47" s="1">
        <v>38.126519999999999</v>
      </c>
    </row>
    <row r="48" spans="1:137" x14ac:dyDescent="0.3">
      <c r="A48" s="8">
        <v>2005</v>
      </c>
      <c r="B48" s="3" t="s">
        <v>10</v>
      </c>
      <c r="C48" s="1">
        <v>4.4100570000000001</v>
      </c>
      <c r="D48" s="1">
        <v>5.827547</v>
      </c>
      <c r="E48" s="1">
        <v>47.452770000000001</v>
      </c>
    </row>
    <row r="49" spans="1:5" x14ac:dyDescent="0.3">
      <c r="A49" s="8">
        <v>2005</v>
      </c>
      <c r="B49" s="3" t="s">
        <v>12</v>
      </c>
      <c r="C49" s="1">
        <v>4.8327939999999998</v>
      </c>
      <c r="D49" s="1">
        <v>4.9840590000000002</v>
      </c>
      <c r="E49" s="1">
        <v>49.553379999999997</v>
      </c>
    </row>
    <row r="50" spans="1:5" x14ac:dyDescent="0.3">
      <c r="A50" s="8">
        <v>2005</v>
      </c>
      <c r="B50" s="3" t="s">
        <v>21</v>
      </c>
      <c r="C50" s="1">
        <v>2.773129</v>
      </c>
      <c r="D50" s="1">
        <v>3.2984870000000002</v>
      </c>
      <c r="E50" s="1">
        <v>32.637729999999998</v>
      </c>
    </row>
    <row r="51" spans="1:5" x14ac:dyDescent="0.3">
      <c r="A51" s="8">
        <v>2005</v>
      </c>
      <c r="B51" s="3" t="s">
        <v>27</v>
      </c>
      <c r="C51" s="1">
        <v>6.418291</v>
      </c>
      <c r="D51" s="1">
        <v>4.5237319999999999</v>
      </c>
      <c r="E51" s="1">
        <v>44.891559999999998</v>
      </c>
    </row>
    <row r="52" spans="1:5" x14ac:dyDescent="0.3">
      <c r="A52" s="8">
        <v>2005</v>
      </c>
      <c r="B52" s="3" t="s">
        <v>28</v>
      </c>
      <c r="C52" s="1">
        <v>3.7291859999999999</v>
      </c>
      <c r="D52" s="1">
        <v>3.316681</v>
      </c>
      <c r="E52" s="1">
        <v>38.963920000000002</v>
      </c>
    </row>
    <row r="53" spans="1:5" x14ac:dyDescent="0.3">
      <c r="A53" s="8">
        <v>2005</v>
      </c>
      <c r="B53" s="3" t="s">
        <v>30</v>
      </c>
      <c r="C53" s="1">
        <v>4.5108370000000004</v>
      </c>
      <c r="D53" s="1">
        <v>4.089906</v>
      </c>
      <c r="E53" s="1">
        <v>41.815379999999998</v>
      </c>
    </row>
    <row r="54" spans="1:5" x14ac:dyDescent="0.3">
      <c r="A54" s="8">
        <v>2005</v>
      </c>
      <c r="B54" s="3" t="s">
        <v>34</v>
      </c>
      <c r="C54" s="1">
        <v>7.1915509999999996</v>
      </c>
      <c r="D54" s="1">
        <v>5.517957</v>
      </c>
      <c r="E54" s="1">
        <v>57.4818</v>
      </c>
    </row>
    <row r="55" spans="1:5" x14ac:dyDescent="0.3">
      <c r="A55"/>
      <c r="B55" s="33"/>
    </row>
    <row r="56" spans="1:5" x14ac:dyDescent="0.3">
      <c r="A56" s="8">
        <v>2005</v>
      </c>
      <c r="B56" s="16" t="s">
        <v>74</v>
      </c>
      <c r="C56" s="35">
        <f>AVERAGE(C57:C69)</f>
        <v>8.3980983846153858</v>
      </c>
      <c r="D56" s="35">
        <f t="shared" ref="D56:E56" si="126">AVERAGE(D57:D69)</f>
        <v>5.0963292307692303</v>
      </c>
      <c r="E56" s="35">
        <f t="shared" si="126"/>
        <v>46.111489999999996</v>
      </c>
    </row>
    <row r="57" spans="1:5" x14ac:dyDescent="0.3">
      <c r="A57" s="8">
        <v>2005</v>
      </c>
      <c r="B57" s="3" t="s">
        <v>11</v>
      </c>
      <c r="C57" s="1">
        <v>2.585458</v>
      </c>
      <c r="D57" s="1">
        <v>2.708361</v>
      </c>
      <c r="E57" s="1">
        <v>28.275670000000002</v>
      </c>
    </row>
    <row r="58" spans="1:5" x14ac:dyDescent="0.3">
      <c r="A58" s="8">
        <v>2005</v>
      </c>
      <c r="B58" s="3" t="s">
        <v>8</v>
      </c>
      <c r="C58" s="1">
        <v>6.4188929999999997</v>
      </c>
      <c r="D58" s="1">
        <v>4.7707839999999999</v>
      </c>
      <c r="E58" s="1">
        <v>43.718910000000001</v>
      </c>
    </row>
    <row r="59" spans="1:5" x14ac:dyDescent="0.3">
      <c r="A59" s="8">
        <v>2005</v>
      </c>
      <c r="B59" s="3" t="s">
        <v>13</v>
      </c>
      <c r="C59" s="1">
        <v>10.427250000000001</v>
      </c>
      <c r="D59" s="1">
        <v>6.5789689999999998</v>
      </c>
      <c r="E59" s="1">
        <v>56.02308</v>
      </c>
    </row>
    <row r="60" spans="1:5" x14ac:dyDescent="0.3">
      <c r="A60" s="8">
        <v>2005</v>
      </c>
      <c r="B60" s="3" t="s">
        <v>15</v>
      </c>
      <c r="C60" s="1">
        <v>12.79027</v>
      </c>
      <c r="D60" s="1">
        <v>4.2686270000000004</v>
      </c>
      <c r="E60" s="1">
        <v>49.948729999999998</v>
      </c>
    </row>
    <row r="61" spans="1:5" x14ac:dyDescent="0.3">
      <c r="A61" s="8">
        <v>2005</v>
      </c>
      <c r="B61" s="3" t="s">
        <v>16</v>
      </c>
      <c r="C61" s="1">
        <v>5.5415799999999997</v>
      </c>
      <c r="D61" s="1">
        <v>5.9636630000000004</v>
      </c>
      <c r="E61" s="1">
        <v>46.90963</v>
      </c>
    </row>
    <row r="62" spans="1:5" x14ac:dyDescent="0.3">
      <c r="A62" s="8">
        <v>2005</v>
      </c>
      <c r="B62" s="3" t="s">
        <v>17</v>
      </c>
      <c r="C62" s="1">
        <v>5.3142040000000001</v>
      </c>
      <c r="D62" s="1">
        <v>4.2161359999999997</v>
      </c>
      <c r="E62" s="1">
        <v>38.653379999999999</v>
      </c>
    </row>
    <row r="63" spans="1:5" x14ac:dyDescent="0.3">
      <c r="A63" s="8">
        <v>2005</v>
      </c>
      <c r="B63" s="3" t="s">
        <v>18</v>
      </c>
      <c r="C63" s="1">
        <v>12.567819999999999</v>
      </c>
      <c r="D63" s="1">
        <v>7.7355150000000004</v>
      </c>
      <c r="E63" s="1">
        <v>58.458599999999997</v>
      </c>
    </row>
    <row r="64" spans="1:5" x14ac:dyDescent="0.3">
      <c r="A64" s="8">
        <v>2005</v>
      </c>
      <c r="B64" s="3" t="s">
        <v>19</v>
      </c>
      <c r="C64" s="1">
        <v>8.1190829999999998</v>
      </c>
      <c r="D64" s="1">
        <v>5.0879640000000004</v>
      </c>
      <c r="E64" s="1">
        <v>41.191200000000002</v>
      </c>
    </row>
    <row r="65" spans="1:5" x14ac:dyDescent="0.3">
      <c r="A65" s="8">
        <v>2005</v>
      </c>
      <c r="B65" s="3" t="s">
        <v>80</v>
      </c>
      <c r="C65" s="1">
        <v>8.0003810000000009</v>
      </c>
      <c r="D65" s="1">
        <v>4.6713360000000002</v>
      </c>
      <c r="E65" s="1">
        <v>45.722900000000003</v>
      </c>
    </row>
    <row r="66" spans="1:5" x14ac:dyDescent="0.3">
      <c r="A66" s="8">
        <v>2005</v>
      </c>
      <c r="B66" s="3" t="s">
        <v>23</v>
      </c>
      <c r="C66" s="1">
        <v>12.69713</v>
      </c>
      <c r="D66" s="1">
        <v>6.6699510000000002</v>
      </c>
      <c r="E66" s="1">
        <v>53.539549999999998</v>
      </c>
    </row>
    <row r="67" spans="1:5" x14ac:dyDescent="0.3">
      <c r="A67" s="8">
        <v>2005</v>
      </c>
      <c r="B67" s="3" t="s">
        <v>24</v>
      </c>
      <c r="C67" s="1">
        <v>8.1280579999999993</v>
      </c>
      <c r="D67" s="1">
        <v>5.142137</v>
      </c>
      <c r="E67" s="1">
        <v>43.386069999999997</v>
      </c>
    </row>
    <row r="68" spans="1:5" x14ac:dyDescent="0.3">
      <c r="A68" s="8">
        <v>2005</v>
      </c>
      <c r="B68" s="3" t="s">
        <v>26</v>
      </c>
      <c r="C68" s="1">
        <v>9.9126469999999998</v>
      </c>
      <c r="D68" s="1">
        <v>4.1684400000000004</v>
      </c>
      <c r="E68" s="1">
        <v>49.526760000000003</v>
      </c>
    </row>
    <row r="69" spans="1:5" x14ac:dyDescent="0.3">
      <c r="A69" s="8">
        <v>2005</v>
      </c>
      <c r="B69" s="3" t="s">
        <v>31</v>
      </c>
      <c r="C69" s="1">
        <v>6.6725050000000001</v>
      </c>
      <c r="D69" s="1">
        <v>4.270397</v>
      </c>
      <c r="E69" s="1">
        <v>44.094889999999999</v>
      </c>
    </row>
    <row r="70" spans="1:5" x14ac:dyDescent="0.3">
      <c r="A70"/>
      <c r="B70" s="33"/>
    </row>
    <row r="71" spans="1:5" x14ac:dyDescent="0.3">
      <c r="A71" s="8">
        <v>2005</v>
      </c>
      <c r="B71" s="16" t="s">
        <v>75</v>
      </c>
      <c r="C71" s="35">
        <f>AVERAGE(C72:C79)</f>
        <v>13.761791875</v>
      </c>
      <c r="D71" s="35">
        <f t="shared" ref="D71:E71" si="127">AVERAGE(D72:D79)</f>
        <v>5.8216782499999997</v>
      </c>
      <c r="E71" s="35">
        <f t="shared" si="127"/>
        <v>53.219563749999999</v>
      </c>
    </row>
    <row r="72" spans="1:5" x14ac:dyDescent="0.3">
      <c r="A72" s="8">
        <v>2005</v>
      </c>
      <c r="B72" s="3" t="s">
        <v>6</v>
      </c>
      <c r="C72" s="1">
        <v>10.168850000000001</v>
      </c>
      <c r="D72" s="1">
        <v>5.1053059999999997</v>
      </c>
      <c r="E72" s="1">
        <v>48.99924</v>
      </c>
    </row>
    <row r="73" spans="1:5" x14ac:dyDescent="0.3">
      <c r="A73" s="8">
        <v>2005</v>
      </c>
      <c r="B73" s="3" t="s">
        <v>9</v>
      </c>
      <c r="C73" s="1">
        <v>21.32685</v>
      </c>
      <c r="D73" s="1">
        <v>9.6516909999999996</v>
      </c>
      <c r="E73" s="1">
        <v>64.650710000000004</v>
      </c>
    </row>
    <row r="74" spans="1:5" x14ac:dyDescent="0.3">
      <c r="A74" s="8">
        <v>2005</v>
      </c>
      <c r="B74" s="3" t="s">
        <v>14</v>
      </c>
      <c r="C74" s="1">
        <v>19.8581</v>
      </c>
      <c r="D74" s="1">
        <v>7.0868120000000001</v>
      </c>
      <c r="E74" s="1">
        <v>57.977620000000002</v>
      </c>
    </row>
    <row r="75" spans="1:5" x14ac:dyDescent="0.3">
      <c r="A75" s="8">
        <v>2005</v>
      </c>
      <c r="B75" s="3" t="s">
        <v>22</v>
      </c>
      <c r="C75" s="1">
        <v>19.326339999999998</v>
      </c>
      <c r="D75" s="1">
        <v>6.1750990000000003</v>
      </c>
      <c r="E75" s="1">
        <v>62.591900000000003</v>
      </c>
    </row>
    <row r="76" spans="1:5" x14ac:dyDescent="0.3">
      <c r="A76" s="8">
        <v>2005</v>
      </c>
      <c r="B76" s="3" t="s">
        <v>25</v>
      </c>
      <c r="C76" s="1">
        <v>6.5751749999999998</v>
      </c>
      <c r="D76" s="1">
        <v>3.9440559999999998</v>
      </c>
      <c r="E76" s="1">
        <v>39.770440000000001</v>
      </c>
    </row>
    <row r="77" spans="1:5" x14ac:dyDescent="0.3">
      <c r="A77" s="8">
        <v>2005</v>
      </c>
      <c r="B77" s="3" t="s">
        <v>29</v>
      </c>
      <c r="C77" s="1">
        <v>8.5588200000000008</v>
      </c>
      <c r="D77" s="1">
        <v>4.474818</v>
      </c>
      <c r="E77" s="1">
        <v>45.230789999999999</v>
      </c>
    </row>
    <row r="78" spans="1:5" x14ac:dyDescent="0.3">
      <c r="A78" s="8">
        <v>2005</v>
      </c>
      <c r="B78" s="3" t="s">
        <v>32</v>
      </c>
      <c r="C78" s="1">
        <v>13.407920000000001</v>
      </c>
      <c r="D78" s="1">
        <v>5.9323420000000002</v>
      </c>
      <c r="E78" s="1">
        <v>55.421590000000002</v>
      </c>
    </row>
    <row r="79" spans="1:5" x14ac:dyDescent="0.3">
      <c r="A79" s="8">
        <v>2005</v>
      </c>
      <c r="B79" s="3" t="s">
        <v>33</v>
      </c>
      <c r="C79" s="1">
        <v>10.87228</v>
      </c>
      <c r="D79" s="1">
        <v>4.2033019999999999</v>
      </c>
      <c r="E79" s="1">
        <v>51.114220000000003</v>
      </c>
    </row>
    <row r="80" spans="1:5" x14ac:dyDescent="0.3">
      <c r="A80"/>
    </row>
    <row r="81" spans="1:5" x14ac:dyDescent="0.3">
      <c r="A81" s="7">
        <v>2010</v>
      </c>
      <c r="B81" s="5" t="s">
        <v>73</v>
      </c>
      <c r="C81" s="35">
        <f>AVERAGE(C82:C92)</f>
        <v>3.500640909090909</v>
      </c>
      <c r="D81" s="35">
        <f t="shared" ref="D81:E81" si="128">AVERAGE(D82:D92)</f>
        <v>4.047009090909091</v>
      </c>
      <c r="E81" s="35">
        <f t="shared" si="128"/>
        <v>36.784943636363636</v>
      </c>
    </row>
    <row r="82" spans="1:5" x14ac:dyDescent="0.3">
      <c r="A82" s="7">
        <v>2010</v>
      </c>
      <c r="B82" s="2" t="s">
        <v>3</v>
      </c>
      <c r="C82" s="11">
        <v>3.25624</v>
      </c>
      <c r="D82" s="11">
        <v>4.2626499999999998</v>
      </c>
      <c r="E82" s="11">
        <v>35.565689999999996</v>
      </c>
    </row>
    <row r="83" spans="1:5" x14ac:dyDescent="0.3">
      <c r="A83" s="7">
        <v>2010</v>
      </c>
      <c r="B83" s="2" t="s">
        <v>4</v>
      </c>
      <c r="C83" s="11">
        <v>2.5714899999999998</v>
      </c>
      <c r="D83" s="11">
        <v>4.0411200000000003</v>
      </c>
      <c r="E83" s="11">
        <v>35.015360000000001</v>
      </c>
    </row>
    <row r="84" spans="1:5" x14ac:dyDescent="0.3">
      <c r="A84" s="7">
        <v>2010</v>
      </c>
      <c r="B84" s="2" t="s">
        <v>5</v>
      </c>
      <c r="C84" s="11">
        <v>3.2111399999999999</v>
      </c>
      <c r="D84" s="11">
        <v>3.63889</v>
      </c>
      <c r="E84" s="11">
        <v>34.315259999999995</v>
      </c>
    </row>
    <row r="85" spans="1:5" x14ac:dyDescent="0.3">
      <c r="A85" s="7">
        <v>2010</v>
      </c>
      <c r="B85" s="2" t="s">
        <v>7</v>
      </c>
      <c r="C85" s="11">
        <v>2.6253199999999999</v>
      </c>
      <c r="D85" s="11">
        <v>3.7368999999999999</v>
      </c>
      <c r="E85" s="11">
        <v>32.455089999999998</v>
      </c>
    </row>
    <row r="86" spans="1:5" x14ac:dyDescent="0.3">
      <c r="A86" s="7">
        <v>2010</v>
      </c>
      <c r="B86" s="2" t="s">
        <v>10</v>
      </c>
      <c r="C86" s="11">
        <v>3.6616299999999997</v>
      </c>
      <c r="D86" s="11">
        <v>5.41493</v>
      </c>
      <c r="E86" s="11">
        <v>40.16283</v>
      </c>
    </row>
    <row r="87" spans="1:5" x14ac:dyDescent="0.3">
      <c r="A87" s="7">
        <v>2010</v>
      </c>
      <c r="B87" s="2" t="s">
        <v>12</v>
      </c>
      <c r="C87" s="11">
        <v>3.8188399999999998</v>
      </c>
      <c r="D87" s="11">
        <v>4.8658000000000001</v>
      </c>
      <c r="E87" s="11">
        <v>41.662510000000005</v>
      </c>
    </row>
    <row r="88" spans="1:5" x14ac:dyDescent="0.3">
      <c r="A88" s="7">
        <v>2010</v>
      </c>
      <c r="B88" s="2" t="s">
        <v>21</v>
      </c>
      <c r="C88" s="11">
        <v>2.19869</v>
      </c>
      <c r="D88" s="11">
        <v>2.9815399999999999</v>
      </c>
      <c r="E88" s="11">
        <v>28.330020000000001</v>
      </c>
    </row>
    <row r="89" spans="1:5" x14ac:dyDescent="0.3">
      <c r="A89" s="7">
        <v>2010</v>
      </c>
      <c r="B89" s="2" t="s">
        <v>27</v>
      </c>
      <c r="C89" s="11">
        <v>4.9733600000000004</v>
      </c>
      <c r="D89" s="11">
        <v>3.78653</v>
      </c>
      <c r="E89" s="11">
        <v>39.672350000000002</v>
      </c>
    </row>
    <row r="90" spans="1:5" x14ac:dyDescent="0.3">
      <c r="A90" s="7">
        <v>2010</v>
      </c>
      <c r="B90" s="2" t="s">
        <v>28</v>
      </c>
      <c r="C90" s="11">
        <v>3.0356100000000001</v>
      </c>
      <c r="D90" s="11">
        <v>3.4177499999999998</v>
      </c>
      <c r="E90" s="11">
        <v>32.743610000000004</v>
      </c>
    </row>
    <row r="91" spans="1:5" x14ac:dyDescent="0.3">
      <c r="A91" s="7">
        <v>2010</v>
      </c>
      <c r="B91" s="2" t="s">
        <v>30</v>
      </c>
      <c r="C91" s="11">
        <v>3.6071899999999997</v>
      </c>
      <c r="D91" s="11">
        <v>3.9667399999999997</v>
      </c>
      <c r="E91" s="11">
        <v>35.927889999999998</v>
      </c>
    </row>
    <row r="92" spans="1:5" x14ac:dyDescent="0.3">
      <c r="A92" s="7">
        <v>2010</v>
      </c>
      <c r="B92" s="2" t="s">
        <v>34</v>
      </c>
      <c r="C92" s="11">
        <v>5.5475399999999997</v>
      </c>
      <c r="D92" s="11">
        <v>4.4042500000000002</v>
      </c>
      <c r="E92" s="11">
        <v>48.783769999999997</v>
      </c>
    </row>
    <row r="93" spans="1:5" x14ac:dyDescent="0.3">
      <c r="A93"/>
    </row>
    <row r="94" spans="1:5" x14ac:dyDescent="0.3">
      <c r="A94" s="7">
        <v>2010</v>
      </c>
      <c r="B94" s="5" t="s">
        <v>74</v>
      </c>
      <c r="C94" s="35">
        <f>AVERAGE(C95:C107)</f>
        <v>6.6989969230769226</v>
      </c>
      <c r="D94" s="35">
        <f t="shared" ref="D94:E94" si="129">AVERAGE(D95:D107)</f>
        <v>4.4823376923076923</v>
      </c>
      <c r="E94" s="35">
        <f t="shared" si="129"/>
        <v>41.173543076923075</v>
      </c>
    </row>
    <row r="95" spans="1:5" x14ac:dyDescent="0.3">
      <c r="A95" s="7">
        <v>2010</v>
      </c>
      <c r="B95" s="2" t="s">
        <v>11</v>
      </c>
      <c r="C95" s="11">
        <v>2.0876899999999998</v>
      </c>
      <c r="D95" s="11">
        <v>3.0460099999999999</v>
      </c>
      <c r="E95" s="11">
        <v>25.157990000000002</v>
      </c>
    </row>
    <row r="96" spans="1:5" x14ac:dyDescent="0.3">
      <c r="A96" s="7">
        <v>2010</v>
      </c>
      <c r="B96" s="2" t="s">
        <v>8</v>
      </c>
      <c r="C96" s="11">
        <v>5.1291900000000004</v>
      </c>
      <c r="D96" s="11">
        <v>5.0652699999999999</v>
      </c>
      <c r="E96" s="11">
        <v>38.941700000000004</v>
      </c>
    </row>
    <row r="97" spans="1:5" x14ac:dyDescent="0.3">
      <c r="A97" s="7">
        <v>2010</v>
      </c>
      <c r="B97" s="2" t="s">
        <v>13</v>
      </c>
      <c r="C97" s="11">
        <v>8.1833100000000005</v>
      </c>
      <c r="D97" s="11">
        <v>4.8471299999999999</v>
      </c>
      <c r="E97" s="11">
        <v>49.779250000000005</v>
      </c>
    </row>
    <row r="98" spans="1:5" x14ac:dyDescent="0.3">
      <c r="A98" s="7">
        <v>2010</v>
      </c>
      <c r="B98" s="2" t="s">
        <v>15</v>
      </c>
      <c r="C98" s="11">
        <v>10.232900000000001</v>
      </c>
      <c r="D98" s="11">
        <v>3.2932299999999999</v>
      </c>
      <c r="E98" s="11">
        <v>43.187089999999998</v>
      </c>
    </row>
    <row r="99" spans="1:5" x14ac:dyDescent="0.3">
      <c r="A99" s="7">
        <v>2010</v>
      </c>
      <c r="B99" s="2" t="s">
        <v>16</v>
      </c>
      <c r="C99" s="11">
        <v>4.3636599999999994</v>
      </c>
      <c r="D99" s="11">
        <v>5.2737400000000001</v>
      </c>
      <c r="E99" s="11">
        <v>41.186349999999997</v>
      </c>
    </row>
    <row r="100" spans="1:5" x14ac:dyDescent="0.3">
      <c r="A100" s="7">
        <v>2010</v>
      </c>
      <c r="B100" s="2" t="s">
        <v>17</v>
      </c>
      <c r="C100" s="11">
        <v>4.3822200000000002</v>
      </c>
      <c r="D100" s="11">
        <v>3.8379200000000004</v>
      </c>
      <c r="E100" s="11">
        <v>34.760359999999999</v>
      </c>
    </row>
    <row r="101" spans="1:5" x14ac:dyDescent="0.3">
      <c r="A101" s="7">
        <v>2010</v>
      </c>
      <c r="B101" s="2" t="s">
        <v>18</v>
      </c>
      <c r="C101" s="11">
        <v>10.18135</v>
      </c>
      <c r="D101" s="11">
        <v>7.1281399999999993</v>
      </c>
      <c r="E101" s="11">
        <v>53.709569999999992</v>
      </c>
    </row>
    <row r="102" spans="1:5" x14ac:dyDescent="0.3">
      <c r="A102" s="7">
        <v>2010</v>
      </c>
      <c r="B102" s="2" t="s">
        <v>19</v>
      </c>
      <c r="C102" s="11">
        <v>6.4205499999999995</v>
      </c>
      <c r="D102" s="11">
        <v>5.1473399999999998</v>
      </c>
      <c r="E102" s="11">
        <v>37.190339999999999</v>
      </c>
    </row>
    <row r="103" spans="1:5" x14ac:dyDescent="0.3">
      <c r="A103" s="7">
        <v>2010</v>
      </c>
      <c r="B103" s="2" t="s">
        <v>80</v>
      </c>
      <c r="C103" s="11">
        <v>6.3135499999999993</v>
      </c>
      <c r="D103" s="11">
        <v>4.1954400000000005</v>
      </c>
      <c r="E103" s="11">
        <v>40.519570000000002</v>
      </c>
    </row>
    <row r="104" spans="1:5" x14ac:dyDescent="0.3">
      <c r="A104" s="7">
        <v>2010</v>
      </c>
      <c r="B104" s="2" t="s">
        <v>23</v>
      </c>
      <c r="C104" s="11">
        <v>10.37632</v>
      </c>
      <c r="D104" s="11">
        <v>5.7761500000000003</v>
      </c>
      <c r="E104" s="11">
        <v>49.094610000000003</v>
      </c>
    </row>
    <row r="105" spans="1:5" x14ac:dyDescent="0.3">
      <c r="A105" s="7">
        <v>2010</v>
      </c>
      <c r="B105" s="2" t="s">
        <v>24</v>
      </c>
      <c r="C105" s="11">
        <v>6.3138899999999998</v>
      </c>
      <c r="D105" s="11">
        <v>3.8360799999999999</v>
      </c>
      <c r="E105" s="11">
        <v>38.564070000000001</v>
      </c>
    </row>
    <row r="106" spans="1:5" x14ac:dyDescent="0.3">
      <c r="A106" s="7">
        <v>2010</v>
      </c>
      <c r="B106" s="2" t="s">
        <v>26</v>
      </c>
      <c r="C106" s="11">
        <v>7.9093800000000005</v>
      </c>
      <c r="D106" s="11">
        <v>3.5442</v>
      </c>
      <c r="E106" s="11">
        <v>44.19529</v>
      </c>
    </row>
    <row r="107" spans="1:5" x14ac:dyDescent="0.3">
      <c r="A107" s="7">
        <v>2010</v>
      </c>
      <c r="B107" s="2" t="s">
        <v>31</v>
      </c>
      <c r="C107" s="11">
        <v>5.1929500000000006</v>
      </c>
      <c r="D107" s="11">
        <v>3.2797399999999999</v>
      </c>
      <c r="E107" s="11">
        <v>38.96987</v>
      </c>
    </row>
    <row r="108" spans="1:5" x14ac:dyDescent="0.3">
      <c r="A108"/>
    </row>
    <row r="109" spans="1:5" x14ac:dyDescent="0.3">
      <c r="A109" s="7">
        <v>2010</v>
      </c>
      <c r="B109" s="5" t="s">
        <v>75</v>
      </c>
      <c r="C109" s="35">
        <f>AVERAGE(C110:C117)</f>
        <v>11.444232499999998</v>
      </c>
      <c r="D109" s="35">
        <f t="shared" ref="D109:E109" si="130">AVERAGE(D110:D117)</f>
        <v>5.4527849999999995</v>
      </c>
      <c r="E109" s="35">
        <f t="shared" si="130"/>
        <v>47.841987500000002</v>
      </c>
    </row>
    <row r="110" spans="1:5" x14ac:dyDescent="0.3">
      <c r="A110" s="7">
        <v>2010</v>
      </c>
      <c r="B110" s="2" t="s">
        <v>6</v>
      </c>
      <c r="C110" s="11">
        <v>8.30748</v>
      </c>
      <c r="D110" s="11">
        <v>4.7917300000000003</v>
      </c>
      <c r="E110" s="11">
        <v>42.204160000000002</v>
      </c>
    </row>
    <row r="111" spans="1:5" x14ac:dyDescent="0.3">
      <c r="A111" s="7">
        <v>2010</v>
      </c>
      <c r="B111" s="2" t="s">
        <v>9</v>
      </c>
      <c r="C111" s="11">
        <v>17.7971</v>
      </c>
      <c r="D111" s="11">
        <v>8.9146099999999997</v>
      </c>
      <c r="E111" s="11">
        <v>59.934390000000008</v>
      </c>
    </row>
    <row r="112" spans="1:5" x14ac:dyDescent="0.3">
      <c r="A112" s="7">
        <v>2010</v>
      </c>
      <c r="B112" s="2" t="s">
        <v>14</v>
      </c>
      <c r="C112" s="11">
        <v>16.676959999999998</v>
      </c>
      <c r="D112" s="11">
        <v>6.4905400000000002</v>
      </c>
      <c r="E112" s="11">
        <v>53.746720000000003</v>
      </c>
    </row>
    <row r="113" spans="1:5" x14ac:dyDescent="0.3">
      <c r="A113" s="7">
        <v>2010</v>
      </c>
      <c r="B113" s="2" t="s">
        <v>22</v>
      </c>
      <c r="C113" s="11">
        <v>16.27375</v>
      </c>
      <c r="D113" s="11">
        <v>5.6383599999999996</v>
      </c>
      <c r="E113" s="11">
        <v>57.797520000000006</v>
      </c>
    </row>
    <row r="114" spans="1:5" x14ac:dyDescent="0.3">
      <c r="A114" s="7">
        <v>2010</v>
      </c>
      <c r="B114" s="2" t="s">
        <v>25</v>
      </c>
      <c r="C114" s="11">
        <v>4.7723199999999997</v>
      </c>
      <c r="D114" s="11">
        <v>4.26553</v>
      </c>
      <c r="E114" s="11">
        <v>33.439300000000003</v>
      </c>
    </row>
    <row r="115" spans="1:5" x14ac:dyDescent="0.3">
      <c r="A115" s="7">
        <v>2010</v>
      </c>
      <c r="B115" s="2" t="s">
        <v>29</v>
      </c>
      <c r="C115" s="11">
        <v>7.0561700000000007</v>
      </c>
      <c r="D115" s="11">
        <v>4.2148500000000002</v>
      </c>
      <c r="E115" s="11">
        <v>39.828089999999996</v>
      </c>
    </row>
    <row r="116" spans="1:5" x14ac:dyDescent="0.3">
      <c r="A116" s="7">
        <v>2010</v>
      </c>
      <c r="B116" s="2" t="s">
        <v>32</v>
      </c>
      <c r="C116" s="11">
        <v>11.437100000000001</v>
      </c>
      <c r="D116" s="11">
        <v>5.7092200000000002</v>
      </c>
      <c r="E116" s="11">
        <v>50.723179999999999</v>
      </c>
    </row>
    <row r="117" spans="1:5" x14ac:dyDescent="0.3">
      <c r="A117" s="7">
        <v>2010</v>
      </c>
      <c r="B117" s="2" t="s">
        <v>33</v>
      </c>
      <c r="C117" s="11">
        <v>9.2329799999999995</v>
      </c>
      <c r="D117" s="11">
        <v>3.5974399999999997</v>
      </c>
      <c r="E117" s="11">
        <v>45.062539999999998</v>
      </c>
    </row>
    <row r="118" spans="1:5" x14ac:dyDescent="0.3">
      <c r="A118"/>
    </row>
    <row r="119" spans="1:5" x14ac:dyDescent="0.3">
      <c r="A119" s="8">
        <v>2015</v>
      </c>
      <c r="B119" s="16" t="s">
        <v>73</v>
      </c>
      <c r="C119" s="35">
        <f>AVERAGE(C120:C130)</f>
        <v>2.741871818181818</v>
      </c>
      <c r="D119" s="35">
        <f t="shared" ref="D119:E119" si="131">AVERAGE(D120:D130)</f>
        <v>3.0759409090909089</v>
      </c>
      <c r="E119" s="35">
        <f t="shared" si="131"/>
        <v>30.645918181818182</v>
      </c>
    </row>
    <row r="120" spans="1:5" x14ac:dyDescent="0.3">
      <c r="A120" s="8">
        <v>2015</v>
      </c>
      <c r="B120" s="3" t="s">
        <v>3</v>
      </c>
      <c r="C120" s="1">
        <v>2.5915699999999999</v>
      </c>
      <c r="D120" s="1">
        <v>3.4176600000000001</v>
      </c>
      <c r="E120" s="1">
        <v>29.237400000000001</v>
      </c>
    </row>
    <row r="121" spans="1:5" x14ac:dyDescent="0.3">
      <c r="A121" s="8">
        <v>2015</v>
      </c>
      <c r="B121" s="3" t="s">
        <v>4</v>
      </c>
      <c r="C121" s="1">
        <v>1.9523999999999999</v>
      </c>
      <c r="D121" s="1">
        <v>3.0778799999999999</v>
      </c>
      <c r="E121" s="1">
        <v>29.762699999999999</v>
      </c>
    </row>
    <row r="122" spans="1:5" x14ac:dyDescent="0.3">
      <c r="A122" s="8">
        <v>2015</v>
      </c>
      <c r="B122" s="3" t="s">
        <v>5</v>
      </c>
      <c r="C122" s="1">
        <v>2.4873400000000001</v>
      </c>
      <c r="D122" s="1">
        <v>2.3936000000000002</v>
      </c>
      <c r="E122" s="1">
        <v>29.018699999999999</v>
      </c>
    </row>
    <row r="123" spans="1:5" x14ac:dyDescent="0.3">
      <c r="A123" s="8">
        <v>2015</v>
      </c>
      <c r="B123" s="3" t="s">
        <v>7</v>
      </c>
      <c r="C123" s="1">
        <v>1.96933</v>
      </c>
      <c r="D123" s="1">
        <v>3.0856300000000001</v>
      </c>
      <c r="E123" s="1">
        <v>27.235199999999999</v>
      </c>
    </row>
    <row r="124" spans="1:5" x14ac:dyDescent="0.3">
      <c r="A124" s="8">
        <v>2015</v>
      </c>
      <c r="B124" s="3" t="s">
        <v>10</v>
      </c>
      <c r="C124" s="1">
        <v>2.6498200000000001</v>
      </c>
      <c r="D124" s="1">
        <v>3.9708299999999999</v>
      </c>
      <c r="E124" s="1">
        <v>32.568800000000003</v>
      </c>
    </row>
    <row r="125" spans="1:5" x14ac:dyDescent="0.3">
      <c r="A125" s="8">
        <v>2015</v>
      </c>
      <c r="B125" s="3" t="s">
        <v>12</v>
      </c>
      <c r="C125" s="1">
        <v>3.1538300000000001</v>
      </c>
      <c r="D125" s="1">
        <v>3.6208200000000001</v>
      </c>
      <c r="E125" s="1">
        <v>33.789299999999997</v>
      </c>
    </row>
    <row r="126" spans="1:5" x14ac:dyDescent="0.3">
      <c r="A126" s="8">
        <v>2015</v>
      </c>
      <c r="B126" s="3" t="s">
        <v>21</v>
      </c>
      <c r="C126" s="1">
        <v>1.62629</v>
      </c>
      <c r="D126" s="1">
        <v>2.0995599999999999</v>
      </c>
      <c r="E126" s="1">
        <v>23.714099999999998</v>
      </c>
    </row>
    <row r="127" spans="1:5" x14ac:dyDescent="0.3">
      <c r="A127" s="8">
        <v>2015</v>
      </c>
      <c r="B127" s="3" t="s">
        <v>27</v>
      </c>
      <c r="C127" s="1">
        <v>4.1569399999999996</v>
      </c>
      <c r="D127" s="1">
        <v>2.8141699999999998</v>
      </c>
      <c r="E127" s="1">
        <v>34.087899999999998</v>
      </c>
    </row>
    <row r="128" spans="1:5" x14ac:dyDescent="0.3">
      <c r="A128" s="8">
        <v>2015</v>
      </c>
      <c r="B128" s="3" t="s">
        <v>28</v>
      </c>
      <c r="C128" s="1">
        <v>2.1807799999999999</v>
      </c>
      <c r="D128" s="1">
        <v>2.8392900000000001</v>
      </c>
      <c r="E128" s="1">
        <v>26.9467</v>
      </c>
    </row>
    <row r="129" spans="1:5" x14ac:dyDescent="0.3">
      <c r="A129" s="8">
        <v>2015</v>
      </c>
      <c r="B129" s="3" t="s">
        <v>30</v>
      </c>
      <c r="C129" s="1">
        <v>3.0046400000000002</v>
      </c>
      <c r="D129" s="1">
        <v>3.5151300000000001</v>
      </c>
      <c r="E129" s="1">
        <v>31.7438</v>
      </c>
    </row>
    <row r="130" spans="1:5" x14ac:dyDescent="0.3">
      <c r="A130" s="8">
        <v>2015</v>
      </c>
      <c r="B130" s="3" t="s">
        <v>34</v>
      </c>
      <c r="C130" s="1">
        <v>4.3876499999999998</v>
      </c>
      <c r="D130" s="1">
        <v>3.0007799999999998</v>
      </c>
      <c r="E130" s="1">
        <v>39.000500000000002</v>
      </c>
    </row>
    <row r="131" spans="1:5" x14ac:dyDescent="0.3">
      <c r="A131"/>
      <c r="B131" s="33"/>
    </row>
    <row r="132" spans="1:5" x14ac:dyDescent="0.3">
      <c r="A132" s="8">
        <v>2015</v>
      </c>
      <c r="B132" s="16" t="s">
        <v>74</v>
      </c>
      <c r="C132" s="35">
        <f>AVERAGE(C133:C145)</f>
        <v>5.2403915384615383</v>
      </c>
      <c r="D132" s="35">
        <f t="shared" ref="D132:E132" si="132">AVERAGE(D133:D145)</f>
        <v>3.3519615384615387</v>
      </c>
      <c r="E132" s="35">
        <f t="shared" si="132"/>
        <v>35.078492307692315</v>
      </c>
    </row>
    <row r="133" spans="1:5" x14ac:dyDescent="0.3">
      <c r="A133" s="8">
        <v>2015</v>
      </c>
      <c r="B133" s="3" t="s">
        <v>11</v>
      </c>
      <c r="C133" s="1">
        <v>1.4750700000000001</v>
      </c>
      <c r="D133" s="1">
        <v>2.1930100000000001</v>
      </c>
      <c r="E133" s="1">
        <v>20.363600000000002</v>
      </c>
    </row>
    <row r="134" spans="1:5" x14ac:dyDescent="0.3">
      <c r="A134" s="8">
        <v>2015</v>
      </c>
      <c r="B134" s="3" t="s">
        <v>8</v>
      </c>
      <c r="C134" s="1">
        <v>3.8801199999999998</v>
      </c>
      <c r="D134" s="1">
        <v>4.0811099999999998</v>
      </c>
      <c r="E134" s="1">
        <v>33.501399999999997</v>
      </c>
    </row>
    <row r="135" spans="1:5" x14ac:dyDescent="0.3">
      <c r="A135" s="8">
        <v>2015</v>
      </c>
      <c r="B135" s="3" t="s">
        <v>13</v>
      </c>
      <c r="C135" s="1">
        <v>6.3490700000000002</v>
      </c>
      <c r="D135" s="1">
        <v>4.01119</v>
      </c>
      <c r="E135" s="1">
        <v>41.534599999999998</v>
      </c>
    </row>
    <row r="136" spans="1:5" x14ac:dyDescent="0.3">
      <c r="A136" s="8">
        <v>2015</v>
      </c>
      <c r="B136" s="3" t="s">
        <v>15</v>
      </c>
      <c r="C136" s="1">
        <v>8.1968599999999991</v>
      </c>
      <c r="D136" s="1">
        <v>2.05348</v>
      </c>
      <c r="E136" s="1">
        <v>35.706499999999998</v>
      </c>
    </row>
    <row r="137" spans="1:5" x14ac:dyDescent="0.3">
      <c r="A137" s="8">
        <v>2015</v>
      </c>
      <c r="B137" s="3" t="s">
        <v>16</v>
      </c>
      <c r="C137" s="1">
        <v>3.52447</v>
      </c>
      <c r="D137" s="1">
        <v>4.2097300000000004</v>
      </c>
      <c r="E137" s="1">
        <v>35.756900000000002</v>
      </c>
    </row>
    <row r="138" spans="1:5" x14ac:dyDescent="0.3">
      <c r="A138" s="8">
        <v>2015</v>
      </c>
      <c r="B138" s="3" t="s">
        <v>17</v>
      </c>
      <c r="C138" s="1">
        <v>3.3370700000000002</v>
      </c>
      <c r="D138" s="1">
        <v>2.44679</v>
      </c>
      <c r="E138" s="1">
        <v>29.679400000000001</v>
      </c>
    </row>
    <row r="139" spans="1:5" x14ac:dyDescent="0.3">
      <c r="A139" s="8">
        <v>2015</v>
      </c>
      <c r="B139" s="3" t="s">
        <v>18</v>
      </c>
      <c r="C139" s="1">
        <v>8.2745300000000004</v>
      </c>
      <c r="D139" s="1">
        <v>5.2289899999999996</v>
      </c>
      <c r="E139" s="1">
        <v>48.527900000000002</v>
      </c>
    </row>
    <row r="140" spans="1:5" x14ac:dyDescent="0.3">
      <c r="A140" s="8">
        <v>2015</v>
      </c>
      <c r="B140" s="3" t="s">
        <v>19</v>
      </c>
      <c r="C140" s="1">
        <v>4.9551999999999996</v>
      </c>
      <c r="D140" s="1">
        <v>3.7303000000000002</v>
      </c>
      <c r="E140" s="1">
        <v>32.277999999999999</v>
      </c>
    </row>
    <row r="141" spans="1:5" x14ac:dyDescent="0.3">
      <c r="A141" s="8">
        <v>2015</v>
      </c>
      <c r="B141" s="3" t="s">
        <v>80</v>
      </c>
      <c r="C141" s="1">
        <v>5.0359600000000002</v>
      </c>
      <c r="D141" s="1">
        <v>3.4963299999999999</v>
      </c>
      <c r="E141" s="1">
        <v>34.058599999999998</v>
      </c>
    </row>
    <row r="142" spans="1:5" x14ac:dyDescent="0.3">
      <c r="A142" s="8">
        <v>2015</v>
      </c>
      <c r="B142" s="3" t="s">
        <v>23</v>
      </c>
      <c r="C142" s="1">
        <v>8.3322299999999991</v>
      </c>
      <c r="D142" s="1">
        <v>4.1303000000000001</v>
      </c>
      <c r="E142" s="1">
        <v>43.617800000000003</v>
      </c>
    </row>
    <row r="143" spans="1:5" x14ac:dyDescent="0.3">
      <c r="A143" s="8">
        <v>2015</v>
      </c>
      <c r="B143" s="3" t="s">
        <v>24</v>
      </c>
      <c r="C143" s="1">
        <v>4.5357200000000004</v>
      </c>
      <c r="D143" s="1">
        <v>2.84938</v>
      </c>
      <c r="E143" s="1">
        <v>31.4954</v>
      </c>
    </row>
    <row r="144" spans="1:5" x14ac:dyDescent="0.3">
      <c r="A144" s="8">
        <v>2015</v>
      </c>
      <c r="B144" s="3" t="s">
        <v>26</v>
      </c>
      <c r="C144" s="1">
        <v>6.2801900000000002</v>
      </c>
      <c r="D144" s="1">
        <v>2.6233</v>
      </c>
      <c r="E144" s="1">
        <v>37.2119</v>
      </c>
    </row>
    <row r="145" spans="1:5" x14ac:dyDescent="0.3">
      <c r="A145" s="8">
        <v>2015</v>
      </c>
      <c r="B145" s="3" t="s">
        <v>31</v>
      </c>
      <c r="C145" s="1">
        <v>3.9485999999999999</v>
      </c>
      <c r="D145" s="1">
        <v>2.5215900000000002</v>
      </c>
      <c r="E145" s="1">
        <v>32.288400000000003</v>
      </c>
    </row>
    <row r="146" spans="1:5" x14ac:dyDescent="0.3">
      <c r="A146"/>
      <c r="B146" s="33"/>
    </row>
    <row r="147" spans="1:5" x14ac:dyDescent="0.3">
      <c r="A147" s="8">
        <v>2015</v>
      </c>
      <c r="B147" s="16" t="s">
        <v>75</v>
      </c>
      <c r="C147" s="35">
        <f>AVERAGE(C148:C155)</f>
        <v>9.340221249999999</v>
      </c>
      <c r="D147" s="35">
        <f t="shared" ref="D147:E147" si="133">AVERAGE(D148:D155)</f>
        <v>4.0256449999999999</v>
      </c>
      <c r="E147" s="35">
        <f t="shared" si="133"/>
        <v>41.753212499999997</v>
      </c>
    </row>
    <row r="148" spans="1:5" x14ac:dyDescent="0.3">
      <c r="A148" s="8">
        <v>2015</v>
      </c>
      <c r="B148" s="3" t="s">
        <v>6</v>
      </c>
      <c r="C148" s="1">
        <v>6.6499100000000002</v>
      </c>
      <c r="D148" s="1">
        <v>4.4530099999999999</v>
      </c>
      <c r="E148" s="1">
        <v>35.519100000000002</v>
      </c>
    </row>
    <row r="149" spans="1:5" x14ac:dyDescent="0.3">
      <c r="A149" s="8">
        <v>2015</v>
      </c>
      <c r="B149" s="3" t="s">
        <v>9</v>
      </c>
      <c r="C149" s="1">
        <v>14.84</v>
      </c>
      <c r="D149" s="1">
        <v>6.9009200000000002</v>
      </c>
      <c r="E149" s="1">
        <v>53.245899999999999</v>
      </c>
    </row>
    <row r="150" spans="1:5" x14ac:dyDescent="0.3">
      <c r="A150" s="8">
        <v>2015</v>
      </c>
      <c r="B150" s="3" t="s">
        <v>14</v>
      </c>
      <c r="C150" s="1">
        <v>13.6135</v>
      </c>
      <c r="D150" s="1">
        <v>4.1445299999999996</v>
      </c>
      <c r="E150" s="1">
        <v>48.149099999999997</v>
      </c>
    </row>
    <row r="151" spans="1:5" x14ac:dyDescent="0.3">
      <c r="A151" s="8">
        <v>2015</v>
      </c>
      <c r="B151" s="3" t="s">
        <v>22</v>
      </c>
      <c r="C151" s="1">
        <v>13.5349</v>
      </c>
      <c r="D151" s="1">
        <v>3.7267800000000002</v>
      </c>
      <c r="E151" s="1">
        <v>51.379300000000001</v>
      </c>
    </row>
    <row r="152" spans="1:5" x14ac:dyDescent="0.3">
      <c r="A152" s="8">
        <v>2015</v>
      </c>
      <c r="B152" s="3" t="s">
        <v>25</v>
      </c>
      <c r="C152" s="1">
        <v>3.8716200000000001</v>
      </c>
      <c r="D152" s="1">
        <v>3.3607900000000002</v>
      </c>
      <c r="E152" s="1">
        <v>28.385200000000001</v>
      </c>
    </row>
    <row r="153" spans="1:5" x14ac:dyDescent="0.3">
      <c r="A153" s="8">
        <v>2015</v>
      </c>
      <c r="B153" s="3" t="s">
        <v>29</v>
      </c>
      <c r="C153" s="1">
        <v>5.3565800000000001</v>
      </c>
      <c r="D153" s="1">
        <v>3.0711300000000001</v>
      </c>
      <c r="E153" s="1">
        <v>33.348399999999998</v>
      </c>
    </row>
    <row r="154" spans="1:5" x14ac:dyDescent="0.3">
      <c r="A154" s="8">
        <v>2015</v>
      </c>
      <c r="B154" s="3" t="s">
        <v>32</v>
      </c>
      <c r="C154" s="1">
        <v>9.4424499999999991</v>
      </c>
      <c r="D154" s="1">
        <v>4.1185900000000002</v>
      </c>
      <c r="E154" s="1">
        <v>45.097000000000001</v>
      </c>
    </row>
    <row r="155" spans="1:5" x14ac:dyDescent="0.3">
      <c r="A155" s="8">
        <v>2015</v>
      </c>
      <c r="B155" s="3" t="s">
        <v>33</v>
      </c>
      <c r="C155" s="1">
        <v>7.4128100000000003</v>
      </c>
      <c r="D155" s="1">
        <v>2.4294099999999998</v>
      </c>
      <c r="E155" s="1">
        <v>38.901699999999998</v>
      </c>
    </row>
    <row r="156" spans="1:5" x14ac:dyDescent="0.3">
      <c r="A156"/>
    </row>
    <row r="157" spans="1:5" x14ac:dyDescent="0.3">
      <c r="A157" s="7">
        <v>2020</v>
      </c>
      <c r="B157" s="5" t="s">
        <v>73</v>
      </c>
      <c r="C157" s="35">
        <f>AVERAGE(C158:C168)</f>
        <v>2.4176907272727273</v>
      </c>
      <c r="D157" s="35">
        <f t="shared" ref="D157:E157" si="134">AVERAGE(D158:D168)</f>
        <v>5.3182520909090902</v>
      </c>
      <c r="E157" s="35">
        <f t="shared" si="134"/>
        <v>25.035979545454548</v>
      </c>
    </row>
    <row r="158" spans="1:5" x14ac:dyDescent="0.3">
      <c r="A158" s="7">
        <v>2020</v>
      </c>
      <c r="B158" s="2" t="s">
        <v>3</v>
      </c>
      <c r="C158" s="12">
        <v>2.1087609999999999</v>
      </c>
      <c r="D158" s="12">
        <v>5.0119829999999999</v>
      </c>
      <c r="E158" s="12">
        <v>23.479358999999999</v>
      </c>
    </row>
    <row r="159" spans="1:5" x14ac:dyDescent="0.3">
      <c r="A159" s="7">
        <v>2020</v>
      </c>
      <c r="B159" s="2" t="s">
        <v>4</v>
      </c>
      <c r="C159" s="12">
        <v>1.8211979999999999</v>
      </c>
      <c r="D159" s="12">
        <v>6.5137599999999996</v>
      </c>
      <c r="E159" s="12">
        <v>24.620450999999999</v>
      </c>
    </row>
    <row r="160" spans="1:5" x14ac:dyDescent="0.3">
      <c r="A160" s="7">
        <v>2020</v>
      </c>
      <c r="B160" s="2" t="s">
        <v>5</v>
      </c>
      <c r="C160" s="12">
        <v>2.330508</v>
      </c>
      <c r="D160" s="12">
        <v>4.2319749999999994</v>
      </c>
      <c r="E160" s="12">
        <v>23.854994999999999</v>
      </c>
    </row>
    <row r="161" spans="1:5" x14ac:dyDescent="0.3">
      <c r="A161" s="7">
        <v>2020</v>
      </c>
      <c r="B161" s="2" t="s">
        <v>7</v>
      </c>
      <c r="C161" s="12">
        <v>1.666687</v>
      </c>
      <c r="D161" s="12">
        <v>4.9769549999999994</v>
      </c>
      <c r="E161" s="12">
        <v>21.263403</v>
      </c>
    </row>
    <row r="162" spans="1:5" x14ac:dyDescent="0.3">
      <c r="A162" s="7">
        <v>2020</v>
      </c>
      <c r="B162" s="2" t="s">
        <v>10</v>
      </c>
      <c r="C162" s="12">
        <v>2.6226879999999997</v>
      </c>
      <c r="D162" s="12">
        <v>6.8657349999999999</v>
      </c>
      <c r="E162" s="12">
        <v>27.127120999999999</v>
      </c>
    </row>
    <row r="163" spans="1:5" x14ac:dyDescent="0.3">
      <c r="A163" s="7">
        <v>2020</v>
      </c>
      <c r="B163" s="2" t="s">
        <v>12</v>
      </c>
      <c r="C163" s="12">
        <v>2.7196560000000001</v>
      </c>
      <c r="D163" s="12">
        <v>5.3834989999999996</v>
      </c>
      <c r="E163" s="12">
        <v>27.409162999999999</v>
      </c>
    </row>
    <row r="164" spans="1:5" x14ac:dyDescent="0.3">
      <c r="A164" s="7">
        <v>2020</v>
      </c>
      <c r="B164" s="2" t="s">
        <v>21</v>
      </c>
      <c r="C164" s="12">
        <v>1.4591109999999998</v>
      </c>
      <c r="D164" s="12">
        <v>4.867864</v>
      </c>
      <c r="E164" s="12">
        <v>18.839041999999999</v>
      </c>
    </row>
    <row r="165" spans="1:5" x14ac:dyDescent="0.3">
      <c r="A165" s="7">
        <v>2020</v>
      </c>
      <c r="B165" s="2" t="s">
        <v>27</v>
      </c>
      <c r="C165" s="12">
        <v>3.5515629999999998</v>
      </c>
      <c r="D165" s="12">
        <v>4.866079</v>
      </c>
      <c r="E165" s="12">
        <v>28.737288999999997</v>
      </c>
    </row>
    <row r="166" spans="1:5" x14ac:dyDescent="0.3">
      <c r="A166" s="7">
        <v>2020</v>
      </c>
      <c r="B166" s="2" t="s">
        <v>28</v>
      </c>
      <c r="C166" s="12">
        <v>1.9895699999999998</v>
      </c>
      <c r="D166" s="12">
        <v>4.6356320000000002</v>
      </c>
      <c r="E166" s="12">
        <v>22.257635000000001</v>
      </c>
    </row>
    <row r="167" spans="1:5" x14ac:dyDescent="0.3">
      <c r="A167" s="7">
        <v>2020</v>
      </c>
      <c r="B167" s="2" t="s">
        <v>30</v>
      </c>
      <c r="C167" s="12">
        <v>2.5729059999999997</v>
      </c>
      <c r="D167" s="12">
        <v>5.8536700000000002</v>
      </c>
      <c r="E167" s="12">
        <v>25.609836999999999</v>
      </c>
    </row>
    <row r="168" spans="1:5" x14ac:dyDescent="0.3">
      <c r="A168" s="7">
        <v>2020</v>
      </c>
      <c r="B168" s="2" t="s">
        <v>34</v>
      </c>
      <c r="C168" s="12">
        <v>3.7519499999999999</v>
      </c>
      <c r="D168" s="12">
        <v>5.2936209999999999</v>
      </c>
      <c r="E168" s="12">
        <v>32.197479999999999</v>
      </c>
    </row>
    <row r="169" spans="1:5" x14ac:dyDescent="0.3">
      <c r="A169"/>
    </row>
    <row r="170" spans="1:5" x14ac:dyDescent="0.3">
      <c r="A170" s="7">
        <v>2020</v>
      </c>
      <c r="B170" s="5" t="s">
        <v>74</v>
      </c>
      <c r="C170" s="35">
        <f>AVERAGE(C171:C183)</f>
        <v>4.4010682307692299</v>
      </c>
      <c r="D170" s="35">
        <f t="shared" ref="D170:E170" si="135">AVERAGE(D171:D183)</f>
        <v>5.7876470000000007</v>
      </c>
      <c r="E170" s="35">
        <f t="shared" si="135"/>
        <v>29.052998846153841</v>
      </c>
    </row>
    <row r="171" spans="1:5" x14ac:dyDescent="0.3">
      <c r="A171" s="7">
        <v>2020</v>
      </c>
      <c r="B171" s="2" t="s">
        <v>11</v>
      </c>
      <c r="C171" s="12">
        <v>1.423562</v>
      </c>
      <c r="D171" s="12">
        <v>5.242769</v>
      </c>
      <c r="E171" s="12">
        <v>17.528493999999998</v>
      </c>
    </row>
    <row r="172" spans="1:5" x14ac:dyDescent="0.3">
      <c r="A172" s="7">
        <v>2020</v>
      </c>
      <c r="B172" s="2" t="s">
        <v>8</v>
      </c>
      <c r="C172" s="12">
        <v>3.3677769999999998</v>
      </c>
      <c r="D172" s="12">
        <v>5.9662629999999996</v>
      </c>
      <c r="E172" s="12">
        <v>27.654995999999997</v>
      </c>
    </row>
    <row r="173" spans="1:5" x14ac:dyDescent="0.3">
      <c r="A173" s="7">
        <v>2020</v>
      </c>
      <c r="B173" s="2" t="s">
        <v>13</v>
      </c>
      <c r="C173" s="12">
        <v>5.2849699999999995</v>
      </c>
      <c r="D173" s="12">
        <v>7.0061139999999993</v>
      </c>
      <c r="E173" s="12">
        <v>33.445307999999997</v>
      </c>
    </row>
    <row r="174" spans="1:5" x14ac:dyDescent="0.3">
      <c r="A174" s="7">
        <v>2020</v>
      </c>
      <c r="B174" s="2" t="s">
        <v>15</v>
      </c>
      <c r="C174" s="12">
        <v>6.612616</v>
      </c>
      <c r="D174" s="12">
        <v>3.7525439999999999</v>
      </c>
      <c r="E174" s="12">
        <v>29.810502999999997</v>
      </c>
    </row>
    <row r="175" spans="1:5" x14ac:dyDescent="0.3">
      <c r="A175" s="7">
        <v>2020</v>
      </c>
      <c r="B175" s="2" t="s">
        <v>16</v>
      </c>
      <c r="C175" s="12">
        <v>2.8905339999999997</v>
      </c>
      <c r="D175" s="12">
        <v>6.9714899999999993</v>
      </c>
      <c r="E175" s="12">
        <v>29.400570999999999</v>
      </c>
    </row>
    <row r="176" spans="1:5" x14ac:dyDescent="0.3">
      <c r="A176" s="7">
        <v>2020</v>
      </c>
      <c r="B176" s="2" t="s">
        <v>17</v>
      </c>
      <c r="C176" s="12">
        <v>2.895743</v>
      </c>
      <c r="D176" s="12">
        <v>5.6715439999999999</v>
      </c>
      <c r="E176" s="12">
        <v>24.859392999999997</v>
      </c>
    </row>
    <row r="177" spans="1:5" x14ac:dyDescent="0.3">
      <c r="A177" s="7">
        <v>2020</v>
      </c>
      <c r="B177" s="2" t="s">
        <v>18</v>
      </c>
      <c r="C177" s="12">
        <v>7.0304489999999999</v>
      </c>
      <c r="D177" s="12">
        <v>7.9840999999999998</v>
      </c>
      <c r="E177" s="12">
        <v>42.266300999999999</v>
      </c>
    </row>
    <row r="178" spans="1:5" x14ac:dyDescent="0.3">
      <c r="A178" s="7">
        <v>2020</v>
      </c>
      <c r="B178" s="2" t="s">
        <v>19</v>
      </c>
      <c r="C178" s="12">
        <v>4.4382199999999994</v>
      </c>
      <c r="D178" s="12">
        <v>5.858555</v>
      </c>
      <c r="E178" s="12">
        <v>27.449949</v>
      </c>
    </row>
    <row r="179" spans="1:5" x14ac:dyDescent="0.3">
      <c r="A179" s="7">
        <v>2020</v>
      </c>
      <c r="B179" s="2" t="s">
        <v>80</v>
      </c>
      <c r="C179" s="12">
        <v>4.4790289999999997</v>
      </c>
      <c r="D179" s="12">
        <v>5.3654389999999994</v>
      </c>
      <c r="E179" s="12">
        <v>28.937137999999997</v>
      </c>
    </row>
    <row r="180" spans="1:5" x14ac:dyDescent="0.3">
      <c r="A180" s="7">
        <v>2020</v>
      </c>
      <c r="B180" s="2" t="s">
        <v>23</v>
      </c>
      <c r="C180" s="12">
        <v>6.9665569999999999</v>
      </c>
      <c r="D180" s="12">
        <v>6.2626019999999993</v>
      </c>
      <c r="E180" s="12">
        <v>36.779730999999998</v>
      </c>
    </row>
    <row r="181" spans="1:5" x14ac:dyDescent="0.3">
      <c r="A181" s="7">
        <v>2020</v>
      </c>
      <c r="B181" s="2" t="s">
        <v>24</v>
      </c>
      <c r="C181" s="12">
        <v>3.4717519999999999</v>
      </c>
      <c r="D181" s="12">
        <v>5.5523559999999996</v>
      </c>
      <c r="E181" s="12">
        <v>23.526751999999998</v>
      </c>
    </row>
    <row r="182" spans="1:5" x14ac:dyDescent="0.3">
      <c r="A182" s="7">
        <v>2020</v>
      </c>
      <c r="B182" s="2" t="s">
        <v>26</v>
      </c>
      <c r="C182" s="12">
        <v>5.0047879999999996</v>
      </c>
      <c r="D182" s="12">
        <v>4.7033160000000001</v>
      </c>
      <c r="E182" s="12">
        <v>29.165016999999999</v>
      </c>
    </row>
    <row r="183" spans="1:5" x14ac:dyDescent="0.3">
      <c r="A183" s="7">
        <v>2020</v>
      </c>
      <c r="B183" s="2" t="s">
        <v>31</v>
      </c>
      <c r="C183" s="12">
        <v>3.34789</v>
      </c>
      <c r="D183" s="12">
        <v>4.9023189999999994</v>
      </c>
      <c r="E183" s="12">
        <v>26.864832</v>
      </c>
    </row>
    <row r="184" spans="1:5" x14ac:dyDescent="0.3">
      <c r="A184"/>
    </row>
    <row r="185" spans="1:5" x14ac:dyDescent="0.3">
      <c r="A185" s="7">
        <v>2020</v>
      </c>
      <c r="B185" s="5" t="s">
        <v>75</v>
      </c>
      <c r="C185" s="35">
        <f>AVERAGE(C186:C193)</f>
        <v>8.3039853749999999</v>
      </c>
      <c r="D185" s="35">
        <f t="shared" ref="D185:E185" si="136">AVERAGE(D186:D193)</f>
        <v>6.4416846249999988</v>
      </c>
      <c r="E185" s="35">
        <f t="shared" si="136"/>
        <v>36.018620000000006</v>
      </c>
    </row>
    <row r="186" spans="1:5" x14ac:dyDescent="0.3">
      <c r="A186" s="7">
        <v>2020</v>
      </c>
      <c r="B186" s="2" t="s">
        <v>6</v>
      </c>
      <c r="C186" s="12">
        <v>5.8548859999999996</v>
      </c>
      <c r="D186" s="12">
        <v>6.399813</v>
      </c>
      <c r="E186" s="12">
        <v>29.683534999999999</v>
      </c>
    </row>
    <row r="187" spans="1:5" x14ac:dyDescent="0.3">
      <c r="A187" s="7">
        <v>2020</v>
      </c>
      <c r="B187" s="2" t="s">
        <v>9</v>
      </c>
      <c r="C187" s="12">
        <v>13.687469</v>
      </c>
      <c r="D187" s="12">
        <v>10.523719999999999</v>
      </c>
      <c r="E187" s="12">
        <v>48.053342000000001</v>
      </c>
    </row>
    <row r="188" spans="1:5" x14ac:dyDescent="0.3">
      <c r="A188" s="7">
        <v>2020</v>
      </c>
      <c r="B188" s="2" t="s">
        <v>14</v>
      </c>
      <c r="C188" s="12">
        <v>12.456393</v>
      </c>
      <c r="D188" s="12">
        <v>6.2755029999999996</v>
      </c>
      <c r="E188" s="12">
        <v>42.469836000000001</v>
      </c>
    </row>
    <row r="189" spans="1:5" x14ac:dyDescent="0.3">
      <c r="A189" s="7">
        <v>2020</v>
      </c>
      <c r="B189" s="2" t="s">
        <v>22</v>
      </c>
      <c r="C189" s="12">
        <v>11.812374999999999</v>
      </c>
      <c r="D189" s="12">
        <v>5.8146969999999998</v>
      </c>
      <c r="E189" s="12">
        <v>45.229898999999996</v>
      </c>
    </row>
    <row r="190" spans="1:5" x14ac:dyDescent="0.3">
      <c r="A190" s="7">
        <v>2020</v>
      </c>
      <c r="B190" s="2" t="s">
        <v>25</v>
      </c>
      <c r="C190" s="12">
        <v>3.0606789999999999</v>
      </c>
      <c r="D190" s="12">
        <v>6.7606229999999998</v>
      </c>
      <c r="E190" s="12">
        <v>22.427681999999997</v>
      </c>
    </row>
    <row r="191" spans="1:5" x14ac:dyDescent="0.3">
      <c r="A191" s="7">
        <v>2020</v>
      </c>
      <c r="B191" s="2" t="s">
        <v>29</v>
      </c>
      <c r="C191" s="12">
        <v>5.0830359999999999</v>
      </c>
      <c r="D191" s="12">
        <v>4.9189099999999994</v>
      </c>
      <c r="E191" s="12">
        <v>29.122373</v>
      </c>
    </row>
    <row r="192" spans="1:5" x14ac:dyDescent="0.3">
      <c r="A192" s="7">
        <v>2020</v>
      </c>
      <c r="B192" s="2" t="s">
        <v>32</v>
      </c>
      <c r="C192" s="12">
        <v>8.490988999999999</v>
      </c>
      <c r="D192" s="12">
        <v>6.6278169999999994</v>
      </c>
      <c r="E192" s="12">
        <v>39.774287999999999</v>
      </c>
    </row>
    <row r="193" spans="1:5" x14ac:dyDescent="0.3">
      <c r="A193" s="7">
        <v>2020</v>
      </c>
      <c r="B193" s="2" t="s">
        <v>33</v>
      </c>
      <c r="C193" s="12">
        <v>5.9860559999999996</v>
      </c>
      <c r="D193" s="12">
        <v>4.2123939999999997</v>
      </c>
      <c r="E193" s="12">
        <v>31.388005</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T44"/>
  <sheetViews>
    <sheetView workbookViewId="0">
      <selection activeCell="X26" sqref="X26"/>
    </sheetView>
  </sheetViews>
  <sheetFormatPr baseColWidth="10" defaultRowHeight="14.4" x14ac:dyDescent="0.3"/>
  <cols>
    <col min="1" max="1" width="7.6640625" bestFit="1" customWidth="1"/>
    <col min="2" max="6" width="5" bestFit="1" customWidth="1"/>
    <col min="7" max="10" width="5.21875" customWidth="1"/>
    <col min="11" max="11" width="5.109375" customWidth="1"/>
    <col min="12" max="16" width="6.5546875" bestFit="1" customWidth="1"/>
    <col min="17" max="21" width="5" customWidth="1"/>
    <col min="22" max="26" width="6.5546875" bestFit="1" customWidth="1"/>
    <col min="27" max="27" width="5.44140625" customWidth="1"/>
    <col min="28" max="28" width="5.5546875" customWidth="1"/>
    <col min="29" max="31" width="5.21875" customWidth="1"/>
    <col min="32" max="36" width="6.5546875" bestFit="1" customWidth="1"/>
    <col min="37" max="37" width="9" customWidth="1"/>
    <col min="38" max="38" width="8.33203125" customWidth="1"/>
    <col min="39" max="42" width="6.5546875" customWidth="1"/>
    <col min="43" max="43" width="5.77734375" customWidth="1"/>
    <col min="44" max="44" width="4.77734375" customWidth="1"/>
    <col min="45" max="47" width="5.21875" customWidth="1"/>
    <col min="48" max="48" width="7.109375" customWidth="1"/>
    <col min="49" max="49" width="5.44140625" customWidth="1"/>
    <col min="50" max="50" width="4.77734375" customWidth="1"/>
    <col min="51" max="51" width="5.21875" customWidth="1"/>
    <col min="52" max="52" width="5" customWidth="1"/>
    <col min="53" max="53" width="5.21875" customWidth="1"/>
    <col min="54" max="54" width="7.21875" customWidth="1"/>
    <col min="55" max="55" width="5.77734375" customWidth="1"/>
    <col min="56" max="56" width="4.77734375" customWidth="1"/>
    <col min="57" max="59" width="5.21875" customWidth="1"/>
    <col min="60" max="60" width="6.44140625" customWidth="1"/>
    <col min="61" max="61" width="5.77734375" customWidth="1"/>
    <col min="62" max="62" width="4.77734375" customWidth="1"/>
    <col min="63" max="65" width="5.21875" customWidth="1"/>
    <col min="66" max="66" width="6.5546875" customWidth="1"/>
    <col min="67" max="67" width="1.5546875" customWidth="1"/>
    <col min="68" max="72" width="6.5546875" bestFit="1" customWidth="1"/>
  </cols>
  <sheetData>
    <row r="1" spans="1:72" x14ac:dyDescent="0.3">
      <c r="AA1" s="5" t="s">
        <v>71</v>
      </c>
      <c r="AB1" s="5"/>
      <c r="AC1" s="5"/>
      <c r="AD1" s="5"/>
      <c r="AE1" s="35">
        <f>MEDIAN(B5:F36)</f>
        <v>5.37941</v>
      </c>
      <c r="AI1">
        <f>QUARTILE(B5:F36,3)</f>
        <v>9.0907575000000005</v>
      </c>
      <c r="AK1" s="6" t="s">
        <v>53</v>
      </c>
      <c r="AM1" s="35">
        <f>MEDIAN(B5:F36)</f>
        <v>5.37941</v>
      </c>
      <c r="AP1" s="5" t="s">
        <v>68</v>
      </c>
      <c r="AQ1">
        <v>9.1859999999999999</v>
      </c>
      <c r="AS1" t="s">
        <v>65</v>
      </c>
      <c r="AT1" t="s">
        <v>66</v>
      </c>
      <c r="AU1" t="s">
        <v>67</v>
      </c>
      <c r="AV1" t="s">
        <v>68</v>
      </c>
      <c r="AW1" t="s">
        <v>69</v>
      </c>
      <c r="AX1" t="s">
        <v>70</v>
      </c>
    </row>
    <row r="2" spans="1:72" ht="15.6" x14ac:dyDescent="0.35">
      <c r="A2" s="5" t="s">
        <v>42</v>
      </c>
      <c r="AK2" s="20" t="s">
        <v>187</v>
      </c>
      <c r="AP2" s="5" t="s">
        <v>66</v>
      </c>
      <c r="AQ2">
        <v>1.4239999999999999</v>
      </c>
      <c r="AS2">
        <v>1.4239999999999999</v>
      </c>
      <c r="AT2">
        <v>3.4849999999999999</v>
      </c>
      <c r="AU2">
        <v>5.3789999999999996</v>
      </c>
      <c r="AV2">
        <v>9.1859999999999999</v>
      </c>
      <c r="AW2">
        <v>22.905000000000001</v>
      </c>
      <c r="AX2">
        <v>5.7009999999999996</v>
      </c>
    </row>
    <row r="3" spans="1:72" ht="15.6" x14ac:dyDescent="0.35">
      <c r="B3" s="5" t="s">
        <v>43</v>
      </c>
      <c r="G3" s="20" t="s">
        <v>47</v>
      </c>
      <c r="L3" s="20" t="s">
        <v>72</v>
      </c>
      <c r="Q3" s="20" t="s">
        <v>46</v>
      </c>
      <c r="V3" s="51" t="s">
        <v>46</v>
      </c>
      <c r="W3" s="16" t="s">
        <v>60</v>
      </c>
      <c r="X3" s="33"/>
      <c r="Y3" s="33"/>
      <c r="Z3" s="33"/>
      <c r="AA3" s="20" t="s">
        <v>48</v>
      </c>
      <c r="AB3" s="5" t="s">
        <v>61</v>
      </c>
      <c r="AF3" s="53" t="s">
        <v>48</v>
      </c>
      <c r="AG3" s="54"/>
      <c r="AH3" s="54"/>
      <c r="AI3" s="54"/>
      <c r="AJ3" s="54"/>
      <c r="AK3" s="23">
        <v>2000</v>
      </c>
      <c r="AQ3" s="22">
        <v>2005</v>
      </c>
      <c r="AW3" s="22">
        <v>2010</v>
      </c>
      <c r="BC3" s="22">
        <v>2015</v>
      </c>
      <c r="BI3" s="22">
        <v>2020</v>
      </c>
      <c r="BP3" s="10" t="s">
        <v>187</v>
      </c>
      <c r="BQ3" s="10" t="s">
        <v>62</v>
      </c>
      <c r="BR3" s="10"/>
      <c r="BS3" s="10"/>
      <c r="BT3" s="13"/>
    </row>
    <row r="4" spans="1:72" ht="15.6" x14ac:dyDescent="0.35">
      <c r="A4" s="22" t="s">
        <v>35</v>
      </c>
      <c r="B4" s="22">
        <v>2000</v>
      </c>
      <c r="C4" s="22">
        <v>2005</v>
      </c>
      <c r="D4" s="22">
        <v>2010</v>
      </c>
      <c r="E4" s="22">
        <v>2015</v>
      </c>
      <c r="F4" s="22">
        <v>2020</v>
      </c>
      <c r="G4" s="23">
        <v>2000</v>
      </c>
      <c r="H4" s="22">
        <v>2005</v>
      </c>
      <c r="I4" s="22">
        <v>2010</v>
      </c>
      <c r="J4" s="22">
        <v>2015</v>
      </c>
      <c r="K4" s="22">
        <v>2020</v>
      </c>
      <c r="L4" s="22"/>
      <c r="M4" s="22"/>
      <c r="N4" s="22"/>
      <c r="O4" s="22"/>
      <c r="P4" s="22"/>
      <c r="Q4" s="23">
        <v>2000</v>
      </c>
      <c r="R4" s="22">
        <v>2005</v>
      </c>
      <c r="S4" s="22">
        <v>2010</v>
      </c>
      <c r="T4" s="22">
        <v>2015</v>
      </c>
      <c r="U4" s="22">
        <v>2020</v>
      </c>
      <c r="V4" s="47">
        <v>2000</v>
      </c>
      <c r="W4" s="48">
        <v>2005</v>
      </c>
      <c r="X4" s="48">
        <v>2010</v>
      </c>
      <c r="Y4" s="48">
        <v>2015</v>
      </c>
      <c r="Z4" s="48">
        <v>2020</v>
      </c>
      <c r="AA4" s="23">
        <v>2000</v>
      </c>
      <c r="AB4" s="22">
        <v>2005</v>
      </c>
      <c r="AC4" s="22">
        <v>2010</v>
      </c>
      <c r="AD4" s="22">
        <v>2015</v>
      </c>
      <c r="AE4" s="28">
        <v>2020</v>
      </c>
      <c r="AF4" s="55">
        <v>2000</v>
      </c>
      <c r="AG4" s="56">
        <v>2005</v>
      </c>
      <c r="AH4" s="56">
        <v>2010</v>
      </c>
      <c r="AI4" s="56">
        <v>2015</v>
      </c>
      <c r="AJ4" s="57">
        <v>2020</v>
      </c>
      <c r="AK4" s="37" t="s">
        <v>52</v>
      </c>
      <c r="AL4" s="38" t="s">
        <v>51</v>
      </c>
      <c r="AM4" s="39" t="s">
        <v>56</v>
      </c>
      <c r="AN4" s="39" t="s">
        <v>57</v>
      </c>
      <c r="AO4" s="45" t="s">
        <v>58</v>
      </c>
      <c r="AP4" s="40" t="s">
        <v>187</v>
      </c>
      <c r="AQ4" s="41" t="s">
        <v>52</v>
      </c>
      <c r="AR4" s="38" t="s">
        <v>51</v>
      </c>
      <c r="AS4" s="39" t="s">
        <v>56</v>
      </c>
      <c r="AT4" s="39" t="s">
        <v>57</v>
      </c>
      <c r="AU4" s="39" t="s">
        <v>58</v>
      </c>
      <c r="AV4" s="40" t="s">
        <v>187</v>
      </c>
      <c r="AW4" s="41" t="s">
        <v>52</v>
      </c>
      <c r="AX4" s="38" t="s">
        <v>51</v>
      </c>
      <c r="AY4" s="39" t="s">
        <v>56</v>
      </c>
      <c r="AZ4" s="39" t="s">
        <v>57</v>
      </c>
      <c r="BA4" s="39" t="s">
        <v>58</v>
      </c>
      <c r="BB4" s="40" t="s">
        <v>187</v>
      </c>
      <c r="BC4" s="37" t="s">
        <v>52</v>
      </c>
      <c r="BD4" s="38" t="s">
        <v>51</v>
      </c>
      <c r="BE4" s="39" t="s">
        <v>56</v>
      </c>
      <c r="BF4" s="39" t="s">
        <v>57</v>
      </c>
      <c r="BG4" s="39" t="s">
        <v>58</v>
      </c>
      <c r="BH4" s="40" t="s">
        <v>187</v>
      </c>
      <c r="BI4" s="37" t="s">
        <v>52</v>
      </c>
      <c r="BJ4" s="38" t="s">
        <v>51</v>
      </c>
      <c r="BK4" s="39" t="s">
        <v>56</v>
      </c>
      <c r="BL4" s="39" t="s">
        <v>57</v>
      </c>
      <c r="BM4" s="39" t="s">
        <v>58</v>
      </c>
      <c r="BN4" s="40" t="s">
        <v>187</v>
      </c>
      <c r="BP4" s="60">
        <v>2000</v>
      </c>
      <c r="BQ4" s="61">
        <v>2005</v>
      </c>
      <c r="BR4" s="61">
        <v>2010</v>
      </c>
      <c r="BS4" s="61">
        <v>2015</v>
      </c>
      <c r="BT4" s="61">
        <v>2020</v>
      </c>
    </row>
    <row r="5" spans="1:72" x14ac:dyDescent="0.3">
      <c r="A5" s="2" t="s">
        <v>3</v>
      </c>
      <c r="B5" s="4">
        <v>4.8379799999999999</v>
      </c>
      <c r="C5" s="1">
        <v>4.152704</v>
      </c>
      <c r="D5" s="11">
        <v>3.25624</v>
      </c>
      <c r="E5" s="1">
        <v>2.5915699999999999</v>
      </c>
      <c r="F5" s="12">
        <v>2.1087609999999999</v>
      </c>
      <c r="G5" s="21">
        <f>(B5-$B$38)/$B$39</f>
        <v>-0.86632084172034218</v>
      </c>
      <c r="H5" s="14">
        <f t="shared" ref="H5:K20" si="0">(C5-$B$38)/$B$39</f>
        <v>-0.99460310799565377</v>
      </c>
      <c r="I5" s="14">
        <f t="shared" si="0"/>
        <v>-1.1624193361347261</v>
      </c>
      <c r="J5" s="14">
        <f t="shared" si="0"/>
        <v>-1.2868442013353334</v>
      </c>
      <c r="K5" s="14">
        <f t="shared" si="0"/>
        <v>-1.3772250591183537</v>
      </c>
      <c r="L5" s="14">
        <f>(((G5-$H$39)/($H$38-$H$39))*60)+70</f>
        <v>79.536793158481871</v>
      </c>
      <c r="M5" s="14">
        <f t="shared" ref="M5:P5" si="1">(((H5-$H$39)/($H$38-$H$39))*60)+70</f>
        <v>77.622752326787619</v>
      </c>
      <c r="N5" s="14">
        <f t="shared" si="1"/>
        <v>75.118843390615979</v>
      </c>
      <c r="O5" s="14">
        <f t="shared" si="1"/>
        <v>73.262357070356387</v>
      </c>
      <c r="P5" s="14">
        <f t="shared" si="1"/>
        <v>71.913825763394698</v>
      </c>
      <c r="Q5" s="25">
        <f t="shared" ref="Q5:Q36" si="2">(B5-$E$39)/($E$38-$E$39)</f>
        <v>0.15894655264136456</v>
      </c>
      <c r="R5" s="24">
        <f t="shared" ref="R5:R36" si="3">(C5-$E$39)/($E$38-$E$39)</f>
        <v>0.12704587211312704</v>
      </c>
      <c r="S5" s="24">
        <f t="shared" ref="S5:S36" si="4">(D5-$E$39)/($E$38-$E$39)</f>
        <v>8.5314056510266398E-2</v>
      </c>
      <c r="T5" s="24">
        <f t="shared" ref="T5:T36" si="5">(E5-$E$39)/($E$38-$E$39)</f>
        <v>5.4372617839273031E-2</v>
      </c>
      <c r="U5" s="24">
        <f t="shared" ref="U5:U36" si="6">(F5-$E$39)/($E$38-$E$39)</f>
        <v>3.1897096056578415E-2</v>
      </c>
      <c r="V5" s="49">
        <f>(Q5*60)+70</f>
        <v>79.536793158481871</v>
      </c>
      <c r="W5" s="49">
        <f t="shared" ref="W5:Z20" si="7">(R5*60)+70</f>
        <v>77.622752326787619</v>
      </c>
      <c r="X5" s="49">
        <f t="shared" si="7"/>
        <v>75.118843390615979</v>
      </c>
      <c r="Y5" s="49">
        <f t="shared" si="7"/>
        <v>73.262357070356387</v>
      </c>
      <c r="Z5" s="49">
        <f t="shared" si="7"/>
        <v>71.913825763394698</v>
      </c>
      <c r="AA5" s="25">
        <f t="shared" ref="AA5:AA36" si="8">(B5-$AE$1)/($AQ$1-$AQ$2)</f>
        <v>-6.9753929399639272E-2</v>
      </c>
      <c r="AB5" s="24">
        <f t="shared" ref="AB5:AB36" si="9">(C5-$AE$1)/($AQ$1-$AQ$2)</f>
        <v>-0.15803993816026798</v>
      </c>
      <c r="AC5" s="24">
        <f t="shared" ref="AC5:AC36" si="10">(D5-$AE$1)/($AQ$1-$AQ$2)</f>
        <v>-0.27353388301984022</v>
      </c>
      <c r="AD5" s="24">
        <f t="shared" ref="AD5:AD36" si="11">(E5-$AE$1)/($AQ$1-$AQ$2)</f>
        <v>-0.35916516361762429</v>
      </c>
      <c r="AE5" s="24">
        <f t="shared" ref="AE5:AE36" si="12">(F5-$AE$1)/($AQ$1-$AQ$2)</f>
        <v>-0.42136678691059004</v>
      </c>
      <c r="AF5" s="58">
        <f>(AA5*60)+100</f>
        <v>95.814764236021645</v>
      </c>
      <c r="AG5" s="58">
        <f t="shared" ref="AG5:AJ20" si="13">(AB5*60)+100</f>
        <v>90.517603710383923</v>
      </c>
      <c r="AH5" s="58">
        <f t="shared" si="13"/>
        <v>83.587967018809593</v>
      </c>
      <c r="AI5" s="58">
        <f t="shared" si="13"/>
        <v>78.450090182942546</v>
      </c>
      <c r="AJ5" s="58">
        <f t="shared" si="13"/>
        <v>74.717992785364601</v>
      </c>
      <c r="AK5" s="36">
        <f>IF(B5&gt;=$AM$1,1,0)</f>
        <v>0</v>
      </c>
      <c r="AL5" s="34">
        <f>IF(B5&lt;$AM$1,1,0)</f>
        <v>1</v>
      </c>
      <c r="AM5" s="14">
        <f>(B5-$AM$1)/($AQ$1-$AM$1)</f>
        <v>-0.14223491366288465</v>
      </c>
      <c r="AN5" s="14">
        <f>(B5-$AM$1)/($AM$1-$AQ$2)</f>
        <v>-0.13688340778832031</v>
      </c>
      <c r="AO5" s="14">
        <f>(AM5*AK5)+(AN5*AL5)</f>
        <v>-0.13688340778832031</v>
      </c>
      <c r="AP5" s="14">
        <f>(AO5*30)+100</f>
        <v>95.893497766350393</v>
      </c>
      <c r="AQ5" s="36">
        <f>IF(C5&gt;=$AM$1,1,0)</f>
        <v>0</v>
      </c>
      <c r="AR5" s="34">
        <f>IF(C5&lt;$AM$1,1,0)</f>
        <v>1</v>
      </c>
      <c r="AS5" s="14">
        <f>(C5-$AM$1)/($AQ$1-$AM$1)</f>
        <v>-0.32225850433064768</v>
      </c>
      <c r="AT5" s="14">
        <f>(C5-$AM$1)/($AM$1-$AQ$2)</f>
        <v>-0.31013371559459069</v>
      </c>
      <c r="AU5" s="14">
        <f>(AS5*AQ5)+(AT5*AR5)</f>
        <v>-0.31013371559459069</v>
      </c>
      <c r="AV5" s="43">
        <f>(AU5*30)+100</f>
        <v>90.695988532162275</v>
      </c>
      <c r="AW5" s="46">
        <f>IF(D5&gt;=$AM$1,1,0)</f>
        <v>0</v>
      </c>
      <c r="AX5" s="34">
        <f>IF(D5&lt;$AM$1,1,0)</f>
        <v>1</v>
      </c>
      <c r="AY5" s="14">
        <f>(D5-$AM$1)/($AQ$1-$AM$1)</f>
        <v>-0.55776167120703835</v>
      </c>
      <c r="AZ5" s="14">
        <f>(D5-$AM$1)/($AM$1-$AQ$2)</f>
        <v>-0.53677621283255084</v>
      </c>
      <c r="BA5" s="14">
        <f>(AY5*AW5)+(AZ5*AX5)</f>
        <v>-0.53677621283255084</v>
      </c>
      <c r="BB5" s="14">
        <f>(BA5*30)+100</f>
        <v>83.896713615023472</v>
      </c>
      <c r="BC5" s="36">
        <f>IF(E5&gt;=$AM$1,1,0)</f>
        <v>0</v>
      </c>
      <c r="BD5" s="42">
        <f>IF(E5&lt;$AM$1,1,0)</f>
        <v>1</v>
      </c>
      <c r="BE5" s="14">
        <f>(E5-$AM$1)/($AQ$1-$AM$1)</f>
        <v>-0.73237201800036256</v>
      </c>
      <c r="BF5" s="14">
        <f>(E5-$AM$1)/($AM$1-$AQ$2)</f>
        <v>-0.70481694691574326</v>
      </c>
      <c r="BG5" s="14">
        <f>(BE5*BC5)+(BF5*BD5)</f>
        <v>-0.70481694691574326</v>
      </c>
      <c r="BH5" s="14">
        <f>(BG5*30)+100</f>
        <v>78.855491592527699</v>
      </c>
      <c r="BI5" s="36">
        <f>IF(F5&gt;=$AM$1,1,0)</f>
        <v>0</v>
      </c>
      <c r="BJ5" s="42">
        <f>IF(F5&lt;$AM$1,1,0)</f>
        <v>1</v>
      </c>
      <c r="BK5" s="14">
        <f>(F5-$AM$1)/($AQ$1-$AM$1)</f>
        <v>-0.8592070593365716</v>
      </c>
      <c r="BL5" s="14">
        <f>(F5-$AM$1)/($AM$1-$AQ$2)</f>
        <v>-0.82687989361406278</v>
      </c>
      <c r="BM5" s="14">
        <f>(BK5*BI5)+(BL5*BJ5)</f>
        <v>-0.82687989361406278</v>
      </c>
      <c r="BN5" s="14">
        <f>(BM5*30)+100</f>
        <v>75.19360319157812</v>
      </c>
      <c r="BP5" s="62">
        <f>AP5</f>
        <v>95.893497766350393</v>
      </c>
      <c r="BQ5" s="63">
        <f>AV5</f>
        <v>90.695988532162275</v>
      </c>
      <c r="BR5" s="63">
        <f>BB5</f>
        <v>83.896713615023472</v>
      </c>
      <c r="BS5" s="63">
        <f>BH5</f>
        <v>78.855491592527699</v>
      </c>
      <c r="BT5" s="63">
        <f>BN5</f>
        <v>75.19360319157812</v>
      </c>
    </row>
    <row r="6" spans="1:72" x14ac:dyDescent="0.3">
      <c r="A6" s="2" t="s">
        <v>4</v>
      </c>
      <c r="B6" s="4">
        <v>3.5237400000000001</v>
      </c>
      <c r="C6" s="1">
        <v>3.069734</v>
      </c>
      <c r="D6" s="11">
        <v>2.5714899999999998</v>
      </c>
      <c r="E6" s="1">
        <v>1.9523999999999999</v>
      </c>
      <c r="F6" s="12">
        <v>1.8211979999999999</v>
      </c>
      <c r="G6" s="21">
        <f t="shared" ref="G6:K36" si="14">(B6-$B$38)/$B$39</f>
        <v>-1.1123438829908165</v>
      </c>
      <c r="H6" s="14">
        <f t="shared" si="0"/>
        <v>-1.1973328780564383</v>
      </c>
      <c r="I6" s="14">
        <f t="shared" si="0"/>
        <v>-1.2906031362853512</v>
      </c>
      <c r="J6" s="14">
        <f t="shared" si="0"/>
        <v>-1.4064955186661476</v>
      </c>
      <c r="K6" s="14">
        <f t="shared" si="0"/>
        <v>-1.4310562648470344</v>
      </c>
      <c r="L6" s="14">
        <f t="shared" ref="L6:L36" si="15">(((G6-$H$39)/($H$38-$H$39))*60)+70</f>
        <v>75.8659962494323</v>
      </c>
      <c r="M6" s="14">
        <f t="shared" ref="M6:M36" si="16">(((H6-$H$39)/($H$38-$H$39))*60)+70</f>
        <v>74.597914451975242</v>
      </c>
      <c r="N6" s="14">
        <f t="shared" ref="N6:N36" si="17">(((I6-$H$39)/($H$38-$H$39))*60)+70</f>
        <v>73.20627172678617</v>
      </c>
      <c r="O6" s="14">
        <f t="shared" ref="O6:O36" si="18">(((J6-$H$39)/($H$38-$H$39))*60)+70</f>
        <v>71.477094667479264</v>
      </c>
      <c r="P6" s="14">
        <f t="shared" ref="P6:P36" si="19">(((K6-$H$39)/($H$38-$H$39))*60)+70</f>
        <v>71.110635043619766</v>
      </c>
      <c r="Q6" s="25">
        <f t="shared" si="2"/>
        <v>9.7766604157205061E-2</v>
      </c>
      <c r="R6" s="24">
        <f t="shared" si="3"/>
        <v>7.6631907532920804E-2</v>
      </c>
      <c r="S6" s="24">
        <f t="shared" si="4"/>
        <v>5.3437862113102828E-2</v>
      </c>
      <c r="T6" s="24">
        <f t="shared" si="5"/>
        <v>2.4618244457987846E-2</v>
      </c>
      <c r="U6" s="24">
        <f t="shared" si="6"/>
        <v>1.8510584060329353E-2</v>
      </c>
      <c r="V6" s="49">
        <f t="shared" ref="V6:Z36" si="20">(Q6*60)+70</f>
        <v>75.8659962494323</v>
      </c>
      <c r="W6" s="49">
        <f t="shared" si="7"/>
        <v>74.597914451975242</v>
      </c>
      <c r="X6" s="49">
        <f t="shared" si="7"/>
        <v>73.20627172678617</v>
      </c>
      <c r="Y6" s="49">
        <f t="shared" si="7"/>
        <v>71.477094667479264</v>
      </c>
      <c r="Z6" s="49">
        <f t="shared" si="7"/>
        <v>71.110635043619766</v>
      </c>
      <c r="AA6" s="25">
        <f t="shared" si="8"/>
        <v>-0.23907111569183198</v>
      </c>
      <c r="AB6" s="24">
        <f t="shared" si="9"/>
        <v>-0.29756196856480288</v>
      </c>
      <c r="AC6" s="24">
        <f t="shared" si="10"/>
        <v>-0.36175212574078847</v>
      </c>
      <c r="AD6" s="24">
        <f t="shared" si="11"/>
        <v>-0.44151120845143005</v>
      </c>
      <c r="AE6" s="24">
        <f t="shared" si="12"/>
        <v>-0.45841432620458644</v>
      </c>
      <c r="AF6" s="58">
        <f t="shared" ref="AF6:AJ36" si="21">(AA6*60)+100</f>
        <v>85.655733058490085</v>
      </c>
      <c r="AG6" s="58">
        <f t="shared" si="13"/>
        <v>82.146281886111822</v>
      </c>
      <c r="AH6" s="58">
        <f t="shared" si="13"/>
        <v>78.294872455552692</v>
      </c>
      <c r="AI6" s="58">
        <f t="shared" si="13"/>
        <v>73.509327492914196</v>
      </c>
      <c r="AJ6" s="58">
        <f t="shared" si="13"/>
        <v>72.495140427724806</v>
      </c>
      <c r="AK6" s="36">
        <f t="shared" ref="AK6:AK36" si="22">IF(B6&gt;=$AM$1,1,0)</f>
        <v>0</v>
      </c>
      <c r="AL6" s="34">
        <f t="shared" ref="AL6:AL36" si="23">IF(B6&lt;$AM$1,1,0)</f>
        <v>1</v>
      </c>
      <c r="AM6" s="14">
        <f t="shared" ref="AM6:AM36" si="24">(B6-$AM$1)/($AQ$1-$AM$1)</f>
        <v>-0.48748880231388197</v>
      </c>
      <c r="AN6" s="14">
        <f t="shared" ref="AN6:AN36" si="25">(B6-$AM$1)/($AM$1-$AQ$2)</f>
        <v>-0.46914731974687829</v>
      </c>
      <c r="AO6" s="14">
        <f t="shared" ref="AO6:AO36" si="26">(AM6*AK6)+(AN6*AL6)</f>
        <v>-0.46914731974687829</v>
      </c>
      <c r="AP6" s="14">
        <f t="shared" ref="AP6:AP36" si="27">(AO6*30)+100</f>
        <v>85.925580407593657</v>
      </c>
      <c r="AQ6" s="36">
        <f t="shared" ref="AQ6:AQ36" si="28">IF(C6&gt;=$AM$1,1,0)</f>
        <v>0</v>
      </c>
      <c r="AR6" s="34">
        <f t="shared" ref="AR6:AR36" si="29">IF(C6&lt;$AM$1,1,0)</f>
        <v>1</v>
      </c>
      <c r="AS6" s="14">
        <f t="shared" ref="AS6:AS36" si="30">(C6-$AM$1)/($AQ$1-$AM$1)</f>
        <v>-0.6067572289109151</v>
      </c>
      <c r="AT6" s="14">
        <f t="shared" ref="AT6:AT36" si="31">(C6-$AM$1)/($AM$1-$AQ$2)</f>
        <v>-0.58392834118334125</v>
      </c>
      <c r="AU6" s="14">
        <f t="shared" ref="AU6:AU36" si="32">(AS6*AQ6)+(AT6*AR6)</f>
        <v>-0.58392834118334125</v>
      </c>
      <c r="AV6" s="43">
        <f t="shared" ref="AV6:AV36" si="33">(AU6*30)+100</f>
        <v>82.482149764499766</v>
      </c>
      <c r="AW6" s="36">
        <f t="shared" ref="AW6:AW36" si="34">IF(D6&gt;=$AM$1,1,0)</f>
        <v>0</v>
      </c>
      <c r="AX6" s="34">
        <f t="shared" ref="AX6:AX36" si="35">IF(D6&lt;$AM$1,1,0)</f>
        <v>1</v>
      </c>
      <c r="AY6" s="14">
        <f t="shared" ref="AY6:AY36" si="36">(D6-$AM$1)/($AQ$1-$AM$1)</f>
        <v>-0.73764708045783767</v>
      </c>
      <c r="AZ6" s="14">
        <f t="shared" ref="AZ6:AZ36" si="37">(D6-$AM$1)/($AM$1-$AQ$2)</f>
        <v>-0.70989353821727708</v>
      </c>
      <c r="BA6" s="14">
        <f t="shared" ref="BA6:BA36" si="38">(AY6*AW6)+(AZ6*AX6)</f>
        <v>-0.70989353821727708</v>
      </c>
      <c r="BB6" s="14">
        <f t="shared" ref="BB6:BB36" si="39">(BA6*30)+100</f>
        <v>78.703193853481679</v>
      </c>
      <c r="BC6" s="36">
        <f t="shared" ref="BC6:BC36" si="40">IF(E6&gt;=$AM$1,1,0)</f>
        <v>0</v>
      </c>
      <c r="BD6" s="42">
        <f t="shared" ref="BD6:BD36" si="41">IF(E6&lt;$AM$1,1,0)</f>
        <v>1</v>
      </c>
      <c r="BE6" s="14">
        <f t="shared" ref="BE6:BE36" si="42">(E6-$AM$1)/($AQ$1-$AM$1)</f>
        <v>-0.90028345579639524</v>
      </c>
      <c r="BF6" s="14">
        <f t="shared" ref="BF6:BF36" si="43">(E6-$AM$1)/($AM$1-$AQ$2)</f>
        <v>-0.8664108145552547</v>
      </c>
      <c r="BG6" s="14">
        <f t="shared" ref="BG6:BG36" si="44">(BE6*BC6)+(BF6*BD6)</f>
        <v>-0.8664108145552547</v>
      </c>
      <c r="BH6" s="14">
        <f t="shared" ref="BH6:BH36" si="45">(BG6*30)+100</f>
        <v>74.00767556334236</v>
      </c>
      <c r="BI6" s="36">
        <f t="shared" ref="BI6:BI36" si="46">IF(F6&gt;=$AM$1,1,0)</f>
        <v>0</v>
      </c>
      <c r="BJ6" s="42">
        <f t="shared" ref="BJ6:BJ36" si="47">IF(F6&lt;$AM$1,1,0)</f>
        <v>1</v>
      </c>
      <c r="BK6" s="14">
        <f t="shared" ref="BK6:BK36" si="48">(F6-$AM$1)/($AQ$1-$AM$1)</f>
        <v>-0.93475052474787157</v>
      </c>
      <c r="BL6" s="14">
        <f t="shared" ref="BL6:BL36" si="49">(F6-$AM$1)/($AM$1-$AQ$2)</f>
        <v>-0.89958108009030668</v>
      </c>
      <c r="BM6" s="14">
        <f t="shared" ref="BM6:BM36" si="50">(BK6*BI6)+(BL6*BJ6)</f>
        <v>-0.89958108009030668</v>
      </c>
      <c r="BN6" s="14">
        <f t="shared" ref="BN6:BN36" si="51">(BM6*30)+100</f>
        <v>73.012567597290797</v>
      </c>
      <c r="BP6" s="62">
        <f t="shared" ref="BP6:BP36" si="52">AP6</f>
        <v>85.925580407593657</v>
      </c>
      <c r="BQ6" s="63">
        <f t="shared" ref="BQ6:BQ36" si="53">AV6</f>
        <v>82.482149764499766</v>
      </c>
      <c r="BR6" s="63">
        <f t="shared" ref="BR6:BR36" si="54">BB6</f>
        <v>78.703193853481679</v>
      </c>
      <c r="BS6" s="63">
        <f t="shared" ref="BS6:BS36" si="55">BH6</f>
        <v>74.00767556334236</v>
      </c>
      <c r="BT6" s="63">
        <f t="shared" ref="BT6:BT36" si="56">BN6</f>
        <v>73.012567597290797</v>
      </c>
    </row>
    <row r="7" spans="1:72" x14ac:dyDescent="0.3">
      <c r="A7" s="2" t="s">
        <v>5</v>
      </c>
      <c r="B7" s="4">
        <v>4.2012900000000002</v>
      </c>
      <c r="C7" s="1">
        <v>3.5998559999999999</v>
      </c>
      <c r="D7" s="11">
        <v>3.2111399999999999</v>
      </c>
      <c r="E7" s="1">
        <v>2.4873400000000001</v>
      </c>
      <c r="F7" s="12">
        <v>2.330508</v>
      </c>
      <c r="G7" s="21">
        <f t="shared" si="14"/>
        <v>-0.98550790812107436</v>
      </c>
      <c r="H7" s="14">
        <f t="shared" si="0"/>
        <v>-1.0980951233964171</v>
      </c>
      <c r="I7" s="14">
        <f t="shared" si="0"/>
        <v>-1.1708619639358113</v>
      </c>
      <c r="J7" s="14">
        <f t="shared" si="0"/>
        <v>-1.3063558442556689</v>
      </c>
      <c r="K7" s="14">
        <f t="shared" si="0"/>
        <v>-1.3357144740405871</v>
      </c>
      <c r="L7" s="14">
        <f t="shared" si="15"/>
        <v>77.758457630707056</v>
      </c>
      <c r="M7" s="14">
        <f t="shared" si="16"/>
        <v>76.078595453176831</v>
      </c>
      <c r="N7" s="14">
        <f t="shared" si="17"/>
        <v>74.992874815166957</v>
      </c>
      <c r="O7" s="14">
        <f t="shared" si="18"/>
        <v>72.971232799423944</v>
      </c>
      <c r="P7" s="14">
        <f t="shared" si="19"/>
        <v>72.533186155858047</v>
      </c>
      <c r="Q7" s="25">
        <f t="shared" si="2"/>
        <v>0.12930762717845101</v>
      </c>
      <c r="R7" s="24">
        <f t="shared" si="3"/>
        <v>0.10130992421961396</v>
      </c>
      <c r="S7" s="24">
        <f t="shared" si="4"/>
        <v>8.3214580252782527E-2</v>
      </c>
      <c r="T7" s="24">
        <f t="shared" si="5"/>
        <v>4.9520546657065873E-2</v>
      </c>
      <c r="U7" s="24">
        <f t="shared" si="6"/>
        <v>4.221976926430069E-2</v>
      </c>
      <c r="V7" s="49">
        <f t="shared" si="20"/>
        <v>77.758457630707056</v>
      </c>
      <c r="W7" s="49">
        <f t="shared" si="7"/>
        <v>76.078595453176831</v>
      </c>
      <c r="X7" s="49">
        <f t="shared" si="7"/>
        <v>74.992874815166957</v>
      </c>
      <c r="Y7" s="49">
        <f t="shared" si="7"/>
        <v>72.971232799423959</v>
      </c>
      <c r="Z7" s="49">
        <f t="shared" si="7"/>
        <v>72.533186155858047</v>
      </c>
      <c r="AA7" s="25">
        <f t="shared" si="8"/>
        <v>-0.15178046895130118</v>
      </c>
      <c r="AB7" s="24">
        <f t="shared" si="9"/>
        <v>-0.22926488018551919</v>
      </c>
      <c r="AC7" s="24">
        <f t="shared" si="10"/>
        <v>-0.27934424117495493</v>
      </c>
      <c r="AD7" s="24">
        <f t="shared" si="11"/>
        <v>-0.37259340376191702</v>
      </c>
      <c r="AE7" s="24">
        <f t="shared" si="12"/>
        <v>-0.39279850553980933</v>
      </c>
      <c r="AF7" s="58">
        <f t="shared" si="21"/>
        <v>90.893171862921932</v>
      </c>
      <c r="AG7" s="58">
        <f t="shared" si="13"/>
        <v>86.244107188868853</v>
      </c>
      <c r="AH7" s="58">
        <f t="shared" si="13"/>
        <v>83.2393455295027</v>
      </c>
      <c r="AI7" s="58">
        <f t="shared" si="13"/>
        <v>77.644395774284988</v>
      </c>
      <c r="AJ7" s="58">
        <f t="shared" si="13"/>
        <v>76.432089667611436</v>
      </c>
      <c r="AK7" s="36">
        <f t="shared" si="22"/>
        <v>0</v>
      </c>
      <c r="AL7" s="34">
        <f t="shared" si="23"/>
        <v>1</v>
      </c>
      <c r="AM7" s="14">
        <f t="shared" si="24"/>
        <v>-0.30949484972114144</v>
      </c>
      <c r="AN7" s="14">
        <f t="shared" si="25"/>
        <v>-0.29785028606389724</v>
      </c>
      <c r="AO7" s="14">
        <f t="shared" si="26"/>
        <v>-0.29785028606389724</v>
      </c>
      <c r="AP7" s="14">
        <f t="shared" si="27"/>
        <v>91.06449141808308</v>
      </c>
      <c r="AQ7" s="36">
        <f t="shared" si="28"/>
        <v>0</v>
      </c>
      <c r="AR7" s="34">
        <f t="shared" si="29"/>
        <v>1</v>
      </c>
      <c r="AS7" s="14">
        <f t="shared" si="30"/>
        <v>-0.4674929530104372</v>
      </c>
      <c r="AT7" s="14">
        <f t="shared" si="31"/>
        <v>-0.44990380263992863</v>
      </c>
      <c r="AU7" s="14">
        <f t="shared" si="32"/>
        <v>-0.44990380263992863</v>
      </c>
      <c r="AV7" s="43">
        <f t="shared" si="33"/>
        <v>86.502885920802143</v>
      </c>
      <c r="AW7" s="36">
        <f t="shared" si="34"/>
        <v>0</v>
      </c>
      <c r="AX7" s="34">
        <f t="shared" si="35"/>
        <v>1</v>
      </c>
      <c r="AY7" s="14">
        <f t="shared" si="36"/>
        <v>-0.56960954555126775</v>
      </c>
      <c r="AZ7" s="14">
        <f t="shared" si="37"/>
        <v>-0.54817831779764936</v>
      </c>
      <c r="BA7" s="14">
        <f t="shared" si="38"/>
        <v>-0.54817831779764936</v>
      </c>
      <c r="BB7" s="14">
        <f t="shared" si="39"/>
        <v>83.554650466070512</v>
      </c>
      <c r="BC7" s="36">
        <f t="shared" si="40"/>
        <v>0</v>
      </c>
      <c r="BD7" s="42">
        <f t="shared" si="41"/>
        <v>1</v>
      </c>
      <c r="BE7" s="14">
        <f t="shared" si="42"/>
        <v>-0.75975348014889965</v>
      </c>
      <c r="BF7" s="14">
        <f t="shared" si="43"/>
        <v>-0.73116819748142414</v>
      </c>
      <c r="BG7" s="14">
        <f t="shared" si="44"/>
        <v>-0.73116819748142414</v>
      </c>
      <c r="BH7" s="14">
        <f t="shared" si="45"/>
        <v>78.064954075557267</v>
      </c>
      <c r="BI7" s="36">
        <f t="shared" si="46"/>
        <v>0</v>
      </c>
      <c r="BJ7" s="42">
        <f t="shared" si="47"/>
        <v>1</v>
      </c>
      <c r="BK7" s="14">
        <f t="shared" si="48"/>
        <v>-0.80095360939843796</v>
      </c>
      <c r="BL7" s="14">
        <f t="shared" si="49"/>
        <v>-0.77081819583810529</v>
      </c>
      <c r="BM7" s="14">
        <f t="shared" si="50"/>
        <v>-0.77081819583810529</v>
      </c>
      <c r="BN7" s="14">
        <f t="shared" si="51"/>
        <v>76.875454124856844</v>
      </c>
      <c r="BP7" s="62">
        <f t="shared" si="52"/>
        <v>91.06449141808308</v>
      </c>
      <c r="BQ7" s="63">
        <f t="shared" si="53"/>
        <v>86.502885920802143</v>
      </c>
      <c r="BR7" s="63">
        <f t="shared" si="54"/>
        <v>83.554650466070512</v>
      </c>
      <c r="BS7" s="63">
        <f t="shared" si="55"/>
        <v>78.064954075557267</v>
      </c>
      <c r="BT7" s="63">
        <f t="shared" si="56"/>
        <v>76.875454124856844</v>
      </c>
    </row>
    <row r="8" spans="1:72" x14ac:dyDescent="0.3">
      <c r="A8" s="2" t="s">
        <v>6</v>
      </c>
      <c r="B8" s="4">
        <v>11.801390000000001</v>
      </c>
      <c r="C8" s="1">
        <v>10.168850000000001</v>
      </c>
      <c r="D8" s="11">
        <v>8.30748</v>
      </c>
      <c r="E8" s="1">
        <v>6.6499100000000002</v>
      </c>
      <c r="F8" s="12">
        <v>5.8548859999999996</v>
      </c>
      <c r="G8" s="21">
        <f t="shared" si="14"/>
        <v>0.43721527482856348</v>
      </c>
      <c r="H8" s="14">
        <f t="shared" si="0"/>
        <v>0.13160712426572851</v>
      </c>
      <c r="I8" s="14">
        <f t="shared" si="0"/>
        <v>-0.2168375344949415</v>
      </c>
      <c r="J8" s="14">
        <f t="shared" si="0"/>
        <v>-0.52713124988840088</v>
      </c>
      <c r="K8" s="14">
        <f t="shared" si="0"/>
        <v>-0.67595811740348011</v>
      </c>
      <c r="L8" s="14">
        <f t="shared" si="15"/>
        <v>98.986257414968421</v>
      </c>
      <c r="M8" s="14">
        <f t="shared" si="16"/>
        <v>94.426418431297407</v>
      </c>
      <c r="N8" s="14">
        <f t="shared" si="17"/>
        <v>89.227435564699533</v>
      </c>
      <c r="O8" s="14">
        <f t="shared" si="18"/>
        <v>84.597685418201706</v>
      </c>
      <c r="P8" s="14">
        <f t="shared" si="19"/>
        <v>82.377108018472413</v>
      </c>
      <c r="Q8" s="25">
        <f t="shared" si="2"/>
        <v>0.48310429024947366</v>
      </c>
      <c r="R8" s="24">
        <f t="shared" si="3"/>
        <v>0.40710697385495681</v>
      </c>
      <c r="S8" s="24">
        <f t="shared" si="4"/>
        <v>0.32045725941165876</v>
      </c>
      <c r="T8" s="24">
        <f t="shared" si="5"/>
        <v>0.24329475697002839</v>
      </c>
      <c r="U8" s="24">
        <f t="shared" si="6"/>
        <v>0.20628513364120687</v>
      </c>
      <c r="V8" s="49">
        <f t="shared" si="20"/>
        <v>98.986257414968421</v>
      </c>
      <c r="W8" s="49">
        <f t="shared" si="7"/>
        <v>94.426418431297407</v>
      </c>
      <c r="X8" s="49">
        <f t="shared" si="7"/>
        <v>89.227435564699533</v>
      </c>
      <c r="Y8" s="49">
        <f t="shared" si="7"/>
        <v>84.597685418201706</v>
      </c>
      <c r="Z8" s="49">
        <f t="shared" si="7"/>
        <v>82.377108018472413</v>
      </c>
      <c r="AA8" s="25">
        <f t="shared" si="8"/>
        <v>0.82736150476681281</v>
      </c>
      <c r="AB8" s="24">
        <f t="shared" si="9"/>
        <v>0.61703684617366661</v>
      </c>
      <c r="AC8" s="24">
        <f t="shared" si="10"/>
        <v>0.37723138366400411</v>
      </c>
      <c r="AD8" s="24">
        <f t="shared" si="11"/>
        <v>0.16368204071115694</v>
      </c>
      <c r="AE8" s="24">
        <f t="shared" si="12"/>
        <v>6.1256892553465545E-2</v>
      </c>
      <c r="AF8" s="58">
        <f t="shared" si="21"/>
        <v>149.64169028600878</v>
      </c>
      <c r="AG8" s="58">
        <f t="shared" si="13"/>
        <v>137.02221077042</v>
      </c>
      <c r="AH8" s="58">
        <f t="shared" si="13"/>
        <v>122.63388301984025</v>
      </c>
      <c r="AI8" s="58">
        <f t="shared" si="13"/>
        <v>109.82092244266941</v>
      </c>
      <c r="AJ8" s="58">
        <f t="shared" si="13"/>
        <v>103.67541355320793</v>
      </c>
      <c r="AK8" s="36">
        <f t="shared" si="22"/>
        <v>1</v>
      </c>
      <c r="AL8" s="34">
        <f t="shared" si="23"/>
        <v>0</v>
      </c>
      <c r="AM8" s="14">
        <f t="shared" si="24"/>
        <v>1.6870690040167187</v>
      </c>
      <c r="AN8" s="14">
        <f t="shared" si="25"/>
        <v>1.623594014274121</v>
      </c>
      <c r="AO8" s="14">
        <f t="shared" si="26"/>
        <v>1.6870690040167187</v>
      </c>
      <c r="AP8" s="14">
        <f t="shared" si="27"/>
        <v>150.61207012050156</v>
      </c>
      <c r="AQ8" s="36">
        <f t="shared" si="28"/>
        <v>1</v>
      </c>
      <c r="AR8" s="34">
        <f t="shared" si="29"/>
        <v>0</v>
      </c>
      <c r="AS8" s="14">
        <f t="shared" si="30"/>
        <v>1.2581969689407058</v>
      </c>
      <c r="AT8" s="14">
        <f t="shared" si="31"/>
        <v>1.2108580400009104</v>
      </c>
      <c r="AU8" s="14">
        <f t="shared" si="32"/>
        <v>1.2581969689407058</v>
      </c>
      <c r="AV8" s="43">
        <f t="shared" si="33"/>
        <v>137.74590906822118</v>
      </c>
      <c r="AW8" s="36">
        <f t="shared" si="34"/>
        <v>1</v>
      </c>
      <c r="AX8" s="34">
        <f t="shared" si="35"/>
        <v>0</v>
      </c>
      <c r="AY8" s="14">
        <f t="shared" si="36"/>
        <v>0.76921076343919359</v>
      </c>
      <c r="AZ8" s="14">
        <f t="shared" si="37"/>
        <v>0.74026965599015015</v>
      </c>
      <c r="BA8" s="14">
        <f t="shared" si="38"/>
        <v>0.76921076343919359</v>
      </c>
      <c r="BB8" s="14">
        <f t="shared" si="39"/>
        <v>123.07632290317581</v>
      </c>
      <c r="BC8" s="36">
        <f t="shared" si="40"/>
        <v>1</v>
      </c>
      <c r="BD8" s="42">
        <f t="shared" si="41"/>
        <v>0</v>
      </c>
      <c r="BE8" s="14">
        <f t="shared" si="42"/>
        <v>0.33376328945329026</v>
      </c>
      <c r="BF8" s="14">
        <f t="shared" si="43"/>
        <v>0.32120563987045597</v>
      </c>
      <c r="BG8" s="14">
        <f t="shared" si="44"/>
        <v>0.33376328945329026</v>
      </c>
      <c r="BH8" s="14">
        <f t="shared" si="45"/>
        <v>110.01289868359871</v>
      </c>
      <c r="BI8" s="36">
        <f t="shared" si="46"/>
        <v>1</v>
      </c>
      <c r="BJ8" s="42">
        <f t="shared" si="47"/>
        <v>0</v>
      </c>
      <c r="BK8" s="14">
        <f t="shared" si="48"/>
        <v>0.12490864527043878</v>
      </c>
      <c r="BL8" s="14">
        <f t="shared" si="49"/>
        <v>0.1202090301637503</v>
      </c>
      <c r="BM8" s="14">
        <f t="shared" si="50"/>
        <v>0.12490864527043878</v>
      </c>
      <c r="BN8" s="14">
        <f t="shared" si="51"/>
        <v>103.74725935811317</v>
      </c>
      <c r="BP8" s="62">
        <f t="shared" si="52"/>
        <v>150.61207012050156</v>
      </c>
      <c r="BQ8" s="63">
        <f t="shared" si="53"/>
        <v>137.74590906822118</v>
      </c>
      <c r="BR8" s="63">
        <f t="shared" si="54"/>
        <v>123.07632290317581</v>
      </c>
      <c r="BS8" s="63">
        <f t="shared" si="55"/>
        <v>110.01289868359871</v>
      </c>
      <c r="BT8" s="63">
        <f t="shared" si="56"/>
        <v>103.74725935811317</v>
      </c>
    </row>
    <row r="9" spans="1:72" x14ac:dyDescent="0.3">
      <c r="A9" s="2" t="s">
        <v>7</v>
      </c>
      <c r="B9" s="4">
        <v>3.8646500000000001</v>
      </c>
      <c r="C9" s="1">
        <v>3.2829259999999998</v>
      </c>
      <c r="D9" s="11">
        <v>2.6253199999999999</v>
      </c>
      <c r="E9" s="1">
        <v>1.96933</v>
      </c>
      <c r="F9" s="12">
        <v>1.666687</v>
      </c>
      <c r="G9" s="21">
        <f t="shared" si="14"/>
        <v>-1.0485262279205725</v>
      </c>
      <c r="H9" s="14">
        <f t="shared" si="0"/>
        <v>-1.1574237714894986</v>
      </c>
      <c r="I9" s="14">
        <f t="shared" si="0"/>
        <v>-1.2805262703311953</v>
      </c>
      <c r="J9" s="14">
        <f t="shared" si="0"/>
        <v>-1.4033262572765162</v>
      </c>
      <c r="K9" s="14">
        <f t="shared" si="0"/>
        <v>-1.4599804081768237</v>
      </c>
      <c r="L9" s="14">
        <f t="shared" si="15"/>
        <v>76.818190197466208</v>
      </c>
      <c r="M9" s="14">
        <f t="shared" si="16"/>
        <v>75.193379918430452</v>
      </c>
      <c r="N9" s="14">
        <f t="shared" si="17"/>
        <v>73.356624019833205</v>
      </c>
      <c r="O9" s="14">
        <f t="shared" si="18"/>
        <v>71.524381762431645</v>
      </c>
      <c r="P9" s="14">
        <f t="shared" si="19"/>
        <v>70.679071173083059</v>
      </c>
      <c r="Q9" s="25">
        <f t="shared" si="2"/>
        <v>0.11363650329110361</v>
      </c>
      <c r="R9" s="24">
        <f t="shared" si="3"/>
        <v>8.655633197384098E-2</v>
      </c>
      <c r="S9" s="24">
        <f t="shared" si="4"/>
        <v>5.5943733663886788E-2</v>
      </c>
      <c r="T9" s="24">
        <f t="shared" si="5"/>
        <v>2.54063627071941E-2</v>
      </c>
      <c r="U9" s="24">
        <f t="shared" si="6"/>
        <v>1.131785288471762E-2</v>
      </c>
      <c r="V9" s="49">
        <f t="shared" si="20"/>
        <v>76.818190197466222</v>
      </c>
      <c r="W9" s="49">
        <f t="shared" si="7"/>
        <v>75.193379918430452</v>
      </c>
      <c r="X9" s="49">
        <f t="shared" si="7"/>
        <v>73.356624019833205</v>
      </c>
      <c r="Y9" s="49">
        <f t="shared" si="7"/>
        <v>71.524381762431645</v>
      </c>
      <c r="Z9" s="49">
        <f t="shared" si="7"/>
        <v>70.679071173083059</v>
      </c>
      <c r="AA9" s="25">
        <f t="shared" si="8"/>
        <v>-0.19515073434681782</v>
      </c>
      <c r="AB9" s="24">
        <f t="shared" si="9"/>
        <v>-0.27009585158464317</v>
      </c>
      <c r="AC9" s="24">
        <f t="shared" si="10"/>
        <v>-0.35481705745941766</v>
      </c>
      <c r="AD9" s="24">
        <f t="shared" si="11"/>
        <v>-0.4393300695696985</v>
      </c>
      <c r="AE9" s="24">
        <f t="shared" si="12"/>
        <v>-0.47832040711156915</v>
      </c>
      <c r="AF9" s="58">
        <f t="shared" si="21"/>
        <v>88.290955939190937</v>
      </c>
      <c r="AG9" s="58">
        <f t="shared" si="13"/>
        <v>83.794248904921403</v>
      </c>
      <c r="AH9" s="58">
        <f t="shared" si="13"/>
        <v>78.710976552434943</v>
      </c>
      <c r="AI9" s="58">
        <f t="shared" si="13"/>
        <v>73.640195825818097</v>
      </c>
      <c r="AJ9" s="58">
        <f t="shared" si="13"/>
        <v>71.300775573305856</v>
      </c>
      <c r="AK9" s="36">
        <f t="shared" si="22"/>
        <v>0</v>
      </c>
      <c r="AL9" s="34">
        <f t="shared" si="23"/>
        <v>1</v>
      </c>
      <c r="AM9" s="14">
        <f t="shared" si="24"/>
        <v>-0.39793095657793454</v>
      </c>
      <c r="AN9" s="14">
        <f t="shared" si="25"/>
        <v>-0.38295903585216196</v>
      </c>
      <c r="AO9" s="14">
        <f t="shared" si="26"/>
        <v>-0.38295903585216196</v>
      </c>
      <c r="AP9" s="14">
        <f t="shared" si="27"/>
        <v>88.511228924435144</v>
      </c>
      <c r="AQ9" s="36">
        <f t="shared" si="28"/>
        <v>0</v>
      </c>
      <c r="AR9" s="34">
        <f t="shared" si="29"/>
        <v>1</v>
      </c>
      <c r="AS9" s="14">
        <f t="shared" si="30"/>
        <v>-0.55075119726579436</v>
      </c>
      <c r="AT9" s="14">
        <f t="shared" si="31"/>
        <v>-0.53002950389466585</v>
      </c>
      <c r="AU9" s="14">
        <f t="shared" si="32"/>
        <v>-0.53002950389466585</v>
      </c>
      <c r="AV9" s="43">
        <f t="shared" si="33"/>
        <v>84.099114883160027</v>
      </c>
      <c r="AW9" s="36">
        <f t="shared" si="34"/>
        <v>0</v>
      </c>
      <c r="AX9" s="34">
        <f t="shared" si="35"/>
        <v>1</v>
      </c>
      <c r="AY9" s="14">
        <f t="shared" si="36"/>
        <v>-0.72350581491571198</v>
      </c>
      <c r="AZ9" s="14">
        <f t="shared" si="37"/>
        <v>-0.69628432956381259</v>
      </c>
      <c r="BA9" s="14">
        <f t="shared" si="38"/>
        <v>-0.69628432956381259</v>
      </c>
      <c r="BB9" s="14">
        <f t="shared" si="39"/>
        <v>79.11147011308563</v>
      </c>
      <c r="BC9" s="36">
        <f t="shared" si="40"/>
        <v>0</v>
      </c>
      <c r="BD9" s="42">
        <f t="shared" si="41"/>
        <v>1</v>
      </c>
      <c r="BE9" s="14">
        <f t="shared" si="42"/>
        <v>-0.89583590562682081</v>
      </c>
      <c r="BF9" s="14">
        <f t="shared" si="43"/>
        <v>-0.86213060087323434</v>
      </c>
      <c r="BG9" s="14">
        <f t="shared" si="44"/>
        <v>-0.86213060087323434</v>
      </c>
      <c r="BH9" s="14">
        <f t="shared" si="45"/>
        <v>74.136081973802973</v>
      </c>
      <c r="BI9" s="36">
        <f t="shared" si="46"/>
        <v>0</v>
      </c>
      <c r="BJ9" s="42">
        <f t="shared" si="47"/>
        <v>1</v>
      </c>
      <c r="BK9" s="14">
        <f t="shared" si="48"/>
        <v>-0.97534092192749944</v>
      </c>
      <c r="BL9" s="14">
        <f t="shared" si="49"/>
        <v>-0.93864428719146686</v>
      </c>
      <c r="BM9" s="14">
        <f t="shared" si="50"/>
        <v>-0.93864428719146686</v>
      </c>
      <c r="BN9" s="14">
        <f t="shared" si="51"/>
        <v>71.840671384255998</v>
      </c>
      <c r="BP9" s="62">
        <f t="shared" si="52"/>
        <v>88.511228924435144</v>
      </c>
      <c r="BQ9" s="63">
        <f t="shared" si="53"/>
        <v>84.099114883160027</v>
      </c>
      <c r="BR9" s="63">
        <f t="shared" si="54"/>
        <v>79.11147011308563</v>
      </c>
      <c r="BS9" s="63">
        <f t="shared" si="55"/>
        <v>74.136081973802973</v>
      </c>
      <c r="BT9" s="63">
        <f t="shared" si="56"/>
        <v>71.840671384255998</v>
      </c>
    </row>
    <row r="10" spans="1:72" x14ac:dyDescent="0.3">
      <c r="A10" s="2" t="s">
        <v>8</v>
      </c>
      <c r="B10" s="4">
        <v>7.1508500000000002</v>
      </c>
      <c r="C10" s="1">
        <v>6.4188929999999997</v>
      </c>
      <c r="D10" s="11">
        <v>5.1291900000000004</v>
      </c>
      <c r="E10" s="1">
        <v>3.8801199999999998</v>
      </c>
      <c r="F10" s="12">
        <v>3.3677769999999998</v>
      </c>
      <c r="G10" s="21">
        <f t="shared" si="14"/>
        <v>-0.43335630597097985</v>
      </c>
      <c r="H10" s="14">
        <f t="shared" si="0"/>
        <v>-0.57037716001530403</v>
      </c>
      <c r="I10" s="14">
        <f t="shared" si="0"/>
        <v>-0.81180692504730312</v>
      </c>
      <c r="J10" s="14">
        <f t="shared" si="0"/>
        <v>-1.0456302755462312</v>
      </c>
      <c r="K10" s="14">
        <f t="shared" si="0"/>
        <v>-1.1415398377522503</v>
      </c>
      <c r="L10" s="14">
        <f t="shared" si="15"/>
        <v>85.996858326969729</v>
      </c>
      <c r="M10" s="14">
        <f t="shared" si="16"/>
        <v>83.952433036948733</v>
      </c>
      <c r="N10" s="14">
        <f t="shared" si="17"/>
        <v>80.350170294989908</v>
      </c>
      <c r="O10" s="14">
        <f t="shared" si="18"/>
        <v>76.861399374011597</v>
      </c>
      <c r="P10" s="14">
        <f t="shared" si="19"/>
        <v>75.430376805246993</v>
      </c>
      <c r="Q10" s="25">
        <f t="shared" si="2"/>
        <v>0.26661430544949555</v>
      </c>
      <c r="R10" s="24">
        <f t="shared" si="3"/>
        <v>0.23254055061581225</v>
      </c>
      <c r="S10" s="24">
        <f t="shared" si="4"/>
        <v>0.17250283824983192</v>
      </c>
      <c r="T10" s="24">
        <f t="shared" si="5"/>
        <v>0.11435665623352655</v>
      </c>
      <c r="U10" s="24">
        <f t="shared" si="6"/>
        <v>9.0506280087449931E-2</v>
      </c>
      <c r="V10" s="49">
        <f t="shared" si="20"/>
        <v>85.996858326969729</v>
      </c>
      <c r="W10" s="49">
        <f t="shared" si="7"/>
        <v>83.952433036948733</v>
      </c>
      <c r="X10" s="49">
        <f t="shared" si="7"/>
        <v>80.350170294989908</v>
      </c>
      <c r="Y10" s="49">
        <f t="shared" si="7"/>
        <v>76.861399374011597</v>
      </c>
      <c r="Z10" s="49">
        <f t="shared" si="7"/>
        <v>75.430376805246993</v>
      </c>
      <c r="AA10" s="25">
        <f t="shared" si="8"/>
        <v>0.2282195310486988</v>
      </c>
      <c r="AB10" s="24">
        <f t="shared" si="9"/>
        <v>0.13391947951558872</v>
      </c>
      <c r="AC10" s="24">
        <f t="shared" si="10"/>
        <v>-3.2236536975006398E-2</v>
      </c>
      <c r="AD10" s="24">
        <f t="shared" si="11"/>
        <v>-0.19315769131667099</v>
      </c>
      <c r="AE10" s="24">
        <f t="shared" si="12"/>
        <v>-0.25916426178819896</v>
      </c>
      <c r="AF10" s="58">
        <f t="shared" si="21"/>
        <v>113.69317186292193</v>
      </c>
      <c r="AG10" s="58">
        <f t="shared" si="13"/>
        <v>108.03516877093533</v>
      </c>
      <c r="AH10" s="58">
        <f t="shared" si="13"/>
        <v>98.065807781499615</v>
      </c>
      <c r="AI10" s="58">
        <f t="shared" si="13"/>
        <v>88.410538520999737</v>
      </c>
      <c r="AJ10" s="58">
        <f t="shared" si="13"/>
        <v>84.45014429270806</v>
      </c>
      <c r="AK10" s="36">
        <f t="shared" si="22"/>
        <v>1</v>
      </c>
      <c r="AL10" s="34">
        <f t="shared" si="23"/>
        <v>0</v>
      </c>
      <c r="AM10" s="14">
        <f t="shared" si="24"/>
        <v>0.4653613864377304</v>
      </c>
      <c r="AN10" s="14">
        <f t="shared" si="25"/>
        <v>0.44785243501937855</v>
      </c>
      <c r="AO10" s="14">
        <f t="shared" si="26"/>
        <v>0.4653613864377304</v>
      </c>
      <c r="AP10" s="14">
        <f t="shared" si="27"/>
        <v>113.96084159313192</v>
      </c>
      <c r="AQ10" s="36">
        <f t="shared" si="28"/>
        <v>1</v>
      </c>
      <c r="AR10" s="34">
        <f t="shared" si="29"/>
        <v>0</v>
      </c>
      <c r="AS10" s="14">
        <f t="shared" si="30"/>
        <v>0.27307458906790583</v>
      </c>
      <c r="AT10" s="14">
        <f t="shared" si="31"/>
        <v>0.26280031652850139</v>
      </c>
      <c r="AU10" s="14">
        <f t="shared" si="32"/>
        <v>0.27307458906790583</v>
      </c>
      <c r="AV10" s="43">
        <f t="shared" si="33"/>
        <v>108.19223767203718</v>
      </c>
      <c r="AW10" s="36">
        <f t="shared" si="34"/>
        <v>0</v>
      </c>
      <c r="AX10" s="34">
        <f t="shared" si="35"/>
        <v>1</v>
      </c>
      <c r="AY10" s="14">
        <f t="shared" si="36"/>
        <v>-6.5733372913815161E-2</v>
      </c>
      <c r="AZ10" s="14">
        <f t="shared" si="37"/>
        <v>-6.3260193001483958E-2</v>
      </c>
      <c r="BA10" s="14">
        <f t="shared" si="38"/>
        <v>-6.3260193001483958E-2</v>
      </c>
      <c r="BB10" s="14">
        <f t="shared" si="39"/>
        <v>98.102194209955485</v>
      </c>
      <c r="BC10" s="36">
        <f t="shared" si="40"/>
        <v>0</v>
      </c>
      <c r="BD10" s="42">
        <f t="shared" si="41"/>
        <v>1</v>
      </c>
      <c r="BE10" s="14">
        <f t="shared" si="42"/>
        <v>-0.39386695178624442</v>
      </c>
      <c r="BF10" s="14">
        <f t="shared" si="43"/>
        <v>-0.37904793687632893</v>
      </c>
      <c r="BG10" s="14">
        <f t="shared" si="44"/>
        <v>-0.37904793687632893</v>
      </c>
      <c r="BH10" s="14">
        <f t="shared" si="45"/>
        <v>88.628561893710128</v>
      </c>
      <c r="BI10" s="36">
        <f t="shared" si="46"/>
        <v>0</v>
      </c>
      <c r="BJ10" s="42">
        <f t="shared" si="47"/>
        <v>1</v>
      </c>
      <c r="BK10" s="14">
        <f t="shared" si="48"/>
        <v>-0.52846064325288522</v>
      </c>
      <c r="BL10" s="14">
        <f t="shared" si="49"/>
        <v>-0.50857761900789056</v>
      </c>
      <c r="BM10" s="14">
        <f t="shared" si="50"/>
        <v>-0.50857761900789056</v>
      </c>
      <c r="BN10" s="14">
        <f t="shared" si="51"/>
        <v>84.742671429763277</v>
      </c>
      <c r="BP10" s="62">
        <f t="shared" si="52"/>
        <v>113.96084159313192</v>
      </c>
      <c r="BQ10" s="63">
        <f t="shared" si="53"/>
        <v>108.19223767203718</v>
      </c>
      <c r="BR10" s="63">
        <f t="shared" si="54"/>
        <v>98.102194209955485</v>
      </c>
      <c r="BS10" s="63">
        <f t="shared" si="55"/>
        <v>88.628561893710128</v>
      </c>
      <c r="BT10" s="63">
        <f t="shared" si="56"/>
        <v>84.742671429763277</v>
      </c>
    </row>
    <row r="11" spans="1:72" x14ac:dyDescent="0.3">
      <c r="A11" s="2" t="s">
        <v>9</v>
      </c>
      <c r="B11" s="31">
        <v>22.905110000000001</v>
      </c>
      <c r="C11" s="1">
        <v>21.32685</v>
      </c>
      <c r="D11" s="11">
        <v>17.7971</v>
      </c>
      <c r="E11" s="1">
        <v>14.84</v>
      </c>
      <c r="F11" s="12">
        <v>13.687469</v>
      </c>
      <c r="G11" s="29">
        <f t="shared" si="14"/>
        <v>2.5158089592513408</v>
      </c>
      <c r="H11" s="14">
        <f t="shared" si="0"/>
        <v>2.2203619137227166</v>
      </c>
      <c r="I11" s="14">
        <f t="shared" si="0"/>
        <v>1.5595999296677063</v>
      </c>
      <c r="J11" s="14">
        <f t="shared" si="0"/>
        <v>1.0060368549317984</v>
      </c>
      <c r="K11" s="14">
        <f t="shared" si="0"/>
        <v>0.79028540787608492</v>
      </c>
      <c r="L11" s="30">
        <f t="shared" si="15"/>
        <v>130</v>
      </c>
      <c r="M11" s="14">
        <f t="shared" si="16"/>
        <v>125.59177020203572</v>
      </c>
      <c r="N11" s="14">
        <f t="shared" si="17"/>
        <v>115.73284383415944</v>
      </c>
      <c r="O11" s="14">
        <f t="shared" si="18"/>
        <v>107.47338320310993</v>
      </c>
      <c r="P11" s="14">
        <f t="shared" si="19"/>
        <v>104.25425486096253</v>
      </c>
      <c r="Q11" s="26">
        <f t="shared" si="2"/>
        <v>1</v>
      </c>
      <c r="R11" s="24">
        <f t="shared" si="3"/>
        <v>0.92652950336726203</v>
      </c>
      <c r="S11" s="24">
        <f t="shared" si="4"/>
        <v>0.76221406390265733</v>
      </c>
      <c r="T11" s="24">
        <f t="shared" si="5"/>
        <v>0.624556386718499</v>
      </c>
      <c r="U11" s="24">
        <f t="shared" si="6"/>
        <v>0.57090424768270887</v>
      </c>
      <c r="V11" s="50">
        <f t="shared" si="20"/>
        <v>130</v>
      </c>
      <c r="W11" s="49">
        <f t="shared" si="7"/>
        <v>125.59177020203572</v>
      </c>
      <c r="X11" s="49">
        <f t="shared" si="7"/>
        <v>115.73284383415944</v>
      </c>
      <c r="Y11" s="49">
        <f t="shared" si="7"/>
        <v>107.47338320310993</v>
      </c>
      <c r="Z11" s="49">
        <f t="shared" si="7"/>
        <v>104.25425486096253</v>
      </c>
      <c r="AA11" s="25">
        <f t="shared" si="8"/>
        <v>2.2578845658335478</v>
      </c>
      <c r="AB11" s="24">
        <f t="shared" si="9"/>
        <v>2.0545529502705486</v>
      </c>
      <c r="AC11" s="24">
        <f t="shared" si="10"/>
        <v>1.5998054625096625</v>
      </c>
      <c r="AD11" s="24">
        <f t="shared" si="11"/>
        <v>1.2188340633857253</v>
      </c>
      <c r="AE11" s="24">
        <f t="shared" si="12"/>
        <v>1.0703502963153826</v>
      </c>
      <c r="AF11" s="58">
        <f t="shared" si="21"/>
        <v>235.47307395001286</v>
      </c>
      <c r="AG11" s="58">
        <f t="shared" si="13"/>
        <v>223.27317701623292</v>
      </c>
      <c r="AH11" s="58">
        <f t="shared" si="13"/>
        <v>195.98832775057974</v>
      </c>
      <c r="AI11" s="58">
        <f t="shared" si="13"/>
        <v>173.13004380314351</v>
      </c>
      <c r="AJ11" s="58">
        <f t="shared" si="13"/>
        <v>164.22101777892294</v>
      </c>
      <c r="AK11" s="36">
        <f t="shared" si="22"/>
        <v>1</v>
      </c>
      <c r="AL11" s="34">
        <f t="shared" si="23"/>
        <v>0</v>
      </c>
      <c r="AM11" s="14">
        <f t="shared" si="24"/>
        <v>4.6040419377973461</v>
      </c>
      <c r="AN11" s="14">
        <f t="shared" si="25"/>
        <v>4.4308175385105466</v>
      </c>
      <c r="AO11" s="14">
        <f t="shared" si="26"/>
        <v>4.6040419377973461</v>
      </c>
      <c r="AP11" s="30">
        <f t="shared" si="27"/>
        <v>238.12125813392038</v>
      </c>
      <c r="AQ11" s="36">
        <f t="shared" si="28"/>
        <v>1</v>
      </c>
      <c r="AR11" s="34">
        <f t="shared" si="29"/>
        <v>0</v>
      </c>
      <c r="AS11" s="14">
        <f t="shared" si="30"/>
        <v>4.1894293843045878</v>
      </c>
      <c r="AT11" s="14">
        <f t="shared" si="31"/>
        <v>4.0318045411221597</v>
      </c>
      <c r="AU11" s="14">
        <f t="shared" si="32"/>
        <v>4.1894293843045878</v>
      </c>
      <c r="AV11" s="43">
        <f t="shared" si="33"/>
        <v>225.68288152913763</v>
      </c>
      <c r="AW11" s="36">
        <f t="shared" si="34"/>
        <v>1</v>
      </c>
      <c r="AX11" s="34">
        <f t="shared" si="35"/>
        <v>0</v>
      </c>
      <c r="AY11" s="14">
        <f t="shared" si="36"/>
        <v>3.2621558928069483</v>
      </c>
      <c r="AZ11" s="14">
        <f t="shared" si="37"/>
        <v>3.139419175256168</v>
      </c>
      <c r="BA11" s="14">
        <f t="shared" si="38"/>
        <v>3.2621558928069483</v>
      </c>
      <c r="BB11" s="14">
        <f t="shared" si="39"/>
        <v>197.86467678420846</v>
      </c>
      <c r="BC11" s="36">
        <f t="shared" si="40"/>
        <v>1</v>
      </c>
      <c r="BD11" s="42">
        <f t="shared" si="41"/>
        <v>0</v>
      </c>
      <c r="BE11" s="14">
        <f t="shared" si="42"/>
        <v>2.4853188812033866</v>
      </c>
      <c r="BF11" s="14">
        <f t="shared" si="43"/>
        <v>2.3918102042518981</v>
      </c>
      <c r="BG11" s="14">
        <f t="shared" si="44"/>
        <v>2.4853188812033866</v>
      </c>
      <c r="BH11" s="14">
        <f t="shared" si="45"/>
        <v>174.55956643610159</v>
      </c>
      <c r="BI11" s="36">
        <f t="shared" si="46"/>
        <v>1</v>
      </c>
      <c r="BJ11" s="42">
        <f t="shared" si="47"/>
        <v>0</v>
      </c>
      <c r="BK11" s="14">
        <f t="shared" si="48"/>
        <v>2.1825463209854492</v>
      </c>
      <c r="BL11" s="14">
        <f t="shared" si="49"/>
        <v>2.1004292854596613</v>
      </c>
      <c r="BM11" s="14">
        <f t="shared" si="50"/>
        <v>2.1825463209854492</v>
      </c>
      <c r="BN11" s="14">
        <f t="shared" si="51"/>
        <v>165.47638962956347</v>
      </c>
      <c r="BP11" s="64">
        <f t="shared" si="52"/>
        <v>238.12125813392038</v>
      </c>
      <c r="BQ11" s="63">
        <f t="shared" si="53"/>
        <v>225.68288152913763</v>
      </c>
      <c r="BR11" s="63">
        <f t="shared" si="54"/>
        <v>197.86467678420846</v>
      </c>
      <c r="BS11" s="63">
        <f t="shared" si="55"/>
        <v>174.55956643610159</v>
      </c>
      <c r="BT11" s="63">
        <f t="shared" si="56"/>
        <v>165.47638962956347</v>
      </c>
    </row>
    <row r="12" spans="1:72" x14ac:dyDescent="0.3">
      <c r="A12" s="2" t="s">
        <v>10</v>
      </c>
      <c r="B12" s="4">
        <v>4.7903200000000004</v>
      </c>
      <c r="C12" s="1">
        <v>4.4100570000000001</v>
      </c>
      <c r="D12" s="11">
        <v>3.6616299999999997</v>
      </c>
      <c r="E12" s="1">
        <v>2.6498200000000001</v>
      </c>
      <c r="F12" s="12">
        <v>2.6226879999999997</v>
      </c>
      <c r="G12" s="21">
        <f t="shared" si="14"/>
        <v>-0.87524269628796358</v>
      </c>
      <c r="H12" s="14">
        <f t="shared" si="0"/>
        <v>-0.94642715250801046</v>
      </c>
      <c r="I12" s="14">
        <f t="shared" si="0"/>
        <v>-1.0865311568823541</v>
      </c>
      <c r="J12" s="14">
        <f t="shared" si="0"/>
        <v>-1.2759399204170803</v>
      </c>
      <c r="K12" s="14">
        <f t="shared" si="0"/>
        <v>-1.2810189753505403</v>
      </c>
      <c r="L12" s="14">
        <f t="shared" si="15"/>
        <v>79.403674260346605</v>
      </c>
      <c r="M12" s="14">
        <f t="shared" si="16"/>
        <v>78.341563652675305</v>
      </c>
      <c r="N12" s="14">
        <f t="shared" si="17"/>
        <v>76.251136091309618</v>
      </c>
      <c r="O12" s="14">
        <f t="shared" si="18"/>
        <v>73.425054842416387</v>
      </c>
      <c r="P12" s="14">
        <f t="shared" si="19"/>
        <v>73.34927259432142</v>
      </c>
      <c r="Q12" s="25">
        <f t="shared" si="2"/>
        <v>0.15672790433911002</v>
      </c>
      <c r="R12" s="24">
        <f t="shared" si="3"/>
        <v>0.13902606087792183</v>
      </c>
      <c r="S12" s="24">
        <f t="shared" si="4"/>
        <v>0.104185601521827</v>
      </c>
      <c r="T12" s="24">
        <f t="shared" si="5"/>
        <v>5.7084247373606414E-2</v>
      </c>
      <c r="U12" s="24">
        <f t="shared" si="6"/>
        <v>5.5821209905356897E-2</v>
      </c>
      <c r="V12" s="49">
        <f t="shared" si="20"/>
        <v>79.403674260346605</v>
      </c>
      <c r="W12" s="49">
        <f t="shared" si="7"/>
        <v>78.341563652675305</v>
      </c>
      <c r="X12" s="49">
        <f t="shared" si="7"/>
        <v>76.251136091309618</v>
      </c>
      <c r="Y12" s="49">
        <f t="shared" si="7"/>
        <v>73.425054842416387</v>
      </c>
      <c r="Z12" s="49">
        <f t="shared" si="7"/>
        <v>73.34927259432142</v>
      </c>
      <c r="AA12" s="25">
        <f t="shared" si="8"/>
        <v>-7.5894099458902298E-2</v>
      </c>
      <c r="AB12" s="24">
        <f t="shared" si="9"/>
        <v>-0.12488443700077298</v>
      </c>
      <c r="AC12" s="24">
        <f t="shared" si="10"/>
        <v>-0.2213063643390879</v>
      </c>
      <c r="AD12" s="24">
        <f t="shared" si="11"/>
        <v>-0.35166065447049727</v>
      </c>
      <c r="AE12" s="24">
        <f t="shared" si="12"/>
        <v>-0.35515614532337031</v>
      </c>
      <c r="AF12" s="58">
        <f t="shared" si="21"/>
        <v>95.446354032465862</v>
      </c>
      <c r="AG12" s="58">
        <f t="shared" si="13"/>
        <v>92.506933779953627</v>
      </c>
      <c r="AH12" s="58">
        <f t="shared" si="13"/>
        <v>86.721618139654723</v>
      </c>
      <c r="AI12" s="58">
        <f t="shared" si="13"/>
        <v>78.900360731770164</v>
      </c>
      <c r="AJ12" s="58">
        <f t="shared" si="13"/>
        <v>78.690631280597785</v>
      </c>
      <c r="AK12" s="36">
        <f t="shared" si="22"/>
        <v>0</v>
      </c>
      <c r="AL12" s="34">
        <f t="shared" si="23"/>
        <v>1</v>
      </c>
      <c r="AM12" s="14">
        <f t="shared" si="24"/>
        <v>-0.15475530592997924</v>
      </c>
      <c r="AN12" s="14">
        <f t="shared" si="25"/>
        <v>-0.14893272758070583</v>
      </c>
      <c r="AO12" s="14">
        <f t="shared" si="26"/>
        <v>-0.14893272758070583</v>
      </c>
      <c r="AP12" s="14">
        <f t="shared" si="27"/>
        <v>95.53201817257883</v>
      </c>
      <c r="AQ12" s="36">
        <f t="shared" si="28"/>
        <v>0</v>
      </c>
      <c r="AR12" s="34">
        <f t="shared" si="29"/>
        <v>1</v>
      </c>
      <c r="AS12" s="14">
        <f t="shared" si="30"/>
        <v>-0.25465127581378605</v>
      </c>
      <c r="AT12" s="14">
        <f t="shared" si="31"/>
        <v>-0.24507016971691933</v>
      </c>
      <c r="AU12" s="14">
        <f t="shared" si="32"/>
        <v>-0.24507016971691933</v>
      </c>
      <c r="AV12" s="43">
        <f t="shared" si="33"/>
        <v>92.647894908492418</v>
      </c>
      <c r="AW12" s="36">
        <f t="shared" si="34"/>
        <v>0</v>
      </c>
      <c r="AX12" s="34">
        <f t="shared" si="35"/>
        <v>1</v>
      </c>
      <c r="AY12" s="14">
        <f t="shared" si="36"/>
        <v>-0.45126478028892009</v>
      </c>
      <c r="AZ12" s="14">
        <f t="shared" si="37"/>
        <v>-0.43428620547553864</v>
      </c>
      <c r="BA12" s="14">
        <f t="shared" si="38"/>
        <v>-0.43428620547553864</v>
      </c>
      <c r="BB12" s="14">
        <f t="shared" si="39"/>
        <v>86.971413835733841</v>
      </c>
      <c r="BC12" s="36">
        <f t="shared" si="40"/>
        <v>0</v>
      </c>
      <c r="BD12" s="42">
        <f t="shared" si="41"/>
        <v>1</v>
      </c>
      <c r="BE12" s="14">
        <f t="shared" si="42"/>
        <v>-0.71706960823203969</v>
      </c>
      <c r="BF12" s="14">
        <f t="shared" si="43"/>
        <v>-0.69009028141204065</v>
      </c>
      <c r="BG12" s="14">
        <f t="shared" si="44"/>
        <v>-0.69009028141204065</v>
      </c>
      <c r="BH12" s="14">
        <f t="shared" si="45"/>
        <v>79.297291557638772</v>
      </c>
      <c r="BI12" s="36">
        <f t="shared" si="46"/>
        <v>0</v>
      </c>
      <c r="BJ12" s="42">
        <f t="shared" si="47"/>
        <v>1</v>
      </c>
      <c r="BK12" s="14">
        <f t="shared" si="48"/>
        <v>-0.72419724740515801</v>
      </c>
      <c r="BL12" s="14">
        <f t="shared" si="49"/>
        <v>-0.69694974730811732</v>
      </c>
      <c r="BM12" s="14">
        <f t="shared" si="50"/>
        <v>-0.69694974730811732</v>
      </c>
      <c r="BN12" s="14">
        <f t="shared" si="51"/>
        <v>79.091507580756485</v>
      </c>
      <c r="BP12" s="62">
        <f t="shared" si="52"/>
        <v>95.53201817257883</v>
      </c>
      <c r="BQ12" s="63">
        <f t="shared" si="53"/>
        <v>92.647894908492418</v>
      </c>
      <c r="BR12" s="63">
        <f t="shared" si="54"/>
        <v>86.971413835733841</v>
      </c>
      <c r="BS12" s="63">
        <f t="shared" si="55"/>
        <v>79.297291557638772</v>
      </c>
      <c r="BT12" s="63">
        <f t="shared" si="56"/>
        <v>79.091507580756485</v>
      </c>
    </row>
    <row r="13" spans="1:72" x14ac:dyDescent="0.3">
      <c r="A13" s="2" t="s">
        <v>11</v>
      </c>
      <c r="B13" s="4">
        <v>2.9031400000000001</v>
      </c>
      <c r="C13" s="1">
        <v>2.585458</v>
      </c>
      <c r="D13" s="11">
        <v>2.0876899999999998</v>
      </c>
      <c r="E13" s="1">
        <v>1.4750700000000001</v>
      </c>
      <c r="F13" s="32">
        <v>1.423562</v>
      </c>
      <c r="G13" s="21">
        <f t="shared" si="14"/>
        <v>-1.2285189342846869</v>
      </c>
      <c r="H13" s="14">
        <f t="shared" si="0"/>
        <v>-1.2879883552404383</v>
      </c>
      <c r="I13" s="14">
        <f t="shared" si="0"/>
        <v>-1.3811695072424481</v>
      </c>
      <c r="J13" s="14">
        <f t="shared" si="0"/>
        <v>-1.495850718850007</v>
      </c>
      <c r="K13" s="30">
        <f t="shared" si="0"/>
        <v>-1.505492911151078</v>
      </c>
      <c r="L13" s="14">
        <f t="shared" si="15"/>
        <v>74.132601616978434</v>
      </c>
      <c r="M13" s="14">
        <f t="shared" si="16"/>
        <v>73.245285674942977</v>
      </c>
      <c r="N13" s="14">
        <f t="shared" si="17"/>
        <v>71.854972462878379</v>
      </c>
      <c r="O13" s="14">
        <f t="shared" si="18"/>
        <v>70.143866726923036</v>
      </c>
      <c r="P13" s="30">
        <f t="shared" si="19"/>
        <v>70</v>
      </c>
      <c r="Q13" s="25">
        <f t="shared" si="2"/>
        <v>6.8876693616307355E-2</v>
      </c>
      <c r="R13" s="24">
        <f t="shared" si="3"/>
        <v>5.4088094582382985E-2</v>
      </c>
      <c r="S13" s="24">
        <f t="shared" si="4"/>
        <v>3.091620771463955E-2</v>
      </c>
      <c r="T13" s="24">
        <f t="shared" si="5"/>
        <v>2.3977787820505352E-3</v>
      </c>
      <c r="U13" s="27">
        <f t="shared" si="6"/>
        <v>0</v>
      </c>
      <c r="V13" s="49">
        <f t="shared" si="20"/>
        <v>74.132601616978434</v>
      </c>
      <c r="W13" s="49">
        <f t="shared" si="7"/>
        <v>73.245285674942977</v>
      </c>
      <c r="X13" s="49">
        <f t="shared" si="7"/>
        <v>71.854972462878379</v>
      </c>
      <c r="Y13" s="49">
        <f t="shared" si="7"/>
        <v>70.143866726923036</v>
      </c>
      <c r="Z13" s="50">
        <f t="shared" si="7"/>
        <v>70</v>
      </c>
      <c r="AA13" s="25">
        <f t="shared" si="8"/>
        <v>-0.31902473589281111</v>
      </c>
      <c r="AB13" s="24">
        <f t="shared" si="9"/>
        <v>-0.35995258953877862</v>
      </c>
      <c r="AC13" s="24">
        <f t="shared" si="10"/>
        <v>-0.42408142231383666</v>
      </c>
      <c r="AD13" s="24">
        <f t="shared" si="11"/>
        <v>-0.50300695696985309</v>
      </c>
      <c r="AE13" s="24">
        <f t="shared" si="12"/>
        <v>-0.50964287554753929</v>
      </c>
      <c r="AF13" s="58">
        <f t="shared" si="21"/>
        <v>80.858515846431331</v>
      </c>
      <c r="AG13" s="58">
        <f t="shared" si="13"/>
        <v>78.402844627673289</v>
      </c>
      <c r="AH13" s="58">
        <f t="shared" si="13"/>
        <v>74.555114661169796</v>
      </c>
      <c r="AI13" s="58">
        <f t="shared" si="13"/>
        <v>69.819582581808817</v>
      </c>
      <c r="AJ13" s="58">
        <f t="shared" si="13"/>
        <v>69.421427467147652</v>
      </c>
      <c r="AK13" s="36">
        <f t="shared" si="22"/>
        <v>0</v>
      </c>
      <c r="AL13" s="34">
        <f t="shared" si="23"/>
        <v>1</v>
      </c>
      <c r="AM13" s="14">
        <f t="shared" si="24"/>
        <v>-0.65052185814600472</v>
      </c>
      <c r="AN13" s="14">
        <f t="shared" si="25"/>
        <v>-0.6260463517056386</v>
      </c>
      <c r="AO13" s="14">
        <f t="shared" si="26"/>
        <v>-0.6260463517056386</v>
      </c>
      <c r="AP13" s="14">
        <f t="shared" si="27"/>
        <v>81.218609448830847</v>
      </c>
      <c r="AQ13" s="36">
        <f t="shared" si="28"/>
        <v>0</v>
      </c>
      <c r="AR13" s="34">
        <f t="shared" si="29"/>
        <v>1</v>
      </c>
      <c r="AS13" s="14">
        <f t="shared" si="30"/>
        <v>-0.73397765454120356</v>
      </c>
      <c r="AT13" s="14">
        <f t="shared" si="31"/>
        <v>-0.70636217231589138</v>
      </c>
      <c r="AU13" s="14">
        <f t="shared" si="32"/>
        <v>-0.70636217231589138</v>
      </c>
      <c r="AV13" s="43">
        <f t="shared" si="33"/>
        <v>78.809134830523263</v>
      </c>
      <c r="AW13" s="36">
        <f t="shared" si="34"/>
        <v>0</v>
      </c>
      <c r="AX13" s="34">
        <f t="shared" si="35"/>
        <v>1</v>
      </c>
      <c r="AY13" s="14">
        <f t="shared" si="36"/>
        <v>-0.86474245978684339</v>
      </c>
      <c r="AZ13" s="14">
        <f t="shared" si="37"/>
        <v>-0.83220702784287848</v>
      </c>
      <c r="BA13" s="14">
        <f t="shared" si="38"/>
        <v>-0.83220702784287848</v>
      </c>
      <c r="BB13" s="14">
        <f t="shared" si="39"/>
        <v>75.033789164713653</v>
      </c>
      <c r="BC13" s="36">
        <f t="shared" si="40"/>
        <v>0</v>
      </c>
      <c r="BD13" s="42">
        <f t="shared" si="41"/>
        <v>1</v>
      </c>
      <c r="BE13" s="14">
        <f t="shared" si="42"/>
        <v>-1.0256791511562842</v>
      </c>
      <c r="BF13" s="14">
        <f t="shared" si="43"/>
        <v>-0.9870885698322045</v>
      </c>
      <c r="BG13" s="14">
        <f t="shared" si="44"/>
        <v>-0.9870885698322045</v>
      </c>
      <c r="BH13" s="14">
        <f t="shared" si="45"/>
        <v>70.387342905033861</v>
      </c>
      <c r="BI13" s="36">
        <f t="shared" si="46"/>
        <v>0</v>
      </c>
      <c r="BJ13" s="42">
        <f t="shared" si="47"/>
        <v>1</v>
      </c>
      <c r="BK13" s="14">
        <f t="shared" si="48"/>
        <v>-1.039210421926186</v>
      </c>
      <c r="BL13" s="14">
        <f t="shared" si="49"/>
        <v>-1.0001107344118561</v>
      </c>
      <c r="BM13" s="14">
        <f t="shared" si="50"/>
        <v>-1.0001107344118561</v>
      </c>
      <c r="BN13" s="30">
        <f t="shared" si="51"/>
        <v>69.996677967644317</v>
      </c>
      <c r="BP13" s="62">
        <f t="shared" si="52"/>
        <v>81.218609448830847</v>
      </c>
      <c r="BQ13" s="63">
        <f t="shared" si="53"/>
        <v>78.809134830523263</v>
      </c>
      <c r="BR13" s="63">
        <f t="shared" si="54"/>
        <v>75.033789164713653</v>
      </c>
      <c r="BS13" s="63">
        <f t="shared" si="55"/>
        <v>70.387342905033861</v>
      </c>
      <c r="BT13" s="65">
        <f t="shared" si="56"/>
        <v>69.996677967644317</v>
      </c>
    </row>
    <row r="14" spans="1:72" x14ac:dyDescent="0.3">
      <c r="A14" s="2" t="s">
        <v>12</v>
      </c>
      <c r="B14" s="4">
        <v>5.4022399999999999</v>
      </c>
      <c r="C14" s="1">
        <v>4.8327939999999998</v>
      </c>
      <c r="D14" s="11">
        <v>3.8188399999999998</v>
      </c>
      <c r="E14" s="1">
        <v>3.1538300000000001</v>
      </c>
      <c r="F14" s="12">
        <v>2.7196560000000001</v>
      </c>
      <c r="G14" s="21">
        <f t="shared" si="14"/>
        <v>-0.76069252324937964</v>
      </c>
      <c r="H14" s="14">
        <f t="shared" si="0"/>
        <v>-0.8672916503184892</v>
      </c>
      <c r="I14" s="14">
        <f t="shared" si="0"/>
        <v>-1.0571017662701894</v>
      </c>
      <c r="J14" s="14">
        <f t="shared" si="0"/>
        <v>-1.1815902787757273</v>
      </c>
      <c r="K14" s="14">
        <f t="shared" si="0"/>
        <v>-1.2628667639843396</v>
      </c>
      <c r="L14" s="14">
        <f t="shared" si="15"/>
        <v>81.112824829942426</v>
      </c>
      <c r="M14" s="14">
        <f t="shared" si="16"/>
        <v>79.522308168852632</v>
      </c>
      <c r="N14" s="14">
        <f t="shared" si="17"/>
        <v>76.69023852470967</v>
      </c>
      <c r="O14" s="14">
        <f t="shared" si="18"/>
        <v>74.832802552218297</v>
      </c>
      <c r="P14" s="14">
        <f t="shared" si="19"/>
        <v>73.620113410821233</v>
      </c>
      <c r="Q14" s="25">
        <f t="shared" si="2"/>
        <v>0.18521374716570704</v>
      </c>
      <c r="R14" s="24">
        <f t="shared" si="3"/>
        <v>0.15870513614754392</v>
      </c>
      <c r="S14" s="24">
        <f t="shared" si="4"/>
        <v>0.11150397541182785</v>
      </c>
      <c r="T14" s="24">
        <f t="shared" si="5"/>
        <v>8.0546709203638406E-2</v>
      </c>
      <c r="U14" s="24">
        <f t="shared" si="6"/>
        <v>6.033522351368719E-2</v>
      </c>
      <c r="V14" s="49">
        <f t="shared" si="20"/>
        <v>81.112824829942426</v>
      </c>
      <c r="W14" s="49">
        <f t="shared" si="7"/>
        <v>79.522308168852632</v>
      </c>
      <c r="X14" s="49">
        <f t="shared" si="7"/>
        <v>76.69023852470967</v>
      </c>
      <c r="Y14" s="49">
        <f t="shared" si="7"/>
        <v>74.832802552218311</v>
      </c>
      <c r="Z14" s="49">
        <f t="shared" si="7"/>
        <v>73.620113410821233</v>
      </c>
      <c r="AA14" s="25">
        <f t="shared" si="8"/>
        <v>2.9412522545735511E-3</v>
      </c>
      <c r="AB14" s="24">
        <f t="shared" si="9"/>
        <v>-7.0422056171089945E-2</v>
      </c>
      <c r="AC14" s="24">
        <f t="shared" si="10"/>
        <v>-0.20105256377222366</v>
      </c>
      <c r="AD14" s="24">
        <f t="shared" si="11"/>
        <v>-0.28672764751352742</v>
      </c>
      <c r="AE14" s="24">
        <f t="shared" si="12"/>
        <v>-0.34266348879154856</v>
      </c>
      <c r="AF14" s="58">
        <f t="shared" si="21"/>
        <v>100.17647513527442</v>
      </c>
      <c r="AG14" s="58">
        <f t="shared" si="13"/>
        <v>95.7746766297346</v>
      </c>
      <c r="AH14" s="58">
        <f t="shared" si="13"/>
        <v>87.936846173666581</v>
      </c>
      <c r="AI14" s="58">
        <f t="shared" si="13"/>
        <v>82.796341149188351</v>
      </c>
      <c r="AJ14" s="58">
        <f t="shared" si="13"/>
        <v>79.440190672507086</v>
      </c>
      <c r="AK14" s="36">
        <f t="shared" si="22"/>
        <v>1</v>
      </c>
      <c r="AL14" s="34">
        <f t="shared" si="23"/>
        <v>0</v>
      </c>
      <c r="AM14" s="14">
        <f t="shared" si="24"/>
        <v>5.9974938199280478E-3</v>
      </c>
      <c r="AN14" s="14">
        <f t="shared" si="25"/>
        <v>5.7718416042837296E-3</v>
      </c>
      <c r="AO14" s="14">
        <f t="shared" si="26"/>
        <v>5.9974938199280478E-3</v>
      </c>
      <c r="AP14" s="14">
        <f t="shared" si="27"/>
        <v>100.17992481459784</v>
      </c>
      <c r="AQ14" s="36">
        <f t="shared" si="28"/>
        <v>0</v>
      </c>
      <c r="AR14" s="34">
        <f t="shared" si="29"/>
        <v>1</v>
      </c>
      <c r="AS14" s="14">
        <f t="shared" si="30"/>
        <v>-0.14359728786131426</v>
      </c>
      <c r="AT14" s="14">
        <f t="shared" si="31"/>
        <v>-0.13819452345016073</v>
      </c>
      <c r="AU14" s="14">
        <f t="shared" si="32"/>
        <v>-0.13819452345016073</v>
      </c>
      <c r="AV14" s="43">
        <f t="shared" si="33"/>
        <v>95.854164296495185</v>
      </c>
      <c r="AW14" s="36">
        <f t="shared" si="34"/>
        <v>0</v>
      </c>
      <c r="AX14" s="34">
        <f t="shared" si="35"/>
        <v>1</v>
      </c>
      <c r="AY14" s="14">
        <f t="shared" si="36"/>
        <v>-0.40996534956483371</v>
      </c>
      <c r="AZ14" s="14">
        <f t="shared" si="37"/>
        <v>-0.39454064180451587</v>
      </c>
      <c r="BA14" s="14">
        <f t="shared" si="38"/>
        <v>-0.39454064180451587</v>
      </c>
      <c r="BB14" s="14">
        <f t="shared" si="39"/>
        <v>88.163780745864528</v>
      </c>
      <c r="BC14" s="36">
        <f t="shared" si="40"/>
        <v>0</v>
      </c>
      <c r="BD14" s="42">
        <f t="shared" si="41"/>
        <v>1</v>
      </c>
      <c r="BE14" s="14">
        <f t="shared" si="42"/>
        <v>-0.58466501514478841</v>
      </c>
      <c r="BF14" s="14">
        <f t="shared" si="43"/>
        <v>-0.56266733410695724</v>
      </c>
      <c r="BG14" s="14">
        <f t="shared" si="44"/>
        <v>-0.56266733410695724</v>
      </c>
      <c r="BH14" s="14">
        <f t="shared" si="45"/>
        <v>83.119979976791285</v>
      </c>
      <c r="BI14" s="36">
        <f t="shared" si="46"/>
        <v>0</v>
      </c>
      <c r="BJ14" s="42">
        <f t="shared" si="47"/>
        <v>1</v>
      </c>
      <c r="BK14" s="14">
        <f t="shared" si="48"/>
        <v>-0.69872352945812399</v>
      </c>
      <c r="BL14" s="14">
        <f t="shared" si="49"/>
        <v>-0.67243446317827982</v>
      </c>
      <c r="BM14" s="14">
        <f t="shared" si="50"/>
        <v>-0.67243446317827982</v>
      </c>
      <c r="BN14" s="14">
        <f t="shared" si="51"/>
        <v>79.826966104651603</v>
      </c>
      <c r="BP14" s="62">
        <f t="shared" si="52"/>
        <v>100.17992481459784</v>
      </c>
      <c r="BQ14" s="63">
        <f t="shared" si="53"/>
        <v>95.854164296495185</v>
      </c>
      <c r="BR14" s="63">
        <f t="shared" si="54"/>
        <v>88.163780745864528</v>
      </c>
      <c r="BS14" s="63">
        <f t="shared" si="55"/>
        <v>83.119979976791285</v>
      </c>
      <c r="BT14" s="63">
        <f t="shared" si="56"/>
        <v>79.826966104651603</v>
      </c>
    </row>
    <row r="15" spans="1:72" x14ac:dyDescent="0.3">
      <c r="A15" s="2" t="s">
        <v>13</v>
      </c>
      <c r="B15" s="4">
        <v>11.98021</v>
      </c>
      <c r="C15" s="1">
        <v>10.427250000000001</v>
      </c>
      <c r="D15" s="11">
        <v>8.1833100000000005</v>
      </c>
      <c r="E15" s="1">
        <v>6.3490700000000002</v>
      </c>
      <c r="F15" s="12">
        <v>5.2849699999999995</v>
      </c>
      <c r="G15" s="21">
        <f t="shared" si="14"/>
        <v>0.47069001326293297</v>
      </c>
      <c r="H15" s="14">
        <f t="shared" si="0"/>
        <v>0.17997907601296687</v>
      </c>
      <c r="I15" s="14">
        <f t="shared" si="0"/>
        <v>-0.24008190465149939</v>
      </c>
      <c r="J15" s="14">
        <f t="shared" si="0"/>
        <v>-0.58344788287462068</v>
      </c>
      <c r="K15" s="14">
        <f t="shared" si="0"/>
        <v>-0.78264522751175836</v>
      </c>
      <c r="L15" s="14">
        <f t="shared" si="15"/>
        <v>99.485718626981622</v>
      </c>
      <c r="M15" s="14">
        <f t="shared" si="16"/>
        <v>95.14815412743998</v>
      </c>
      <c r="N15" s="14">
        <f t="shared" si="17"/>
        <v>88.880616983468784</v>
      </c>
      <c r="O15" s="14">
        <f t="shared" si="18"/>
        <v>83.757410778776276</v>
      </c>
      <c r="P15" s="14">
        <f t="shared" si="19"/>
        <v>80.785278602826949</v>
      </c>
      <c r="Q15" s="25">
        <f t="shared" si="2"/>
        <v>0.49142864378302714</v>
      </c>
      <c r="R15" s="24">
        <f t="shared" si="3"/>
        <v>0.41913590212399965</v>
      </c>
      <c r="S15" s="24">
        <f t="shared" si="4"/>
        <v>0.31467694972447985</v>
      </c>
      <c r="T15" s="24">
        <f t="shared" si="5"/>
        <v>0.22929017964627132</v>
      </c>
      <c r="U15" s="24">
        <f t="shared" si="6"/>
        <v>0.17975464338044911</v>
      </c>
      <c r="V15" s="49">
        <f t="shared" si="20"/>
        <v>99.485718626981622</v>
      </c>
      <c r="W15" s="49">
        <f t="shared" si="7"/>
        <v>95.14815412743998</v>
      </c>
      <c r="X15" s="49">
        <f t="shared" si="7"/>
        <v>88.880616983468798</v>
      </c>
      <c r="Y15" s="49">
        <f t="shared" si="7"/>
        <v>83.757410778776276</v>
      </c>
      <c r="Z15" s="49">
        <f t="shared" si="7"/>
        <v>80.785278602826949</v>
      </c>
      <c r="AA15" s="25">
        <f t="shared" si="8"/>
        <v>0.85039938160267958</v>
      </c>
      <c r="AB15" s="24">
        <f t="shared" si="9"/>
        <v>0.65032723524864733</v>
      </c>
      <c r="AC15" s="24">
        <f t="shared" si="10"/>
        <v>0.36123421798505545</v>
      </c>
      <c r="AD15" s="24">
        <f t="shared" si="11"/>
        <v>0.12492398866271581</v>
      </c>
      <c r="AE15" s="24">
        <f t="shared" si="12"/>
        <v>-1.2166967276475203E-2</v>
      </c>
      <c r="AF15" s="58">
        <f t="shared" si="21"/>
        <v>151.02396289616078</v>
      </c>
      <c r="AG15" s="58">
        <f t="shared" si="13"/>
        <v>139.01963411491883</v>
      </c>
      <c r="AH15" s="58">
        <f t="shared" si="13"/>
        <v>121.67405307910333</v>
      </c>
      <c r="AI15" s="58">
        <f t="shared" si="13"/>
        <v>107.49543931976295</v>
      </c>
      <c r="AJ15" s="58">
        <f t="shared" si="13"/>
        <v>99.269981963411482</v>
      </c>
      <c r="AK15" s="36">
        <f t="shared" si="22"/>
        <v>1</v>
      </c>
      <c r="AL15" s="34">
        <f t="shared" si="23"/>
        <v>0</v>
      </c>
      <c r="AM15" s="14">
        <f t="shared" si="24"/>
        <v>1.7340454317381173</v>
      </c>
      <c r="AN15" s="14">
        <f t="shared" si="25"/>
        <v>1.6688029812332981</v>
      </c>
      <c r="AO15" s="14">
        <f t="shared" si="26"/>
        <v>1.7340454317381173</v>
      </c>
      <c r="AP15" s="14">
        <f t="shared" si="27"/>
        <v>152.02136295214353</v>
      </c>
      <c r="AQ15" s="36">
        <f t="shared" si="28"/>
        <v>1</v>
      </c>
      <c r="AR15" s="34">
        <f t="shared" si="29"/>
        <v>0</v>
      </c>
      <c r="AS15" s="14">
        <f t="shared" si="30"/>
        <v>1.3260792467799267</v>
      </c>
      <c r="AT15" s="14">
        <f t="shared" si="31"/>
        <v>1.2761862866302105</v>
      </c>
      <c r="AU15" s="14">
        <f t="shared" si="32"/>
        <v>1.3260792467799267</v>
      </c>
      <c r="AV15" s="43">
        <f t="shared" si="33"/>
        <v>139.78237740339779</v>
      </c>
      <c r="AW15" s="36">
        <f t="shared" si="34"/>
        <v>1</v>
      </c>
      <c r="AX15" s="34">
        <f t="shared" si="35"/>
        <v>0</v>
      </c>
      <c r="AY15" s="14">
        <f t="shared" si="36"/>
        <v>0.7365910171570883</v>
      </c>
      <c r="AZ15" s="14">
        <f t="shared" si="37"/>
        <v>0.70887720868380277</v>
      </c>
      <c r="BA15" s="14">
        <f t="shared" si="38"/>
        <v>0.7365910171570883</v>
      </c>
      <c r="BB15" s="14">
        <f t="shared" si="39"/>
        <v>122.09773051471265</v>
      </c>
      <c r="BC15" s="36">
        <f t="shared" si="40"/>
        <v>1</v>
      </c>
      <c r="BD15" s="42">
        <f t="shared" si="41"/>
        <v>0</v>
      </c>
      <c r="BE15" s="14">
        <f t="shared" si="42"/>
        <v>0.25473192542406725</v>
      </c>
      <c r="BF15" s="14">
        <f t="shared" si="43"/>
        <v>0.24514778493253547</v>
      </c>
      <c r="BG15" s="14">
        <f t="shared" si="44"/>
        <v>0.25473192542406725</v>
      </c>
      <c r="BH15" s="14">
        <f t="shared" si="45"/>
        <v>107.64195776272201</v>
      </c>
      <c r="BI15" s="36">
        <f t="shared" si="46"/>
        <v>0</v>
      </c>
      <c r="BJ15" s="42">
        <f t="shared" si="47"/>
        <v>1</v>
      </c>
      <c r="BK15" s="14">
        <f t="shared" si="48"/>
        <v>-2.4809606498204569E-2</v>
      </c>
      <c r="BL15" s="14">
        <f t="shared" si="49"/>
        <v>-2.3876159487891398E-2</v>
      </c>
      <c r="BM15" s="14">
        <f t="shared" si="50"/>
        <v>-2.3876159487891398E-2</v>
      </c>
      <c r="BN15" s="14">
        <f t="shared" si="51"/>
        <v>99.283715215363259</v>
      </c>
      <c r="BP15" s="62">
        <f t="shared" si="52"/>
        <v>152.02136295214353</v>
      </c>
      <c r="BQ15" s="63">
        <f t="shared" si="53"/>
        <v>139.78237740339779</v>
      </c>
      <c r="BR15" s="63">
        <f t="shared" si="54"/>
        <v>122.09773051471265</v>
      </c>
      <c r="BS15" s="63">
        <f t="shared" si="55"/>
        <v>107.64195776272201</v>
      </c>
      <c r="BT15" s="63">
        <f t="shared" si="56"/>
        <v>99.283715215363259</v>
      </c>
    </row>
    <row r="16" spans="1:72" x14ac:dyDescent="0.3">
      <c r="A16" s="2" t="s">
        <v>14</v>
      </c>
      <c r="B16" s="4">
        <v>21.547499999999999</v>
      </c>
      <c r="C16" s="1">
        <v>19.8581</v>
      </c>
      <c r="D16" s="11">
        <v>16.676959999999998</v>
      </c>
      <c r="E16" s="1">
        <v>13.6135</v>
      </c>
      <c r="F16" s="12">
        <v>12.456393</v>
      </c>
      <c r="G16" s="21">
        <f t="shared" si="14"/>
        <v>2.2616671426431041</v>
      </c>
      <c r="H16" s="14">
        <f t="shared" si="0"/>
        <v>1.9454149163204086</v>
      </c>
      <c r="I16" s="14">
        <f t="shared" si="0"/>
        <v>1.3499120115943639</v>
      </c>
      <c r="J16" s="14">
        <f t="shared" si="0"/>
        <v>0.77643856229252661</v>
      </c>
      <c r="K16" s="14">
        <f t="shared" si="0"/>
        <v>0.55983049739162971</v>
      </c>
      <c r="L16" s="14">
        <f t="shared" si="15"/>
        <v>126.20806656950421</v>
      </c>
      <c r="M16" s="14">
        <f t="shared" si="16"/>
        <v>121.48941221554423</v>
      </c>
      <c r="N16" s="14">
        <f t="shared" si="17"/>
        <v>112.60418662565658</v>
      </c>
      <c r="O16" s="14">
        <f t="shared" si="18"/>
        <v>104.04765243175211</v>
      </c>
      <c r="P16" s="14">
        <f t="shared" si="19"/>
        <v>100.81574288780305</v>
      </c>
      <c r="Q16" s="25">
        <f t="shared" si="2"/>
        <v>0.93680110949173678</v>
      </c>
      <c r="R16" s="24">
        <f t="shared" si="3"/>
        <v>0.85815687025907073</v>
      </c>
      <c r="S16" s="24">
        <f t="shared" si="4"/>
        <v>0.71006977709427632</v>
      </c>
      <c r="T16" s="24">
        <f t="shared" si="5"/>
        <v>0.56746087386253541</v>
      </c>
      <c r="U16" s="24">
        <f t="shared" si="6"/>
        <v>0.51359571479671762</v>
      </c>
      <c r="V16" s="49">
        <f t="shared" si="20"/>
        <v>126.20806656950421</v>
      </c>
      <c r="W16" s="49">
        <f t="shared" si="7"/>
        <v>121.48941221554423</v>
      </c>
      <c r="X16" s="49">
        <f t="shared" si="7"/>
        <v>112.60418662565658</v>
      </c>
      <c r="Y16" s="49">
        <f t="shared" si="7"/>
        <v>104.04765243175213</v>
      </c>
      <c r="Z16" s="49">
        <f t="shared" si="7"/>
        <v>100.81574288780305</v>
      </c>
      <c r="AA16" s="25">
        <f t="shared" si="8"/>
        <v>2.0829799020870907</v>
      </c>
      <c r="AB16" s="24">
        <f t="shared" si="9"/>
        <v>1.8653298119041484</v>
      </c>
      <c r="AC16" s="24">
        <f t="shared" si="10"/>
        <v>1.4554947178562223</v>
      </c>
      <c r="AD16" s="24">
        <f t="shared" si="11"/>
        <v>1.0608206647771192</v>
      </c>
      <c r="AE16" s="24">
        <f t="shared" si="12"/>
        <v>0.91174735892811132</v>
      </c>
      <c r="AF16" s="58">
        <f t="shared" si="21"/>
        <v>224.97879412522545</v>
      </c>
      <c r="AG16" s="58">
        <f t="shared" si="13"/>
        <v>211.91978871424891</v>
      </c>
      <c r="AH16" s="58">
        <f t="shared" si="13"/>
        <v>187.32968307137332</v>
      </c>
      <c r="AI16" s="58">
        <f t="shared" si="13"/>
        <v>163.64923988662716</v>
      </c>
      <c r="AJ16" s="58">
        <f t="shared" si="13"/>
        <v>154.70484153568668</v>
      </c>
      <c r="AK16" s="36">
        <f t="shared" si="22"/>
        <v>1</v>
      </c>
      <c r="AL16" s="34">
        <f t="shared" si="23"/>
        <v>0</v>
      </c>
      <c r="AM16" s="14">
        <f t="shared" si="24"/>
        <v>4.2473946498046811</v>
      </c>
      <c r="AN16" s="14">
        <f t="shared" si="25"/>
        <v>4.0875888972318926</v>
      </c>
      <c r="AO16" s="14">
        <f t="shared" si="26"/>
        <v>4.2473946498046811</v>
      </c>
      <c r="AP16" s="14">
        <f t="shared" si="27"/>
        <v>227.42183949414044</v>
      </c>
      <c r="AQ16" s="36">
        <f t="shared" si="28"/>
        <v>1</v>
      </c>
      <c r="AR16" s="34">
        <f t="shared" si="29"/>
        <v>0</v>
      </c>
      <c r="AS16" s="14">
        <f t="shared" si="30"/>
        <v>3.803585361176276</v>
      </c>
      <c r="AT16" s="43">
        <f t="shared" si="31"/>
        <v>3.6604776748807328</v>
      </c>
      <c r="AU16" s="43">
        <f t="shared" si="32"/>
        <v>3.803585361176276</v>
      </c>
      <c r="AV16" s="43">
        <f t="shared" si="33"/>
        <v>214.10756083528827</v>
      </c>
      <c r="AW16" s="36">
        <f t="shared" si="34"/>
        <v>1</v>
      </c>
      <c r="AX16" s="34">
        <f t="shared" si="35"/>
        <v>0</v>
      </c>
      <c r="AY16" s="14">
        <f t="shared" si="36"/>
        <v>2.9678925232294513</v>
      </c>
      <c r="AZ16" s="14">
        <f t="shared" si="37"/>
        <v>2.8562272937571573</v>
      </c>
      <c r="BA16" s="14">
        <f t="shared" si="38"/>
        <v>2.9678925232294513</v>
      </c>
      <c r="BB16" s="14">
        <f t="shared" si="39"/>
        <v>189.03677569688352</v>
      </c>
      <c r="BC16" s="36">
        <f t="shared" si="40"/>
        <v>1</v>
      </c>
      <c r="BD16" s="42">
        <f t="shared" si="41"/>
        <v>0</v>
      </c>
      <c r="BE16" s="14">
        <f t="shared" si="42"/>
        <v>2.1631144935493447</v>
      </c>
      <c r="BF16" s="14">
        <f t="shared" si="43"/>
        <v>2.0817285692254406</v>
      </c>
      <c r="BG16" s="14">
        <f t="shared" si="44"/>
        <v>2.1631144935493447</v>
      </c>
      <c r="BH16" s="14">
        <f t="shared" si="45"/>
        <v>164.89343480648034</v>
      </c>
      <c r="BI16" s="36">
        <f t="shared" si="46"/>
        <v>1</v>
      </c>
      <c r="BJ16" s="42">
        <f t="shared" si="47"/>
        <v>0</v>
      </c>
      <c r="BK16" s="14">
        <f t="shared" si="48"/>
        <v>1.8591398075442851</v>
      </c>
      <c r="BL16" s="14">
        <f t="shared" si="49"/>
        <v>1.7891907539294283</v>
      </c>
      <c r="BM16" s="14">
        <f t="shared" si="50"/>
        <v>1.8591398075442851</v>
      </c>
      <c r="BN16" s="14">
        <f t="shared" si="51"/>
        <v>155.77419422632855</v>
      </c>
      <c r="BP16" s="62">
        <f t="shared" si="52"/>
        <v>227.42183949414044</v>
      </c>
      <c r="BQ16" s="63">
        <f t="shared" si="53"/>
        <v>214.10756083528827</v>
      </c>
      <c r="BR16" s="63">
        <f t="shared" si="54"/>
        <v>189.03677569688352</v>
      </c>
      <c r="BS16" s="63">
        <f t="shared" si="55"/>
        <v>164.89343480648034</v>
      </c>
      <c r="BT16" s="63">
        <f t="shared" si="56"/>
        <v>155.77419422632855</v>
      </c>
    </row>
    <row r="17" spans="1:72" x14ac:dyDescent="0.3">
      <c r="A17" s="2" t="s">
        <v>15</v>
      </c>
      <c r="B17" s="4">
        <v>14.91142</v>
      </c>
      <c r="C17" s="1">
        <v>12.79027</v>
      </c>
      <c r="D17" s="11">
        <v>10.232900000000001</v>
      </c>
      <c r="E17" s="1">
        <v>8.1968599999999991</v>
      </c>
      <c r="F17" s="12">
        <v>6.612616</v>
      </c>
      <c r="G17" s="21">
        <f t="shared" si="14"/>
        <v>1.0194065329263331</v>
      </c>
      <c r="H17" s="14">
        <f t="shared" si="0"/>
        <v>0.62233158923958898</v>
      </c>
      <c r="I17" s="14">
        <f t="shared" si="0"/>
        <v>0.14359715332691508</v>
      </c>
      <c r="J17" s="14">
        <f t="shared" si="0"/>
        <v>-0.2375453723520605</v>
      </c>
      <c r="K17" s="14">
        <f t="shared" si="0"/>
        <v>-0.5341126104474625</v>
      </c>
      <c r="L17" s="14">
        <f t="shared" si="15"/>
        <v>107.67286603367688</v>
      </c>
      <c r="M17" s="14">
        <f t="shared" si="16"/>
        <v>101.74829300011339</v>
      </c>
      <c r="N17" s="14">
        <f t="shared" si="17"/>
        <v>94.605316153193428</v>
      </c>
      <c r="O17" s="14">
        <f t="shared" si="18"/>
        <v>88.918463417999476</v>
      </c>
      <c r="P17" s="14">
        <f t="shared" si="19"/>
        <v>84.493519740756113</v>
      </c>
      <c r="Q17" s="25">
        <f t="shared" si="2"/>
        <v>0.62788110056128166</v>
      </c>
      <c r="R17" s="24">
        <f t="shared" si="3"/>
        <v>0.52913821666855665</v>
      </c>
      <c r="S17" s="24">
        <f t="shared" si="4"/>
        <v>0.41008860255322382</v>
      </c>
      <c r="T17" s="24">
        <f t="shared" si="5"/>
        <v>0.31530772363332471</v>
      </c>
      <c r="U17" s="24">
        <f t="shared" si="6"/>
        <v>0.24155866234593523</v>
      </c>
      <c r="V17" s="49">
        <f t="shared" si="20"/>
        <v>107.6728660336769</v>
      </c>
      <c r="W17" s="49">
        <f t="shared" si="7"/>
        <v>101.74829300011339</v>
      </c>
      <c r="X17" s="49">
        <f t="shared" si="7"/>
        <v>94.605316153193428</v>
      </c>
      <c r="Y17" s="49">
        <f t="shared" si="7"/>
        <v>88.918463417999476</v>
      </c>
      <c r="Z17" s="49">
        <f t="shared" si="7"/>
        <v>84.493519740756113</v>
      </c>
      <c r="AA17" s="25">
        <f t="shared" si="8"/>
        <v>1.2280353001803657</v>
      </c>
      <c r="AB17" s="24">
        <f t="shared" si="9"/>
        <v>0.95476165936614266</v>
      </c>
      <c r="AC17" s="24">
        <f t="shared" si="10"/>
        <v>0.62528858541612997</v>
      </c>
      <c r="AD17" s="24">
        <f t="shared" si="11"/>
        <v>0.3629799020870908</v>
      </c>
      <c r="AE17" s="24">
        <f t="shared" si="12"/>
        <v>0.15887735119814481</v>
      </c>
      <c r="AF17" s="58">
        <f t="shared" si="21"/>
        <v>173.68211801082194</v>
      </c>
      <c r="AG17" s="58">
        <f t="shared" si="13"/>
        <v>157.28569956196856</v>
      </c>
      <c r="AH17" s="58">
        <f t="shared" si="13"/>
        <v>137.51731512496781</v>
      </c>
      <c r="AI17" s="58">
        <f t="shared" si="13"/>
        <v>121.77879412522545</v>
      </c>
      <c r="AJ17" s="58">
        <f t="shared" si="13"/>
        <v>109.53264107188869</v>
      </c>
      <c r="AK17" s="36">
        <f t="shared" si="22"/>
        <v>1</v>
      </c>
      <c r="AL17" s="34">
        <f t="shared" si="23"/>
        <v>0</v>
      </c>
      <c r="AM17" s="14">
        <f t="shared" si="24"/>
        <v>2.5040810804420754</v>
      </c>
      <c r="AN17" s="14">
        <f t="shared" si="25"/>
        <v>2.4098664866600426</v>
      </c>
      <c r="AO17" s="14">
        <f t="shared" si="26"/>
        <v>2.5040810804420754</v>
      </c>
      <c r="AP17" s="14">
        <f t="shared" si="27"/>
        <v>175.12243241326226</v>
      </c>
      <c r="AQ17" s="36">
        <f t="shared" si="28"/>
        <v>1</v>
      </c>
      <c r="AR17" s="34">
        <f t="shared" si="29"/>
        <v>0</v>
      </c>
      <c r="AS17" s="14">
        <f t="shared" si="30"/>
        <v>1.9468500679085481</v>
      </c>
      <c r="AT17" s="43">
        <f t="shared" si="31"/>
        <v>1.873600966777148</v>
      </c>
      <c r="AU17" s="43">
        <f t="shared" si="32"/>
        <v>1.9468500679085481</v>
      </c>
      <c r="AV17" s="43">
        <f t="shared" si="33"/>
        <v>158.40550203725644</v>
      </c>
      <c r="AW17" s="36">
        <f t="shared" si="34"/>
        <v>1</v>
      </c>
      <c r="AX17" s="34">
        <f t="shared" si="35"/>
        <v>0</v>
      </c>
      <c r="AY17" s="14">
        <f t="shared" si="36"/>
        <v>1.2750230521280204</v>
      </c>
      <c r="AZ17" s="14">
        <f t="shared" si="37"/>
        <v>1.2270510515976853</v>
      </c>
      <c r="BA17" s="14">
        <f t="shared" si="38"/>
        <v>1.2750230521280204</v>
      </c>
      <c r="BB17" s="14">
        <f t="shared" si="39"/>
        <v>138.2506915638406</v>
      </c>
      <c r="BC17" s="36">
        <f t="shared" si="40"/>
        <v>1</v>
      </c>
      <c r="BD17" s="42">
        <f t="shared" si="41"/>
        <v>0</v>
      </c>
      <c r="BE17" s="14">
        <f t="shared" si="42"/>
        <v>0.74015063350662913</v>
      </c>
      <c r="BF17" s="14">
        <f t="shared" si="43"/>
        <v>0.71230289653917012</v>
      </c>
      <c r="BG17" s="14">
        <f t="shared" si="44"/>
        <v>0.74015063350662913</v>
      </c>
      <c r="BH17" s="14">
        <f t="shared" si="45"/>
        <v>122.20451900519888</v>
      </c>
      <c r="BI17" s="36">
        <f t="shared" si="46"/>
        <v>1</v>
      </c>
      <c r="BJ17" s="42">
        <f t="shared" si="47"/>
        <v>0</v>
      </c>
      <c r="BK17" s="14">
        <f t="shared" si="48"/>
        <v>0.32396606936917294</v>
      </c>
      <c r="BL17" s="14">
        <f t="shared" si="49"/>
        <v>0.31177703449199956</v>
      </c>
      <c r="BM17" s="14">
        <f t="shared" si="50"/>
        <v>0.32396606936917294</v>
      </c>
      <c r="BN17" s="14">
        <f t="shared" si="51"/>
        <v>109.71898208107518</v>
      </c>
      <c r="BP17" s="62">
        <f t="shared" si="52"/>
        <v>175.12243241326226</v>
      </c>
      <c r="BQ17" s="63">
        <f t="shared" si="53"/>
        <v>158.40550203725644</v>
      </c>
      <c r="BR17" s="63">
        <f t="shared" si="54"/>
        <v>138.2506915638406</v>
      </c>
      <c r="BS17" s="63">
        <f t="shared" si="55"/>
        <v>122.20451900519888</v>
      </c>
      <c r="BT17" s="63">
        <f t="shared" si="56"/>
        <v>109.71898208107518</v>
      </c>
    </row>
    <row r="18" spans="1:72" x14ac:dyDescent="0.3">
      <c r="A18" s="2" t="s">
        <v>16</v>
      </c>
      <c r="B18" s="4">
        <v>6.44855</v>
      </c>
      <c r="C18" s="1">
        <v>5.5415799999999997</v>
      </c>
      <c r="D18" s="11">
        <v>4.3636599999999994</v>
      </c>
      <c r="E18" s="1">
        <v>3.52447</v>
      </c>
      <c r="F18" s="12">
        <v>2.8905339999999997</v>
      </c>
      <c r="G18" s="21">
        <f t="shared" si="14"/>
        <v>-0.56482543024375664</v>
      </c>
      <c r="H18" s="14">
        <f t="shared" si="0"/>
        <v>-0.73460836010518382</v>
      </c>
      <c r="I18" s="14">
        <f t="shared" si="0"/>
        <v>-0.95511257605761046</v>
      </c>
      <c r="J18" s="14">
        <f t="shared" si="0"/>
        <v>-1.1122072284831714</v>
      </c>
      <c r="K18" s="14">
        <f t="shared" si="0"/>
        <v>-1.2308787517139659</v>
      </c>
      <c r="L18" s="14">
        <f t="shared" si="15"/>
        <v>84.035267849411966</v>
      </c>
      <c r="M18" s="14">
        <f t="shared" si="16"/>
        <v>81.502014659278743</v>
      </c>
      <c r="N18" s="14">
        <f t="shared" si="17"/>
        <v>78.211972433271569</v>
      </c>
      <c r="O18" s="14">
        <f t="shared" si="18"/>
        <v>75.868035208635803</v>
      </c>
      <c r="P18" s="14">
        <f t="shared" si="19"/>
        <v>74.097391863938299</v>
      </c>
      <c r="Q18" s="25">
        <f t="shared" si="2"/>
        <v>0.23392113082353286</v>
      </c>
      <c r="R18" s="24">
        <f t="shared" si="3"/>
        <v>0.19170024432131239</v>
      </c>
      <c r="S18" s="24">
        <f t="shared" si="4"/>
        <v>0.13686620722119278</v>
      </c>
      <c r="T18" s="24">
        <f t="shared" si="5"/>
        <v>9.780058681059671E-2</v>
      </c>
      <c r="U18" s="24">
        <f t="shared" si="6"/>
        <v>6.8289864398971611E-2</v>
      </c>
      <c r="V18" s="49">
        <f t="shared" si="20"/>
        <v>84.035267849411966</v>
      </c>
      <c r="W18" s="49">
        <f t="shared" si="7"/>
        <v>81.502014659278743</v>
      </c>
      <c r="X18" s="49">
        <f t="shared" si="7"/>
        <v>78.211972433271569</v>
      </c>
      <c r="Y18" s="49">
        <f t="shared" si="7"/>
        <v>75.868035208635803</v>
      </c>
      <c r="Z18" s="49">
        <f t="shared" si="7"/>
        <v>74.097391863938299</v>
      </c>
      <c r="AA18" s="25">
        <f t="shared" si="8"/>
        <v>0.13774027312548312</v>
      </c>
      <c r="AB18" s="24">
        <f t="shared" si="9"/>
        <v>2.0892811131151726E-2</v>
      </c>
      <c r="AC18" s="24">
        <f t="shared" si="10"/>
        <v>-0.13086189126513792</v>
      </c>
      <c r="AD18" s="24">
        <f t="shared" si="11"/>
        <v>-0.23897706776603966</v>
      </c>
      <c r="AE18" s="24">
        <f t="shared" si="12"/>
        <v>-0.32064880185519196</v>
      </c>
      <c r="AF18" s="58">
        <f t="shared" si="21"/>
        <v>108.26441638752898</v>
      </c>
      <c r="AG18" s="58">
        <f t="shared" si="13"/>
        <v>101.2535686678691</v>
      </c>
      <c r="AH18" s="58">
        <f t="shared" si="13"/>
        <v>92.148286524091731</v>
      </c>
      <c r="AI18" s="58">
        <f t="shared" si="13"/>
        <v>85.661375934037622</v>
      </c>
      <c r="AJ18" s="58">
        <f t="shared" si="13"/>
        <v>80.761071888688491</v>
      </c>
      <c r="AK18" s="36">
        <f t="shared" si="22"/>
        <v>1</v>
      </c>
      <c r="AL18" s="34">
        <f t="shared" si="23"/>
        <v>0</v>
      </c>
      <c r="AM18" s="14">
        <f t="shared" si="24"/>
        <v>0.28086555158291276</v>
      </c>
      <c r="AN18" s="14">
        <f t="shared" si="25"/>
        <v>0.27029814861164836</v>
      </c>
      <c r="AO18" s="14">
        <f t="shared" si="26"/>
        <v>0.28086555158291276</v>
      </c>
      <c r="AP18" s="14">
        <f t="shared" si="27"/>
        <v>108.42596654748738</v>
      </c>
      <c r="AQ18" s="36">
        <f t="shared" si="28"/>
        <v>1</v>
      </c>
      <c r="AR18" s="34">
        <f t="shared" si="29"/>
        <v>0</v>
      </c>
      <c r="AS18" s="14">
        <f t="shared" si="30"/>
        <v>4.2602434199637919E-2</v>
      </c>
      <c r="AT18" s="43">
        <f t="shared" si="31"/>
        <v>4.0999542398891566E-2</v>
      </c>
      <c r="AU18" s="43">
        <f t="shared" si="32"/>
        <v>4.2602434199637919E-2</v>
      </c>
      <c r="AV18" s="43">
        <f t="shared" si="33"/>
        <v>101.27807302598914</v>
      </c>
      <c r="AW18" s="36">
        <f t="shared" si="34"/>
        <v>0</v>
      </c>
      <c r="AX18" s="34">
        <f t="shared" si="35"/>
        <v>1</v>
      </c>
      <c r="AY18" s="14">
        <f t="shared" si="36"/>
        <v>-0.26683987505877982</v>
      </c>
      <c r="AZ18" s="14">
        <f t="shared" si="37"/>
        <v>-0.25680018000662397</v>
      </c>
      <c r="BA18" s="14">
        <f t="shared" si="38"/>
        <v>-0.25680018000662397</v>
      </c>
      <c r="BB18" s="14">
        <f t="shared" si="39"/>
        <v>92.295994599801276</v>
      </c>
      <c r="BC18" s="36">
        <f t="shared" si="40"/>
        <v>0</v>
      </c>
      <c r="BD18" s="42">
        <f t="shared" si="41"/>
        <v>1</v>
      </c>
      <c r="BE18" s="14">
        <f t="shared" si="42"/>
        <v>-0.48729702962493993</v>
      </c>
      <c r="BF18" s="14">
        <f t="shared" si="43"/>
        <v>-0.4689627623937847</v>
      </c>
      <c r="BG18" s="14">
        <f t="shared" si="44"/>
        <v>-0.4689627623937847</v>
      </c>
      <c r="BH18" s="14">
        <f t="shared" si="45"/>
        <v>85.931117128186457</v>
      </c>
      <c r="BI18" s="36">
        <f t="shared" si="46"/>
        <v>0</v>
      </c>
      <c r="BJ18" s="42">
        <f t="shared" si="47"/>
        <v>1</v>
      </c>
      <c r="BK18" s="14">
        <f t="shared" si="48"/>
        <v>-0.6538334835114894</v>
      </c>
      <c r="BL18" s="14">
        <f t="shared" si="49"/>
        <v>-0.62923337909344423</v>
      </c>
      <c r="BM18" s="14">
        <f t="shared" si="50"/>
        <v>-0.62923337909344423</v>
      </c>
      <c r="BN18" s="14">
        <f t="shared" si="51"/>
        <v>81.122998627196665</v>
      </c>
      <c r="BP18" s="62">
        <f t="shared" si="52"/>
        <v>108.42596654748738</v>
      </c>
      <c r="BQ18" s="63">
        <f t="shared" si="53"/>
        <v>101.27807302598914</v>
      </c>
      <c r="BR18" s="63">
        <f t="shared" si="54"/>
        <v>92.295994599801276</v>
      </c>
      <c r="BS18" s="63">
        <f t="shared" si="55"/>
        <v>85.931117128186457</v>
      </c>
      <c r="BT18" s="63">
        <f t="shared" si="56"/>
        <v>81.122998627196665</v>
      </c>
    </row>
    <row r="19" spans="1:72" x14ac:dyDescent="0.3">
      <c r="A19" s="2" t="s">
        <v>17</v>
      </c>
      <c r="B19" s="4">
        <v>6.3948900000000002</v>
      </c>
      <c r="C19" s="1">
        <v>5.3142040000000001</v>
      </c>
      <c r="D19" s="11">
        <v>4.3822200000000002</v>
      </c>
      <c r="E19" s="1">
        <v>3.3370700000000002</v>
      </c>
      <c r="F19" s="12">
        <v>2.895743</v>
      </c>
      <c r="G19" s="21">
        <f t="shared" si="14"/>
        <v>-0.57487047254544699</v>
      </c>
      <c r="H19" s="14">
        <f t="shared" si="0"/>
        <v>-0.77717268247546267</v>
      </c>
      <c r="I19" s="14">
        <f t="shared" si="0"/>
        <v>-0.95163818200022354</v>
      </c>
      <c r="J19" s="14">
        <f t="shared" si="0"/>
        <v>-1.1472881253772598</v>
      </c>
      <c r="K19" s="14">
        <f t="shared" si="0"/>
        <v>-1.2299036375628385</v>
      </c>
      <c r="L19" s="14">
        <f t="shared" si="15"/>
        <v>83.885390382480807</v>
      </c>
      <c r="M19" s="14">
        <f t="shared" si="16"/>
        <v>80.86693193619007</v>
      </c>
      <c r="N19" s="14">
        <f t="shared" si="17"/>
        <v>78.263812272746819</v>
      </c>
      <c r="O19" s="14">
        <f t="shared" si="18"/>
        <v>75.344609243244477</v>
      </c>
      <c r="P19" s="14">
        <f t="shared" si="19"/>
        <v>74.11194109474792</v>
      </c>
      <c r="Q19" s="25">
        <f t="shared" si="2"/>
        <v>0.23142317304134691</v>
      </c>
      <c r="R19" s="24">
        <f t="shared" si="3"/>
        <v>0.18111553226983457</v>
      </c>
      <c r="S19" s="24">
        <f t="shared" si="4"/>
        <v>0.13773020454578042</v>
      </c>
      <c r="T19" s="24">
        <f t="shared" si="5"/>
        <v>8.907682072074137E-2</v>
      </c>
      <c r="U19" s="24">
        <f t="shared" si="6"/>
        <v>6.8532351579132011E-2</v>
      </c>
      <c r="V19" s="49">
        <f t="shared" si="20"/>
        <v>83.885390382480807</v>
      </c>
      <c r="W19" s="49">
        <f t="shared" si="7"/>
        <v>80.86693193619007</v>
      </c>
      <c r="X19" s="49">
        <f t="shared" si="7"/>
        <v>78.263812272746833</v>
      </c>
      <c r="Y19" s="49">
        <f t="shared" si="7"/>
        <v>75.344609243244477</v>
      </c>
      <c r="Z19" s="49">
        <f t="shared" si="7"/>
        <v>74.11194109474792</v>
      </c>
      <c r="AA19" s="25">
        <f t="shared" si="8"/>
        <v>0.13082710641587222</v>
      </c>
      <c r="AB19" s="24">
        <f t="shared" si="9"/>
        <v>-8.4006699304302844E-3</v>
      </c>
      <c r="AC19" s="24">
        <f t="shared" si="10"/>
        <v>-0.1284707549600618</v>
      </c>
      <c r="AD19" s="24">
        <f t="shared" si="11"/>
        <v>-0.26312032981190409</v>
      </c>
      <c r="AE19" s="24">
        <f t="shared" si="12"/>
        <v>-0.31997771192991498</v>
      </c>
      <c r="AF19" s="58">
        <f t="shared" si="21"/>
        <v>107.84962638495233</v>
      </c>
      <c r="AG19" s="58">
        <f t="shared" si="13"/>
        <v>99.495959804174177</v>
      </c>
      <c r="AH19" s="58">
        <f t="shared" si="13"/>
        <v>92.29175470239629</v>
      </c>
      <c r="AI19" s="58">
        <f t="shared" si="13"/>
        <v>84.212780211285761</v>
      </c>
      <c r="AJ19" s="58">
        <f t="shared" si="13"/>
        <v>80.801337284205104</v>
      </c>
      <c r="AK19" s="36">
        <f t="shared" si="22"/>
        <v>1</v>
      </c>
      <c r="AL19" s="34">
        <f t="shared" si="23"/>
        <v>0</v>
      </c>
      <c r="AM19" s="14">
        <f t="shared" si="24"/>
        <v>0.26676894543410251</v>
      </c>
      <c r="AN19" s="14">
        <f t="shared" si="25"/>
        <v>0.25673191906780846</v>
      </c>
      <c r="AO19" s="14">
        <f t="shared" si="26"/>
        <v>0.26676894543410251</v>
      </c>
      <c r="AP19" s="14">
        <f t="shared" si="27"/>
        <v>108.00306836302308</v>
      </c>
      <c r="AQ19" s="36">
        <f t="shared" si="28"/>
        <v>0</v>
      </c>
      <c r="AR19" s="34">
        <f t="shared" si="29"/>
        <v>1</v>
      </c>
      <c r="AS19" s="14">
        <f t="shared" si="30"/>
        <v>-1.7129767061858481E-2</v>
      </c>
      <c r="AT19" s="43">
        <f t="shared" si="31"/>
        <v>-1.6485269542221886E-2</v>
      </c>
      <c r="AU19" s="43">
        <f t="shared" si="32"/>
        <v>-1.6485269542221886E-2</v>
      </c>
      <c r="AV19" s="43">
        <f t="shared" si="33"/>
        <v>99.50544191373335</v>
      </c>
      <c r="AW19" s="36">
        <f t="shared" si="34"/>
        <v>0</v>
      </c>
      <c r="AX19" s="34">
        <f t="shared" si="35"/>
        <v>1</v>
      </c>
      <c r="AY19" s="14">
        <f t="shared" si="36"/>
        <v>-0.26196412011800585</v>
      </c>
      <c r="AZ19" s="14">
        <f t="shared" si="37"/>
        <v>-0.25210787250879169</v>
      </c>
      <c r="BA19" s="14">
        <f t="shared" si="38"/>
        <v>-0.25210787250879169</v>
      </c>
      <c r="BB19" s="14">
        <f t="shared" si="39"/>
        <v>92.436763824736246</v>
      </c>
      <c r="BC19" s="36">
        <f t="shared" si="40"/>
        <v>0</v>
      </c>
      <c r="BD19" s="42">
        <f t="shared" si="41"/>
        <v>1</v>
      </c>
      <c r="BE19" s="14">
        <f t="shared" si="42"/>
        <v>-0.53652744319719226</v>
      </c>
      <c r="BF19" s="14">
        <f t="shared" si="43"/>
        <v>-0.51634091029754181</v>
      </c>
      <c r="BG19" s="14">
        <f t="shared" si="44"/>
        <v>-0.51634091029754181</v>
      </c>
      <c r="BH19" s="14">
        <f t="shared" si="45"/>
        <v>84.509772691073749</v>
      </c>
      <c r="BI19" s="36">
        <f t="shared" si="46"/>
        <v>0</v>
      </c>
      <c r="BJ19" s="42">
        <f t="shared" si="47"/>
        <v>1</v>
      </c>
      <c r="BK19" s="14">
        <f t="shared" si="48"/>
        <v>-0.65246506715984653</v>
      </c>
      <c r="BL19" s="14">
        <f t="shared" si="49"/>
        <v>-0.62791644861088991</v>
      </c>
      <c r="BM19" s="14">
        <f t="shared" si="50"/>
        <v>-0.62791644861088991</v>
      </c>
      <c r="BN19" s="14">
        <f t="shared" si="51"/>
        <v>81.162506541673309</v>
      </c>
      <c r="BP19" s="62">
        <f t="shared" si="52"/>
        <v>108.00306836302308</v>
      </c>
      <c r="BQ19" s="63">
        <f t="shared" si="53"/>
        <v>99.50544191373335</v>
      </c>
      <c r="BR19" s="63">
        <f t="shared" si="54"/>
        <v>92.436763824736246</v>
      </c>
      <c r="BS19" s="63">
        <f t="shared" si="55"/>
        <v>84.509772691073749</v>
      </c>
      <c r="BT19" s="63">
        <f t="shared" si="56"/>
        <v>81.162506541673309</v>
      </c>
    </row>
    <row r="20" spans="1:72" x14ac:dyDescent="0.3">
      <c r="A20" s="2" t="s">
        <v>18</v>
      </c>
      <c r="B20" s="4">
        <v>13.887510000000001</v>
      </c>
      <c r="C20" s="1">
        <v>12.567819999999999</v>
      </c>
      <c r="D20" s="11">
        <v>10.18135</v>
      </c>
      <c r="E20" s="1">
        <v>8.2745300000000004</v>
      </c>
      <c r="F20" s="12">
        <v>7.0304489999999999</v>
      </c>
      <c r="G20" s="21">
        <f t="shared" si="14"/>
        <v>0.8277326741279013</v>
      </c>
      <c r="H20" s="14">
        <f t="shared" si="0"/>
        <v>0.58068940399898072</v>
      </c>
      <c r="I20" s="14">
        <f t="shared" si="0"/>
        <v>0.13394709871170546</v>
      </c>
      <c r="J20" s="14">
        <f t="shared" si="0"/>
        <v>-0.22300570713453705</v>
      </c>
      <c r="K20" s="14">
        <f t="shared" si="0"/>
        <v>-0.45589512703258689</v>
      </c>
      <c r="L20" s="14">
        <f t="shared" si="15"/>
        <v>104.81298833771197</v>
      </c>
      <c r="M20" s="14">
        <f t="shared" si="16"/>
        <v>101.12696906200614</v>
      </c>
      <c r="N20" s="14">
        <f t="shared" si="17"/>
        <v>94.461332116288816</v>
      </c>
      <c r="O20" s="14">
        <f t="shared" si="18"/>
        <v>89.135403091062145</v>
      </c>
      <c r="P20" s="14">
        <f t="shared" si="19"/>
        <v>85.66056692003761</v>
      </c>
      <c r="Q20" s="25">
        <f t="shared" si="2"/>
        <v>0.58021647229519957</v>
      </c>
      <c r="R20" s="24">
        <f t="shared" si="3"/>
        <v>0.51878281770010237</v>
      </c>
      <c r="S20" s="24">
        <f t="shared" si="4"/>
        <v>0.40768886860481374</v>
      </c>
      <c r="T20" s="24">
        <f t="shared" si="5"/>
        <v>0.31892338485103588</v>
      </c>
      <c r="U20" s="24">
        <f t="shared" si="6"/>
        <v>0.26100944866729348</v>
      </c>
      <c r="V20" s="49">
        <f t="shared" si="20"/>
        <v>104.81298833771197</v>
      </c>
      <c r="W20" s="49">
        <f t="shared" si="7"/>
        <v>101.12696906200614</v>
      </c>
      <c r="X20" s="49">
        <f t="shared" si="7"/>
        <v>94.461332116288816</v>
      </c>
      <c r="Y20" s="49">
        <f t="shared" si="7"/>
        <v>89.135403091062159</v>
      </c>
      <c r="Z20" s="49">
        <f t="shared" si="7"/>
        <v>85.66056692003761</v>
      </c>
      <c r="AA20" s="25">
        <f t="shared" si="8"/>
        <v>1.0961221334707549</v>
      </c>
      <c r="AB20" s="24">
        <f t="shared" si="9"/>
        <v>0.92610280855449612</v>
      </c>
      <c r="AC20" s="24">
        <f t="shared" si="10"/>
        <v>0.61864725586189129</v>
      </c>
      <c r="AD20" s="24">
        <f t="shared" si="11"/>
        <v>0.37298634372584388</v>
      </c>
      <c r="AE20" s="24">
        <f t="shared" si="12"/>
        <v>0.21270793609894356</v>
      </c>
      <c r="AF20" s="58">
        <f t="shared" si="21"/>
        <v>165.7673280082453</v>
      </c>
      <c r="AG20" s="58">
        <f t="shared" si="13"/>
        <v>155.56616851326976</v>
      </c>
      <c r="AH20" s="58">
        <f t="shared" si="13"/>
        <v>137.11883535171347</v>
      </c>
      <c r="AI20" s="58">
        <f t="shared" si="13"/>
        <v>122.37918062355064</v>
      </c>
      <c r="AJ20" s="58">
        <f t="shared" si="13"/>
        <v>112.76247616593662</v>
      </c>
      <c r="AK20" s="36">
        <f t="shared" si="22"/>
        <v>1</v>
      </c>
      <c r="AL20" s="34">
        <f t="shared" si="23"/>
        <v>0</v>
      </c>
      <c r="AM20" s="14">
        <f t="shared" si="24"/>
        <v>2.2350975545041627</v>
      </c>
      <c r="AN20" s="14">
        <f t="shared" si="25"/>
        <v>2.1510033093914411</v>
      </c>
      <c r="AO20" s="14">
        <f t="shared" si="26"/>
        <v>2.2350975545041627</v>
      </c>
      <c r="AP20" s="14">
        <f t="shared" si="27"/>
        <v>167.05292663512489</v>
      </c>
      <c r="AQ20" s="36">
        <f t="shared" si="28"/>
        <v>1</v>
      </c>
      <c r="AR20" s="34">
        <f t="shared" si="29"/>
        <v>0</v>
      </c>
      <c r="AS20" s="14">
        <f t="shared" si="30"/>
        <v>1.8884119382439399</v>
      </c>
      <c r="AT20" s="43">
        <f t="shared" si="31"/>
        <v>1.8173615377419785</v>
      </c>
      <c r="AU20" s="43">
        <f t="shared" si="32"/>
        <v>1.8884119382439399</v>
      </c>
      <c r="AV20" s="43">
        <f t="shared" si="33"/>
        <v>156.65235814731818</v>
      </c>
      <c r="AW20" s="36">
        <f t="shared" si="34"/>
        <v>1</v>
      </c>
      <c r="AX20" s="34">
        <f t="shared" si="35"/>
        <v>0</v>
      </c>
      <c r="AY20" s="14">
        <f t="shared" si="36"/>
        <v>1.2614807478609464</v>
      </c>
      <c r="AZ20" s="14">
        <f t="shared" si="37"/>
        <v>1.2140182686497734</v>
      </c>
      <c r="BA20" s="14">
        <f t="shared" si="38"/>
        <v>1.2614807478609464</v>
      </c>
      <c r="BB20" s="14">
        <f t="shared" si="39"/>
        <v>137.84442243582839</v>
      </c>
      <c r="BC20" s="36">
        <f t="shared" si="40"/>
        <v>1</v>
      </c>
      <c r="BD20" s="42">
        <f t="shared" si="41"/>
        <v>0</v>
      </c>
      <c r="BE20" s="14">
        <f t="shared" si="42"/>
        <v>0.76055472220543863</v>
      </c>
      <c r="BF20" s="14">
        <f t="shared" si="43"/>
        <v>0.73193929327174689</v>
      </c>
      <c r="BG20" s="14">
        <f t="shared" si="44"/>
        <v>0.76055472220543863</v>
      </c>
      <c r="BH20" s="14">
        <f t="shared" si="45"/>
        <v>122.81664166616315</v>
      </c>
      <c r="BI20" s="36">
        <f t="shared" si="46"/>
        <v>1</v>
      </c>
      <c r="BJ20" s="42">
        <f t="shared" si="47"/>
        <v>0</v>
      </c>
      <c r="BK20" s="14">
        <f t="shared" si="48"/>
        <v>0.43373176517565587</v>
      </c>
      <c r="BL20" s="14">
        <f t="shared" si="49"/>
        <v>0.41741285985523624</v>
      </c>
      <c r="BM20" s="14">
        <f t="shared" si="50"/>
        <v>0.43373176517565587</v>
      </c>
      <c r="BN20" s="14">
        <f t="shared" si="51"/>
        <v>113.01195295526968</v>
      </c>
      <c r="BP20" s="62">
        <f t="shared" si="52"/>
        <v>167.05292663512489</v>
      </c>
      <c r="BQ20" s="63">
        <f t="shared" si="53"/>
        <v>156.65235814731818</v>
      </c>
      <c r="BR20" s="63">
        <f t="shared" si="54"/>
        <v>137.84442243582839</v>
      </c>
      <c r="BS20" s="63">
        <f t="shared" si="55"/>
        <v>122.81664166616315</v>
      </c>
      <c r="BT20" s="63">
        <f t="shared" si="56"/>
        <v>113.01195295526968</v>
      </c>
    </row>
    <row r="21" spans="1:72" x14ac:dyDescent="0.3">
      <c r="A21" s="2" t="s">
        <v>19</v>
      </c>
      <c r="B21" s="4">
        <v>9.2409199999999991</v>
      </c>
      <c r="C21" s="1">
        <v>8.1190829999999998</v>
      </c>
      <c r="D21" s="11">
        <v>6.4205499999999995</v>
      </c>
      <c r="E21" s="1">
        <v>4.9551999999999996</v>
      </c>
      <c r="F21" s="12">
        <v>4.4382199999999994</v>
      </c>
      <c r="G21" s="21">
        <f t="shared" si="14"/>
        <v>-4.209947474671339E-2</v>
      </c>
      <c r="H21" s="14">
        <f t="shared" si="14"/>
        <v>-0.25210506775084118</v>
      </c>
      <c r="I21" s="14">
        <f t="shared" si="14"/>
        <v>-0.57006697300274534</v>
      </c>
      <c r="J21" s="14">
        <f t="shared" si="14"/>
        <v>-0.84437749735574752</v>
      </c>
      <c r="K21" s="14">
        <f t="shared" si="14"/>
        <v>-0.94115509648224638</v>
      </c>
      <c r="L21" s="14">
        <f t="shared" si="15"/>
        <v>91.834621974170574</v>
      </c>
      <c r="M21" s="14">
        <f t="shared" si="16"/>
        <v>88.701224883793287</v>
      </c>
      <c r="N21" s="14">
        <f t="shared" si="17"/>
        <v>83.957061195031201</v>
      </c>
      <c r="O21" s="14">
        <f t="shared" si="18"/>
        <v>79.864199730857379</v>
      </c>
      <c r="P21" s="14">
        <f t="shared" si="19"/>
        <v>78.420225581508362</v>
      </c>
      <c r="Q21" s="25">
        <f t="shared" si="2"/>
        <v>0.36391036623617623</v>
      </c>
      <c r="R21" s="24">
        <f t="shared" si="3"/>
        <v>0.31168708139655482</v>
      </c>
      <c r="S21" s="24">
        <f t="shared" si="4"/>
        <v>0.23261768658385326</v>
      </c>
      <c r="T21" s="24">
        <f t="shared" si="5"/>
        <v>0.16440332884762307</v>
      </c>
      <c r="U21" s="24">
        <f t="shared" si="6"/>
        <v>0.1403370930251395</v>
      </c>
      <c r="V21" s="49">
        <f t="shared" si="20"/>
        <v>91.834621974170574</v>
      </c>
      <c r="W21" s="49">
        <f t="shared" si="20"/>
        <v>88.701224883793287</v>
      </c>
      <c r="X21" s="49">
        <f t="shared" si="20"/>
        <v>83.957061195031201</v>
      </c>
      <c r="Y21" s="49">
        <f t="shared" si="20"/>
        <v>79.864199730857379</v>
      </c>
      <c r="Z21" s="49">
        <f t="shared" si="20"/>
        <v>78.420225581508376</v>
      </c>
      <c r="AA21" s="25">
        <f t="shared" si="8"/>
        <v>0.4974890492141199</v>
      </c>
      <c r="AB21" s="24">
        <f t="shared" si="9"/>
        <v>0.35295967534140682</v>
      </c>
      <c r="AC21" s="24">
        <f t="shared" si="10"/>
        <v>0.13413295542385975</v>
      </c>
      <c r="AD21" s="24">
        <f t="shared" si="11"/>
        <v>-5.4652151507343517E-2</v>
      </c>
      <c r="AE21" s="24">
        <f t="shared" si="12"/>
        <v>-0.12125611955681533</v>
      </c>
      <c r="AF21" s="58">
        <f t="shared" si="21"/>
        <v>129.84934295284719</v>
      </c>
      <c r="AG21" s="58">
        <f t="shared" si="21"/>
        <v>121.17758052048441</v>
      </c>
      <c r="AH21" s="58">
        <f t="shared" si="21"/>
        <v>108.04797732543159</v>
      </c>
      <c r="AI21" s="58">
        <f t="shared" si="21"/>
        <v>96.720870909559395</v>
      </c>
      <c r="AJ21" s="58">
        <f t="shared" si="21"/>
        <v>92.724632826591076</v>
      </c>
      <c r="AK21" s="36">
        <f t="shared" si="22"/>
        <v>1</v>
      </c>
      <c r="AL21" s="34">
        <f t="shared" si="23"/>
        <v>0</v>
      </c>
      <c r="AM21" s="14">
        <f t="shared" si="24"/>
        <v>1.0144276110639705</v>
      </c>
      <c r="AN21" s="14">
        <f t="shared" si="25"/>
        <v>0.97626036238973934</v>
      </c>
      <c r="AO21" s="14">
        <f t="shared" si="26"/>
        <v>1.0144276110639705</v>
      </c>
      <c r="AP21" s="14">
        <f t="shared" si="27"/>
        <v>130.43282833191913</v>
      </c>
      <c r="AQ21" s="36">
        <f t="shared" si="28"/>
        <v>1</v>
      </c>
      <c r="AR21" s="34">
        <f t="shared" si="29"/>
        <v>0</v>
      </c>
      <c r="AS21" s="14">
        <f t="shared" si="30"/>
        <v>0.71971843566026283</v>
      </c>
      <c r="AT21" s="43">
        <f t="shared" si="31"/>
        <v>0.69263944824935963</v>
      </c>
      <c r="AU21" s="43">
        <f t="shared" si="32"/>
        <v>0.71971843566026283</v>
      </c>
      <c r="AV21" s="43">
        <f t="shared" si="33"/>
        <v>121.59155306980789</v>
      </c>
      <c r="AW21" s="36">
        <f t="shared" si="34"/>
        <v>1</v>
      </c>
      <c r="AX21" s="34">
        <f t="shared" si="35"/>
        <v>0</v>
      </c>
      <c r="AY21" s="14">
        <f t="shared" si="36"/>
        <v>0.27350988680157295</v>
      </c>
      <c r="AZ21" s="14">
        <f t="shared" si="37"/>
        <v>0.26321923643819467</v>
      </c>
      <c r="BA21" s="14">
        <f t="shared" si="38"/>
        <v>0.27350988680157295</v>
      </c>
      <c r="BB21" s="14">
        <f t="shared" si="39"/>
        <v>108.20529660404719</v>
      </c>
      <c r="BC21" s="36">
        <f t="shared" si="40"/>
        <v>0</v>
      </c>
      <c r="BD21" s="42">
        <f t="shared" si="41"/>
        <v>1</v>
      </c>
      <c r="BE21" s="14">
        <f t="shared" si="42"/>
        <v>-0.1114409484604332</v>
      </c>
      <c r="BF21" s="14">
        <f t="shared" si="43"/>
        <v>-0.10724804761074083</v>
      </c>
      <c r="BG21" s="14">
        <f t="shared" si="44"/>
        <v>-0.10724804761074083</v>
      </c>
      <c r="BH21" s="14">
        <f t="shared" si="45"/>
        <v>96.782558571677782</v>
      </c>
      <c r="BI21" s="36">
        <f t="shared" si="46"/>
        <v>0</v>
      </c>
      <c r="BJ21" s="42">
        <f t="shared" si="47"/>
        <v>1</v>
      </c>
      <c r="BK21" s="14">
        <f t="shared" si="48"/>
        <v>-0.24725279055532659</v>
      </c>
      <c r="BL21" s="14">
        <f t="shared" si="49"/>
        <v>-0.23795004816188475</v>
      </c>
      <c r="BM21" s="14">
        <f t="shared" si="50"/>
        <v>-0.23795004816188475</v>
      </c>
      <c r="BN21" s="14">
        <f t="shared" si="51"/>
        <v>92.861498555143456</v>
      </c>
      <c r="BP21" s="62">
        <f t="shared" si="52"/>
        <v>130.43282833191913</v>
      </c>
      <c r="BQ21" s="63">
        <f t="shared" si="53"/>
        <v>121.59155306980789</v>
      </c>
      <c r="BR21" s="63">
        <f t="shared" si="54"/>
        <v>108.20529660404719</v>
      </c>
      <c r="BS21" s="63">
        <f t="shared" si="55"/>
        <v>96.782558571677782</v>
      </c>
      <c r="BT21" s="63">
        <f t="shared" si="56"/>
        <v>92.861498555143456</v>
      </c>
    </row>
    <row r="22" spans="1:72" x14ac:dyDescent="0.3">
      <c r="A22" s="2" t="s">
        <v>20</v>
      </c>
      <c r="B22" s="4">
        <v>9.0433500000000002</v>
      </c>
      <c r="C22" s="1">
        <v>8.0003810000000009</v>
      </c>
      <c r="D22" s="11">
        <v>6.3135499999999993</v>
      </c>
      <c r="E22" s="1">
        <v>5.0359600000000002</v>
      </c>
      <c r="F22" s="12">
        <v>4.4790289999999997</v>
      </c>
      <c r="G22" s="21">
        <f t="shared" si="14"/>
        <v>-7.908417485004865E-2</v>
      </c>
      <c r="H22" s="14">
        <f t="shared" si="14"/>
        <v>-0.27432583948575079</v>
      </c>
      <c r="I22" s="14">
        <f t="shared" si="14"/>
        <v>-0.59009715426030929</v>
      </c>
      <c r="J22" s="14">
        <f t="shared" si="14"/>
        <v>-0.8292593904551786</v>
      </c>
      <c r="K22" s="14">
        <f t="shared" si="14"/>
        <v>-0.93351573510897601</v>
      </c>
      <c r="L22" s="14">
        <f t="shared" si="15"/>
        <v>91.282790234670244</v>
      </c>
      <c r="M22" s="14">
        <f t="shared" si="16"/>
        <v>88.369678944925198</v>
      </c>
      <c r="N22" s="14">
        <f t="shared" si="17"/>
        <v>83.658200051504664</v>
      </c>
      <c r="O22" s="14">
        <f t="shared" si="18"/>
        <v>80.089770066849923</v>
      </c>
      <c r="P22" s="14">
        <f t="shared" si="19"/>
        <v>78.534208987173542</v>
      </c>
      <c r="Q22" s="25">
        <f t="shared" si="2"/>
        <v>0.3547131705778373</v>
      </c>
      <c r="R22" s="24">
        <f t="shared" si="3"/>
        <v>0.30616131574875333</v>
      </c>
      <c r="S22" s="24">
        <f t="shared" si="4"/>
        <v>0.22763666752507775</v>
      </c>
      <c r="T22" s="24">
        <f t="shared" si="5"/>
        <v>0.16816283444749885</v>
      </c>
      <c r="U22" s="24">
        <f t="shared" si="6"/>
        <v>0.14223681645289249</v>
      </c>
      <c r="V22" s="49">
        <f t="shared" si="20"/>
        <v>91.282790234670244</v>
      </c>
      <c r="W22" s="49">
        <f t="shared" si="20"/>
        <v>88.369678944925198</v>
      </c>
      <c r="X22" s="49">
        <f t="shared" si="20"/>
        <v>83.658200051504664</v>
      </c>
      <c r="Y22" s="49">
        <f t="shared" si="20"/>
        <v>80.089770066849937</v>
      </c>
      <c r="Z22" s="49">
        <f t="shared" si="20"/>
        <v>78.534208987173542</v>
      </c>
      <c r="AA22" s="25">
        <f t="shared" si="8"/>
        <v>0.472035557845916</v>
      </c>
      <c r="AB22" s="24">
        <f t="shared" si="9"/>
        <v>0.33766696727647522</v>
      </c>
      <c r="AC22" s="24">
        <f t="shared" si="10"/>
        <v>0.12034784849265644</v>
      </c>
      <c r="AD22" s="24">
        <f t="shared" si="11"/>
        <v>-4.4247616593661401E-2</v>
      </c>
      <c r="AE22" s="24">
        <f t="shared" si="12"/>
        <v>-0.1159985828394744</v>
      </c>
      <c r="AF22" s="58">
        <f t="shared" si="21"/>
        <v>128.32213347075495</v>
      </c>
      <c r="AG22" s="58">
        <f t="shared" si="21"/>
        <v>120.26001803658852</v>
      </c>
      <c r="AH22" s="58">
        <f t="shared" si="21"/>
        <v>107.22087090955938</v>
      </c>
      <c r="AI22" s="58">
        <f t="shared" si="21"/>
        <v>97.345143004380319</v>
      </c>
      <c r="AJ22" s="58">
        <f t="shared" si="21"/>
        <v>93.040085029631541</v>
      </c>
      <c r="AK22" s="36">
        <f t="shared" si="22"/>
        <v>1</v>
      </c>
      <c r="AL22" s="34">
        <f t="shared" si="23"/>
        <v>0</v>
      </c>
      <c r="AM22" s="14">
        <f t="shared" si="24"/>
        <v>0.96252551496221039</v>
      </c>
      <c r="AN22" s="14">
        <f t="shared" si="25"/>
        <v>0.92631105245726741</v>
      </c>
      <c r="AO22" s="14">
        <f t="shared" si="26"/>
        <v>0.96252551496221039</v>
      </c>
      <c r="AP22" s="14">
        <f t="shared" si="27"/>
        <v>128.8757654488663</v>
      </c>
      <c r="AQ22" s="36">
        <f t="shared" si="28"/>
        <v>1</v>
      </c>
      <c r="AR22" s="34">
        <f t="shared" si="29"/>
        <v>0</v>
      </c>
      <c r="AS22" s="14">
        <f t="shared" si="30"/>
        <v>0.68853514562902773</v>
      </c>
      <c r="AT22" s="43">
        <f t="shared" si="31"/>
        <v>0.66262941136317111</v>
      </c>
      <c r="AU22" s="43">
        <f t="shared" si="32"/>
        <v>0.68853514562902773</v>
      </c>
      <c r="AV22" s="43">
        <f t="shared" si="33"/>
        <v>120.65605436887083</v>
      </c>
      <c r="AW22" s="36">
        <f t="shared" si="34"/>
        <v>1</v>
      </c>
      <c r="AX22" s="34">
        <f t="shared" si="35"/>
        <v>0</v>
      </c>
      <c r="AY22" s="14">
        <f t="shared" si="36"/>
        <v>0.24540073924431036</v>
      </c>
      <c r="AZ22" s="14">
        <f t="shared" si="37"/>
        <v>0.23616767920392559</v>
      </c>
      <c r="BA22" s="14">
        <f t="shared" si="38"/>
        <v>0.24540073924431036</v>
      </c>
      <c r="BB22" s="14">
        <f t="shared" si="39"/>
        <v>107.36202217732931</v>
      </c>
      <c r="BC22" s="36">
        <f t="shared" si="40"/>
        <v>0</v>
      </c>
      <c r="BD22" s="42">
        <f t="shared" si="41"/>
        <v>1</v>
      </c>
      <c r="BE22" s="14">
        <f t="shared" si="42"/>
        <v>-9.0225109612540308E-2</v>
      </c>
      <c r="BF22" s="14">
        <f t="shared" si="43"/>
        <v>-8.6830442356165299E-2</v>
      </c>
      <c r="BG22" s="14">
        <f t="shared" si="44"/>
        <v>-8.6830442356165299E-2</v>
      </c>
      <c r="BH22" s="14">
        <f t="shared" si="45"/>
        <v>97.39508672931504</v>
      </c>
      <c r="BI22" s="36">
        <f t="shared" si="46"/>
        <v>0</v>
      </c>
      <c r="BJ22" s="42">
        <f t="shared" si="47"/>
        <v>1</v>
      </c>
      <c r="BK22" s="14">
        <f t="shared" si="48"/>
        <v>-0.23653217183883748</v>
      </c>
      <c r="BL22" s="14">
        <f t="shared" si="49"/>
        <v>-0.22763278648736801</v>
      </c>
      <c r="BM22" s="14">
        <f t="shared" si="50"/>
        <v>-0.22763278648736801</v>
      </c>
      <c r="BN22" s="14">
        <f t="shared" si="51"/>
        <v>93.171016405378964</v>
      </c>
      <c r="BP22" s="62">
        <f t="shared" si="52"/>
        <v>128.8757654488663</v>
      </c>
      <c r="BQ22" s="63">
        <f t="shared" si="53"/>
        <v>120.65605436887083</v>
      </c>
      <c r="BR22" s="63">
        <f t="shared" si="54"/>
        <v>107.36202217732931</v>
      </c>
      <c r="BS22" s="63">
        <f t="shared" si="55"/>
        <v>97.39508672931504</v>
      </c>
      <c r="BT22" s="63">
        <f t="shared" si="56"/>
        <v>93.171016405378964</v>
      </c>
    </row>
    <row r="23" spans="1:72" x14ac:dyDescent="0.3">
      <c r="A23" s="2" t="s">
        <v>21</v>
      </c>
      <c r="B23" s="4">
        <v>3.3180300000000003</v>
      </c>
      <c r="C23" s="1">
        <v>2.773129</v>
      </c>
      <c r="D23" s="11">
        <v>2.19869</v>
      </c>
      <c r="E23" s="1">
        <v>1.62629</v>
      </c>
      <c r="F23" s="12">
        <v>1.4591109999999998</v>
      </c>
      <c r="G23" s="21">
        <f t="shared" si="14"/>
        <v>-1.1508523744533721</v>
      </c>
      <c r="H23" s="14">
        <f t="shared" si="14"/>
        <v>-1.2528567277003611</v>
      </c>
      <c r="I23" s="14">
        <f t="shared" si="14"/>
        <v>-1.3603905341621718</v>
      </c>
      <c r="J23" s="14">
        <f t="shared" si="14"/>
        <v>-1.4675426439923547</v>
      </c>
      <c r="K23" s="14">
        <f t="shared" si="14"/>
        <v>-1.498838211024675</v>
      </c>
      <c r="L23" s="14">
        <f t="shared" si="15"/>
        <v>75.29142871826555</v>
      </c>
      <c r="M23" s="14">
        <f t="shared" si="16"/>
        <v>73.769468569024909</v>
      </c>
      <c r="N23" s="14">
        <f t="shared" si="17"/>
        <v>72.16500598560215</v>
      </c>
      <c r="O23" s="14">
        <f t="shared" si="18"/>
        <v>70.566238522475189</v>
      </c>
      <c r="P23" s="14">
        <f t="shared" si="19"/>
        <v>70.099291727020784</v>
      </c>
      <c r="Q23" s="25">
        <f t="shared" si="2"/>
        <v>8.8190478637759265E-2</v>
      </c>
      <c r="R23" s="24">
        <f t="shared" si="3"/>
        <v>6.2824476150415226E-2</v>
      </c>
      <c r="S23" s="24">
        <f t="shared" si="4"/>
        <v>3.6083433093369248E-2</v>
      </c>
      <c r="T23" s="24">
        <f t="shared" si="5"/>
        <v>9.4373087079199329E-3</v>
      </c>
      <c r="U23" s="24">
        <f t="shared" si="6"/>
        <v>1.6548621170131609E-3</v>
      </c>
      <c r="V23" s="49">
        <f t="shared" si="20"/>
        <v>75.29142871826555</v>
      </c>
      <c r="W23" s="49">
        <f t="shared" si="20"/>
        <v>73.769468569024909</v>
      </c>
      <c r="X23" s="49">
        <f t="shared" si="20"/>
        <v>72.16500598560215</v>
      </c>
      <c r="Y23" s="49">
        <f t="shared" si="20"/>
        <v>70.566238522475203</v>
      </c>
      <c r="Z23" s="49">
        <f t="shared" si="20"/>
        <v>70.099291727020784</v>
      </c>
      <c r="AA23" s="25">
        <f t="shared" si="8"/>
        <v>-0.26557330584900796</v>
      </c>
      <c r="AB23" s="24">
        <f t="shared" si="9"/>
        <v>-0.33577441381087347</v>
      </c>
      <c r="AC23" s="24">
        <f t="shared" si="10"/>
        <v>-0.40978098428240139</v>
      </c>
      <c r="AD23" s="24">
        <f t="shared" si="11"/>
        <v>-0.48352486472558615</v>
      </c>
      <c r="AE23" s="24">
        <f t="shared" si="12"/>
        <v>-0.50506299922700326</v>
      </c>
      <c r="AF23" s="58">
        <f t="shared" si="21"/>
        <v>84.065601649059516</v>
      </c>
      <c r="AG23" s="58">
        <f t="shared" si="21"/>
        <v>79.853535171347588</v>
      </c>
      <c r="AH23" s="58">
        <f t="shared" si="21"/>
        <v>75.413140943055907</v>
      </c>
      <c r="AI23" s="58">
        <f t="shared" si="21"/>
        <v>70.988508116464828</v>
      </c>
      <c r="AJ23" s="58">
        <f t="shared" si="21"/>
        <v>69.696220046379807</v>
      </c>
      <c r="AK23" s="36">
        <f t="shared" si="22"/>
        <v>0</v>
      </c>
      <c r="AL23" s="34">
        <f t="shared" si="23"/>
        <v>1</v>
      </c>
      <c r="AM23" s="14">
        <f t="shared" si="24"/>
        <v>-0.54152929524850324</v>
      </c>
      <c r="AN23" s="14">
        <f t="shared" si="25"/>
        <v>-0.52115457057549019</v>
      </c>
      <c r="AO23" s="14">
        <f t="shared" si="26"/>
        <v>-0.52115457057549019</v>
      </c>
      <c r="AP23" s="14">
        <f t="shared" si="27"/>
        <v>84.365362882735297</v>
      </c>
      <c r="AQ23" s="36">
        <f t="shared" si="28"/>
        <v>0</v>
      </c>
      <c r="AR23" s="34">
        <f t="shared" si="29"/>
        <v>1</v>
      </c>
      <c r="AS23" s="14">
        <f t="shared" si="30"/>
        <v>-0.68467604864196041</v>
      </c>
      <c r="AT23" s="43">
        <f t="shared" si="31"/>
        <v>-0.65891551065502696</v>
      </c>
      <c r="AU23" s="43">
        <f t="shared" si="32"/>
        <v>-0.65891551065502696</v>
      </c>
      <c r="AV23" s="43">
        <f t="shared" si="33"/>
        <v>80.23253468034919</v>
      </c>
      <c r="AW23" s="36">
        <f t="shared" si="34"/>
        <v>0</v>
      </c>
      <c r="AX23" s="34">
        <f t="shared" si="35"/>
        <v>1</v>
      </c>
      <c r="AY23" s="14">
        <f t="shared" si="36"/>
        <v>-0.83558250297510372</v>
      </c>
      <c r="AZ23" s="14">
        <f t="shared" si="37"/>
        <v>-0.80414419744097321</v>
      </c>
      <c r="BA23" s="14">
        <f t="shared" si="38"/>
        <v>-0.80414419744097321</v>
      </c>
      <c r="BB23" s="14">
        <f t="shared" si="39"/>
        <v>75.875674076770807</v>
      </c>
      <c r="BC23" s="36">
        <f t="shared" si="40"/>
        <v>0</v>
      </c>
      <c r="BD23" s="42">
        <f t="shared" si="41"/>
        <v>1</v>
      </c>
      <c r="BE23" s="14">
        <f t="shared" si="42"/>
        <v>-0.98595330729077735</v>
      </c>
      <c r="BF23" s="14">
        <f t="shared" si="43"/>
        <v>-0.94885738772971695</v>
      </c>
      <c r="BG23" s="14">
        <f t="shared" si="44"/>
        <v>-0.94885738772971695</v>
      </c>
      <c r="BH23" s="14">
        <f t="shared" si="45"/>
        <v>71.534278368108488</v>
      </c>
      <c r="BI23" s="36">
        <f t="shared" si="46"/>
        <v>0</v>
      </c>
      <c r="BJ23" s="42">
        <f t="shared" si="47"/>
        <v>1</v>
      </c>
      <c r="BK23" s="14">
        <f t="shared" si="48"/>
        <v>-1.0298716173793343</v>
      </c>
      <c r="BL23" s="14">
        <f t="shared" si="49"/>
        <v>-0.99112329695278112</v>
      </c>
      <c r="BM23" s="14">
        <f t="shared" si="50"/>
        <v>-0.99112329695278112</v>
      </c>
      <c r="BN23" s="14">
        <f t="shared" si="51"/>
        <v>70.266301091416565</v>
      </c>
      <c r="BP23" s="62">
        <f t="shared" si="52"/>
        <v>84.365362882735297</v>
      </c>
      <c r="BQ23" s="63">
        <f t="shared" si="53"/>
        <v>80.23253468034919</v>
      </c>
      <c r="BR23" s="63">
        <f t="shared" si="54"/>
        <v>75.875674076770807</v>
      </c>
      <c r="BS23" s="63">
        <f t="shared" si="55"/>
        <v>71.534278368108488</v>
      </c>
      <c r="BT23" s="63">
        <f t="shared" si="56"/>
        <v>70.266301091416565</v>
      </c>
    </row>
    <row r="24" spans="1:72" x14ac:dyDescent="0.3">
      <c r="A24" s="2" t="s">
        <v>22</v>
      </c>
      <c r="B24" s="4">
        <v>21.466070000000002</v>
      </c>
      <c r="C24" s="1">
        <v>19.326339999999998</v>
      </c>
      <c r="D24" s="11">
        <v>16.27375</v>
      </c>
      <c r="E24" s="1">
        <v>13.5349</v>
      </c>
      <c r="F24" s="12">
        <v>11.812374999999999</v>
      </c>
      <c r="G24" s="21">
        <f t="shared" si="14"/>
        <v>2.2464236131122313</v>
      </c>
      <c r="H24" s="14">
        <f t="shared" si="14"/>
        <v>1.8458705314089863</v>
      </c>
      <c r="I24" s="14">
        <f t="shared" si="14"/>
        <v>1.2744319238853705</v>
      </c>
      <c r="J24" s="14">
        <f t="shared" si="14"/>
        <v>0.76172480297622269</v>
      </c>
      <c r="K24" s="14">
        <f t="shared" si="14"/>
        <v>0.43927164437168775</v>
      </c>
      <c r="L24" s="14">
        <f t="shared" si="15"/>
        <v>125.98062485999611</v>
      </c>
      <c r="M24" s="14">
        <f t="shared" si="16"/>
        <v>120.00415612506137</v>
      </c>
      <c r="N24" s="14">
        <f t="shared" si="17"/>
        <v>111.47798287162544</v>
      </c>
      <c r="O24" s="14">
        <f t="shared" si="18"/>
        <v>103.8281151805261</v>
      </c>
      <c r="P24" s="14">
        <f t="shared" si="19"/>
        <v>99.016939561338873</v>
      </c>
      <c r="Q24" s="25">
        <f t="shared" si="2"/>
        <v>0.93301041433326881</v>
      </c>
      <c r="R24" s="24">
        <f t="shared" si="3"/>
        <v>0.83340260208435624</v>
      </c>
      <c r="S24" s="24">
        <f t="shared" si="4"/>
        <v>0.69129971452709083</v>
      </c>
      <c r="T24" s="24">
        <f t="shared" si="5"/>
        <v>0.56380191967543491</v>
      </c>
      <c r="U24" s="24">
        <f t="shared" si="6"/>
        <v>0.48361565935564788</v>
      </c>
      <c r="V24" s="49">
        <f t="shared" si="20"/>
        <v>125.98062485999613</v>
      </c>
      <c r="W24" s="49">
        <f t="shared" si="20"/>
        <v>120.00415612506137</v>
      </c>
      <c r="X24" s="49">
        <f t="shared" si="20"/>
        <v>111.47798287162544</v>
      </c>
      <c r="Y24" s="49">
        <f t="shared" si="20"/>
        <v>103.8281151805261</v>
      </c>
      <c r="Z24" s="49">
        <f t="shared" si="20"/>
        <v>99.016939561338873</v>
      </c>
      <c r="AA24" s="25">
        <f t="shared" si="8"/>
        <v>2.0724890492141204</v>
      </c>
      <c r="AB24" s="24">
        <f t="shared" si="9"/>
        <v>1.7968216954393195</v>
      </c>
      <c r="AC24" s="24">
        <f t="shared" si="10"/>
        <v>1.4035480546250965</v>
      </c>
      <c r="AD24" s="24">
        <f t="shared" si="11"/>
        <v>1.0506944086575625</v>
      </c>
      <c r="AE24" s="24">
        <f t="shared" si="12"/>
        <v>0.82877673280082442</v>
      </c>
      <c r="AF24" s="58">
        <f t="shared" si="21"/>
        <v>224.34934295284722</v>
      </c>
      <c r="AG24" s="58">
        <f t="shared" si="21"/>
        <v>207.80930172635917</v>
      </c>
      <c r="AH24" s="58">
        <f t="shared" si="21"/>
        <v>184.2128832775058</v>
      </c>
      <c r="AI24" s="58">
        <f t="shared" si="21"/>
        <v>163.04166451945375</v>
      </c>
      <c r="AJ24" s="58">
        <f t="shared" si="21"/>
        <v>149.72660396804946</v>
      </c>
      <c r="AK24" s="36">
        <f t="shared" si="22"/>
        <v>1</v>
      </c>
      <c r="AL24" s="34">
        <f t="shared" si="23"/>
        <v>0</v>
      </c>
      <c r="AM24" s="14">
        <f t="shared" si="24"/>
        <v>4.2260028004066639</v>
      </c>
      <c r="AN24" s="14">
        <f t="shared" si="25"/>
        <v>4.0670019037217386</v>
      </c>
      <c r="AO24" s="14">
        <f t="shared" si="26"/>
        <v>4.2260028004066639</v>
      </c>
      <c r="AP24" s="14">
        <f t="shared" si="27"/>
        <v>226.78008401219992</v>
      </c>
      <c r="AQ24" s="36">
        <f t="shared" si="28"/>
        <v>1</v>
      </c>
      <c r="AR24" s="34">
        <f t="shared" si="29"/>
        <v>0</v>
      </c>
      <c r="AS24" s="14">
        <f t="shared" si="30"/>
        <v>3.6638907788860893</v>
      </c>
      <c r="AT24" s="43">
        <f t="shared" si="31"/>
        <v>3.5260390199751726</v>
      </c>
      <c r="AU24" s="43">
        <f t="shared" si="32"/>
        <v>3.6638907788860893</v>
      </c>
      <c r="AV24" s="43">
        <f t="shared" si="33"/>
        <v>209.91672336658269</v>
      </c>
      <c r="AW24" s="36">
        <f t="shared" si="34"/>
        <v>1</v>
      </c>
      <c r="AX24" s="34">
        <f t="shared" si="35"/>
        <v>0</v>
      </c>
      <c r="AY24" s="14">
        <f t="shared" si="36"/>
        <v>2.8619683233550237</v>
      </c>
      <c r="AZ24" s="14">
        <f t="shared" si="37"/>
        <v>2.7542884302765072</v>
      </c>
      <c r="BA24" s="14">
        <f t="shared" si="38"/>
        <v>2.8619683233550237</v>
      </c>
      <c r="BB24" s="14">
        <f t="shared" si="39"/>
        <v>185.8590497006507</v>
      </c>
      <c r="BC24" s="36">
        <f t="shared" si="40"/>
        <v>1</v>
      </c>
      <c r="BD24" s="42">
        <f t="shared" si="41"/>
        <v>0</v>
      </c>
      <c r="BE24" s="14">
        <f t="shared" si="42"/>
        <v>2.1424660916988696</v>
      </c>
      <c r="BF24" s="14">
        <f t="shared" si="43"/>
        <v>2.0618570514813888</v>
      </c>
      <c r="BG24" s="14">
        <f t="shared" si="44"/>
        <v>2.1424660916988696</v>
      </c>
      <c r="BH24" s="14">
        <f t="shared" si="45"/>
        <v>164.27398275096607</v>
      </c>
      <c r="BI24" s="36">
        <f t="shared" si="46"/>
        <v>1</v>
      </c>
      <c r="BJ24" s="42">
        <f t="shared" si="47"/>
        <v>0</v>
      </c>
      <c r="BK24" s="14">
        <f t="shared" si="48"/>
        <v>1.689954788931826</v>
      </c>
      <c r="BL24" s="14">
        <f t="shared" si="49"/>
        <v>1.6263712232107415</v>
      </c>
      <c r="BM24" s="14">
        <f t="shared" si="50"/>
        <v>1.689954788931826</v>
      </c>
      <c r="BN24" s="14">
        <f t="shared" si="51"/>
        <v>150.6986436679548</v>
      </c>
      <c r="BP24" s="62">
        <f t="shared" si="52"/>
        <v>226.78008401219992</v>
      </c>
      <c r="BQ24" s="63">
        <f t="shared" si="53"/>
        <v>209.91672336658269</v>
      </c>
      <c r="BR24" s="63">
        <f t="shared" si="54"/>
        <v>185.8590497006507</v>
      </c>
      <c r="BS24" s="63">
        <f t="shared" si="55"/>
        <v>164.27398275096607</v>
      </c>
      <c r="BT24" s="63">
        <f t="shared" si="56"/>
        <v>150.6986436679548</v>
      </c>
    </row>
    <row r="25" spans="1:72" x14ac:dyDescent="0.3">
      <c r="A25" s="2" t="s">
        <v>23</v>
      </c>
      <c r="B25" s="4">
        <v>14.594570000000001</v>
      </c>
      <c r="C25" s="1">
        <v>12.69713</v>
      </c>
      <c r="D25" s="11">
        <v>10.37632</v>
      </c>
      <c r="E25" s="1">
        <v>8.3322299999999991</v>
      </c>
      <c r="F25" s="12">
        <v>6.9665569999999999</v>
      </c>
      <c r="G25" s="21">
        <f t="shared" si="14"/>
        <v>0.96009286066970612</v>
      </c>
      <c r="H25" s="14">
        <f t="shared" si="14"/>
        <v>0.60489597164772457</v>
      </c>
      <c r="I25" s="14">
        <f t="shared" si="14"/>
        <v>0.17044508413027762</v>
      </c>
      <c r="J25" s="14">
        <f t="shared" si="14"/>
        <v>-0.21220438509190703</v>
      </c>
      <c r="K25" s="14">
        <f t="shared" si="14"/>
        <v>-0.46785557881677636</v>
      </c>
      <c r="L25" s="14">
        <f t="shared" si="15"/>
        <v>106.78787394651447</v>
      </c>
      <c r="M25" s="14">
        <f t="shared" si="16"/>
        <v>101.48814415050535</v>
      </c>
      <c r="N25" s="14">
        <f t="shared" si="17"/>
        <v>95.005901809310942</v>
      </c>
      <c r="O25" s="14">
        <f t="shared" si="18"/>
        <v>89.296564660982526</v>
      </c>
      <c r="P25" s="14">
        <f t="shared" si="19"/>
        <v>85.48211050711987</v>
      </c>
      <c r="Q25" s="25">
        <f t="shared" si="2"/>
        <v>0.61313123244190781</v>
      </c>
      <c r="R25" s="24">
        <f t="shared" si="3"/>
        <v>0.52480240250842258</v>
      </c>
      <c r="S25" s="24">
        <f t="shared" si="4"/>
        <v>0.41676503015518246</v>
      </c>
      <c r="T25" s="24">
        <f t="shared" si="5"/>
        <v>0.32160941101637547</v>
      </c>
      <c r="U25" s="24">
        <f t="shared" si="6"/>
        <v>0.25803517511866458</v>
      </c>
      <c r="V25" s="49">
        <f t="shared" si="20"/>
        <v>106.78787394651447</v>
      </c>
      <c r="W25" s="49">
        <f t="shared" si="20"/>
        <v>101.48814415050535</v>
      </c>
      <c r="X25" s="49">
        <f t="shared" si="20"/>
        <v>95.005901809310956</v>
      </c>
      <c r="Y25" s="49">
        <f t="shared" si="20"/>
        <v>89.296564660982526</v>
      </c>
      <c r="Z25" s="49">
        <f t="shared" si="20"/>
        <v>85.48211050711987</v>
      </c>
      <c r="AA25" s="25">
        <f t="shared" si="8"/>
        <v>1.1872146354032467</v>
      </c>
      <c r="AB25" s="24">
        <f t="shared" si="9"/>
        <v>0.94276217469724288</v>
      </c>
      <c r="AC25" s="24">
        <f t="shared" si="10"/>
        <v>0.6437657820149445</v>
      </c>
      <c r="AD25" s="24">
        <f t="shared" si="11"/>
        <v>0.38041999484668887</v>
      </c>
      <c r="AE25" s="24">
        <f t="shared" si="12"/>
        <v>0.20447655243493942</v>
      </c>
      <c r="AF25" s="58">
        <f t="shared" si="21"/>
        <v>171.2328781241948</v>
      </c>
      <c r="AG25" s="58">
        <f t="shared" si="21"/>
        <v>156.56573048183458</v>
      </c>
      <c r="AH25" s="58">
        <f t="shared" si="21"/>
        <v>138.62594692089667</v>
      </c>
      <c r="AI25" s="58">
        <f t="shared" si="21"/>
        <v>122.82519969080133</v>
      </c>
      <c r="AJ25" s="58">
        <f t="shared" si="21"/>
        <v>112.26859314609636</v>
      </c>
      <c r="AK25" s="36">
        <f t="shared" si="22"/>
        <v>1</v>
      </c>
      <c r="AL25" s="34">
        <f t="shared" si="23"/>
        <v>0</v>
      </c>
      <c r="AM25" s="14">
        <f t="shared" si="24"/>
        <v>2.4208438523718083</v>
      </c>
      <c r="AN25" s="14">
        <f t="shared" si="25"/>
        <v>2.3297610108686584</v>
      </c>
      <c r="AO25" s="14">
        <f t="shared" si="26"/>
        <v>2.4208438523718083</v>
      </c>
      <c r="AP25" s="14">
        <f t="shared" si="27"/>
        <v>172.62531557115426</v>
      </c>
      <c r="AQ25" s="36">
        <f t="shared" si="28"/>
        <v>1</v>
      </c>
      <c r="AR25" s="34">
        <f t="shared" si="29"/>
        <v>0</v>
      </c>
      <c r="AS25" s="14">
        <f t="shared" si="30"/>
        <v>1.9223819744180486</v>
      </c>
      <c r="AT25" s="43">
        <f t="shared" si="31"/>
        <v>1.8500534710687386</v>
      </c>
      <c r="AU25" s="43">
        <f t="shared" si="32"/>
        <v>1.9223819744180486</v>
      </c>
      <c r="AV25" s="43">
        <f t="shared" si="33"/>
        <v>157.67145923254145</v>
      </c>
      <c r="AW25" s="36">
        <f t="shared" si="34"/>
        <v>1</v>
      </c>
      <c r="AX25" s="34">
        <f t="shared" si="35"/>
        <v>0</v>
      </c>
      <c r="AY25" s="14">
        <f t="shared" si="36"/>
        <v>1.3126998179472966</v>
      </c>
      <c r="AZ25" s="14">
        <f t="shared" si="37"/>
        <v>1.2633102510232819</v>
      </c>
      <c r="BA25" s="14">
        <f t="shared" si="38"/>
        <v>1.3126998179472966</v>
      </c>
      <c r="BB25" s="14">
        <f t="shared" si="39"/>
        <v>139.38099453841889</v>
      </c>
      <c r="BC25" s="36">
        <f t="shared" si="40"/>
        <v>1</v>
      </c>
      <c r="BD25" s="42">
        <f t="shared" si="41"/>
        <v>0</v>
      </c>
      <c r="BE25" s="14">
        <f t="shared" si="42"/>
        <v>0.77571264570127052</v>
      </c>
      <c r="BF25" s="14">
        <f t="shared" si="43"/>
        <v>0.74652690871489913</v>
      </c>
      <c r="BG25" s="14">
        <f t="shared" si="44"/>
        <v>0.77571264570127052</v>
      </c>
      <c r="BH25" s="14">
        <f t="shared" si="45"/>
        <v>123.27137937103811</v>
      </c>
      <c r="BI25" s="36">
        <f t="shared" si="46"/>
        <v>1</v>
      </c>
      <c r="BJ25" s="42">
        <f t="shared" si="47"/>
        <v>0</v>
      </c>
      <c r="BK25" s="14">
        <f t="shared" si="48"/>
        <v>0.4169471889538931</v>
      </c>
      <c r="BL25" s="14">
        <f t="shared" si="49"/>
        <v>0.40125979354858277</v>
      </c>
      <c r="BM25" s="14">
        <f t="shared" si="50"/>
        <v>0.4169471889538931</v>
      </c>
      <c r="BN25" s="14">
        <f t="shared" si="51"/>
        <v>112.50841566861679</v>
      </c>
      <c r="BP25" s="62">
        <f t="shared" si="52"/>
        <v>172.62531557115426</v>
      </c>
      <c r="BQ25" s="63">
        <f t="shared" si="53"/>
        <v>157.67145923254145</v>
      </c>
      <c r="BR25" s="63">
        <f t="shared" si="54"/>
        <v>139.38099453841889</v>
      </c>
      <c r="BS25" s="63">
        <f t="shared" si="55"/>
        <v>123.27137937103811</v>
      </c>
      <c r="BT25" s="63">
        <f t="shared" si="56"/>
        <v>112.50841566861679</v>
      </c>
    </row>
    <row r="26" spans="1:72" x14ac:dyDescent="0.3">
      <c r="A26" s="2" t="s">
        <v>24</v>
      </c>
      <c r="B26" s="4">
        <v>9.7937499999999993</v>
      </c>
      <c r="C26" s="1">
        <v>8.1280579999999993</v>
      </c>
      <c r="D26" s="11">
        <v>6.3138899999999998</v>
      </c>
      <c r="E26" s="1">
        <v>4.5357200000000004</v>
      </c>
      <c r="F26" s="12">
        <v>3.4717519999999999</v>
      </c>
      <c r="G26" s="21">
        <f t="shared" si="14"/>
        <v>6.1389171090847745E-2</v>
      </c>
      <c r="H26" s="14">
        <f t="shared" si="14"/>
        <v>-0.25042496609862974</v>
      </c>
      <c r="I26" s="14">
        <f t="shared" si="14"/>
        <v>-0.59003350695537859</v>
      </c>
      <c r="J26" s="14">
        <f t="shared" si="14"/>
        <v>-0.92290329580362485</v>
      </c>
      <c r="K26" s="14">
        <f t="shared" si="14"/>
        <v>-1.1220759303106129</v>
      </c>
      <c r="L26" s="14">
        <f t="shared" si="15"/>
        <v>93.378728572074976</v>
      </c>
      <c r="M26" s="14">
        <f t="shared" si="16"/>
        <v>88.726292909617115</v>
      </c>
      <c r="N26" s="14">
        <f t="shared" si="17"/>
        <v>83.659149703736432</v>
      </c>
      <c r="O26" s="14">
        <f t="shared" si="18"/>
        <v>78.692552324441422</v>
      </c>
      <c r="P26" s="14">
        <f t="shared" si="19"/>
        <v>75.7207888370056</v>
      </c>
      <c r="Q26" s="25">
        <f t="shared" si="2"/>
        <v>0.38964547620124951</v>
      </c>
      <c r="R26" s="24">
        <f t="shared" si="3"/>
        <v>0.31210488182695206</v>
      </c>
      <c r="S26" s="24">
        <f t="shared" si="4"/>
        <v>0.22765249506227392</v>
      </c>
      <c r="T26" s="24">
        <f t="shared" si="5"/>
        <v>0.14487587207402375</v>
      </c>
      <c r="U26" s="24">
        <f t="shared" si="6"/>
        <v>9.5346480616760015E-2</v>
      </c>
      <c r="V26" s="49">
        <f t="shared" si="20"/>
        <v>93.378728572074976</v>
      </c>
      <c r="W26" s="49">
        <f t="shared" si="20"/>
        <v>88.726292909617115</v>
      </c>
      <c r="X26" s="49">
        <f t="shared" si="20"/>
        <v>83.659149703736432</v>
      </c>
      <c r="Y26" s="49">
        <f t="shared" si="20"/>
        <v>78.692552324441422</v>
      </c>
      <c r="Z26" s="49">
        <f t="shared" si="20"/>
        <v>75.7207888370056</v>
      </c>
      <c r="AA26" s="25">
        <f t="shared" si="8"/>
        <v>0.5687116722494201</v>
      </c>
      <c r="AB26" s="24">
        <f t="shared" si="9"/>
        <v>0.35411594949755204</v>
      </c>
      <c r="AC26" s="24">
        <f t="shared" si="10"/>
        <v>0.12039165163617621</v>
      </c>
      <c r="AD26" s="24">
        <f t="shared" si="11"/>
        <v>-0.10869492398866266</v>
      </c>
      <c r="AE26" s="24">
        <f t="shared" si="12"/>
        <v>-0.24576887400154598</v>
      </c>
      <c r="AF26" s="58">
        <f t="shared" si="21"/>
        <v>134.1227003349652</v>
      </c>
      <c r="AG26" s="58">
        <f t="shared" si="21"/>
        <v>121.24695696985313</v>
      </c>
      <c r="AH26" s="58">
        <f t="shared" si="21"/>
        <v>107.22349909817058</v>
      </c>
      <c r="AI26" s="58">
        <f t="shared" si="21"/>
        <v>93.478304560680243</v>
      </c>
      <c r="AJ26" s="58">
        <f t="shared" si="21"/>
        <v>85.253867559907235</v>
      </c>
      <c r="AK26" s="36">
        <f t="shared" si="22"/>
        <v>1</v>
      </c>
      <c r="AL26" s="34">
        <f t="shared" si="23"/>
        <v>0</v>
      </c>
      <c r="AM26" s="14">
        <f t="shared" si="24"/>
        <v>1.1596573311021148</v>
      </c>
      <c r="AN26" s="14">
        <f t="shared" si="25"/>
        <v>1.1160258987058229</v>
      </c>
      <c r="AO26" s="14">
        <f t="shared" si="26"/>
        <v>1.1596573311021148</v>
      </c>
      <c r="AP26" s="14">
        <f t="shared" si="27"/>
        <v>134.78971993306345</v>
      </c>
      <c r="AQ26" s="36">
        <f t="shared" si="28"/>
        <v>1</v>
      </c>
      <c r="AR26" s="34">
        <f t="shared" si="29"/>
        <v>0</v>
      </c>
      <c r="AS26" s="14">
        <f t="shared" si="30"/>
        <v>0.7220761889249957</v>
      </c>
      <c r="AT26" s="43">
        <f t="shared" si="31"/>
        <v>0.69490849241924335</v>
      </c>
      <c r="AU26" s="43">
        <f t="shared" si="32"/>
        <v>0.7220761889249957</v>
      </c>
      <c r="AV26" s="43">
        <f t="shared" si="33"/>
        <v>121.66228566774987</v>
      </c>
      <c r="AW26" s="36">
        <f t="shared" si="34"/>
        <v>1</v>
      </c>
      <c r="AX26" s="34">
        <f t="shared" si="35"/>
        <v>0</v>
      </c>
      <c r="AY26" s="14">
        <f t="shared" si="36"/>
        <v>0.24549005803094101</v>
      </c>
      <c r="AZ26" s="14">
        <f t="shared" si="37"/>
        <v>0.23625363742317476</v>
      </c>
      <c r="BA26" s="14">
        <f t="shared" si="38"/>
        <v>0.24549005803094101</v>
      </c>
      <c r="BB26" s="14">
        <f t="shared" si="39"/>
        <v>107.36470174092823</v>
      </c>
      <c r="BC26" s="36">
        <f t="shared" si="40"/>
        <v>0</v>
      </c>
      <c r="BD26" s="42">
        <f t="shared" si="41"/>
        <v>1</v>
      </c>
      <c r="BE26" s="14">
        <f t="shared" si="42"/>
        <v>-0.22163931497744691</v>
      </c>
      <c r="BF26" s="14">
        <f t="shared" si="43"/>
        <v>-0.21330026470075153</v>
      </c>
      <c r="BG26" s="14">
        <f t="shared" si="44"/>
        <v>-0.21330026470075153</v>
      </c>
      <c r="BH26" s="14">
        <f t="shared" si="45"/>
        <v>93.600992058977454</v>
      </c>
      <c r="BI26" s="36">
        <f t="shared" si="46"/>
        <v>0</v>
      </c>
      <c r="BJ26" s="42">
        <f t="shared" si="47"/>
        <v>1</v>
      </c>
      <c r="BK26" s="14">
        <f t="shared" si="48"/>
        <v>-0.50114617019432095</v>
      </c>
      <c r="BL26" s="14">
        <f t="shared" si="49"/>
        <v>-0.48229083710664633</v>
      </c>
      <c r="BM26" s="14">
        <f t="shared" si="50"/>
        <v>-0.48229083710664633</v>
      </c>
      <c r="BN26" s="14">
        <f t="shared" si="51"/>
        <v>85.531274886800617</v>
      </c>
      <c r="BP26" s="62">
        <f t="shared" si="52"/>
        <v>134.78971993306345</v>
      </c>
      <c r="BQ26" s="63">
        <f t="shared" si="53"/>
        <v>121.66228566774987</v>
      </c>
      <c r="BR26" s="63">
        <f t="shared" si="54"/>
        <v>107.36470174092823</v>
      </c>
      <c r="BS26" s="63">
        <f t="shared" si="55"/>
        <v>93.600992058977454</v>
      </c>
      <c r="BT26" s="63">
        <f t="shared" si="56"/>
        <v>85.531274886800617</v>
      </c>
    </row>
    <row r="27" spans="1:72" x14ac:dyDescent="0.3">
      <c r="A27" s="2" t="s">
        <v>25</v>
      </c>
      <c r="B27" s="4">
        <v>7.5152800000000006</v>
      </c>
      <c r="C27" s="1">
        <v>6.5751749999999998</v>
      </c>
      <c r="D27" s="11">
        <v>4.7723199999999997</v>
      </c>
      <c r="E27" s="1">
        <v>3.8716200000000001</v>
      </c>
      <c r="F27" s="12">
        <v>3.0606789999999999</v>
      </c>
      <c r="G27" s="21">
        <f t="shared" si="14"/>
        <v>-0.36513575498318535</v>
      </c>
      <c r="H27" s="14">
        <f t="shared" si="14"/>
        <v>-0.54112148910600877</v>
      </c>
      <c r="I27" s="14">
        <f t="shared" si="14"/>
        <v>-0.87861225949017063</v>
      </c>
      <c r="J27" s="14">
        <f t="shared" si="14"/>
        <v>-1.0472214581694956</v>
      </c>
      <c r="K27" s="14">
        <f t="shared" si="14"/>
        <v>-1.1990279555451042</v>
      </c>
      <c r="L27" s="14">
        <f t="shared" si="15"/>
        <v>87.014745864683505</v>
      </c>
      <c r="M27" s="14">
        <f t="shared" si="16"/>
        <v>84.388943478375026</v>
      </c>
      <c r="N27" s="14">
        <f t="shared" si="17"/>
        <v>79.353398553958954</v>
      </c>
      <c r="O27" s="14">
        <f t="shared" si="18"/>
        <v>76.837658068217436</v>
      </c>
      <c r="P27" s="14">
        <f t="shared" si="19"/>
        <v>74.572622978567466</v>
      </c>
      <c r="Q27" s="25">
        <f t="shared" si="2"/>
        <v>0.2835790977447249</v>
      </c>
      <c r="R27" s="24">
        <f t="shared" si="3"/>
        <v>0.23981572463958367</v>
      </c>
      <c r="S27" s="24">
        <f t="shared" si="4"/>
        <v>0.155889975899316</v>
      </c>
      <c r="T27" s="24">
        <f t="shared" si="5"/>
        <v>0.11396096780362384</v>
      </c>
      <c r="U27" s="24">
        <f t="shared" si="6"/>
        <v>7.6210382976124438E-2</v>
      </c>
      <c r="V27" s="49">
        <f t="shared" si="20"/>
        <v>87.014745864683491</v>
      </c>
      <c r="W27" s="49">
        <f t="shared" si="20"/>
        <v>84.388943478375026</v>
      </c>
      <c r="X27" s="49">
        <f t="shared" si="20"/>
        <v>79.353398553958954</v>
      </c>
      <c r="Y27" s="49">
        <f t="shared" si="20"/>
        <v>76.837658068217436</v>
      </c>
      <c r="Z27" s="49">
        <f t="shared" si="20"/>
        <v>74.572622978567466</v>
      </c>
      <c r="AA27" s="25">
        <f t="shared" si="8"/>
        <v>0.27517005926307658</v>
      </c>
      <c r="AB27" s="24">
        <f t="shared" si="9"/>
        <v>0.15405372326719913</v>
      </c>
      <c r="AC27" s="24">
        <f t="shared" si="10"/>
        <v>-7.8213089409945938E-2</v>
      </c>
      <c r="AD27" s="24">
        <f t="shared" si="11"/>
        <v>-0.19425276990466372</v>
      </c>
      <c r="AE27" s="24">
        <f t="shared" si="12"/>
        <v>-0.29872854934295284</v>
      </c>
      <c r="AF27" s="58">
        <f t="shared" si="21"/>
        <v>116.5102035557846</v>
      </c>
      <c r="AG27" s="58">
        <f t="shared" si="21"/>
        <v>109.24322339603195</v>
      </c>
      <c r="AH27" s="58">
        <f t="shared" si="21"/>
        <v>95.307214635403241</v>
      </c>
      <c r="AI27" s="58">
        <f t="shared" si="21"/>
        <v>88.344833805720171</v>
      </c>
      <c r="AJ27" s="58">
        <f t="shared" si="21"/>
        <v>82.076287039422823</v>
      </c>
      <c r="AK27" s="36">
        <f t="shared" si="22"/>
        <v>1</v>
      </c>
      <c r="AL27" s="34">
        <f t="shared" si="23"/>
        <v>0</v>
      </c>
      <c r="AM27" s="14">
        <f t="shared" si="24"/>
        <v>0.56109799059000331</v>
      </c>
      <c r="AN27" s="14">
        <f t="shared" si="25"/>
        <v>0.53998700513979603</v>
      </c>
      <c r="AO27" s="14">
        <f t="shared" si="26"/>
        <v>0.56109799059000331</v>
      </c>
      <c r="AP27" s="14">
        <f t="shared" si="27"/>
        <v>116.8329397177001</v>
      </c>
      <c r="AQ27" s="36">
        <f t="shared" si="28"/>
        <v>1</v>
      </c>
      <c r="AR27" s="34">
        <f t="shared" si="29"/>
        <v>0</v>
      </c>
      <c r="AS27" s="14">
        <f t="shared" si="30"/>
        <v>0.31413023204495355</v>
      </c>
      <c r="AT27" s="43">
        <f t="shared" si="31"/>
        <v>0.3023112648246325</v>
      </c>
      <c r="AU27" s="43">
        <f t="shared" si="32"/>
        <v>0.31413023204495355</v>
      </c>
      <c r="AV27" s="43">
        <f t="shared" si="33"/>
        <v>109.42390696134861</v>
      </c>
      <c r="AW27" s="36">
        <f t="shared" si="34"/>
        <v>0</v>
      </c>
      <c r="AX27" s="34">
        <f t="shared" si="35"/>
        <v>1</v>
      </c>
      <c r="AY27" s="14">
        <f t="shared" si="36"/>
        <v>-0.15948394757512638</v>
      </c>
      <c r="AZ27" s="14">
        <f t="shared" si="37"/>
        <v>-0.153483456835069</v>
      </c>
      <c r="BA27" s="14">
        <f t="shared" si="38"/>
        <v>-0.153483456835069</v>
      </c>
      <c r="BB27" s="14">
        <f t="shared" si="39"/>
        <v>95.395496294947932</v>
      </c>
      <c r="BC27" s="36">
        <f t="shared" si="40"/>
        <v>0</v>
      </c>
      <c r="BD27" s="42">
        <f t="shared" si="41"/>
        <v>1</v>
      </c>
      <c r="BE27" s="14">
        <f t="shared" si="42"/>
        <v>-0.39609992145200823</v>
      </c>
      <c r="BF27" s="14">
        <f t="shared" si="43"/>
        <v>-0.38119689235755583</v>
      </c>
      <c r="BG27" s="14">
        <f t="shared" si="44"/>
        <v>-0.38119689235755583</v>
      </c>
      <c r="BH27" s="14">
        <f t="shared" si="45"/>
        <v>88.564093229273325</v>
      </c>
      <c r="BI27" s="36">
        <f t="shared" si="46"/>
        <v>0</v>
      </c>
      <c r="BJ27" s="42">
        <f t="shared" si="47"/>
        <v>1</v>
      </c>
      <c r="BK27" s="14">
        <f t="shared" si="48"/>
        <v>-0.60913599836073762</v>
      </c>
      <c r="BL27" s="14">
        <f t="shared" si="49"/>
        <v>-0.58621761081657786</v>
      </c>
      <c r="BM27" s="14">
        <f t="shared" si="50"/>
        <v>-0.58621761081657786</v>
      </c>
      <c r="BN27" s="14">
        <f t="shared" si="51"/>
        <v>82.413471675502663</v>
      </c>
      <c r="BP27" s="62">
        <f t="shared" si="52"/>
        <v>116.8329397177001</v>
      </c>
      <c r="BQ27" s="63">
        <f t="shared" si="53"/>
        <v>109.42390696134861</v>
      </c>
      <c r="BR27" s="63">
        <f t="shared" si="54"/>
        <v>95.395496294947932</v>
      </c>
      <c r="BS27" s="63">
        <f t="shared" si="55"/>
        <v>88.564093229273325</v>
      </c>
      <c r="BT27" s="63">
        <f t="shared" si="56"/>
        <v>82.413471675502663</v>
      </c>
    </row>
    <row r="28" spans="1:72" x14ac:dyDescent="0.3">
      <c r="A28" s="2" t="s">
        <v>26</v>
      </c>
      <c r="B28" s="4">
        <v>11.279579999999999</v>
      </c>
      <c r="C28" s="1">
        <v>9.9126469999999998</v>
      </c>
      <c r="D28" s="11">
        <v>7.9093800000000005</v>
      </c>
      <c r="E28" s="1">
        <v>6.2801900000000002</v>
      </c>
      <c r="F28" s="12">
        <v>5.0047879999999996</v>
      </c>
      <c r="G28" s="21">
        <f t="shared" si="14"/>
        <v>0.3395335095761387</v>
      </c>
      <c r="H28" s="14">
        <f t="shared" si="14"/>
        <v>8.3646446427114871E-2</v>
      </c>
      <c r="I28" s="14">
        <f t="shared" si="14"/>
        <v>-0.29136104065041973</v>
      </c>
      <c r="J28" s="14">
        <f t="shared" si="14"/>
        <v>-0.59634207806173278</v>
      </c>
      <c r="K28" s="14">
        <f t="shared" si="14"/>
        <v>-0.83509472512957861</v>
      </c>
      <c r="L28" s="14">
        <f t="shared" si="15"/>
        <v>97.528792617738716</v>
      </c>
      <c r="M28" s="14">
        <f t="shared" si="16"/>
        <v>93.710819164428926</v>
      </c>
      <c r="N28" s="14">
        <f t="shared" si="17"/>
        <v>88.115504525092888</v>
      </c>
      <c r="O28" s="14">
        <f t="shared" si="18"/>
        <v>83.565022408999567</v>
      </c>
      <c r="P28" s="14">
        <f t="shared" si="19"/>
        <v>80.002703715765733</v>
      </c>
      <c r="Q28" s="25">
        <f t="shared" si="2"/>
        <v>0.45881321029564531</v>
      </c>
      <c r="R28" s="24">
        <f t="shared" si="3"/>
        <v>0.39518031940714882</v>
      </c>
      <c r="S28" s="24">
        <f t="shared" si="4"/>
        <v>0.30192507541821473</v>
      </c>
      <c r="T28" s="24">
        <f t="shared" si="5"/>
        <v>0.2260837068166596</v>
      </c>
      <c r="U28" s="24">
        <f t="shared" si="6"/>
        <v>0.16671172859609557</v>
      </c>
      <c r="V28" s="49">
        <f t="shared" si="20"/>
        <v>97.528792617738716</v>
      </c>
      <c r="W28" s="49">
        <f t="shared" si="20"/>
        <v>93.710819164428926</v>
      </c>
      <c r="X28" s="49">
        <f t="shared" si="20"/>
        <v>88.115504525092888</v>
      </c>
      <c r="Y28" s="49">
        <f t="shared" si="20"/>
        <v>83.565022408999582</v>
      </c>
      <c r="Z28" s="49">
        <f t="shared" si="20"/>
        <v>80.002703715765733</v>
      </c>
      <c r="AA28" s="25">
        <f t="shared" si="8"/>
        <v>0.76013527441381068</v>
      </c>
      <c r="AB28" s="24">
        <f t="shared" si="9"/>
        <v>0.58402950270548826</v>
      </c>
      <c r="AC28" s="24">
        <f t="shared" si="10"/>
        <v>0.32594305591342443</v>
      </c>
      <c r="AD28" s="24">
        <f t="shared" si="11"/>
        <v>0.1160499871167225</v>
      </c>
      <c r="AE28" s="24">
        <f t="shared" si="12"/>
        <v>-4.826359185776867E-2</v>
      </c>
      <c r="AF28" s="58">
        <f t="shared" si="21"/>
        <v>145.60811646482864</v>
      </c>
      <c r="AG28" s="58">
        <f t="shared" si="21"/>
        <v>135.0417701623293</v>
      </c>
      <c r="AH28" s="58">
        <f t="shared" si="21"/>
        <v>119.55658335480547</v>
      </c>
      <c r="AI28" s="58">
        <f t="shared" si="21"/>
        <v>106.96299922700335</v>
      </c>
      <c r="AJ28" s="58">
        <f t="shared" si="21"/>
        <v>97.104184488533875</v>
      </c>
      <c r="AK28" s="36">
        <f t="shared" si="22"/>
        <v>1</v>
      </c>
      <c r="AL28" s="34">
        <f t="shared" si="23"/>
        <v>0</v>
      </c>
      <c r="AM28" s="14">
        <f t="shared" si="24"/>
        <v>1.5499883097470437</v>
      </c>
      <c r="AN28" s="14">
        <f t="shared" si="25"/>
        <v>1.491670901373056</v>
      </c>
      <c r="AO28" s="14">
        <f t="shared" si="26"/>
        <v>1.5499883097470437</v>
      </c>
      <c r="AP28" s="14">
        <f t="shared" si="27"/>
        <v>146.49964929241131</v>
      </c>
      <c r="AQ28" s="36">
        <f t="shared" si="28"/>
        <v>1</v>
      </c>
      <c r="AR28" s="34">
        <f t="shared" si="29"/>
        <v>0</v>
      </c>
      <c r="AS28" s="14">
        <f t="shared" si="30"/>
        <v>1.1908918480845061</v>
      </c>
      <c r="AT28" s="43">
        <f t="shared" si="31"/>
        <v>1.1460852351589341</v>
      </c>
      <c r="AU28" s="43">
        <f t="shared" si="32"/>
        <v>1.1908918480845061</v>
      </c>
      <c r="AV28" s="43">
        <f t="shared" si="33"/>
        <v>135.72675544253519</v>
      </c>
      <c r="AW28" s="36">
        <f t="shared" si="34"/>
        <v>1</v>
      </c>
      <c r="AX28" s="34">
        <f t="shared" si="35"/>
        <v>0</v>
      </c>
      <c r="AY28" s="14">
        <f t="shared" si="36"/>
        <v>0.66462897238735996</v>
      </c>
      <c r="AZ28" s="14">
        <f t="shared" si="37"/>
        <v>0.63962269398115501</v>
      </c>
      <c r="BA28" s="14">
        <f t="shared" si="38"/>
        <v>0.66462897238735996</v>
      </c>
      <c r="BB28" s="14">
        <f t="shared" si="39"/>
        <v>119.93886917162079</v>
      </c>
      <c r="BC28" s="36">
        <f t="shared" si="40"/>
        <v>1</v>
      </c>
      <c r="BD28" s="42">
        <f t="shared" si="41"/>
        <v>0</v>
      </c>
      <c r="BE28" s="14">
        <f t="shared" si="42"/>
        <v>0.2366369900619715</v>
      </c>
      <c r="BF28" s="14">
        <f t="shared" si="43"/>
        <v>0.22773366098583966</v>
      </c>
      <c r="BG28" s="14">
        <f t="shared" si="44"/>
        <v>0.2366369900619715</v>
      </c>
      <c r="BH28" s="14">
        <f t="shared" si="45"/>
        <v>107.09910970185915</v>
      </c>
      <c r="BI28" s="36">
        <f t="shared" si="46"/>
        <v>0</v>
      </c>
      <c r="BJ28" s="42">
        <f t="shared" si="47"/>
        <v>1</v>
      </c>
      <c r="BK28" s="14">
        <f t="shared" si="48"/>
        <v>-9.8414066132680555E-2</v>
      </c>
      <c r="BL28" s="14">
        <f t="shared" si="49"/>
        <v>-9.4711294151554562E-2</v>
      </c>
      <c r="BM28" s="14">
        <f t="shared" si="50"/>
        <v>-9.4711294151554562E-2</v>
      </c>
      <c r="BN28" s="14">
        <f t="shared" si="51"/>
        <v>97.158661175453361</v>
      </c>
      <c r="BP28" s="62">
        <f t="shared" si="52"/>
        <v>146.49964929241131</v>
      </c>
      <c r="BQ28" s="63">
        <f t="shared" si="53"/>
        <v>135.72675544253519</v>
      </c>
      <c r="BR28" s="63">
        <f t="shared" si="54"/>
        <v>119.93886917162079</v>
      </c>
      <c r="BS28" s="63">
        <f t="shared" si="55"/>
        <v>107.09910970185915</v>
      </c>
      <c r="BT28" s="63">
        <f t="shared" si="56"/>
        <v>97.158661175453361</v>
      </c>
    </row>
    <row r="29" spans="1:72" x14ac:dyDescent="0.3">
      <c r="A29" s="2" t="s">
        <v>27</v>
      </c>
      <c r="B29" s="4">
        <v>7.9556699999999996</v>
      </c>
      <c r="C29" s="1">
        <v>6.418291</v>
      </c>
      <c r="D29" s="11">
        <v>4.9733600000000004</v>
      </c>
      <c r="E29" s="1">
        <v>4.1569399999999996</v>
      </c>
      <c r="F29" s="12">
        <v>3.5515629999999998</v>
      </c>
      <c r="G29" s="21">
        <f t="shared" si="14"/>
        <v>-0.28269564728207752</v>
      </c>
      <c r="H29" s="14">
        <f t="shared" si="14"/>
        <v>-0.57048985318462231</v>
      </c>
      <c r="I29" s="14">
        <f t="shared" si="14"/>
        <v>-0.84097798248063182</v>
      </c>
      <c r="J29" s="14">
        <f t="shared" si="14"/>
        <v>-0.99381013745540114</v>
      </c>
      <c r="K29" s="14">
        <f t="shared" si="14"/>
        <v>-1.1071354742699828</v>
      </c>
      <c r="L29" s="14">
        <f t="shared" si="15"/>
        <v>88.244796883353089</v>
      </c>
      <c r="M29" s="14">
        <f t="shared" si="16"/>
        <v>83.950751593879545</v>
      </c>
      <c r="N29" s="14">
        <f t="shared" si="17"/>
        <v>79.914922332412914</v>
      </c>
      <c r="O29" s="14">
        <f t="shared" si="18"/>
        <v>77.63458387635751</v>
      </c>
      <c r="P29" s="14">
        <f t="shared" si="19"/>
        <v>75.943708526033603</v>
      </c>
      <c r="Q29" s="25">
        <f t="shared" si="2"/>
        <v>0.30407994805588495</v>
      </c>
      <c r="R29" s="24">
        <f t="shared" si="3"/>
        <v>0.23251252656465909</v>
      </c>
      <c r="S29" s="24">
        <f t="shared" si="4"/>
        <v>0.16524870554021528</v>
      </c>
      <c r="T29" s="24">
        <f t="shared" si="5"/>
        <v>0.12724306460595855</v>
      </c>
      <c r="U29" s="24">
        <f t="shared" si="6"/>
        <v>9.9061808767226631E-2</v>
      </c>
      <c r="V29" s="49">
        <f t="shared" si="20"/>
        <v>88.244796883353104</v>
      </c>
      <c r="W29" s="49">
        <f t="shared" si="20"/>
        <v>83.950751593879545</v>
      </c>
      <c r="X29" s="49">
        <f t="shared" si="20"/>
        <v>79.914922332412914</v>
      </c>
      <c r="Y29" s="49">
        <f t="shared" si="20"/>
        <v>77.63458387635751</v>
      </c>
      <c r="Z29" s="49">
        <f t="shared" si="20"/>
        <v>75.943708526033603</v>
      </c>
      <c r="AA29" s="25">
        <f t="shared" si="8"/>
        <v>0.33190672507085794</v>
      </c>
      <c r="AB29" s="24">
        <f t="shared" si="9"/>
        <v>0.13384192218500385</v>
      </c>
      <c r="AC29" s="24">
        <f t="shared" si="10"/>
        <v>-5.231254831229059E-2</v>
      </c>
      <c r="AD29" s="24">
        <f t="shared" si="11"/>
        <v>-0.15749420252512245</v>
      </c>
      <c r="AE29" s="24">
        <f t="shared" si="12"/>
        <v>-0.23548660139139399</v>
      </c>
      <c r="AF29" s="58">
        <f t="shared" si="21"/>
        <v>119.91440350425148</v>
      </c>
      <c r="AG29" s="58">
        <f t="shared" si="21"/>
        <v>108.03051533110023</v>
      </c>
      <c r="AH29" s="58">
        <f t="shared" si="21"/>
        <v>96.861247101262563</v>
      </c>
      <c r="AI29" s="58">
        <f t="shared" si="21"/>
        <v>90.550347848492649</v>
      </c>
      <c r="AJ29" s="58">
        <f t="shared" si="21"/>
        <v>85.870803916516365</v>
      </c>
      <c r="AK29" s="36">
        <f t="shared" si="22"/>
        <v>1</v>
      </c>
      <c r="AL29" s="34">
        <f t="shared" si="23"/>
        <v>0</v>
      </c>
      <c r="AM29" s="14">
        <f t="shared" si="24"/>
        <v>0.67678946248479599</v>
      </c>
      <c r="AN29" s="14">
        <f t="shared" si="25"/>
        <v>0.65132565271362497</v>
      </c>
      <c r="AO29" s="14">
        <f t="shared" si="26"/>
        <v>0.67678946248479599</v>
      </c>
      <c r="AP29" s="14">
        <f t="shared" si="27"/>
        <v>120.30368387454388</v>
      </c>
      <c r="AQ29" s="36">
        <f t="shared" si="28"/>
        <v>1</v>
      </c>
      <c r="AR29" s="34">
        <f t="shared" si="29"/>
        <v>0</v>
      </c>
      <c r="AS29" s="14">
        <f t="shared" si="30"/>
        <v>0.27291644227510709</v>
      </c>
      <c r="AT29" s="43">
        <f t="shared" si="31"/>
        <v>0.26264811991677217</v>
      </c>
      <c r="AU29" s="43">
        <f t="shared" si="32"/>
        <v>0.27291644227510709</v>
      </c>
      <c r="AV29" s="43">
        <f t="shared" si="33"/>
        <v>108.18749326825321</v>
      </c>
      <c r="AW29" s="36">
        <f t="shared" si="34"/>
        <v>0</v>
      </c>
      <c r="AX29" s="34">
        <f t="shared" si="35"/>
        <v>1</v>
      </c>
      <c r="AY29" s="14">
        <f t="shared" si="36"/>
        <v>-0.10667027444510693</v>
      </c>
      <c r="AZ29" s="14">
        <f t="shared" si="37"/>
        <v>-0.10265686742967216</v>
      </c>
      <c r="BA29" s="14">
        <f t="shared" si="38"/>
        <v>-0.10265686742967216</v>
      </c>
      <c r="BB29" s="14">
        <f t="shared" si="39"/>
        <v>96.920293977109836</v>
      </c>
      <c r="BC29" s="36">
        <f t="shared" si="40"/>
        <v>0</v>
      </c>
      <c r="BD29" s="42">
        <f t="shared" si="41"/>
        <v>1</v>
      </c>
      <c r="BE29" s="14">
        <f t="shared" si="42"/>
        <v>-0.32114569733015652</v>
      </c>
      <c r="BF29" s="14">
        <f t="shared" si="43"/>
        <v>-0.30906277731006404</v>
      </c>
      <c r="BG29" s="14">
        <f t="shared" si="44"/>
        <v>-0.30906277731006404</v>
      </c>
      <c r="BH29" s="14">
        <f t="shared" si="45"/>
        <v>90.728116680698079</v>
      </c>
      <c r="BI29" s="36">
        <f t="shared" si="46"/>
        <v>0</v>
      </c>
      <c r="BJ29" s="42">
        <f t="shared" si="47"/>
        <v>1</v>
      </c>
      <c r="BK29" s="14">
        <f t="shared" si="48"/>
        <v>-0.48017963584205292</v>
      </c>
      <c r="BL29" s="14">
        <f t="shared" si="49"/>
        <v>-0.46211315641109268</v>
      </c>
      <c r="BM29" s="14">
        <f t="shared" si="50"/>
        <v>-0.46211315641109268</v>
      </c>
      <c r="BN29" s="14">
        <f t="shared" si="51"/>
        <v>86.136605307667224</v>
      </c>
      <c r="BP29" s="62">
        <f t="shared" si="52"/>
        <v>120.30368387454388</v>
      </c>
      <c r="BQ29" s="63">
        <f t="shared" si="53"/>
        <v>108.18749326825321</v>
      </c>
      <c r="BR29" s="63">
        <f t="shared" si="54"/>
        <v>96.920293977109836</v>
      </c>
      <c r="BS29" s="63">
        <f t="shared" si="55"/>
        <v>90.728116680698079</v>
      </c>
      <c r="BT29" s="63">
        <f t="shared" si="56"/>
        <v>86.136605307667224</v>
      </c>
    </row>
    <row r="30" spans="1:72" x14ac:dyDescent="0.3">
      <c r="A30" s="2" t="s">
        <v>28</v>
      </c>
      <c r="B30" s="4">
        <v>4.3902200000000002</v>
      </c>
      <c r="C30" s="1">
        <v>3.7291859999999999</v>
      </c>
      <c r="D30" s="11">
        <v>3.0356100000000001</v>
      </c>
      <c r="E30" s="1">
        <v>2.1807799999999999</v>
      </c>
      <c r="F30" s="12">
        <v>1.9895699999999998</v>
      </c>
      <c r="G30" s="21">
        <f t="shared" si="14"/>
        <v>-0.95014059835479825</v>
      </c>
      <c r="H30" s="14">
        <f t="shared" si="14"/>
        <v>-1.0738848117885598</v>
      </c>
      <c r="I30" s="14">
        <f t="shared" si="14"/>
        <v>-1.2037208210960002</v>
      </c>
      <c r="J30" s="14">
        <f t="shared" si="14"/>
        <v>-1.3637432495483677</v>
      </c>
      <c r="K30" s="14">
        <f t="shared" si="14"/>
        <v>-1.3995373706535901</v>
      </c>
      <c r="L30" s="14">
        <f t="shared" si="15"/>
        <v>78.286157031141329</v>
      </c>
      <c r="M30" s="14">
        <f t="shared" si="16"/>
        <v>76.439826403572027</v>
      </c>
      <c r="N30" s="14">
        <f t="shared" si="17"/>
        <v>74.502602885043473</v>
      </c>
      <c r="O30" s="14">
        <f t="shared" si="18"/>
        <v>72.114981657746455</v>
      </c>
      <c r="P30" s="14">
        <f t="shared" si="19"/>
        <v>71.580914001169745</v>
      </c>
      <c r="Q30" s="25">
        <f t="shared" si="2"/>
        <v>0.13810261718568886</v>
      </c>
      <c r="R30" s="24">
        <f t="shared" si="3"/>
        <v>0.10733044005953388</v>
      </c>
      <c r="S30" s="24">
        <f t="shared" si="4"/>
        <v>7.5043381417391336E-2</v>
      </c>
      <c r="T30" s="24">
        <f t="shared" si="5"/>
        <v>3.5249694295774216E-2</v>
      </c>
      <c r="U30" s="24">
        <f t="shared" si="6"/>
        <v>2.6348566686162461E-2</v>
      </c>
      <c r="V30" s="49">
        <f t="shared" si="20"/>
        <v>78.286157031141329</v>
      </c>
      <c r="W30" s="49">
        <f t="shared" si="20"/>
        <v>76.439826403572027</v>
      </c>
      <c r="X30" s="49">
        <f t="shared" si="20"/>
        <v>74.502602885043473</v>
      </c>
      <c r="Y30" s="49">
        <f t="shared" si="20"/>
        <v>72.114981657746455</v>
      </c>
      <c r="Z30" s="49">
        <f t="shared" si="20"/>
        <v>71.580914001169745</v>
      </c>
      <c r="AA30" s="25">
        <f t="shared" si="8"/>
        <v>-0.127440092759598</v>
      </c>
      <c r="AB30" s="24">
        <f t="shared" si="9"/>
        <v>-0.21260293738727132</v>
      </c>
      <c r="AC30" s="24">
        <f t="shared" si="10"/>
        <v>-0.30195825818088118</v>
      </c>
      <c r="AD30" s="24">
        <f t="shared" si="11"/>
        <v>-0.41208837928368974</v>
      </c>
      <c r="AE30" s="24">
        <f t="shared" si="12"/>
        <v>-0.43672249420252512</v>
      </c>
      <c r="AF30" s="58">
        <f t="shared" si="21"/>
        <v>92.353594434424124</v>
      </c>
      <c r="AG30" s="58">
        <f t="shared" si="21"/>
        <v>87.243823756763717</v>
      </c>
      <c r="AH30" s="58">
        <f t="shared" si="21"/>
        <v>81.882504509147125</v>
      </c>
      <c r="AI30" s="58">
        <f t="shared" si="21"/>
        <v>75.274697242978618</v>
      </c>
      <c r="AJ30" s="58">
        <f t="shared" si="21"/>
        <v>73.796650347848498</v>
      </c>
      <c r="AK30" s="36">
        <f t="shared" si="22"/>
        <v>0</v>
      </c>
      <c r="AL30" s="34">
        <f t="shared" si="23"/>
        <v>1</v>
      </c>
      <c r="AM30" s="14">
        <f t="shared" si="24"/>
        <v>-0.25986250160905161</v>
      </c>
      <c r="AN30" s="14">
        <f t="shared" si="25"/>
        <v>-0.25008532617351925</v>
      </c>
      <c r="AO30" s="14">
        <f t="shared" si="26"/>
        <v>-0.25008532617351925</v>
      </c>
      <c r="AP30" s="14">
        <f t="shared" si="27"/>
        <v>92.497440214794423</v>
      </c>
      <c r="AQ30" s="36">
        <f t="shared" si="28"/>
        <v>0</v>
      </c>
      <c r="AR30" s="34">
        <f t="shared" si="29"/>
        <v>1</v>
      </c>
      <c r="AS30" s="14">
        <f t="shared" si="30"/>
        <v>-0.43351766279005621</v>
      </c>
      <c r="AT30" s="43">
        <f t="shared" si="31"/>
        <v>-0.41720681294733036</v>
      </c>
      <c r="AU30" s="43">
        <f t="shared" si="32"/>
        <v>-0.41720681294733036</v>
      </c>
      <c r="AV30" s="43">
        <f t="shared" si="33"/>
        <v>87.483795611580092</v>
      </c>
      <c r="AW30" s="36">
        <f t="shared" si="34"/>
        <v>0</v>
      </c>
      <c r="AX30" s="34">
        <f t="shared" si="35"/>
        <v>1</v>
      </c>
      <c r="AY30" s="14">
        <f t="shared" si="36"/>
        <v>-0.61572168266085914</v>
      </c>
      <c r="AZ30" s="14">
        <f t="shared" si="37"/>
        <v>-0.5925555125764459</v>
      </c>
      <c r="BA30" s="14">
        <f t="shared" si="38"/>
        <v>-0.5925555125764459</v>
      </c>
      <c r="BB30" s="14">
        <f t="shared" si="39"/>
        <v>82.223334622706631</v>
      </c>
      <c r="BC30" s="36">
        <f t="shared" si="40"/>
        <v>0</v>
      </c>
      <c r="BD30" s="42">
        <f t="shared" si="41"/>
        <v>1</v>
      </c>
      <c r="BE30" s="14">
        <f t="shared" si="42"/>
        <v>-0.84028750141202502</v>
      </c>
      <c r="BF30" s="14">
        <f t="shared" si="43"/>
        <v>-0.80867217304906447</v>
      </c>
      <c r="BG30" s="14">
        <f t="shared" si="44"/>
        <v>-0.80867217304906447</v>
      </c>
      <c r="BH30" s="14">
        <f t="shared" si="45"/>
        <v>75.739834808528059</v>
      </c>
      <c r="BI30" s="36">
        <f t="shared" si="46"/>
        <v>0</v>
      </c>
      <c r="BJ30" s="42">
        <f t="shared" si="47"/>
        <v>1</v>
      </c>
      <c r="BK30" s="14">
        <f t="shared" si="48"/>
        <v>-0.89051881079916684</v>
      </c>
      <c r="BL30" s="14">
        <f t="shared" si="49"/>
        <v>-0.85701355864499518</v>
      </c>
      <c r="BM30" s="14">
        <f t="shared" si="50"/>
        <v>-0.85701355864499518</v>
      </c>
      <c r="BN30" s="14">
        <f t="shared" si="51"/>
        <v>74.289593240650149</v>
      </c>
      <c r="BP30" s="62">
        <f t="shared" si="52"/>
        <v>92.497440214794423</v>
      </c>
      <c r="BQ30" s="63">
        <f t="shared" si="53"/>
        <v>87.483795611580092</v>
      </c>
      <c r="BR30" s="63">
        <f t="shared" si="54"/>
        <v>82.223334622706631</v>
      </c>
      <c r="BS30" s="63">
        <f t="shared" si="55"/>
        <v>75.739834808528059</v>
      </c>
      <c r="BT30" s="63">
        <f t="shared" si="56"/>
        <v>74.289593240650149</v>
      </c>
    </row>
    <row r="31" spans="1:72" x14ac:dyDescent="0.3">
      <c r="A31" s="2" t="s">
        <v>29</v>
      </c>
      <c r="B31" s="4">
        <v>9.723279999999999</v>
      </c>
      <c r="C31" s="1">
        <v>8.5588200000000008</v>
      </c>
      <c r="D31" s="11">
        <v>7.0561700000000007</v>
      </c>
      <c r="E31" s="1">
        <v>5.3565800000000001</v>
      </c>
      <c r="F31" s="12">
        <v>5.0830359999999999</v>
      </c>
      <c r="G31" s="21">
        <f t="shared" si="14"/>
        <v>4.8197331154207261E-2</v>
      </c>
      <c r="H31" s="14">
        <f t="shared" si="14"/>
        <v>-0.16978720031479083</v>
      </c>
      <c r="I31" s="14">
        <f t="shared" si="14"/>
        <v>-0.45108020841458862</v>
      </c>
      <c r="J31" s="14">
        <f t="shared" si="14"/>
        <v>-0.76923998190564469</v>
      </c>
      <c r="K31" s="14">
        <f t="shared" si="14"/>
        <v>-0.82044685949367324</v>
      </c>
      <c r="L31" s="14">
        <f t="shared" si="15"/>
        <v>93.18189918156736</v>
      </c>
      <c r="M31" s="14">
        <f t="shared" si="16"/>
        <v>89.929452011558936</v>
      </c>
      <c r="N31" s="14">
        <f t="shared" si="17"/>
        <v>85.732408111370745</v>
      </c>
      <c r="O31" s="14">
        <f t="shared" si="18"/>
        <v>80.985292121405777</v>
      </c>
      <c r="P31" s="14">
        <f t="shared" si="19"/>
        <v>80.2212577976224</v>
      </c>
      <c r="Q31" s="25">
        <f t="shared" si="2"/>
        <v>0.38636498635945599</v>
      </c>
      <c r="R31" s="24">
        <f t="shared" si="3"/>
        <v>0.33215753352598243</v>
      </c>
      <c r="S31" s="24">
        <f t="shared" si="4"/>
        <v>0.26220680185617912</v>
      </c>
      <c r="T31" s="24">
        <f t="shared" si="5"/>
        <v>0.1830882020234296</v>
      </c>
      <c r="U31" s="24">
        <f t="shared" si="6"/>
        <v>0.1703542966270401</v>
      </c>
      <c r="V31" s="49">
        <f t="shared" si="20"/>
        <v>93.18189918156736</v>
      </c>
      <c r="W31" s="49">
        <f t="shared" si="20"/>
        <v>89.929452011558951</v>
      </c>
      <c r="X31" s="49">
        <f t="shared" si="20"/>
        <v>85.732408111370745</v>
      </c>
      <c r="Y31" s="49">
        <f t="shared" si="20"/>
        <v>80.985292121405777</v>
      </c>
      <c r="Z31" s="49">
        <f t="shared" si="20"/>
        <v>80.2212577976224</v>
      </c>
      <c r="AA31" s="25">
        <f t="shared" si="8"/>
        <v>0.5596328265910846</v>
      </c>
      <c r="AB31" s="24">
        <f t="shared" si="9"/>
        <v>0.40961221334707559</v>
      </c>
      <c r="AC31" s="24">
        <f t="shared" si="10"/>
        <v>0.21602164390620981</v>
      </c>
      <c r="AD31" s="24">
        <f t="shared" si="11"/>
        <v>-2.9412522545735511E-3</v>
      </c>
      <c r="AE31" s="24">
        <f t="shared" si="12"/>
        <v>-3.8182684875032222E-2</v>
      </c>
      <c r="AF31" s="58">
        <f t="shared" si="21"/>
        <v>133.57796959546508</v>
      </c>
      <c r="AG31" s="58">
        <f t="shared" si="21"/>
        <v>124.57673280082454</v>
      </c>
      <c r="AH31" s="58">
        <f t="shared" si="21"/>
        <v>112.96129863437258</v>
      </c>
      <c r="AI31" s="58">
        <f t="shared" si="21"/>
        <v>99.823524864725584</v>
      </c>
      <c r="AJ31" s="58">
        <f t="shared" si="21"/>
        <v>97.709038907498069</v>
      </c>
      <c r="AK31" s="36">
        <f t="shared" si="22"/>
        <v>1</v>
      </c>
      <c r="AL31" s="34">
        <f t="shared" si="23"/>
        <v>0</v>
      </c>
      <c r="AM31" s="14">
        <f t="shared" si="24"/>
        <v>1.1411446990613643</v>
      </c>
      <c r="AN31" s="14">
        <f t="shared" si="25"/>
        <v>1.0982097936749917</v>
      </c>
      <c r="AO31" s="14">
        <f t="shared" si="26"/>
        <v>1.1411446990613643</v>
      </c>
      <c r="AP31" s="14">
        <f t="shared" si="27"/>
        <v>134.23434097184094</v>
      </c>
      <c r="AQ31" s="36">
        <f t="shared" si="28"/>
        <v>1</v>
      </c>
      <c r="AR31" s="34">
        <f t="shared" si="29"/>
        <v>0</v>
      </c>
      <c r="AS31" s="14">
        <f t="shared" si="30"/>
        <v>0.83523836294426268</v>
      </c>
      <c r="AT31" s="43">
        <f t="shared" si="31"/>
        <v>0.8038130054785726</v>
      </c>
      <c r="AU31" s="43">
        <f t="shared" si="32"/>
        <v>0.83523836294426268</v>
      </c>
      <c r="AV31" s="43">
        <f t="shared" si="33"/>
        <v>125.05715088832788</v>
      </c>
      <c r="AW31" s="36">
        <f t="shared" si="34"/>
        <v>1</v>
      </c>
      <c r="AX31" s="34">
        <f t="shared" si="35"/>
        <v>0</v>
      </c>
      <c r="AY31" s="14">
        <f t="shared" si="36"/>
        <v>0.44048873138425748</v>
      </c>
      <c r="AZ31" s="14">
        <f t="shared" si="37"/>
        <v>0.42391559914142923</v>
      </c>
      <c r="BA31" s="14">
        <f t="shared" si="38"/>
        <v>0.44048873138425748</v>
      </c>
      <c r="BB31" s="14">
        <f t="shared" si="39"/>
        <v>113.21466194152772</v>
      </c>
      <c r="BC31" s="36">
        <f t="shared" si="40"/>
        <v>0</v>
      </c>
      <c r="BD31" s="42">
        <f t="shared" si="41"/>
        <v>1</v>
      </c>
      <c r="BE31" s="14">
        <f t="shared" si="42"/>
        <v>-5.9974938199280478E-3</v>
      </c>
      <c r="BF31" s="14">
        <f t="shared" si="43"/>
        <v>-5.7718416042837296E-3</v>
      </c>
      <c r="BG31" s="14">
        <f t="shared" si="44"/>
        <v>-5.7718416042837296E-3</v>
      </c>
      <c r="BH31" s="14">
        <f t="shared" si="45"/>
        <v>99.826844751871491</v>
      </c>
      <c r="BI31" s="36">
        <f t="shared" si="46"/>
        <v>0</v>
      </c>
      <c r="BJ31" s="42">
        <f t="shared" si="47"/>
        <v>1</v>
      </c>
      <c r="BK31" s="14">
        <f t="shared" si="48"/>
        <v>-7.7858135496599354E-2</v>
      </c>
      <c r="BL31" s="14">
        <f t="shared" si="49"/>
        <v>-7.4928768446254651E-2</v>
      </c>
      <c r="BM31" s="14">
        <f t="shared" si="50"/>
        <v>-7.4928768446254651E-2</v>
      </c>
      <c r="BN31" s="14">
        <f t="shared" si="51"/>
        <v>97.752136946612367</v>
      </c>
      <c r="BP31" s="62">
        <f t="shared" si="52"/>
        <v>134.23434097184094</v>
      </c>
      <c r="BQ31" s="63">
        <f t="shared" si="53"/>
        <v>125.05715088832788</v>
      </c>
      <c r="BR31" s="63">
        <f t="shared" si="54"/>
        <v>113.21466194152772</v>
      </c>
      <c r="BS31" s="63">
        <f t="shared" si="55"/>
        <v>99.826844751871491</v>
      </c>
      <c r="BT31" s="63">
        <f t="shared" si="56"/>
        <v>97.752136946612367</v>
      </c>
    </row>
    <row r="32" spans="1:72" x14ac:dyDescent="0.3">
      <c r="A32" s="2" t="s">
        <v>30</v>
      </c>
      <c r="B32" s="4">
        <v>5.1306099999999999</v>
      </c>
      <c r="C32" s="1">
        <v>4.5108370000000004</v>
      </c>
      <c r="D32" s="11">
        <v>3.6071899999999997</v>
      </c>
      <c r="E32" s="1">
        <v>3.0046400000000002</v>
      </c>
      <c r="F32" s="12">
        <v>2.5729059999999997</v>
      </c>
      <c r="G32" s="21">
        <f t="shared" si="14"/>
        <v>-0.81154110395024015</v>
      </c>
      <c r="H32" s="14">
        <f t="shared" si="14"/>
        <v>-0.92756134253476474</v>
      </c>
      <c r="I32" s="14">
        <f t="shared" si="14"/>
        <v>-1.0967222135894736</v>
      </c>
      <c r="J32" s="14">
        <f t="shared" si="14"/>
        <v>-1.209518341783353</v>
      </c>
      <c r="K32" s="14">
        <f t="shared" si="14"/>
        <v>-1.2903380639801107</v>
      </c>
      <c r="L32" s="14">
        <f t="shared" si="15"/>
        <v>80.35413648960494</v>
      </c>
      <c r="M32" s="14">
        <f t="shared" si="16"/>
        <v>78.623051746550104</v>
      </c>
      <c r="N32" s="14">
        <f t="shared" si="17"/>
        <v>76.099080010435003</v>
      </c>
      <c r="O32" s="14">
        <f t="shared" si="18"/>
        <v>74.416100739108742</v>
      </c>
      <c r="P32" s="14">
        <f t="shared" si="19"/>
        <v>73.210226749021999</v>
      </c>
      <c r="Q32" s="25">
        <f t="shared" si="2"/>
        <v>0.17256894149341565</v>
      </c>
      <c r="R32" s="24">
        <f t="shared" si="3"/>
        <v>0.14371752910916849</v>
      </c>
      <c r="S32" s="24">
        <f t="shared" si="4"/>
        <v>0.10165133350725002</v>
      </c>
      <c r="T32" s="24">
        <f t="shared" si="5"/>
        <v>7.3601678985145774E-2</v>
      </c>
      <c r="U32" s="24">
        <f t="shared" si="6"/>
        <v>5.3503779150366616E-2</v>
      </c>
      <c r="V32" s="49">
        <f t="shared" si="20"/>
        <v>80.35413648960494</v>
      </c>
      <c r="W32" s="49">
        <f t="shared" si="20"/>
        <v>78.623051746550104</v>
      </c>
      <c r="X32" s="49">
        <f t="shared" si="20"/>
        <v>76.099080010435003</v>
      </c>
      <c r="Y32" s="49">
        <f t="shared" si="20"/>
        <v>74.416100739108742</v>
      </c>
      <c r="Z32" s="49">
        <f t="shared" si="20"/>
        <v>73.210226749021999</v>
      </c>
      <c r="AA32" s="25">
        <f t="shared" si="8"/>
        <v>-3.2053594434424133E-2</v>
      </c>
      <c r="AB32" s="24">
        <f t="shared" si="9"/>
        <v>-0.11190066993043024</v>
      </c>
      <c r="AC32" s="24">
        <f t="shared" si="10"/>
        <v>-0.22832002061324405</v>
      </c>
      <c r="AD32" s="24">
        <f t="shared" si="11"/>
        <v>-0.30594820922442667</v>
      </c>
      <c r="AE32" s="24">
        <f t="shared" si="12"/>
        <v>-0.36156969853130638</v>
      </c>
      <c r="AF32" s="58">
        <f t="shared" si="21"/>
        <v>98.076784333934555</v>
      </c>
      <c r="AG32" s="58">
        <f t="shared" si="21"/>
        <v>93.285959804174183</v>
      </c>
      <c r="AH32" s="58">
        <f t="shared" si="21"/>
        <v>86.300798763205364</v>
      </c>
      <c r="AI32" s="58">
        <f t="shared" si="21"/>
        <v>81.643107446534401</v>
      </c>
      <c r="AJ32" s="58">
        <f t="shared" si="21"/>
        <v>78.305818088121612</v>
      </c>
      <c r="AK32" s="36">
        <f t="shared" si="22"/>
        <v>0</v>
      </c>
      <c r="AL32" s="34">
        <f t="shared" si="23"/>
        <v>1</v>
      </c>
      <c r="AM32" s="14">
        <f t="shared" si="24"/>
        <v>-6.5360335628475916E-2</v>
      </c>
      <c r="AN32" s="14">
        <f t="shared" si="25"/>
        <v>-6.2901191026973211E-2</v>
      </c>
      <c r="AO32" s="14">
        <f t="shared" si="26"/>
        <v>-6.2901191026973211E-2</v>
      </c>
      <c r="AP32" s="14">
        <f t="shared" si="27"/>
        <v>98.112964269190797</v>
      </c>
      <c r="AQ32" s="36">
        <f t="shared" si="28"/>
        <v>0</v>
      </c>
      <c r="AR32" s="34">
        <f t="shared" si="29"/>
        <v>1</v>
      </c>
      <c r="AS32" s="14">
        <f t="shared" si="30"/>
        <v>-0.22817613664723535</v>
      </c>
      <c r="AT32" s="43">
        <f t="shared" si="31"/>
        <v>-0.21959114225832457</v>
      </c>
      <c r="AU32" s="43">
        <f t="shared" si="32"/>
        <v>-0.21959114225832457</v>
      </c>
      <c r="AV32" s="43">
        <f t="shared" si="33"/>
        <v>93.412265732250262</v>
      </c>
      <c r="AW32" s="36">
        <f t="shared" si="34"/>
        <v>0</v>
      </c>
      <c r="AX32" s="34">
        <f t="shared" si="35"/>
        <v>1</v>
      </c>
      <c r="AY32" s="14">
        <f t="shared" si="36"/>
        <v>-0.46556629424235352</v>
      </c>
      <c r="AZ32" s="14">
        <f t="shared" si="37"/>
        <v>-0.44804963328706765</v>
      </c>
      <c r="BA32" s="14">
        <f t="shared" si="38"/>
        <v>-0.44804963328706765</v>
      </c>
      <c r="BB32" s="14">
        <f t="shared" si="39"/>
        <v>86.55851100138797</v>
      </c>
      <c r="BC32" s="36">
        <f t="shared" si="40"/>
        <v>0</v>
      </c>
      <c r="BD32" s="42">
        <f t="shared" si="41"/>
        <v>1</v>
      </c>
      <c r="BE32" s="14">
        <f t="shared" si="42"/>
        <v>-0.62385757331364811</v>
      </c>
      <c r="BF32" s="14">
        <f t="shared" si="43"/>
        <v>-0.60038529507686933</v>
      </c>
      <c r="BG32" s="14">
        <f t="shared" si="44"/>
        <v>-0.60038529507686933</v>
      </c>
      <c r="BH32" s="14">
        <f t="shared" si="45"/>
        <v>81.988441147693919</v>
      </c>
      <c r="BI32" s="36">
        <f t="shared" si="46"/>
        <v>0</v>
      </c>
      <c r="BJ32" s="42">
        <f t="shared" si="47"/>
        <v>1</v>
      </c>
      <c r="BK32" s="14">
        <f t="shared" si="48"/>
        <v>-0.73727509398175284</v>
      </c>
      <c r="BL32" s="14">
        <f t="shared" si="49"/>
        <v>-0.70953554751593395</v>
      </c>
      <c r="BM32" s="14">
        <f t="shared" si="50"/>
        <v>-0.70953554751593395</v>
      </c>
      <c r="BN32" s="14">
        <f t="shared" si="51"/>
        <v>78.713933574521974</v>
      </c>
      <c r="BP32" s="62">
        <f t="shared" si="52"/>
        <v>98.112964269190797</v>
      </c>
      <c r="BQ32" s="63">
        <f t="shared" si="53"/>
        <v>93.412265732250262</v>
      </c>
      <c r="BR32" s="63">
        <f t="shared" si="54"/>
        <v>86.55851100138797</v>
      </c>
      <c r="BS32" s="63">
        <f t="shared" si="55"/>
        <v>81.988441147693919</v>
      </c>
      <c r="BT32" s="63">
        <f t="shared" si="56"/>
        <v>78.713933574521974</v>
      </c>
    </row>
    <row r="33" spans="1:72" x14ac:dyDescent="0.3">
      <c r="A33" s="2" t="s">
        <v>31</v>
      </c>
      <c r="B33" s="4">
        <v>7.7993199999999998</v>
      </c>
      <c r="C33" s="1">
        <v>6.6725050000000001</v>
      </c>
      <c r="D33" s="11">
        <v>5.1929500000000006</v>
      </c>
      <c r="E33" s="1">
        <v>3.9485999999999999</v>
      </c>
      <c r="F33" s="12">
        <v>3.34789</v>
      </c>
      <c r="G33" s="21">
        <f t="shared" si="14"/>
        <v>-0.31196404765235891</v>
      </c>
      <c r="H33" s="14">
        <f t="shared" si="14"/>
        <v>-0.52290151207985269</v>
      </c>
      <c r="I33" s="14">
        <f t="shared" si="14"/>
        <v>-0.79987118339326313</v>
      </c>
      <c r="J33" s="14">
        <f t="shared" si="14"/>
        <v>-1.0328109595413903</v>
      </c>
      <c r="K33" s="14">
        <f t="shared" si="14"/>
        <v>-1.1452626434968223</v>
      </c>
      <c r="L33" s="14">
        <f t="shared" si="15"/>
        <v>87.808096511480457</v>
      </c>
      <c r="M33" s="14">
        <f t="shared" si="16"/>
        <v>84.660795395192196</v>
      </c>
      <c r="N33" s="14">
        <f t="shared" si="17"/>
        <v>80.52825801939413</v>
      </c>
      <c r="O33" s="14">
        <f t="shared" si="18"/>
        <v>77.052670505868576</v>
      </c>
      <c r="P33" s="14">
        <f t="shared" si="19"/>
        <v>75.37483052897305</v>
      </c>
      <c r="Q33" s="25">
        <f t="shared" si="2"/>
        <v>0.29680160852467424</v>
      </c>
      <c r="R33" s="24">
        <f t="shared" si="3"/>
        <v>0.24434658991986985</v>
      </c>
      <c r="S33" s="24">
        <f t="shared" si="4"/>
        <v>0.17547096698990225</v>
      </c>
      <c r="T33" s="24">
        <f t="shared" si="5"/>
        <v>0.11754450843114285</v>
      </c>
      <c r="U33" s="24">
        <f t="shared" si="6"/>
        <v>8.9580508816217527E-2</v>
      </c>
      <c r="V33" s="49">
        <f t="shared" si="20"/>
        <v>87.808096511480457</v>
      </c>
      <c r="W33" s="49">
        <f t="shared" si="20"/>
        <v>84.660795395192196</v>
      </c>
      <c r="X33" s="49">
        <f t="shared" si="20"/>
        <v>80.52825801939413</v>
      </c>
      <c r="Y33" s="49">
        <f t="shared" si="20"/>
        <v>77.052670505868576</v>
      </c>
      <c r="Z33" s="49">
        <f t="shared" si="20"/>
        <v>75.37483052897305</v>
      </c>
      <c r="AA33" s="25">
        <f t="shared" si="8"/>
        <v>0.31176372069054364</v>
      </c>
      <c r="AB33" s="24">
        <f t="shared" si="9"/>
        <v>0.16659301726359185</v>
      </c>
      <c r="AC33" s="24">
        <f t="shared" si="10"/>
        <v>-2.4022159237309892E-2</v>
      </c>
      <c r="AD33" s="24">
        <f t="shared" si="11"/>
        <v>-0.18433522288070087</v>
      </c>
      <c r="AE33" s="24">
        <f t="shared" si="12"/>
        <v>-0.26172635918577686</v>
      </c>
      <c r="AF33" s="58">
        <f t="shared" si="21"/>
        <v>118.70582324143263</v>
      </c>
      <c r="AG33" s="58">
        <f t="shared" si="21"/>
        <v>109.99558103581552</v>
      </c>
      <c r="AH33" s="58">
        <f t="shared" si="21"/>
        <v>98.558670445761408</v>
      </c>
      <c r="AI33" s="58">
        <f t="shared" si="21"/>
        <v>88.939886627157946</v>
      </c>
      <c r="AJ33" s="58">
        <f t="shared" si="21"/>
        <v>84.296418448853387</v>
      </c>
      <c r="AK33" s="36">
        <f t="shared" si="22"/>
        <v>1</v>
      </c>
      <c r="AL33" s="34">
        <f t="shared" si="23"/>
        <v>0</v>
      </c>
      <c r="AM33" s="14">
        <f t="shared" si="24"/>
        <v>0.63571595575042228</v>
      </c>
      <c r="AN33" s="14">
        <f t="shared" si="25"/>
        <v>0.61179751277364414</v>
      </c>
      <c r="AO33" s="14">
        <f t="shared" si="26"/>
        <v>0.63571595575042228</v>
      </c>
      <c r="AP33" s="14">
        <f t="shared" si="27"/>
        <v>119.07147867251267</v>
      </c>
      <c r="AQ33" s="36">
        <f t="shared" si="28"/>
        <v>1</v>
      </c>
      <c r="AR33" s="34">
        <f t="shared" si="29"/>
        <v>0</v>
      </c>
      <c r="AS33" s="14">
        <f t="shared" si="30"/>
        <v>0.3396990482295178</v>
      </c>
      <c r="AT33" s="43">
        <f t="shared" si="31"/>
        <v>0.32691806917614102</v>
      </c>
      <c r="AU33" s="43">
        <f t="shared" si="32"/>
        <v>0.3396990482295178</v>
      </c>
      <c r="AV33" s="43">
        <f t="shared" si="33"/>
        <v>110.19097144688553</v>
      </c>
      <c r="AW33" s="36">
        <f t="shared" si="34"/>
        <v>0</v>
      </c>
      <c r="AX33" s="34">
        <f t="shared" si="35"/>
        <v>1</v>
      </c>
      <c r="AY33" s="14">
        <f t="shared" si="36"/>
        <v>-4.8983473397450059E-2</v>
      </c>
      <c r="AZ33" s="14">
        <f t="shared" si="37"/>
        <v>-4.7140498709362467E-2</v>
      </c>
      <c r="BA33" s="14">
        <f t="shared" si="38"/>
        <v>-4.7140498709362467E-2</v>
      </c>
      <c r="BB33" s="14">
        <f t="shared" si="39"/>
        <v>98.585785038719123</v>
      </c>
      <c r="BC33" s="36">
        <f t="shared" si="40"/>
        <v>0</v>
      </c>
      <c r="BD33" s="42">
        <f t="shared" si="41"/>
        <v>1</v>
      </c>
      <c r="BE33" s="14">
        <f t="shared" si="42"/>
        <v>-0.3758770973495964</v>
      </c>
      <c r="BF33" s="14">
        <f t="shared" si="43"/>
        <v>-0.36173494024639674</v>
      </c>
      <c r="BG33" s="14">
        <f t="shared" si="44"/>
        <v>-0.36173494024639674</v>
      </c>
      <c r="BH33" s="14">
        <f t="shared" si="45"/>
        <v>89.147951792608097</v>
      </c>
      <c r="BI33" s="36">
        <f t="shared" si="46"/>
        <v>0</v>
      </c>
      <c r="BJ33" s="42">
        <f t="shared" si="47"/>
        <v>1</v>
      </c>
      <c r="BK33" s="14">
        <f t="shared" si="48"/>
        <v>-0.53368500416383169</v>
      </c>
      <c r="BL33" s="14">
        <f t="shared" si="49"/>
        <v>-0.51360541637908586</v>
      </c>
      <c r="BM33" s="14">
        <f t="shared" si="50"/>
        <v>-0.51360541637908586</v>
      </c>
      <c r="BN33" s="14">
        <f t="shared" si="51"/>
        <v>84.591837508627421</v>
      </c>
      <c r="BP33" s="62">
        <f t="shared" si="52"/>
        <v>119.07147867251267</v>
      </c>
      <c r="BQ33" s="63">
        <f t="shared" si="53"/>
        <v>110.19097144688553</v>
      </c>
      <c r="BR33" s="63">
        <f t="shared" si="54"/>
        <v>98.585785038719123</v>
      </c>
      <c r="BS33" s="63">
        <f t="shared" si="55"/>
        <v>89.147951792608097</v>
      </c>
      <c r="BT33" s="63">
        <f t="shared" si="56"/>
        <v>84.591837508627421</v>
      </c>
    </row>
    <row r="34" spans="1:72" x14ac:dyDescent="0.3">
      <c r="A34" s="2" t="s">
        <v>32</v>
      </c>
      <c r="B34" s="4">
        <v>14.853160000000001</v>
      </c>
      <c r="C34" s="1">
        <v>13.407920000000001</v>
      </c>
      <c r="D34" s="11">
        <v>11.437100000000001</v>
      </c>
      <c r="E34" s="1">
        <v>9.4424499999999991</v>
      </c>
      <c r="F34" s="12">
        <v>8.490988999999999</v>
      </c>
      <c r="G34" s="21">
        <f t="shared" si="14"/>
        <v>1.0085003800285233</v>
      </c>
      <c r="H34" s="14">
        <f t="shared" si="14"/>
        <v>0.73795440656420908</v>
      </c>
      <c r="I34" s="14">
        <f t="shared" si="14"/>
        <v>0.36902093155456389</v>
      </c>
      <c r="J34" s="14">
        <f t="shared" si="14"/>
        <v>-4.3734707388923787E-3</v>
      </c>
      <c r="K34" s="14">
        <f t="shared" si="14"/>
        <v>-0.18248502484639692</v>
      </c>
      <c r="L34" s="14">
        <f t="shared" si="15"/>
        <v>107.51014033066892</v>
      </c>
      <c r="M34" s="14">
        <f t="shared" si="16"/>
        <v>103.47344800290929</v>
      </c>
      <c r="N34" s="14">
        <f t="shared" si="17"/>
        <v>97.968760910526555</v>
      </c>
      <c r="O34" s="14">
        <f t="shared" si="18"/>
        <v>92.397514369076191</v>
      </c>
      <c r="P34" s="14">
        <f t="shared" si="19"/>
        <v>89.739993598226718</v>
      </c>
      <c r="Q34" s="25">
        <f t="shared" si="2"/>
        <v>0.62516900551114851</v>
      </c>
      <c r="R34" s="24">
        <f t="shared" si="3"/>
        <v>0.55789080004848812</v>
      </c>
      <c r="S34" s="24">
        <f t="shared" si="4"/>
        <v>0.46614601517544269</v>
      </c>
      <c r="T34" s="24">
        <f t="shared" si="5"/>
        <v>0.37329190615126984</v>
      </c>
      <c r="U34" s="24">
        <f t="shared" si="6"/>
        <v>0.3289998933037786</v>
      </c>
      <c r="V34" s="49">
        <f t="shared" si="20"/>
        <v>107.51014033066892</v>
      </c>
      <c r="W34" s="49">
        <f t="shared" si="20"/>
        <v>103.47344800290929</v>
      </c>
      <c r="X34" s="49">
        <f t="shared" si="20"/>
        <v>97.968760910526555</v>
      </c>
      <c r="Y34" s="49">
        <f t="shared" si="20"/>
        <v>92.397514369076191</v>
      </c>
      <c r="Z34" s="49">
        <f t="shared" si="20"/>
        <v>89.739993598226718</v>
      </c>
      <c r="AA34" s="25">
        <f t="shared" si="8"/>
        <v>1.2205295027054883</v>
      </c>
      <c r="AB34" s="24">
        <f t="shared" si="9"/>
        <v>1.0343352228807008</v>
      </c>
      <c r="AC34" s="24">
        <f t="shared" si="10"/>
        <v>0.78042901314094315</v>
      </c>
      <c r="AD34" s="24">
        <f t="shared" si="11"/>
        <v>0.5234527183715536</v>
      </c>
      <c r="AE34" s="24">
        <f t="shared" si="12"/>
        <v>0.40087335738211788</v>
      </c>
      <c r="AF34" s="58">
        <f t="shared" si="21"/>
        <v>173.2317701623293</v>
      </c>
      <c r="AG34" s="58">
        <f t="shared" si="21"/>
        <v>162.06011337284204</v>
      </c>
      <c r="AH34" s="58">
        <f t="shared" si="21"/>
        <v>146.82574078845659</v>
      </c>
      <c r="AI34" s="58">
        <f t="shared" si="21"/>
        <v>131.40716310229323</v>
      </c>
      <c r="AJ34" s="58">
        <f t="shared" si="21"/>
        <v>124.05240144292708</v>
      </c>
      <c r="AK34" s="36">
        <f t="shared" si="22"/>
        <v>1</v>
      </c>
      <c r="AL34" s="34">
        <f t="shared" si="23"/>
        <v>0</v>
      </c>
      <c r="AM34" s="14">
        <f t="shared" si="24"/>
        <v>2.4887760436506166</v>
      </c>
      <c r="AN34" s="14">
        <f t="shared" si="25"/>
        <v>2.3951372929734212</v>
      </c>
      <c r="AO34" s="14">
        <f t="shared" si="26"/>
        <v>2.4887760436506166</v>
      </c>
      <c r="AP34" s="14">
        <f t="shared" si="27"/>
        <v>174.66328130951848</v>
      </c>
      <c r="AQ34" s="36">
        <f t="shared" si="28"/>
        <v>1</v>
      </c>
      <c r="AR34" s="34">
        <f t="shared" si="29"/>
        <v>0</v>
      </c>
      <c r="AS34" s="14">
        <f t="shared" si="30"/>
        <v>2.1091081519154939</v>
      </c>
      <c r="AT34" s="43">
        <f t="shared" si="31"/>
        <v>2.0297541847747769</v>
      </c>
      <c r="AU34" s="43">
        <f t="shared" si="32"/>
        <v>2.1091081519154939</v>
      </c>
      <c r="AV34" s="43">
        <f t="shared" si="33"/>
        <v>163.27324455746481</v>
      </c>
      <c r="AW34" s="36">
        <f t="shared" si="34"/>
        <v>1</v>
      </c>
      <c r="AX34" s="34">
        <f t="shared" si="35"/>
        <v>0</v>
      </c>
      <c r="AY34" s="14">
        <f t="shared" si="36"/>
        <v>1.5913691781883526</v>
      </c>
      <c r="AZ34" s="14">
        <f t="shared" si="37"/>
        <v>1.5314948387145708</v>
      </c>
      <c r="BA34" s="14">
        <f t="shared" si="38"/>
        <v>1.5913691781883526</v>
      </c>
      <c r="BB34" s="14">
        <f t="shared" si="39"/>
        <v>147.74107534565059</v>
      </c>
      <c r="BC34" s="36">
        <f t="shared" si="40"/>
        <v>1</v>
      </c>
      <c r="BD34" s="42">
        <f t="shared" si="41"/>
        <v>0</v>
      </c>
      <c r="BE34" s="14">
        <f t="shared" si="42"/>
        <v>1.0673700083276632</v>
      </c>
      <c r="BF34" s="14">
        <f t="shared" si="43"/>
        <v>1.0272108327581715</v>
      </c>
      <c r="BG34" s="14">
        <f t="shared" si="44"/>
        <v>1.0673700083276632</v>
      </c>
      <c r="BH34" s="14">
        <f t="shared" si="45"/>
        <v>132.02110024982989</v>
      </c>
      <c r="BI34" s="36">
        <f t="shared" si="46"/>
        <v>1</v>
      </c>
      <c r="BJ34" s="42">
        <f t="shared" si="47"/>
        <v>0</v>
      </c>
      <c r="BK34" s="14">
        <f t="shared" si="48"/>
        <v>0.8174190023091531</v>
      </c>
      <c r="BL34" s="14">
        <f t="shared" si="49"/>
        <v>0.78666408792008891</v>
      </c>
      <c r="BM34" s="14">
        <f t="shared" si="50"/>
        <v>0.8174190023091531</v>
      </c>
      <c r="BN34" s="14">
        <f t="shared" si="51"/>
        <v>124.52257006927459</v>
      </c>
      <c r="BP34" s="62">
        <f t="shared" si="52"/>
        <v>174.66328130951848</v>
      </c>
      <c r="BQ34" s="63">
        <f t="shared" si="53"/>
        <v>163.27324455746481</v>
      </c>
      <c r="BR34" s="63">
        <f t="shared" si="54"/>
        <v>147.74107534565059</v>
      </c>
      <c r="BS34" s="63">
        <f t="shared" si="55"/>
        <v>132.02110024982989</v>
      </c>
      <c r="BT34" s="63">
        <f t="shared" si="56"/>
        <v>124.52257006927459</v>
      </c>
    </row>
    <row r="35" spans="1:72" x14ac:dyDescent="0.3">
      <c r="A35" s="2" t="s">
        <v>33</v>
      </c>
      <c r="B35" s="4">
        <v>12.286490000000001</v>
      </c>
      <c r="C35" s="1">
        <v>10.87228</v>
      </c>
      <c r="D35" s="11">
        <v>9.2329799999999995</v>
      </c>
      <c r="E35" s="1">
        <v>7.4128100000000003</v>
      </c>
      <c r="F35" s="12">
        <v>5.9860559999999996</v>
      </c>
      <c r="G35" s="21">
        <f t="shared" si="14"/>
        <v>0.52802500312804224</v>
      </c>
      <c r="H35" s="14">
        <f t="shared" si="14"/>
        <v>0.26328778222842142</v>
      </c>
      <c r="I35" s="14">
        <f t="shared" si="14"/>
        <v>-4.3585826514797962E-2</v>
      </c>
      <c r="J35" s="14">
        <f t="shared" si="14"/>
        <v>-0.38431792950152716</v>
      </c>
      <c r="K35" s="14">
        <f t="shared" si="14"/>
        <v>-0.65140336155717493</v>
      </c>
      <c r="L35" s="14">
        <f t="shared" si="15"/>
        <v>100.34118770211532</v>
      </c>
      <c r="M35" s="14">
        <f t="shared" si="16"/>
        <v>96.391165105978388</v>
      </c>
      <c r="N35" s="14">
        <f t="shared" si="17"/>
        <v>91.812444801464025</v>
      </c>
      <c r="O35" s="14">
        <f t="shared" si="18"/>
        <v>86.728537440597847</v>
      </c>
      <c r="P35" s="14">
        <f t="shared" si="19"/>
        <v>82.743478263298343</v>
      </c>
      <c r="Q35" s="25">
        <f t="shared" si="2"/>
        <v>0.505686461701922</v>
      </c>
      <c r="R35" s="24">
        <f t="shared" si="3"/>
        <v>0.43985275176630656</v>
      </c>
      <c r="S35" s="24">
        <f t="shared" si="4"/>
        <v>0.36354074669106712</v>
      </c>
      <c r="T35" s="24">
        <f t="shared" si="5"/>
        <v>0.27880895734329758</v>
      </c>
      <c r="U35" s="24">
        <f t="shared" si="6"/>
        <v>0.21239130438830567</v>
      </c>
      <c r="V35" s="49">
        <f t="shared" si="20"/>
        <v>100.34118770211532</v>
      </c>
      <c r="W35" s="49">
        <f t="shared" si="20"/>
        <v>96.391165105978388</v>
      </c>
      <c r="X35" s="49">
        <f t="shared" si="20"/>
        <v>91.812444801464025</v>
      </c>
      <c r="Y35" s="49">
        <f t="shared" si="20"/>
        <v>86.728537440597847</v>
      </c>
      <c r="Z35" s="49">
        <f t="shared" si="20"/>
        <v>82.743478263298343</v>
      </c>
      <c r="AA35" s="25">
        <f t="shared" si="8"/>
        <v>0.88985828394743627</v>
      </c>
      <c r="AB35" s="24">
        <f t="shared" si="9"/>
        <v>0.70766168513269767</v>
      </c>
      <c r="AC35" s="24">
        <f t="shared" si="10"/>
        <v>0.49646611698015963</v>
      </c>
      <c r="AD35" s="24">
        <f t="shared" si="11"/>
        <v>0.26196856480288588</v>
      </c>
      <c r="AE35" s="24">
        <f t="shared" si="12"/>
        <v>7.8155887657820083E-2</v>
      </c>
      <c r="AF35" s="58">
        <f t="shared" si="21"/>
        <v>153.39149703684618</v>
      </c>
      <c r="AG35" s="58">
        <f t="shared" si="21"/>
        <v>142.45970110796185</v>
      </c>
      <c r="AH35" s="58">
        <f t="shared" si="21"/>
        <v>129.78796701880958</v>
      </c>
      <c r="AI35" s="58">
        <f t="shared" si="21"/>
        <v>115.71811388817315</v>
      </c>
      <c r="AJ35" s="58">
        <f t="shared" si="21"/>
        <v>104.6893532594692</v>
      </c>
      <c r="AK35" s="36">
        <f t="shared" si="22"/>
        <v>1</v>
      </c>
      <c r="AL35" s="34">
        <f t="shared" si="23"/>
        <v>0</v>
      </c>
      <c r="AM35" s="14">
        <f t="shared" si="24"/>
        <v>1.8145058963534293</v>
      </c>
      <c r="AN35" s="14">
        <f t="shared" si="25"/>
        <v>1.746236167679204</v>
      </c>
      <c r="AO35" s="14">
        <f t="shared" si="26"/>
        <v>1.8145058963534293</v>
      </c>
      <c r="AP35" s="14">
        <f t="shared" si="27"/>
        <v>154.43517689060286</v>
      </c>
      <c r="AQ35" s="36">
        <f t="shared" si="28"/>
        <v>1</v>
      </c>
      <c r="AR35" s="34">
        <f t="shared" si="29"/>
        <v>0</v>
      </c>
      <c r="AS35" s="14">
        <f t="shared" si="30"/>
        <v>1.4429896574099128</v>
      </c>
      <c r="AT35" s="43">
        <f t="shared" si="31"/>
        <v>1.3886980110784974</v>
      </c>
      <c r="AU35" s="43">
        <f t="shared" si="32"/>
        <v>1.4429896574099128</v>
      </c>
      <c r="AV35" s="43">
        <f t="shared" si="33"/>
        <v>143.2896897222974</v>
      </c>
      <c r="AW35" s="36">
        <f t="shared" si="34"/>
        <v>1</v>
      </c>
      <c r="AX35" s="34">
        <f t="shared" si="35"/>
        <v>0</v>
      </c>
      <c r="AY35" s="14">
        <f t="shared" si="36"/>
        <v>1.0123417546938336</v>
      </c>
      <c r="AZ35" s="14">
        <f t="shared" si="37"/>
        <v>0.97425298515198155</v>
      </c>
      <c r="BA35" s="14">
        <f t="shared" si="38"/>
        <v>1.0123417546938336</v>
      </c>
      <c r="BB35" s="14">
        <f t="shared" si="39"/>
        <v>130.37025264081501</v>
      </c>
      <c r="BC35" s="36">
        <f t="shared" si="40"/>
        <v>1</v>
      </c>
      <c r="BD35" s="42">
        <f t="shared" si="41"/>
        <v>0</v>
      </c>
      <c r="BE35" s="14">
        <f t="shared" si="42"/>
        <v>0.53417888451343598</v>
      </c>
      <c r="BF35" s="14">
        <f t="shared" si="43"/>
        <v>0.51408071476787498</v>
      </c>
      <c r="BG35" s="14">
        <f t="shared" si="44"/>
        <v>0.53417888451343598</v>
      </c>
      <c r="BH35" s="14">
        <f t="shared" si="45"/>
        <v>116.02536653540308</v>
      </c>
      <c r="BI35" s="36">
        <f t="shared" si="46"/>
        <v>1</v>
      </c>
      <c r="BJ35" s="42">
        <f t="shared" si="47"/>
        <v>0</v>
      </c>
      <c r="BK35" s="14">
        <f t="shared" si="48"/>
        <v>0.15936730774787922</v>
      </c>
      <c r="BL35" s="14">
        <f t="shared" si="49"/>
        <v>0.1533712055134612</v>
      </c>
      <c r="BM35" s="14">
        <f t="shared" si="50"/>
        <v>0.15936730774787922</v>
      </c>
      <c r="BN35" s="14">
        <f t="shared" si="51"/>
        <v>104.78101923243638</v>
      </c>
      <c r="BP35" s="62">
        <f t="shared" si="52"/>
        <v>154.43517689060286</v>
      </c>
      <c r="BQ35" s="63">
        <f t="shared" si="53"/>
        <v>143.2896897222974</v>
      </c>
      <c r="BR35" s="63">
        <f t="shared" si="54"/>
        <v>130.37025264081501</v>
      </c>
      <c r="BS35" s="63">
        <f t="shared" si="55"/>
        <v>116.02536653540308</v>
      </c>
      <c r="BT35" s="63">
        <f t="shared" si="56"/>
        <v>104.78101923243638</v>
      </c>
    </row>
    <row r="36" spans="1:72" x14ac:dyDescent="0.3">
      <c r="A36" s="2" t="s">
        <v>34</v>
      </c>
      <c r="B36" s="4">
        <v>7.9649200000000002</v>
      </c>
      <c r="C36" s="1">
        <v>7.1915509999999996</v>
      </c>
      <c r="D36" s="11">
        <v>5.5475399999999997</v>
      </c>
      <c r="E36" s="1">
        <v>4.3876499999999998</v>
      </c>
      <c r="F36" s="12">
        <v>3.7519499999999999</v>
      </c>
      <c r="G36" s="21">
        <f t="shared" si="14"/>
        <v>-0.28096406619205438</v>
      </c>
      <c r="H36" s="14">
        <f t="shared" si="14"/>
        <v>-0.42573716197692291</v>
      </c>
      <c r="I36" s="14">
        <f t="shared" si="14"/>
        <v>-0.73349266028934201</v>
      </c>
      <c r="J36" s="14">
        <f t="shared" si="14"/>
        <v>-0.95062169710089117</v>
      </c>
      <c r="K36" s="14">
        <f t="shared" si="14"/>
        <v>-1.069623437525502</v>
      </c>
      <c r="L36" s="14">
        <f t="shared" si="15"/>
        <v>88.27063301024674</v>
      </c>
      <c r="M36" s="14">
        <f t="shared" si="16"/>
        <v>86.110540078396582</v>
      </c>
      <c r="N36" s="14">
        <f t="shared" si="17"/>
        <v>81.518661504282647</v>
      </c>
      <c r="O36" s="14">
        <f t="shared" si="18"/>
        <v>78.278978777507092</v>
      </c>
      <c r="P36" s="14">
        <f t="shared" si="19"/>
        <v>76.5034084135836</v>
      </c>
      <c r="Q36" s="25">
        <f t="shared" si="2"/>
        <v>0.30451055017077916</v>
      </c>
      <c r="R36" s="24">
        <f t="shared" si="3"/>
        <v>0.26850900130660976</v>
      </c>
      <c r="S36" s="24">
        <f t="shared" si="4"/>
        <v>0.19197769173804416</v>
      </c>
      <c r="T36" s="24">
        <f t="shared" si="5"/>
        <v>0.13798297962511827</v>
      </c>
      <c r="U36" s="24">
        <f t="shared" si="6"/>
        <v>0.10839014022639336</v>
      </c>
      <c r="V36" s="49">
        <f t="shared" si="20"/>
        <v>88.270633010246755</v>
      </c>
      <c r="W36" s="49">
        <f t="shared" si="20"/>
        <v>86.110540078396582</v>
      </c>
      <c r="X36" s="49">
        <f t="shared" si="20"/>
        <v>81.518661504282647</v>
      </c>
      <c r="Y36" s="49">
        <f t="shared" si="20"/>
        <v>78.278978777507092</v>
      </c>
      <c r="Z36" s="49">
        <f t="shared" si="20"/>
        <v>76.5034084135836</v>
      </c>
      <c r="AA36" s="25">
        <f t="shared" si="8"/>
        <v>0.3330984282401443</v>
      </c>
      <c r="AB36" s="24">
        <f t="shared" si="9"/>
        <v>0.23346315382633334</v>
      </c>
      <c r="AC36" s="24">
        <f t="shared" si="10"/>
        <v>2.166065447049725E-2</v>
      </c>
      <c r="AD36" s="24">
        <f t="shared" si="11"/>
        <v>-0.12777119299149706</v>
      </c>
      <c r="AE36" s="24">
        <f t="shared" si="12"/>
        <v>-0.20967018809585158</v>
      </c>
      <c r="AF36" s="58">
        <f t="shared" si="21"/>
        <v>119.98590569440866</v>
      </c>
      <c r="AG36" s="58">
        <f t="shared" si="21"/>
        <v>114.00778922958</v>
      </c>
      <c r="AH36" s="58">
        <f t="shared" si="21"/>
        <v>101.29963926822984</v>
      </c>
      <c r="AI36" s="58">
        <f t="shared" si="21"/>
        <v>92.33372842051017</v>
      </c>
      <c r="AJ36" s="58">
        <f t="shared" si="21"/>
        <v>87.419788714248909</v>
      </c>
      <c r="AK36" s="36">
        <f t="shared" si="22"/>
        <v>1</v>
      </c>
      <c r="AL36" s="34">
        <f t="shared" si="23"/>
        <v>0</v>
      </c>
      <c r="AM36" s="14">
        <f t="shared" si="24"/>
        <v>0.67921945888577451</v>
      </c>
      <c r="AN36" s="14">
        <f t="shared" si="25"/>
        <v>0.65366422191378393</v>
      </c>
      <c r="AO36" s="14">
        <f t="shared" si="26"/>
        <v>0.67921945888577451</v>
      </c>
      <c r="AP36" s="14">
        <f t="shared" si="27"/>
        <v>120.37658376657323</v>
      </c>
      <c r="AQ36" s="36">
        <f t="shared" si="28"/>
        <v>1</v>
      </c>
      <c r="AR36" s="34">
        <f t="shared" si="29"/>
        <v>0</v>
      </c>
      <c r="AS36" s="14">
        <f t="shared" si="30"/>
        <v>0.47605363330434841</v>
      </c>
      <c r="AT36" s="43">
        <f t="shared" si="31"/>
        <v>0.4581423923183689</v>
      </c>
      <c r="AU36" s="43">
        <f t="shared" si="32"/>
        <v>0.47605363330434841</v>
      </c>
      <c r="AV36" s="43">
        <f t="shared" si="33"/>
        <v>114.28160899913046</v>
      </c>
      <c r="AW36" s="36">
        <f t="shared" si="34"/>
        <v>1</v>
      </c>
      <c r="AX36" s="34">
        <f t="shared" si="35"/>
        <v>0</v>
      </c>
      <c r="AY36" s="14">
        <f t="shared" si="36"/>
        <v>4.4168139988808794E-2</v>
      </c>
      <c r="AZ36" s="14">
        <f t="shared" si="37"/>
        <v>4.2506339418669534E-2</v>
      </c>
      <c r="BA36" s="14">
        <f t="shared" si="38"/>
        <v>4.4168139988808794E-2</v>
      </c>
      <c r="BB36" s="14">
        <f t="shared" si="39"/>
        <v>101.32504419966426</v>
      </c>
      <c r="BC36" s="36">
        <f t="shared" si="40"/>
        <v>0</v>
      </c>
      <c r="BD36" s="42">
        <f t="shared" si="41"/>
        <v>1</v>
      </c>
      <c r="BE36" s="14">
        <f t="shared" si="42"/>
        <v>-0.26053764655505329</v>
      </c>
      <c r="BF36" s="14">
        <f t="shared" si="43"/>
        <v>-0.25073506918372562</v>
      </c>
      <c r="BG36" s="14">
        <f t="shared" si="44"/>
        <v>-0.25073506918372562</v>
      </c>
      <c r="BH36" s="14">
        <f t="shared" si="45"/>
        <v>92.477947924488234</v>
      </c>
      <c r="BI36" s="36">
        <f t="shared" si="46"/>
        <v>0</v>
      </c>
      <c r="BJ36" s="42">
        <f t="shared" si="47"/>
        <v>1</v>
      </c>
      <c r="BK36" s="14">
        <f t="shared" si="48"/>
        <v>-0.42753750732282703</v>
      </c>
      <c r="BL36" s="14">
        <f t="shared" si="49"/>
        <v>-0.41145165735031264</v>
      </c>
      <c r="BM36" s="14">
        <f t="shared" si="50"/>
        <v>-0.41145165735031264</v>
      </c>
      <c r="BN36" s="14">
        <f t="shared" si="51"/>
        <v>87.656450279490628</v>
      </c>
      <c r="BP36" s="62">
        <f t="shared" si="52"/>
        <v>120.37658376657323</v>
      </c>
      <c r="BQ36" s="63">
        <f t="shared" si="53"/>
        <v>114.28160899913046</v>
      </c>
      <c r="BR36" s="63">
        <f t="shared" si="54"/>
        <v>101.32504419966426</v>
      </c>
      <c r="BS36" s="63">
        <f t="shared" si="55"/>
        <v>92.477947924488234</v>
      </c>
      <c r="BT36" s="63">
        <f t="shared" si="56"/>
        <v>87.656450279490628</v>
      </c>
    </row>
    <row r="38" spans="1:72" x14ac:dyDescent="0.3">
      <c r="A38" s="2" t="s">
        <v>40</v>
      </c>
      <c r="B38" s="19">
        <f>AVERAGE(B5:B36)</f>
        <v>9.4658128124999994</v>
      </c>
      <c r="D38" t="s">
        <v>44</v>
      </c>
      <c r="E38" s="19">
        <f>MAX(B5:F36)</f>
        <v>22.905110000000001</v>
      </c>
      <c r="G38" t="s">
        <v>44</v>
      </c>
      <c r="H38" s="14">
        <f>MAX(G5:K36)</f>
        <v>2.5158089592513408</v>
      </c>
      <c r="Q38" t="s">
        <v>44</v>
      </c>
      <c r="R38" s="19">
        <f>MAX(Q5:U36)</f>
        <v>1</v>
      </c>
      <c r="V38" s="33" t="s">
        <v>44</v>
      </c>
      <c r="W38" s="52">
        <f>MAX(V5:Z36)</f>
        <v>130</v>
      </c>
      <c r="AA38" t="s">
        <v>44</v>
      </c>
      <c r="AB38" s="14">
        <f>MAX(AA5:AE36)</f>
        <v>2.2578845658335478</v>
      </c>
      <c r="AF38" s="54" t="s">
        <v>44</v>
      </c>
      <c r="AG38" s="15">
        <f>MAX(AF5:AJ36)</f>
        <v>235.47307395001286</v>
      </c>
      <c r="AK38" t="s">
        <v>44</v>
      </c>
      <c r="AL38" s="14">
        <f>MAX(AP5:AP36,AV5:AV36,BB5:BB36,BH5,BH5:BH36,BN5:BN36)</f>
        <v>238.12125813392038</v>
      </c>
      <c r="BP38" s="13" t="s">
        <v>44</v>
      </c>
      <c r="BQ38" s="63">
        <f>MAX(BP5:BT36)</f>
        <v>238.12125813392038</v>
      </c>
    </row>
    <row r="39" spans="1:72" x14ac:dyDescent="0.3">
      <c r="A39" s="2" t="s">
        <v>41</v>
      </c>
      <c r="B39" s="19">
        <f>_xlfn.STDEV.P(B5:B36)</f>
        <v>5.3419386786424727</v>
      </c>
      <c r="D39" t="s">
        <v>45</v>
      </c>
      <c r="E39" s="19">
        <f>MIN(B5:F36)</f>
        <v>1.423562</v>
      </c>
      <c r="G39" t="s">
        <v>45</v>
      </c>
      <c r="H39" s="14">
        <f>MIN(G5:K36)</f>
        <v>-1.505492911151078</v>
      </c>
      <c r="Q39" t="s">
        <v>45</v>
      </c>
      <c r="R39" s="19">
        <f>MIN(Q5:U36)</f>
        <v>0</v>
      </c>
      <c r="V39" s="33" t="s">
        <v>45</v>
      </c>
      <c r="W39" s="52">
        <f>MIN(V5:Z36)</f>
        <v>70</v>
      </c>
      <c r="AA39" t="s">
        <v>45</v>
      </c>
      <c r="AB39" s="14">
        <f>MIN(AA5:AE36)</f>
        <v>-0.50964287554753929</v>
      </c>
      <c r="AF39" s="54" t="s">
        <v>45</v>
      </c>
      <c r="AG39" s="15">
        <f>MIN(AF5:AJ36)</f>
        <v>69.421427467147652</v>
      </c>
      <c r="AK39" t="s">
        <v>45</v>
      </c>
      <c r="AL39" s="14">
        <f>MIN(AP5:AP36,AV5:AV36,BB5:BB36,BH5,BH5:BH36,BN5:BN36)</f>
        <v>69.996677967644317</v>
      </c>
      <c r="BP39" s="13" t="s">
        <v>45</v>
      </c>
      <c r="BQ39" s="63">
        <f>MIN(BP5:BT36)</f>
        <v>69.996677967644317</v>
      </c>
    </row>
    <row r="40" spans="1:72" x14ac:dyDescent="0.3">
      <c r="AF40" s="54"/>
      <c r="AG40" s="54"/>
      <c r="BP40" s="13"/>
      <c r="BQ40" s="13"/>
    </row>
    <row r="41" spans="1:72" x14ac:dyDescent="0.3">
      <c r="V41" s="33" t="s">
        <v>50</v>
      </c>
      <c r="W41" s="17">
        <f>W38-W39</f>
        <v>60</v>
      </c>
      <c r="AA41" t="s">
        <v>50</v>
      </c>
      <c r="AB41" s="14">
        <f>AB38-AB39</f>
        <v>2.7675274413810871</v>
      </c>
      <c r="AF41" s="54" t="s">
        <v>50</v>
      </c>
      <c r="AG41" s="15">
        <f>AG38-AG39</f>
        <v>166.05164648286521</v>
      </c>
      <c r="AK41" t="s">
        <v>50</v>
      </c>
      <c r="AL41" s="14">
        <f>AL38-AL39</f>
        <v>168.12458016627608</v>
      </c>
      <c r="BP41" s="13" t="s">
        <v>50</v>
      </c>
      <c r="BQ41" s="63">
        <f>BQ38-BQ39</f>
        <v>168.12458016627608</v>
      </c>
    </row>
    <row r="43" spans="1:72" x14ac:dyDescent="0.3">
      <c r="Q43" t="s">
        <v>63</v>
      </c>
      <c r="R43" s="14">
        <f>AVERAGE(Q5:U36)</f>
        <v>0.25684032902330883</v>
      </c>
      <c r="T43">
        <f>(Q5-R43)/R44</f>
        <v>-0.45335639877742412</v>
      </c>
    </row>
    <row r="44" spans="1:72" x14ac:dyDescent="0.3">
      <c r="Q44" t="s">
        <v>64</v>
      </c>
      <c r="R44">
        <f>_xlfn.STDEV.P(Q5:U36)</f>
        <v>0.21593116728017187</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T44"/>
  <sheetViews>
    <sheetView tabSelected="1" workbookViewId="0">
      <selection activeCell="Z24" sqref="Z24"/>
    </sheetView>
  </sheetViews>
  <sheetFormatPr baseColWidth="10" defaultRowHeight="14.4" x14ac:dyDescent="0.3"/>
  <cols>
    <col min="1" max="1" width="7.6640625" bestFit="1" customWidth="1"/>
    <col min="2" max="6" width="5" bestFit="1" customWidth="1"/>
    <col min="7" max="10" width="5.21875" customWidth="1"/>
    <col min="11" max="11" width="5.109375" customWidth="1"/>
    <col min="12" max="16" width="5" customWidth="1"/>
    <col min="17" max="20" width="6.5546875" bestFit="1" customWidth="1"/>
    <col min="21" max="21" width="7.44140625" customWidth="1"/>
    <col min="22" max="22" width="5.44140625" customWidth="1"/>
    <col min="23" max="23" width="5.5546875" customWidth="1"/>
    <col min="24" max="26" width="5.21875" customWidth="1"/>
    <col min="27" max="31" width="6.5546875" bestFit="1" customWidth="1"/>
    <col min="32" max="32" width="9" customWidth="1"/>
    <col min="33" max="33" width="8.33203125" customWidth="1"/>
    <col min="34" max="37" width="6.5546875" customWidth="1"/>
    <col min="38" max="38" width="5.77734375" customWidth="1"/>
    <col min="39" max="39" width="4.77734375" customWidth="1"/>
    <col min="40" max="42" width="5.21875" customWidth="1"/>
    <col min="43" max="43" width="7.109375" customWidth="1"/>
    <col min="44" max="44" width="5.44140625" customWidth="1"/>
    <col min="45" max="45" width="4.77734375" customWidth="1"/>
    <col min="46" max="46" width="5.21875" customWidth="1"/>
    <col min="47" max="47" width="5" customWidth="1"/>
    <col min="48" max="48" width="5.21875" customWidth="1"/>
    <col min="49" max="49" width="7.21875" customWidth="1"/>
    <col min="50" max="50" width="5.77734375" customWidth="1"/>
    <col min="51" max="51" width="4.77734375" customWidth="1"/>
    <col min="52" max="54" width="5.21875" customWidth="1"/>
    <col min="55" max="55" width="6.44140625" customWidth="1"/>
    <col min="56" max="56" width="5.77734375" customWidth="1"/>
    <col min="57" max="57" width="4.77734375" customWidth="1"/>
    <col min="58" max="60" width="5.21875" customWidth="1"/>
    <col min="61" max="61" width="6.5546875" customWidth="1"/>
    <col min="62" max="62" width="1.5546875" customWidth="1"/>
    <col min="63" max="67" width="6.5546875" bestFit="1" customWidth="1"/>
  </cols>
  <sheetData>
    <row r="1" spans="1:72" x14ac:dyDescent="0.3">
      <c r="V1" s="5" t="s">
        <v>59</v>
      </c>
      <c r="W1" s="5"/>
      <c r="X1" s="5"/>
      <c r="Y1" s="5"/>
      <c r="Z1" s="35">
        <f>AVERAGE(B5:F36)</f>
        <v>6.9408898562499974</v>
      </c>
      <c r="AF1" s="6" t="s">
        <v>53</v>
      </c>
      <c r="AH1" s="35">
        <f>MEDIAN(B5:F36)</f>
        <v>5.37941</v>
      </c>
      <c r="AJ1" s="5" t="s">
        <v>54</v>
      </c>
      <c r="AK1" s="5"/>
      <c r="AL1" s="35">
        <f>MAX(B5:F36)</f>
        <v>22.905110000000001</v>
      </c>
    </row>
    <row r="2" spans="1:72" ht="15.6" x14ac:dyDescent="0.35">
      <c r="A2" s="5" t="s">
        <v>42</v>
      </c>
      <c r="Q2" s="175" t="s">
        <v>184</v>
      </c>
      <c r="V2" s="175" t="s">
        <v>185</v>
      </c>
      <c r="AF2" s="20" t="s">
        <v>49</v>
      </c>
      <c r="AJ2" s="5" t="s">
        <v>55</v>
      </c>
      <c r="AK2" s="5"/>
      <c r="AL2" s="35">
        <f>MIN(B5:F36)</f>
        <v>1.423562</v>
      </c>
      <c r="BP2" s="147" t="s">
        <v>161</v>
      </c>
      <c r="BQ2" s="146"/>
      <c r="BR2" s="146"/>
      <c r="BS2" s="146"/>
    </row>
    <row r="3" spans="1:72" ht="15.6" x14ac:dyDescent="0.35">
      <c r="B3" s="5" t="s">
        <v>43</v>
      </c>
      <c r="G3" s="20" t="s">
        <v>47</v>
      </c>
      <c r="L3" s="20" t="s">
        <v>46</v>
      </c>
      <c r="M3" t="s">
        <v>183</v>
      </c>
      <c r="Q3" s="51" t="s">
        <v>46</v>
      </c>
      <c r="R3" s="33" t="s">
        <v>60</v>
      </c>
      <c r="S3" s="33"/>
      <c r="T3" s="33"/>
      <c r="U3" s="33"/>
      <c r="V3" s="20" t="s">
        <v>48</v>
      </c>
      <c r="W3" t="s">
        <v>61</v>
      </c>
      <c r="AA3" s="53" t="s">
        <v>48</v>
      </c>
      <c r="AB3" s="54"/>
      <c r="AC3" s="54"/>
      <c r="AD3" s="54"/>
      <c r="AE3" s="54"/>
      <c r="AF3" s="23">
        <v>2000</v>
      </c>
      <c r="AL3" s="22">
        <v>2005</v>
      </c>
      <c r="AR3" s="22">
        <v>2010</v>
      </c>
      <c r="AX3" s="22">
        <v>2015</v>
      </c>
      <c r="BD3" s="22">
        <v>2020</v>
      </c>
      <c r="BK3" s="59" t="s">
        <v>49</v>
      </c>
      <c r="BL3" s="10" t="s">
        <v>62</v>
      </c>
      <c r="BM3" s="10"/>
      <c r="BN3" s="10"/>
      <c r="BO3" s="13"/>
      <c r="BP3" s="146">
        <v>2005</v>
      </c>
      <c r="BQ3" s="146">
        <v>2010</v>
      </c>
      <c r="BR3" s="146">
        <v>2015</v>
      </c>
      <c r="BS3" s="146">
        <v>2020</v>
      </c>
      <c r="BT3" s="146">
        <v>2000</v>
      </c>
    </row>
    <row r="4" spans="1:72" ht="15.6" x14ac:dyDescent="0.35">
      <c r="A4" s="22" t="s">
        <v>35</v>
      </c>
      <c r="B4" s="22">
        <v>2000</v>
      </c>
      <c r="C4" s="22">
        <v>2005</v>
      </c>
      <c r="D4" s="22">
        <v>2010</v>
      </c>
      <c r="E4" s="22">
        <v>2015</v>
      </c>
      <c r="F4" s="22">
        <v>2020</v>
      </c>
      <c r="G4" s="23">
        <v>2000</v>
      </c>
      <c r="H4" s="22">
        <v>2005</v>
      </c>
      <c r="I4" s="22">
        <v>2010</v>
      </c>
      <c r="J4" s="22">
        <v>2015</v>
      </c>
      <c r="K4" s="22">
        <v>2020</v>
      </c>
      <c r="L4" s="23">
        <v>2000</v>
      </c>
      <c r="M4" s="22">
        <v>2005</v>
      </c>
      <c r="N4" s="22">
        <v>2010</v>
      </c>
      <c r="O4" s="22">
        <v>2015</v>
      </c>
      <c r="P4" s="22">
        <v>2020</v>
      </c>
      <c r="Q4" s="47">
        <v>2000</v>
      </c>
      <c r="R4" s="48">
        <v>2005</v>
      </c>
      <c r="S4" s="48">
        <v>2010</v>
      </c>
      <c r="T4" s="48">
        <v>2015</v>
      </c>
      <c r="U4" s="48">
        <v>2020</v>
      </c>
      <c r="V4" s="23">
        <v>2000</v>
      </c>
      <c r="W4" s="22">
        <v>2005</v>
      </c>
      <c r="X4" s="22">
        <v>2010</v>
      </c>
      <c r="Y4" s="22">
        <v>2015</v>
      </c>
      <c r="Z4" s="28">
        <v>2020</v>
      </c>
      <c r="AA4" s="55">
        <v>2000</v>
      </c>
      <c r="AB4" s="56">
        <v>2005</v>
      </c>
      <c r="AC4" s="56">
        <v>2010</v>
      </c>
      <c r="AD4" s="56">
        <v>2015</v>
      </c>
      <c r="AE4" s="57">
        <v>2020</v>
      </c>
      <c r="AF4" s="37" t="s">
        <v>52</v>
      </c>
      <c r="AG4" s="38" t="s">
        <v>51</v>
      </c>
      <c r="AH4" s="39" t="s">
        <v>56</v>
      </c>
      <c r="AI4" s="39" t="s">
        <v>57</v>
      </c>
      <c r="AJ4" s="45" t="s">
        <v>58</v>
      </c>
      <c r="AK4" s="40" t="s">
        <v>49</v>
      </c>
      <c r="AL4" s="41" t="s">
        <v>52</v>
      </c>
      <c r="AM4" s="38" t="s">
        <v>51</v>
      </c>
      <c r="AN4" s="39" t="s">
        <v>56</v>
      </c>
      <c r="AO4" s="39" t="s">
        <v>57</v>
      </c>
      <c r="AP4" s="39" t="s">
        <v>58</v>
      </c>
      <c r="AQ4" s="40" t="s">
        <v>49</v>
      </c>
      <c r="AR4" s="41" t="s">
        <v>52</v>
      </c>
      <c r="AS4" s="38" t="s">
        <v>51</v>
      </c>
      <c r="AT4" s="39" t="s">
        <v>56</v>
      </c>
      <c r="AU4" s="39" t="s">
        <v>57</v>
      </c>
      <c r="AV4" s="39" t="s">
        <v>58</v>
      </c>
      <c r="AW4" s="44" t="s">
        <v>49</v>
      </c>
      <c r="AX4" s="37" t="s">
        <v>52</v>
      </c>
      <c r="AY4" s="38" t="s">
        <v>51</v>
      </c>
      <c r="AZ4" s="39" t="s">
        <v>56</v>
      </c>
      <c r="BA4" s="39" t="s">
        <v>57</v>
      </c>
      <c r="BB4" s="39" t="s">
        <v>58</v>
      </c>
      <c r="BC4" s="44" t="s">
        <v>49</v>
      </c>
      <c r="BD4" s="37" t="s">
        <v>52</v>
      </c>
      <c r="BE4" s="38" t="s">
        <v>51</v>
      </c>
      <c r="BF4" s="39" t="s">
        <v>56</v>
      </c>
      <c r="BG4" s="39" t="s">
        <v>57</v>
      </c>
      <c r="BH4" s="39" t="s">
        <v>58</v>
      </c>
      <c r="BI4" s="44" t="s">
        <v>49</v>
      </c>
      <c r="BK4" s="60">
        <v>2000</v>
      </c>
      <c r="BL4" s="61">
        <v>2005</v>
      </c>
      <c r="BM4" s="61">
        <v>2010</v>
      </c>
      <c r="BN4" s="61">
        <v>2015</v>
      </c>
      <c r="BO4" s="61">
        <v>2020</v>
      </c>
      <c r="BP4" s="61">
        <v>2000</v>
      </c>
      <c r="BQ4" s="61">
        <v>2005</v>
      </c>
      <c r="BR4" s="61">
        <v>2010</v>
      </c>
      <c r="BS4" s="61">
        <v>2015</v>
      </c>
      <c r="BT4" s="146">
        <v>2020</v>
      </c>
    </row>
    <row r="5" spans="1:72" x14ac:dyDescent="0.3">
      <c r="A5" s="2" t="s">
        <v>3</v>
      </c>
      <c r="B5" s="4">
        <v>4.8379799999999999</v>
      </c>
      <c r="C5" s="1">
        <v>4.152704</v>
      </c>
      <c r="D5" s="11">
        <v>3.25624</v>
      </c>
      <c r="E5" s="1">
        <v>2.5915699999999999</v>
      </c>
      <c r="F5" s="12">
        <v>2.1087609999999999</v>
      </c>
      <c r="G5" s="21">
        <f>(B5-$B$38)/$B$39</f>
        <v>-0.86632084172034218</v>
      </c>
      <c r="H5" s="14">
        <f t="shared" ref="H5:K5" si="0">(C5-$B$38)/$B$39</f>
        <v>-0.99460310799565377</v>
      </c>
      <c r="I5" s="14">
        <f t="shared" si="0"/>
        <v>-1.1624193361347261</v>
      </c>
      <c r="J5" s="14">
        <f t="shared" si="0"/>
        <v>-1.2868442013353334</v>
      </c>
      <c r="K5" s="14">
        <f t="shared" si="0"/>
        <v>-1.3772250591183537</v>
      </c>
      <c r="L5" s="25">
        <f>(B5-$E$39)/($E$38-$E$39)</f>
        <v>0.15894655264136456</v>
      </c>
      <c r="M5" s="24">
        <f t="shared" ref="M5:P5" si="1">(C5-$E$39)/($E$38-$E$39)</f>
        <v>0.12704587211312704</v>
      </c>
      <c r="N5" s="24">
        <f t="shared" si="1"/>
        <v>8.5314056510266398E-2</v>
      </c>
      <c r="O5" s="24">
        <f t="shared" si="1"/>
        <v>5.4372617839273031E-2</v>
      </c>
      <c r="P5" s="24">
        <f t="shared" si="1"/>
        <v>3.1897096056578415E-2</v>
      </c>
      <c r="Q5" s="49">
        <f>(L5*60)+70</f>
        <v>79.536793158481871</v>
      </c>
      <c r="R5" s="49">
        <f t="shared" ref="R5:U5" si="2">(M5*60)+70</f>
        <v>77.622752326787619</v>
      </c>
      <c r="S5" s="49">
        <f t="shared" si="2"/>
        <v>75.118843390615979</v>
      </c>
      <c r="T5" s="49">
        <f t="shared" si="2"/>
        <v>73.262357070356387</v>
      </c>
      <c r="U5" s="49">
        <f t="shared" si="2"/>
        <v>71.913825763394698</v>
      </c>
      <c r="V5" s="25">
        <f>(B5-$Z$1)/($AL$1-$AL$2)</f>
        <v>-9.7893776381944048E-2</v>
      </c>
      <c r="W5" s="24">
        <f t="shared" ref="W5:Z5" si="3">(C5-$Z$1)/($AL$1-$AL$2)</f>
        <v>-0.1297944569101816</v>
      </c>
      <c r="X5" s="24">
        <f t="shared" si="3"/>
        <v>-0.17152627251304223</v>
      </c>
      <c r="Y5" s="24">
        <f t="shared" si="3"/>
        <v>-0.20246771118403559</v>
      </c>
      <c r="Z5" s="24">
        <f t="shared" si="3"/>
        <v>-0.22494323296673024</v>
      </c>
      <c r="AA5" s="58">
        <f>(V5*60)+100</f>
        <v>94.126373417083357</v>
      </c>
      <c r="AB5" s="58">
        <f t="shared" ref="AB5:AE5" si="4">(W5*60)+100</f>
        <v>92.212332585389106</v>
      </c>
      <c r="AC5" s="58">
        <f t="shared" si="4"/>
        <v>89.708423649217465</v>
      </c>
      <c r="AD5" s="58">
        <f t="shared" si="4"/>
        <v>87.85193732895786</v>
      </c>
      <c r="AE5" s="58">
        <f t="shared" si="4"/>
        <v>86.503406021996184</v>
      </c>
      <c r="AF5" s="36">
        <f>IF(B5&gt;=$AH$1,1,0)</f>
        <v>0</v>
      </c>
      <c r="AG5" s="34">
        <f>IF(B5&lt;$AH$1,1,0)</f>
        <v>1</v>
      </c>
      <c r="AH5" s="14">
        <f>(B5-$AH$1)/($AL$1-$AH$1)</f>
        <v>-3.0893487849272785E-2</v>
      </c>
      <c r="AI5" s="14">
        <f>(B5-$AH$1)/($AH$1-$AL$2)</f>
        <v>-0.13686825176295955</v>
      </c>
      <c r="AJ5" s="14">
        <f>(AH5*AF5)+(AI5*AG5)</f>
        <v>-0.13686825176295955</v>
      </c>
      <c r="AK5" s="14">
        <f>(AJ5*30)+100</f>
        <v>95.893952447111218</v>
      </c>
      <c r="AL5" s="36">
        <f>IF(C5&gt;=$AH$1,1,0)</f>
        <v>0</v>
      </c>
      <c r="AM5" s="34">
        <f>IF(C5&lt;$AH$1,1,0)</f>
        <v>1</v>
      </c>
      <c r="AN5" s="14">
        <f>(C5-$AH$1)/($AL$1-$AH$1)</f>
        <v>-6.999469350724935E-2</v>
      </c>
      <c r="AO5" s="14">
        <f>(C5-$AH$1)/($AH$1-$AL$2)</f>
        <v>-0.31009937692247025</v>
      </c>
      <c r="AP5" s="14">
        <f>(AN5*AL5)+(AO5*AM5)</f>
        <v>-0.31009937692247025</v>
      </c>
      <c r="AQ5" s="43">
        <f>(AP5*30)+100</f>
        <v>90.697018692325898</v>
      </c>
      <c r="AR5" s="46">
        <f>IF(D5&gt;=$AH$1,1,0)</f>
        <v>0</v>
      </c>
      <c r="AS5" s="34">
        <f>IF(D5&lt;$AH$1,1,0)</f>
        <v>1</v>
      </c>
      <c r="AT5" s="14">
        <f>(D5-$AH$1)/($AL$1-$AH$1)</f>
        <v>-0.12114608831601591</v>
      </c>
      <c r="AU5" s="14">
        <f>(D5-$AH$1)/($AH$1-$AL$2)</f>
        <v>-0.53671677981560462</v>
      </c>
      <c r="AV5" s="14">
        <f>(AT5*AR5)+(AU5*AS5)</f>
        <v>-0.53671677981560462</v>
      </c>
      <c r="AW5" s="14">
        <f>(AV5*30)+100</f>
        <v>83.898496605531861</v>
      </c>
      <c r="AX5" s="36">
        <f>IF(E5&gt;=$AH$1,1,0)</f>
        <v>0</v>
      </c>
      <c r="AY5" s="42">
        <f>IF(E5&lt;$AH$1,1,0)</f>
        <v>1</v>
      </c>
      <c r="AZ5" s="14">
        <f>(E5-$AH$1)/($AL$1-$AH$1)</f>
        <v>-0.15907153494582243</v>
      </c>
      <c r="BA5" s="14">
        <f>(E5-$AH$1)/($AH$1-$AL$2)</f>
        <v>-0.70473890806724626</v>
      </c>
      <c r="BB5" s="14">
        <f>(AZ5*AX5)+(BA5*AY5)</f>
        <v>-0.70473890806724626</v>
      </c>
      <c r="BC5" s="14">
        <f>(BB5*30)+100</f>
        <v>78.857832757982607</v>
      </c>
      <c r="BD5" s="36">
        <f>IF(F5&gt;=$AH$1,1,0)</f>
        <v>0</v>
      </c>
      <c r="BE5" s="42">
        <f>IF(F5&lt;$AH$1,1,0)</f>
        <v>1</v>
      </c>
      <c r="BF5" s="14">
        <f>(F5-$AH$1)/($AL$1-$AH$1)</f>
        <v>-0.18662016353127123</v>
      </c>
      <c r="BG5" s="14">
        <f>(F5-$AH$1)/($AH$1-$AL$2)</f>
        <v>-0.82678833969353727</v>
      </c>
      <c r="BH5" s="14">
        <f>(BF5*BD5)+(BG5*BE5)</f>
        <v>-0.82678833969353727</v>
      </c>
      <c r="BI5" s="14">
        <f>(BH5*30)+100</f>
        <v>75.19634980919389</v>
      </c>
      <c r="BK5" s="62">
        <f>AK5</f>
        <v>95.893952447111218</v>
      </c>
      <c r="BL5" s="63">
        <f>AQ5</f>
        <v>90.697018692325898</v>
      </c>
      <c r="BM5" s="63">
        <f>AW5</f>
        <v>83.898496605531861</v>
      </c>
      <c r="BN5" s="63">
        <f>BC5</f>
        <v>78.857832757982607</v>
      </c>
      <c r="BO5" s="63">
        <f>BI5</f>
        <v>75.19634980919389</v>
      </c>
      <c r="BP5" s="14">
        <f>BK5-BL5</f>
        <v>5.19693375478532</v>
      </c>
      <c r="BQ5" s="14">
        <f t="shared" ref="BQ5:BS5" si="5">BL5-BM5</f>
        <v>6.798522086794037</v>
      </c>
      <c r="BR5" s="14">
        <f t="shared" si="5"/>
        <v>5.0406638475492542</v>
      </c>
      <c r="BS5" s="14">
        <f t="shared" si="5"/>
        <v>3.6614829487887164</v>
      </c>
      <c r="BT5" s="14">
        <f>BK5-BO5</f>
        <v>20.697602637917328</v>
      </c>
    </row>
    <row r="6" spans="1:72" x14ac:dyDescent="0.3">
      <c r="A6" s="2" t="s">
        <v>4</v>
      </c>
      <c r="B6" s="4">
        <v>3.5237400000000001</v>
      </c>
      <c r="C6" s="1">
        <v>3.069734</v>
      </c>
      <c r="D6" s="11">
        <v>2.5714899999999998</v>
      </c>
      <c r="E6" s="1">
        <v>1.9523999999999999</v>
      </c>
      <c r="F6" s="12">
        <v>1.8211979999999999</v>
      </c>
      <c r="G6" s="21">
        <f t="shared" ref="G6:G36" si="6">(B6-$B$38)/$B$39</f>
        <v>-1.1123438829908165</v>
      </c>
      <c r="H6" s="14">
        <f t="shared" ref="H6:H36" si="7">(C6-$B$38)/$B$39</f>
        <v>-1.1973328780564383</v>
      </c>
      <c r="I6" s="14">
        <f t="shared" ref="I6:I36" si="8">(D6-$B$38)/$B$39</f>
        <v>-1.2906031362853512</v>
      </c>
      <c r="J6" s="14">
        <f t="shared" ref="J6:J36" si="9">(E6-$B$38)/$B$39</f>
        <v>-1.4064955186661476</v>
      </c>
      <c r="K6" s="14">
        <f t="shared" ref="K6:K36" si="10">(F6-$B$38)/$B$39</f>
        <v>-1.4310562648470344</v>
      </c>
      <c r="L6" s="25">
        <f t="shared" ref="L6:L36" si="11">(B6-$E$39)/($E$38-$E$39)</f>
        <v>9.7766604157205061E-2</v>
      </c>
      <c r="M6" s="24">
        <f t="shared" ref="M6:M36" si="12">(C6-$E$39)/($E$38-$E$39)</f>
        <v>7.6631907532920804E-2</v>
      </c>
      <c r="N6" s="24">
        <f t="shared" ref="N6:N36" si="13">(D6-$E$39)/($E$38-$E$39)</f>
        <v>5.3437862113102828E-2</v>
      </c>
      <c r="O6" s="24">
        <f t="shared" ref="O6:O36" si="14">(E6-$E$39)/($E$38-$E$39)</f>
        <v>2.4618244457987846E-2</v>
      </c>
      <c r="P6" s="24">
        <f t="shared" ref="P6:P36" si="15">(F6-$E$39)/($E$38-$E$39)</f>
        <v>1.8510584060329353E-2</v>
      </c>
      <c r="Q6" s="49">
        <f t="shared" ref="Q6:Q36" si="16">(L6*60)+70</f>
        <v>75.8659962494323</v>
      </c>
      <c r="R6" s="49">
        <f t="shared" ref="R6:R36" si="17">(M6*60)+70</f>
        <v>74.597914451975242</v>
      </c>
      <c r="S6" s="49">
        <f t="shared" ref="S6:S36" si="18">(N6*60)+70</f>
        <v>73.20627172678617</v>
      </c>
      <c r="T6" s="49">
        <f t="shared" ref="T6:T36" si="19">(O6*60)+70</f>
        <v>71.477094667479264</v>
      </c>
      <c r="U6" s="49">
        <f t="shared" ref="U6:U36" si="20">(P6*60)+70</f>
        <v>71.110635043619766</v>
      </c>
      <c r="V6" s="25">
        <f t="shared" ref="V6:V36" si="21">(B6-$Z$1)/($AL$1-$AL$2)</f>
        <v>-0.15907372486610358</v>
      </c>
      <c r="W6" s="24">
        <f t="shared" ref="W6:W36" si="22">(C6-$Z$1)/($AL$1-$AL$2)</f>
        <v>-0.18020842149038782</v>
      </c>
      <c r="X6" s="24">
        <f t="shared" ref="X6:X36" si="23">(D6-$Z$1)/($AL$1-$AL$2)</f>
        <v>-0.2034024669102058</v>
      </c>
      <c r="Y6" s="24">
        <f t="shared" ref="Y6:Y36" si="24">(E6-$Z$1)/($AL$1-$AL$2)</f>
        <v>-0.23222208456532079</v>
      </c>
      <c r="Z6" s="24">
        <f t="shared" ref="Z6:Z36" si="25">(F6-$Z$1)/($AL$1-$AL$2)</f>
        <v>-0.23832974496297929</v>
      </c>
      <c r="AA6" s="58">
        <f t="shared" ref="AA6:AA36" si="26">(V6*60)+100</f>
        <v>90.455576508033786</v>
      </c>
      <c r="AB6" s="58">
        <f t="shared" ref="AB6:AB36" si="27">(W6*60)+100</f>
        <v>89.187494710576729</v>
      </c>
      <c r="AC6" s="58">
        <f t="shared" ref="AC6:AC36" si="28">(X6*60)+100</f>
        <v>87.795851985387657</v>
      </c>
      <c r="AD6" s="58">
        <f t="shared" ref="AD6:AD36" si="29">(Y6*60)+100</f>
        <v>86.066674926080751</v>
      </c>
      <c r="AE6" s="58">
        <f t="shared" ref="AE6:AE36" si="30">(Z6*60)+100</f>
        <v>85.700215302221238</v>
      </c>
      <c r="AF6" s="36">
        <f t="shared" ref="AF6:AF36" si="31">IF(B6&gt;=$AH$1,1,0)</f>
        <v>0</v>
      </c>
      <c r="AG6" s="34">
        <f t="shared" ref="AG6:AG36" si="32">IF(B6&lt;$AH$1,1,0)</f>
        <v>1</v>
      </c>
      <c r="AH6" s="14">
        <f t="shared" ref="AH6:AH36" si="33">(B6-$AH$1)/($AL$1-$AH$1)</f>
        <v>-0.10588278927517873</v>
      </c>
      <c r="AI6" s="14">
        <f t="shared" ref="AI6:AI36" si="34">(B6-$AH$1)/($AH$1-$AL$2)</f>
        <v>-0.4690953747464513</v>
      </c>
      <c r="AJ6" s="14">
        <f t="shared" ref="AJ6:AJ36" si="35">(AH6*AF6)+(AI6*AG6)</f>
        <v>-0.4690953747464513</v>
      </c>
      <c r="AK6" s="14">
        <f t="shared" ref="AK6:AK36" si="36">(AJ6*30)+100</f>
        <v>85.927138757606457</v>
      </c>
      <c r="AL6" s="36">
        <f t="shared" ref="AL6:AL36" si="37">IF(C6&gt;=$AH$1,1,0)</f>
        <v>0</v>
      </c>
      <c r="AM6" s="34">
        <f t="shared" ref="AM6:AM36" si="38">IF(C6&lt;$AH$1,1,0)</f>
        <v>1</v>
      </c>
      <c r="AN6" s="14">
        <f t="shared" ref="AN6:AN36" si="39">(C6-$AH$1)/($AL$1-$AH$1)</f>
        <v>-0.13178794570259675</v>
      </c>
      <c r="AO6" s="14">
        <f t="shared" ref="AO6:AO36" si="40">(C6-$AH$1)/($AH$1-$AL$2)</f>
        <v>-0.583863687381315</v>
      </c>
      <c r="AP6" s="14">
        <f t="shared" ref="AP6:AP36" si="41">(AN6*AL6)+(AO6*AM6)</f>
        <v>-0.583863687381315</v>
      </c>
      <c r="AQ6" s="43">
        <f t="shared" ref="AQ6:AQ36" si="42">(AP6*30)+100</f>
        <v>82.484089378560554</v>
      </c>
      <c r="AR6" s="36">
        <f t="shared" ref="AR6:AR36" si="43">IF(D6&gt;=$AH$1,1,0)</f>
        <v>0</v>
      </c>
      <c r="AS6" s="34">
        <f t="shared" ref="AS6:AS36" si="44">IF(D6&lt;$AH$1,1,0)</f>
        <v>1</v>
      </c>
      <c r="AT6" s="14">
        <f t="shared" ref="AT6:AT36" si="45">(D6-$AH$1)/($AL$1-$AH$1)</f>
        <v>-0.16021728090746731</v>
      </c>
      <c r="AU6" s="14">
        <f t="shared" ref="AU6:AU36" si="46">(D6-$AH$1)/($AH$1-$AL$2)</f>
        <v>-0.70981493727767098</v>
      </c>
      <c r="AV6" s="14">
        <f t="shared" ref="AV6:AV36" si="47">(AT6*AR6)+(AU6*AS6)</f>
        <v>-0.70981493727767098</v>
      </c>
      <c r="AW6" s="14">
        <f t="shared" ref="AW6:AW36" si="48">(AV6*30)+100</f>
        <v>78.705551881669862</v>
      </c>
      <c r="AX6" s="36">
        <f t="shared" ref="AX6:AX36" si="49">IF(E6&gt;=$AH$1,1,0)</f>
        <v>0</v>
      </c>
      <c r="AY6" s="42">
        <f t="shared" ref="AY6:AY36" si="50">IF(E6&lt;$AH$1,1,0)</f>
        <v>1</v>
      </c>
      <c r="AZ6" s="14">
        <f t="shared" ref="AZ6:AZ36" si="51">(E6-$AH$1)/($AL$1-$AH$1)</f>
        <v>-0.19554197549883884</v>
      </c>
      <c r="BA6" s="14">
        <f t="shared" ref="BA6:BA36" si="52">(E6-$AH$1)/($AH$1-$AL$2)</f>
        <v>-0.86631488368612752</v>
      </c>
      <c r="BB6" s="14">
        <f t="shared" ref="BB6:BB36" si="53">(AZ6*AX6)+(BA6*AY6)</f>
        <v>-0.86631488368612752</v>
      </c>
      <c r="BC6" s="14">
        <f t="shared" ref="BC6:BC36" si="54">(BB6*30)+100</f>
        <v>74.010553489416168</v>
      </c>
      <c r="BD6" s="36">
        <f t="shared" ref="BD6:BD36" si="55">IF(F6&gt;=$AH$1,1,0)</f>
        <v>0</v>
      </c>
      <c r="BE6" s="42">
        <f t="shared" ref="BE6:BE36" si="56">IF(F6&lt;$AH$1,1,0)</f>
        <v>1</v>
      </c>
      <c r="BF6" s="14">
        <f t="shared" ref="BF6:BF36" si="57">(F6-$AH$1)/($AL$1-$AH$1)</f>
        <v>-0.20302823852970209</v>
      </c>
      <c r="BG6" s="14">
        <f t="shared" ref="BG6:BG36" si="58">(F6-$AH$1)/($AH$1-$AL$2)</f>
        <v>-0.89948147653802679</v>
      </c>
      <c r="BH6" s="14">
        <f t="shared" ref="BH6:BH36" si="59">(BF6*BD6)+(BG6*BE6)</f>
        <v>-0.89948147653802679</v>
      </c>
      <c r="BI6" s="14">
        <f t="shared" ref="BI6:BI36" si="60">(BH6*30)+100</f>
        <v>73.015555703859192</v>
      </c>
      <c r="BK6" s="62">
        <f t="shared" ref="BK6:BK36" si="61">AK6</f>
        <v>85.927138757606457</v>
      </c>
      <c r="BL6" s="63">
        <f t="shared" ref="BL6:BL36" si="62">AQ6</f>
        <v>82.484089378560554</v>
      </c>
      <c r="BM6" s="63">
        <f t="shared" ref="BM6:BM36" si="63">AW6</f>
        <v>78.705551881669862</v>
      </c>
      <c r="BN6" s="63">
        <f t="shared" ref="BN6:BN36" si="64">BC6</f>
        <v>74.010553489416168</v>
      </c>
      <c r="BO6" s="63">
        <f t="shared" ref="BO6:BO36" si="65">BI6</f>
        <v>73.015555703859192</v>
      </c>
      <c r="BP6" s="14">
        <f t="shared" ref="BP6:BP36" si="66">BK6-BL6</f>
        <v>3.4430493790459025</v>
      </c>
      <c r="BQ6" s="14">
        <f t="shared" ref="BQ6:BQ36" si="67">BL6-BM6</f>
        <v>3.7785374968906922</v>
      </c>
      <c r="BR6" s="14">
        <f t="shared" ref="BR6:BR36" si="68">BM6-BN6</f>
        <v>4.6949983922536944</v>
      </c>
      <c r="BS6" s="14">
        <f t="shared" ref="BS6:BS36" si="69">BN6-BO6</f>
        <v>0.9949977855569756</v>
      </c>
      <c r="BT6" s="14">
        <f t="shared" ref="BT6:BT36" si="70">BK6-BO6</f>
        <v>12.911583053747265</v>
      </c>
    </row>
    <row r="7" spans="1:72" x14ac:dyDescent="0.3">
      <c r="A7" s="2" t="s">
        <v>5</v>
      </c>
      <c r="B7" s="4">
        <v>4.2012900000000002</v>
      </c>
      <c r="C7" s="1">
        <v>3.5998559999999999</v>
      </c>
      <c r="D7" s="11">
        <v>3.2111399999999999</v>
      </c>
      <c r="E7" s="1">
        <v>2.4873400000000001</v>
      </c>
      <c r="F7" s="12">
        <v>2.330508</v>
      </c>
      <c r="G7" s="21">
        <f t="shared" si="6"/>
        <v>-0.98550790812107436</v>
      </c>
      <c r="H7" s="14">
        <f t="shared" si="7"/>
        <v>-1.0980951233964171</v>
      </c>
      <c r="I7" s="14">
        <f t="shared" si="8"/>
        <v>-1.1708619639358113</v>
      </c>
      <c r="J7" s="14">
        <f t="shared" si="9"/>
        <v>-1.3063558442556689</v>
      </c>
      <c r="K7" s="14">
        <f t="shared" si="10"/>
        <v>-1.3357144740405871</v>
      </c>
      <c r="L7" s="25">
        <f t="shared" si="11"/>
        <v>0.12930762717845101</v>
      </c>
      <c r="M7" s="24">
        <f t="shared" si="12"/>
        <v>0.10130992421961396</v>
      </c>
      <c r="N7" s="24">
        <f t="shared" si="13"/>
        <v>8.3214580252782527E-2</v>
      </c>
      <c r="O7" s="24">
        <f t="shared" si="14"/>
        <v>4.9520546657065873E-2</v>
      </c>
      <c r="P7" s="24">
        <f t="shared" si="15"/>
        <v>4.221976926430069E-2</v>
      </c>
      <c r="Q7" s="49">
        <f t="shared" si="16"/>
        <v>77.758457630707056</v>
      </c>
      <c r="R7" s="49">
        <f t="shared" si="17"/>
        <v>76.078595453176831</v>
      </c>
      <c r="S7" s="49">
        <f t="shared" si="18"/>
        <v>74.992874815166957</v>
      </c>
      <c r="T7" s="49">
        <f t="shared" si="19"/>
        <v>72.971232799423959</v>
      </c>
      <c r="U7" s="49">
        <f t="shared" si="20"/>
        <v>72.533186155858047</v>
      </c>
      <c r="V7" s="25">
        <f t="shared" si="21"/>
        <v>-0.1275327018448576</v>
      </c>
      <c r="W7" s="24">
        <f t="shared" si="22"/>
        <v>-0.15553040480369465</v>
      </c>
      <c r="X7" s="24">
        <f t="shared" si="23"/>
        <v>-0.17362574877052611</v>
      </c>
      <c r="Y7" s="24">
        <f t="shared" si="24"/>
        <v>-0.20731978236624277</v>
      </c>
      <c r="Z7" s="24">
        <f t="shared" si="25"/>
        <v>-0.21462055975900793</v>
      </c>
      <c r="AA7" s="58">
        <f t="shared" si="26"/>
        <v>92.348037889308543</v>
      </c>
      <c r="AB7" s="58">
        <f t="shared" si="27"/>
        <v>90.668175711778318</v>
      </c>
      <c r="AC7" s="58">
        <f t="shared" si="28"/>
        <v>89.582455073768429</v>
      </c>
      <c r="AD7" s="58">
        <f t="shared" si="29"/>
        <v>87.560813058025431</v>
      </c>
      <c r="AE7" s="58">
        <f t="shared" si="30"/>
        <v>87.12276641445952</v>
      </c>
      <c r="AF7" s="36">
        <f t="shared" si="31"/>
        <v>0</v>
      </c>
      <c r="AG7" s="34">
        <f t="shared" si="32"/>
        <v>1</v>
      </c>
      <c r="AH7" s="14">
        <f t="shared" si="33"/>
        <v>-6.7222421928938639E-2</v>
      </c>
      <c r="AI7" s="14">
        <f t="shared" si="34"/>
        <v>-0.29781730743951734</v>
      </c>
      <c r="AJ7" s="14">
        <f t="shared" si="35"/>
        <v>-0.29781730743951734</v>
      </c>
      <c r="AK7" s="14">
        <f t="shared" si="36"/>
        <v>91.065480776814482</v>
      </c>
      <c r="AL7" s="36">
        <f t="shared" si="37"/>
        <v>0</v>
      </c>
      <c r="AM7" s="34">
        <f t="shared" si="38"/>
        <v>1</v>
      </c>
      <c r="AN7" s="14">
        <f t="shared" si="39"/>
        <v>-0.10153968172455309</v>
      </c>
      <c r="AO7" s="14">
        <f t="shared" si="40"/>
        <v>-0.44985398832311052</v>
      </c>
      <c r="AP7" s="14">
        <f t="shared" si="41"/>
        <v>-0.44985398832311052</v>
      </c>
      <c r="AQ7" s="43">
        <f t="shared" si="42"/>
        <v>86.50438035030669</v>
      </c>
      <c r="AR7" s="36">
        <f t="shared" si="43"/>
        <v>0</v>
      </c>
      <c r="AS7" s="34">
        <f t="shared" si="44"/>
        <v>1</v>
      </c>
      <c r="AT7" s="14">
        <f t="shared" si="45"/>
        <v>-0.12371945200477014</v>
      </c>
      <c r="AU7" s="14">
        <f t="shared" si="46"/>
        <v>-0.54811762231511429</v>
      </c>
      <c r="AV7" s="14">
        <f t="shared" si="47"/>
        <v>-0.54811762231511429</v>
      </c>
      <c r="AW7" s="14">
        <f t="shared" si="48"/>
        <v>83.556471330546572</v>
      </c>
      <c r="AX7" s="36">
        <f t="shared" si="49"/>
        <v>0</v>
      </c>
      <c r="AY7" s="42">
        <f t="shared" si="50"/>
        <v>1</v>
      </c>
      <c r="AZ7" s="14">
        <f t="shared" si="51"/>
        <v>-0.1650188009608746</v>
      </c>
      <c r="BA7" s="14">
        <f t="shared" si="52"/>
        <v>-0.73108724096578026</v>
      </c>
      <c r="BB7" s="14">
        <f t="shared" si="53"/>
        <v>-0.73108724096578026</v>
      </c>
      <c r="BC7" s="14">
        <f t="shared" si="54"/>
        <v>78.067382771026587</v>
      </c>
      <c r="BD7" s="36">
        <f t="shared" si="55"/>
        <v>0</v>
      </c>
      <c r="BE7" s="42">
        <f t="shared" si="56"/>
        <v>1</v>
      </c>
      <c r="BF7" s="14">
        <f t="shared" si="57"/>
        <v>-0.17396748774656648</v>
      </c>
      <c r="BG7" s="14">
        <f t="shared" si="58"/>
        <v>-0.77073284918935203</v>
      </c>
      <c r="BH7" s="14">
        <f t="shared" si="59"/>
        <v>-0.77073284918935203</v>
      </c>
      <c r="BI7" s="14">
        <f t="shared" si="60"/>
        <v>76.87801452431944</v>
      </c>
      <c r="BK7" s="62">
        <f t="shared" si="61"/>
        <v>91.065480776814482</v>
      </c>
      <c r="BL7" s="63">
        <f t="shared" si="62"/>
        <v>86.50438035030669</v>
      </c>
      <c r="BM7" s="63">
        <f t="shared" si="63"/>
        <v>83.556471330546572</v>
      </c>
      <c r="BN7" s="63">
        <f t="shared" si="64"/>
        <v>78.067382771026587</v>
      </c>
      <c r="BO7" s="63">
        <f t="shared" si="65"/>
        <v>76.87801452431944</v>
      </c>
      <c r="BP7" s="14">
        <f t="shared" si="66"/>
        <v>4.5611004265077923</v>
      </c>
      <c r="BQ7" s="14">
        <f t="shared" si="67"/>
        <v>2.9479090197601181</v>
      </c>
      <c r="BR7" s="14">
        <f t="shared" si="68"/>
        <v>5.4890885595199848</v>
      </c>
      <c r="BS7" s="14">
        <f t="shared" si="69"/>
        <v>1.1893682467071471</v>
      </c>
      <c r="BT7" s="14">
        <f t="shared" si="70"/>
        <v>14.187466252495042</v>
      </c>
    </row>
    <row r="8" spans="1:72" x14ac:dyDescent="0.3">
      <c r="A8" s="2" t="s">
        <v>6</v>
      </c>
      <c r="B8" s="4">
        <v>11.801390000000001</v>
      </c>
      <c r="C8" s="1">
        <v>10.168850000000001</v>
      </c>
      <c r="D8" s="11">
        <v>8.30748</v>
      </c>
      <c r="E8" s="1">
        <v>6.6499100000000002</v>
      </c>
      <c r="F8" s="12">
        <v>5.8548859999999996</v>
      </c>
      <c r="G8" s="21">
        <f t="shared" si="6"/>
        <v>0.43721527482856348</v>
      </c>
      <c r="H8" s="14">
        <f t="shared" si="7"/>
        <v>0.13160712426572851</v>
      </c>
      <c r="I8" s="14">
        <f t="shared" si="8"/>
        <v>-0.2168375344949415</v>
      </c>
      <c r="J8" s="14">
        <f t="shared" si="9"/>
        <v>-0.52713124988840088</v>
      </c>
      <c r="K8" s="14">
        <f t="shared" si="10"/>
        <v>-0.67595811740348011</v>
      </c>
      <c r="L8" s="25">
        <f t="shared" si="11"/>
        <v>0.48310429024947366</v>
      </c>
      <c r="M8" s="24">
        <f t="shared" si="12"/>
        <v>0.40710697385495681</v>
      </c>
      <c r="N8" s="24">
        <f t="shared" si="13"/>
        <v>0.32045725941165876</v>
      </c>
      <c r="O8" s="24">
        <f t="shared" si="14"/>
        <v>0.24329475697002839</v>
      </c>
      <c r="P8" s="24">
        <f t="shared" si="15"/>
        <v>0.20628513364120687</v>
      </c>
      <c r="Q8" s="49">
        <f t="shared" si="16"/>
        <v>98.986257414968421</v>
      </c>
      <c r="R8" s="49">
        <f t="shared" si="17"/>
        <v>94.426418431297407</v>
      </c>
      <c r="S8" s="49">
        <f t="shared" si="18"/>
        <v>89.227435564699533</v>
      </c>
      <c r="T8" s="49">
        <f t="shared" si="19"/>
        <v>84.597685418201706</v>
      </c>
      <c r="U8" s="49">
        <f t="shared" si="20"/>
        <v>82.377108018472413</v>
      </c>
      <c r="V8" s="25">
        <f t="shared" si="21"/>
        <v>0.22626396122616507</v>
      </c>
      <c r="W8" s="24">
        <f t="shared" si="22"/>
        <v>0.15026664483164823</v>
      </c>
      <c r="X8" s="24">
        <f t="shared" si="23"/>
        <v>6.361693038835016E-2</v>
      </c>
      <c r="Y8" s="24">
        <f t="shared" si="24"/>
        <v>-1.3545572053280202E-2</v>
      </c>
      <c r="Z8" s="24">
        <f t="shared" si="25"/>
        <v>-5.0555195382101785E-2</v>
      </c>
      <c r="AA8" s="58">
        <f t="shared" si="26"/>
        <v>113.57583767356991</v>
      </c>
      <c r="AB8" s="58">
        <f t="shared" si="27"/>
        <v>109.01599868989889</v>
      </c>
      <c r="AC8" s="58">
        <f t="shared" si="28"/>
        <v>103.81701582330101</v>
      </c>
      <c r="AD8" s="58">
        <f t="shared" si="29"/>
        <v>99.187265676803193</v>
      </c>
      <c r="AE8" s="58">
        <f t="shared" si="30"/>
        <v>96.966688277073899</v>
      </c>
      <c r="AF8" s="36">
        <f t="shared" si="31"/>
        <v>1</v>
      </c>
      <c r="AG8" s="34">
        <f t="shared" si="32"/>
        <v>0</v>
      </c>
      <c r="AH8" s="14">
        <f t="shared" si="33"/>
        <v>0.36643215392252526</v>
      </c>
      <c r="AI8" s="14">
        <f t="shared" si="34"/>
        <v>1.6234142464523413</v>
      </c>
      <c r="AJ8" s="14">
        <f t="shared" si="35"/>
        <v>0.36643215392252526</v>
      </c>
      <c r="AK8" s="14">
        <f t="shared" si="36"/>
        <v>110.99296461767575</v>
      </c>
      <c r="AL8" s="36">
        <f t="shared" si="37"/>
        <v>1</v>
      </c>
      <c r="AM8" s="34">
        <f t="shared" si="38"/>
        <v>0</v>
      </c>
      <c r="AN8" s="14">
        <f t="shared" si="39"/>
        <v>0.2732809531145689</v>
      </c>
      <c r="AO8" s="14">
        <f t="shared" si="40"/>
        <v>1.2107239711940401</v>
      </c>
      <c r="AP8" s="14">
        <f t="shared" si="41"/>
        <v>0.2732809531145689</v>
      </c>
      <c r="AQ8" s="43">
        <f t="shared" si="42"/>
        <v>108.19842859343707</v>
      </c>
      <c r="AR8" s="36">
        <f t="shared" si="43"/>
        <v>1</v>
      </c>
      <c r="AS8" s="34">
        <f t="shared" si="44"/>
        <v>0</v>
      </c>
      <c r="AT8" s="14">
        <f t="shared" si="45"/>
        <v>0.16707292718693117</v>
      </c>
      <c r="AU8" s="14">
        <f t="shared" si="46"/>
        <v>0.74018769174144206</v>
      </c>
      <c r="AV8" s="14">
        <f t="shared" si="47"/>
        <v>0.16707292718693117</v>
      </c>
      <c r="AW8" s="14">
        <f t="shared" si="48"/>
        <v>105.01218781560793</v>
      </c>
      <c r="AX8" s="36">
        <f t="shared" si="49"/>
        <v>1</v>
      </c>
      <c r="AY8" s="42">
        <f t="shared" si="50"/>
        <v>0</v>
      </c>
      <c r="AZ8" s="14">
        <f t="shared" si="51"/>
        <v>7.2493538061247212E-2</v>
      </c>
      <c r="BA8" s="14">
        <f t="shared" si="52"/>
        <v>0.32117007529106278</v>
      </c>
      <c r="BB8" s="14">
        <f t="shared" si="53"/>
        <v>7.2493538061247212E-2</v>
      </c>
      <c r="BC8" s="14">
        <f t="shared" si="54"/>
        <v>102.17480614183742</v>
      </c>
      <c r="BD8" s="36">
        <f t="shared" si="55"/>
        <v>1</v>
      </c>
      <c r="BE8" s="42">
        <f t="shared" si="56"/>
        <v>0</v>
      </c>
      <c r="BF8" s="14">
        <f t="shared" si="57"/>
        <v>2.7130214485013411E-2</v>
      </c>
      <c r="BG8" s="14">
        <f t="shared" si="58"/>
        <v>0.12019572036134846</v>
      </c>
      <c r="BH8" s="14">
        <f t="shared" si="59"/>
        <v>2.7130214485013411E-2</v>
      </c>
      <c r="BI8" s="14">
        <f t="shared" si="60"/>
        <v>100.8139064345504</v>
      </c>
      <c r="BK8" s="62">
        <f t="shared" si="61"/>
        <v>110.99296461767575</v>
      </c>
      <c r="BL8" s="63">
        <f t="shared" si="62"/>
        <v>108.19842859343707</v>
      </c>
      <c r="BM8" s="63">
        <f t="shared" si="63"/>
        <v>105.01218781560793</v>
      </c>
      <c r="BN8" s="63">
        <f t="shared" si="64"/>
        <v>102.17480614183742</v>
      </c>
      <c r="BO8" s="63">
        <f t="shared" si="65"/>
        <v>100.8139064345504</v>
      </c>
      <c r="BP8" s="14">
        <f t="shared" si="66"/>
        <v>2.7945360242386812</v>
      </c>
      <c r="BQ8" s="14">
        <f t="shared" si="67"/>
        <v>3.1862407778291413</v>
      </c>
      <c r="BR8" s="14">
        <f t="shared" si="68"/>
        <v>2.8373816737705084</v>
      </c>
      <c r="BS8" s="14">
        <f t="shared" si="69"/>
        <v>1.3608997072870181</v>
      </c>
      <c r="BT8" s="14">
        <f t="shared" si="70"/>
        <v>10.179058183125349</v>
      </c>
    </row>
    <row r="9" spans="1:72" x14ac:dyDescent="0.3">
      <c r="A9" s="2" t="s">
        <v>7</v>
      </c>
      <c r="B9" s="4">
        <v>3.8646500000000001</v>
      </c>
      <c r="C9" s="1">
        <v>3.2829259999999998</v>
      </c>
      <c r="D9" s="11">
        <v>2.6253199999999999</v>
      </c>
      <c r="E9" s="1">
        <v>1.96933</v>
      </c>
      <c r="F9" s="12">
        <v>1.666687</v>
      </c>
      <c r="G9" s="21">
        <f t="shared" si="6"/>
        <v>-1.0485262279205725</v>
      </c>
      <c r="H9" s="14">
        <f t="shared" si="7"/>
        <v>-1.1574237714894986</v>
      </c>
      <c r="I9" s="14">
        <f t="shared" si="8"/>
        <v>-1.2805262703311953</v>
      </c>
      <c r="J9" s="14">
        <f t="shared" si="9"/>
        <v>-1.4033262572765162</v>
      </c>
      <c r="K9" s="14">
        <f t="shared" si="10"/>
        <v>-1.4599804081768237</v>
      </c>
      <c r="L9" s="25">
        <f t="shared" si="11"/>
        <v>0.11363650329110361</v>
      </c>
      <c r="M9" s="24">
        <f t="shared" si="12"/>
        <v>8.655633197384098E-2</v>
      </c>
      <c r="N9" s="24">
        <f t="shared" si="13"/>
        <v>5.5943733663886788E-2</v>
      </c>
      <c r="O9" s="24">
        <f t="shared" si="14"/>
        <v>2.54063627071941E-2</v>
      </c>
      <c r="P9" s="24">
        <f t="shared" si="15"/>
        <v>1.131785288471762E-2</v>
      </c>
      <c r="Q9" s="49">
        <f t="shared" si="16"/>
        <v>76.818190197466222</v>
      </c>
      <c r="R9" s="49">
        <f t="shared" si="17"/>
        <v>75.193379918430452</v>
      </c>
      <c r="S9" s="49">
        <f t="shared" si="18"/>
        <v>73.356624019833205</v>
      </c>
      <c r="T9" s="49">
        <f t="shared" si="19"/>
        <v>71.524381762431645</v>
      </c>
      <c r="U9" s="49">
        <f t="shared" si="20"/>
        <v>70.679071173083059</v>
      </c>
      <c r="V9" s="25">
        <f t="shared" si="21"/>
        <v>-0.14320382573220503</v>
      </c>
      <c r="W9" s="24">
        <f t="shared" si="22"/>
        <v>-0.17028399704946764</v>
      </c>
      <c r="X9" s="24">
        <f t="shared" si="23"/>
        <v>-0.20089659535942181</v>
      </c>
      <c r="Y9" s="24">
        <f t="shared" si="24"/>
        <v>-0.23143396631611451</v>
      </c>
      <c r="Z9" s="24">
        <f t="shared" si="25"/>
        <v>-0.24552247613859102</v>
      </c>
      <c r="AA9" s="58">
        <f t="shared" si="26"/>
        <v>91.407770456067695</v>
      </c>
      <c r="AB9" s="58">
        <f t="shared" si="27"/>
        <v>89.782960177031939</v>
      </c>
      <c r="AC9" s="58">
        <f t="shared" si="28"/>
        <v>87.946204278434692</v>
      </c>
      <c r="AD9" s="58">
        <f t="shared" si="29"/>
        <v>86.113962021033132</v>
      </c>
      <c r="AE9" s="58">
        <f t="shared" si="30"/>
        <v>85.268651431684532</v>
      </c>
      <c r="AF9" s="36">
        <f t="shared" si="31"/>
        <v>0</v>
      </c>
      <c r="AG9" s="34">
        <f t="shared" si="32"/>
        <v>1</v>
      </c>
      <c r="AH9" s="14">
        <f t="shared" si="33"/>
        <v>-8.6430784505041158E-2</v>
      </c>
      <c r="AI9" s="14">
        <f t="shared" si="34"/>
        <v>-0.38291663380392771</v>
      </c>
      <c r="AJ9" s="14">
        <f t="shared" si="35"/>
        <v>-0.38291663380392771</v>
      </c>
      <c r="AK9" s="14">
        <f t="shared" si="36"/>
        <v>88.51250098588217</v>
      </c>
      <c r="AL9" s="36">
        <f t="shared" si="37"/>
        <v>0</v>
      </c>
      <c r="AM9" s="34">
        <f t="shared" si="38"/>
        <v>1</v>
      </c>
      <c r="AN9" s="14">
        <f t="shared" si="39"/>
        <v>-0.11962341019188963</v>
      </c>
      <c r="AO9" s="14">
        <f t="shared" si="40"/>
        <v>-0.52997081788784606</v>
      </c>
      <c r="AP9" s="14">
        <f t="shared" si="41"/>
        <v>-0.52997081788784606</v>
      </c>
      <c r="AQ9" s="43">
        <f t="shared" si="42"/>
        <v>84.100875463364616</v>
      </c>
      <c r="AR9" s="36">
        <f t="shared" si="43"/>
        <v>0</v>
      </c>
      <c r="AS9" s="34">
        <f t="shared" si="44"/>
        <v>1</v>
      </c>
      <c r="AT9" s="14">
        <f t="shared" si="45"/>
        <v>-0.15714579160889436</v>
      </c>
      <c r="AU9" s="14">
        <f t="shared" si="46"/>
        <v>-0.69620723546506336</v>
      </c>
      <c r="AV9" s="14">
        <f t="shared" si="47"/>
        <v>-0.69620723546506336</v>
      </c>
      <c r="AW9" s="14">
        <f t="shared" si="48"/>
        <v>79.113782936048096</v>
      </c>
      <c r="AX9" s="36">
        <f t="shared" si="49"/>
        <v>0</v>
      </c>
      <c r="AY9" s="42">
        <f t="shared" si="50"/>
        <v>1</v>
      </c>
      <c r="AZ9" s="14">
        <f t="shared" si="51"/>
        <v>-0.19457596558197388</v>
      </c>
      <c r="BA9" s="14">
        <f t="shared" si="52"/>
        <v>-0.86203514391857317</v>
      </c>
      <c r="BB9" s="14">
        <f t="shared" si="53"/>
        <v>-0.86203514391857317</v>
      </c>
      <c r="BC9" s="14">
        <f t="shared" si="54"/>
        <v>74.138945682442809</v>
      </c>
      <c r="BD9" s="36">
        <f t="shared" si="55"/>
        <v>0</v>
      </c>
      <c r="BE9" s="42">
        <f t="shared" si="56"/>
        <v>1</v>
      </c>
      <c r="BF9" s="14">
        <f t="shared" si="57"/>
        <v>-0.21184449123287513</v>
      </c>
      <c r="BG9" s="14">
        <f t="shared" si="58"/>
        <v>-0.93854035847686768</v>
      </c>
      <c r="BH9" s="14">
        <f t="shared" si="59"/>
        <v>-0.93854035847686768</v>
      </c>
      <c r="BI9" s="14">
        <f t="shared" si="60"/>
        <v>71.843789245693969</v>
      </c>
      <c r="BK9" s="62">
        <f t="shared" si="61"/>
        <v>88.51250098588217</v>
      </c>
      <c r="BL9" s="63">
        <f t="shared" si="62"/>
        <v>84.100875463364616</v>
      </c>
      <c r="BM9" s="63">
        <f t="shared" si="63"/>
        <v>79.113782936048096</v>
      </c>
      <c r="BN9" s="63">
        <f t="shared" si="64"/>
        <v>74.138945682442809</v>
      </c>
      <c r="BO9" s="63">
        <f t="shared" si="65"/>
        <v>71.843789245693969</v>
      </c>
      <c r="BP9" s="14">
        <f t="shared" si="66"/>
        <v>4.4116255225175536</v>
      </c>
      <c r="BQ9" s="14">
        <f t="shared" si="67"/>
        <v>4.9870925273165199</v>
      </c>
      <c r="BR9" s="14">
        <f t="shared" si="68"/>
        <v>4.9748372536052869</v>
      </c>
      <c r="BS9" s="14">
        <f t="shared" si="69"/>
        <v>2.2951564367488402</v>
      </c>
      <c r="BT9" s="14">
        <f t="shared" si="70"/>
        <v>16.668711740188201</v>
      </c>
    </row>
    <row r="10" spans="1:72" x14ac:dyDescent="0.3">
      <c r="A10" s="2" t="s">
        <v>8</v>
      </c>
      <c r="B10" s="4">
        <v>7.1508500000000002</v>
      </c>
      <c r="C10" s="1">
        <v>6.4188929999999997</v>
      </c>
      <c r="D10" s="11">
        <v>5.1291900000000004</v>
      </c>
      <c r="E10" s="1">
        <v>3.8801199999999998</v>
      </c>
      <c r="F10" s="12">
        <v>3.3677769999999998</v>
      </c>
      <c r="G10" s="21">
        <f t="shared" si="6"/>
        <v>-0.43335630597097985</v>
      </c>
      <c r="H10" s="14">
        <f t="shared" si="7"/>
        <v>-0.57037716001530403</v>
      </c>
      <c r="I10" s="14">
        <f t="shared" si="8"/>
        <v>-0.81180692504730312</v>
      </c>
      <c r="J10" s="14">
        <f t="shared" si="9"/>
        <v>-1.0456302755462312</v>
      </c>
      <c r="K10" s="14">
        <f t="shared" si="10"/>
        <v>-1.1415398377522503</v>
      </c>
      <c r="L10" s="25">
        <f t="shared" si="11"/>
        <v>0.26661430544949555</v>
      </c>
      <c r="M10" s="24">
        <f t="shared" si="12"/>
        <v>0.23254055061581225</v>
      </c>
      <c r="N10" s="24">
        <f t="shared" si="13"/>
        <v>0.17250283824983192</v>
      </c>
      <c r="O10" s="24">
        <f t="shared" si="14"/>
        <v>0.11435665623352655</v>
      </c>
      <c r="P10" s="24">
        <f t="shared" si="15"/>
        <v>9.0506280087449931E-2</v>
      </c>
      <c r="Q10" s="49">
        <f t="shared" si="16"/>
        <v>85.996858326969729</v>
      </c>
      <c r="R10" s="49">
        <f t="shared" si="17"/>
        <v>83.952433036948733</v>
      </c>
      <c r="S10" s="49">
        <f t="shared" si="18"/>
        <v>80.350170294989908</v>
      </c>
      <c r="T10" s="49">
        <f t="shared" si="19"/>
        <v>76.861399374011597</v>
      </c>
      <c r="U10" s="49">
        <f t="shared" si="20"/>
        <v>75.430376805246993</v>
      </c>
      <c r="V10" s="25">
        <f t="shared" si="21"/>
        <v>9.7739764261869175E-3</v>
      </c>
      <c r="W10" s="24">
        <f t="shared" si="22"/>
        <v>-2.4299778407496409E-2</v>
      </c>
      <c r="X10" s="24">
        <f t="shared" si="23"/>
        <v>-8.4337490773476714E-2</v>
      </c>
      <c r="Y10" s="24">
        <f t="shared" si="24"/>
        <v>-0.14248367278978208</v>
      </c>
      <c r="Z10" s="24">
        <f t="shared" si="25"/>
        <v>-0.16633404893585871</v>
      </c>
      <c r="AA10" s="58">
        <f t="shared" si="26"/>
        <v>100.58643858557122</v>
      </c>
      <c r="AB10" s="58">
        <f t="shared" si="27"/>
        <v>98.54201329555022</v>
      </c>
      <c r="AC10" s="58">
        <f t="shared" si="28"/>
        <v>94.939750553591395</v>
      </c>
      <c r="AD10" s="58">
        <f t="shared" si="29"/>
        <v>91.45097963261307</v>
      </c>
      <c r="AE10" s="58">
        <f t="shared" si="30"/>
        <v>90.01995706384848</v>
      </c>
      <c r="AF10" s="36">
        <f t="shared" si="31"/>
        <v>1</v>
      </c>
      <c r="AG10" s="34">
        <f t="shared" si="32"/>
        <v>0</v>
      </c>
      <c r="AH10" s="14">
        <f t="shared" si="33"/>
        <v>0.10107670449682467</v>
      </c>
      <c r="AI10" s="14">
        <f t="shared" si="34"/>
        <v>0.44780284783439611</v>
      </c>
      <c r="AJ10" s="14">
        <f t="shared" si="35"/>
        <v>0.10107670449682467</v>
      </c>
      <c r="AK10" s="14">
        <f t="shared" si="36"/>
        <v>103.03230113490474</v>
      </c>
      <c r="AL10" s="36">
        <f t="shared" si="37"/>
        <v>1</v>
      </c>
      <c r="AM10" s="34">
        <f t="shared" si="38"/>
        <v>0</v>
      </c>
      <c r="AN10" s="14">
        <f t="shared" si="39"/>
        <v>5.9311924773332858E-2</v>
      </c>
      <c r="AO10" s="14">
        <f t="shared" si="40"/>
        <v>0.26277121871214459</v>
      </c>
      <c r="AP10" s="14">
        <f t="shared" si="41"/>
        <v>5.9311924773332858E-2</v>
      </c>
      <c r="AQ10" s="43">
        <f t="shared" si="42"/>
        <v>101.77935774319998</v>
      </c>
      <c r="AR10" s="36">
        <f t="shared" si="43"/>
        <v>0</v>
      </c>
      <c r="AS10" s="34">
        <f t="shared" si="44"/>
        <v>1</v>
      </c>
      <c r="AT10" s="14">
        <f t="shared" si="45"/>
        <v>-1.4277318452329987E-2</v>
      </c>
      <c r="AU10" s="14">
        <f t="shared" si="46"/>
        <v>-6.3253188696835591E-2</v>
      </c>
      <c r="AV10" s="14">
        <f t="shared" si="47"/>
        <v>-6.3253188696835591E-2</v>
      </c>
      <c r="AW10" s="14">
        <f t="shared" si="48"/>
        <v>98.102404339094932</v>
      </c>
      <c r="AX10" s="36">
        <f t="shared" si="49"/>
        <v>0</v>
      </c>
      <c r="AY10" s="42">
        <f t="shared" si="50"/>
        <v>1</v>
      </c>
      <c r="AZ10" s="14">
        <f t="shared" si="51"/>
        <v>-8.5548080818455191E-2</v>
      </c>
      <c r="BA10" s="14">
        <f t="shared" si="52"/>
        <v>-0.37900596787338647</v>
      </c>
      <c r="BB10" s="14">
        <f t="shared" si="53"/>
        <v>-0.37900596787338647</v>
      </c>
      <c r="BC10" s="14">
        <f t="shared" si="54"/>
        <v>88.629820963798409</v>
      </c>
      <c r="BD10" s="36">
        <f t="shared" si="55"/>
        <v>0</v>
      </c>
      <c r="BE10" s="42">
        <f t="shared" si="56"/>
        <v>1</v>
      </c>
      <c r="BF10" s="14">
        <f t="shared" si="57"/>
        <v>-0.11478189173613608</v>
      </c>
      <c r="BG10" s="14">
        <f t="shared" si="58"/>
        <v>-0.5085213081999107</v>
      </c>
      <c r="BH10" s="14">
        <f t="shared" si="59"/>
        <v>-0.5085213081999107</v>
      </c>
      <c r="BI10" s="14">
        <f t="shared" si="60"/>
        <v>84.744360754002685</v>
      </c>
      <c r="BK10" s="62">
        <f t="shared" si="61"/>
        <v>103.03230113490474</v>
      </c>
      <c r="BL10" s="63">
        <f t="shared" si="62"/>
        <v>101.77935774319998</v>
      </c>
      <c r="BM10" s="63">
        <f t="shared" si="63"/>
        <v>98.102404339094932</v>
      </c>
      <c r="BN10" s="63">
        <f t="shared" si="64"/>
        <v>88.629820963798409</v>
      </c>
      <c r="BO10" s="63">
        <f t="shared" si="65"/>
        <v>84.744360754002685</v>
      </c>
      <c r="BP10" s="14">
        <f t="shared" si="66"/>
        <v>1.2529433917047612</v>
      </c>
      <c r="BQ10" s="14">
        <f t="shared" si="67"/>
        <v>3.6769534041050491</v>
      </c>
      <c r="BR10" s="14">
        <f t="shared" si="68"/>
        <v>9.4725833752965229</v>
      </c>
      <c r="BS10" s="14">
        <f t="shared" si="69"/>
        <v>3.885460209795724</v>
      </c>
      <c r="BT10" s="14">
        <f t="shared" si="70"/>
        <v>18.287940380902057</v>
      </c>
    </row>
    <row r="11" spans="1:72" x14ac:dyDescent="0.3">
      <c r="A11" s="2" t="s">
        <v>9</v>
      </c>
      <c r="B11" s="31">
        <v>22.905110000000001</v>
      </c>
      <c r="C11" s="1">
        <v>21.32685</v>
      </c>
      <c r="D11" s="11">
        <v>17.7971</v>
      </c>
      <c r="E11" s="1">
        <v>14.84</v>
      </c>
      <c r="F11" s="12">
        <v>13.687469</v>
      </c>
      <c r="G11" s="29">
        <f t="shared" si="6"/>
        <v>2.5158089592513408</v>
      </c>
      <c r="H11" s="14">
        <f t="shared" si="7"/>
        <v>2.2203619137227166</v>
      </c>
      <c r="I11" s="14">
        <f t="shared" si="8"/>
        <v>1.5595999296677063</v>
      </c>
      <c r="J11" s="14">
        <f t="shared" si="9"/>
        <v>1.0060368549317984</v>
      </c>
      <c r="K11" s="14">
        <f t="shared" si="10"/>
        <v>0.79028540787608492</v>
      </c>
      <c r="L11" s="26">
        <f t="shared" si="11"/>
        <v>1</v>
      </c>
      <c r="M11" s="24">
        <f t="shared" si="12"/>
        <v>0.92652950336726203</v>
      </c>
      <c r="N11" s="24">
        <f t="shared" si="13"/>
        <v>0.76221406390265733</v>
      </c>
      <c r="O11" s="24">
        <f t="shared" si="14"/>
        <v>0.624556386718499</v>
      </c>
      <c r="P11" s="24">
        <f t="shared" si="15"/>
        <v>0.57090424768270887</v>
      </c>
      <c r="Q11" s="50">
        <f t="shared" si="16"/>
        <v>130</v>
      </c>
      <c r="R11" s="49">
        <f t="shared" si="17"/>
        <v>125.59177020203572</v>
      </c>
      <c r="S11" s="49">
        <f t="shared" si="18"/>
        <v>115.73284383415944</v>
      </c>
      <c r="T11" s="49">
        <f t="shared" si="19"/>
        <v>107.47338320310993</v>
      </c>
      <c r="U11" s="49">
        <f t="shared" si="20"/>
        <v>104.25425486096253</v>
      </c>
      <c r="V11" s="25">
        <f t="shared" si="21"/>
        <v>0.74315967097669144</v>
      </c>
      <c r="W11" s="24">
        <f t="shared" si="22"/>
        <v>0.66968917434395336</v>
      </c>
      <c r="X11" s="24">
        <f t="shared" si="23"/>
        <v>0.50537373487934867</v>
      </c>
      <c r="Y11" s="24">
        <f t="shared" si="24"/>
        <v>0.36771605769519045</v>
      </c>
      <c r="Z11" s="24">
        <f t="shared" si="25"/>
        <v>0.31406391865940025</v>
      </c>
      <c r="AA11" s="58">
        <f t="shared" si="26"/>
        <v>144.58958025860147</v>
      </c>
      <c r="AB11" s="58">
        <f t="shared" si="27"/>
        <v>140.18135046063719</v>
      </c>
      <c r="AC11" s="58">
        <f t="shared" si="28"/>
        <v>130.32242409276091</v>
      </c>
      <c r="AD11" s="58">
        <f t="shared" si="29"/>
        <v>122.06296346171143</v>
      </c>
      <c r="AE11" s="58">
        <f t="shared" si="30"/>
        <v>118.84383511956402</v>
      </c>
      <c r="AF11" s="36">
        <f t="shared" si="31"/>
        <v>1</v>
      </c>
      <c r="AG11" s="34">
        <f t="shared" si="32"/>
        <v>0</v>
      </c>
      <c r="AH11" s="14">
        <f t="shared" si="33"/>
        <v>1</v>
      </c>
      <c r="AI11" s="14">
        <f t="shared" si="34"/>
        <v>4.4303269488615333</v>
      </c>
      <c r="AJ11" s="14">
        <f t="shared" si="35"/>
        <v>1</v>
      </c>
      <c r="AK11" s="30">
        <f t="shared" si="36"/>
        <v>130</v>
      </c>
      <c r="AL11" s="36">
        <f t="shared" si="37"/>
        <v>1</v>
      </c>
      <c r="AM11" s="34">
        <f t="shared" si="38"/>
        <v>0</v>
      </c>
      <c r="AN11" s="14">
        <f t="shared" si="39"/>
        <v>0.90994596506844239</v>
      </c>
      <c r="AO11" s="14">
        <f t="shared" si="40"/>
        <v>4.0313581310505358</v>
      </c>
      <c r="AP11" s="14">
        <f t="shared" si="41"/>
        <v>0.90994596506844239</v>
      </c>
      <c r="AQ11" s="43">
        <f t="shared" si="42"/>
        <v>127.29837895205327</v>
      </c>
      <c r="AR11" s="36">
        <f t="shared" si="43"/>
        <v>1</v>
      </c>
      <c r="AS11" s="34">
        <f t="shared" si="44"/>
        <v>0</v>
      </c>
      <c r="AT11" s="14">
        <f t="shared" si="45"/>
        <v>0.70854174155668537</v>
      </c>
      <c r="AU11" s="14">
        <f t="shared" si="46"/>
        <v>3.1390715720118672</v>
      </c>
      <c r="AV11" s="14">
        <f t="shared" si="47"/>
        <v>0.70854174155668537</v>
      </c>
      <c r="AW11" s="14">
        <f t="shared" si="48"/>
        <v>121.25625224670057</v>
      </c>
      <c r="AX11" s="36">
        <f t="shared" si="49"/>
        <v>1</v>
      </c>
      <c r="AY11" s="42">
        <f t="shared" si="50"/>
        <v>0</v>
      </c>
      <c r="AZ11" s="14">
        <f t="shared" si="51"/>
        <v>0.53981238980468682</v>
      </c>
      <c r="BA11" s="14">
        <f t="shared" si="52"/>
        <v>2.3915453778810511</v>
      </c>
      <c r="BB11" s="14">
        <f t="shared" si="53"/>
        <v>0.53981238980468682</v>
      </c>
      <c r="BC11" s="14">
        <f t="shared" si="54"/>
        <v>116.1943716941406</v>
      </c>
      <c r="BD11" s="36">
        <f t="shared" si="55"/>
        <v>1</v>
      </c>
      <c r="BE11" s="42">
        <f t="shared" si="56"/>
        <v>0</v>
      </c>
      <c r="BF11" s="14">
        <f t="shared" si="57"/>
        <v>0.47405005220904156</v>
      </c>
      <c r="BG11" s="14">
        <f t="shared" si="58"/>
        <v>2.1001967214109341</v>
      </c>
      <c r="BH11" s="14">
        <f t="shared" si="59"/>
        <v>0.47405005220904156</v>
      </c>
      <c r="BI11" s="14">
        <f t="shared" si="60"/>
        <v>114.22150156627124</v>
      </c>
      <c r="BK11" s="64">
        <f t="shared" si="61"/>
        <v>130</v>
      </c>
      <c r="BL11" s="63">
        <f t="shared" si="62"/>
        <v>127.29837895205327</v>
      </c>
      <c r="BM11" s="63">
        <f t="shared" si="63"/>
        <v>121.25625224670057</v>
      </c>
      <c r="BN11" s="63">
        <f t="shared" si="64"/>
        <v>116.1943716941406</v>
      </c>
      <c r="BO11" s="63">
        <f t="shared" si="65"/>
        <v>114.22150156627124</v>
      </c>
      <c r="BP11" s="14">
        <f t="shared" si="66"/>
        <v>2.7016210479467304</v>
      </c>
      <c r="BQ11" s="14">
        <f t="shared" si="67"/>
        <v>6.0421267053527004</v>
      </c>
      <c r="BR11" s="14">
        <f t="shared" si="68"/>
        <v>5.0618805525599697</v>
      </c>
      <c r="BS11" s="14">
        <f t="shared" si="69"/>
        <v>1.9728701278693563</v>
      </c>
      <c r="BT11" s="14">
        <f t="shared" si="70"/>
        <v>15.778498433728757</v>
      </c>
    </row>
    <row r="12" spans="1:72" x14ac:dyDescent="0.3">
      <c r="A12" s="2" t="s">
        <v>10</v>
      </c>
      <c r="B12" s="4">
        <v>4.7903200000000004</v>
      </c>
      <c r="C12" s="1">
        <v>4.4100570000000001</v>
      </c>
      <c r="D12" s="11">
        <v>3.6616299999999997</v>
      </c>
      <c r="E12" s="1">
        <v>2.6498200000000001</v>
      </c>
      <c r="F12" s="12">
        <v>2.6226879999999997</v>
      </c>
      <c r="G12" s="21">
        <f t="shared" si="6"/>
        <v>-0.87524269628796358</v>
      </c>
      <c r="H12" s="14">
        <f t="shared" si="7"/>
        <v>-0.94642715250801046</v>
      </c>
      <c r="I12" s="14">
        <f t="shared" si="8"/>
        <v>-1.0865311568823541</v>
      </c>
      <c r="J12" s="14">
        <f t="shared" si="9"/>
        <v>-1.2759399204170803</v>
      </c>
      <c r="K12" s="14">
        <f t="shared" si="10"/>
        <v>-1.2810189753505403</v>
      </c>
      <c r="L12" s="25">
        <f t="shared" si="11"/>
        <v>0.15672790433911002</v>
      </c>
      <c r="M12" s="24">
        <f t="shared" si="12"/>
        <v>0.13902606087792183</v>
      </c>
      <c r="N12" s="24">
        <f t="shared" si="13"/>
        <v>0.104185601521827</v>
      </c>
      <c r="O12" s="24">
        <f t="shared" si="14"/>
        <v>5.7084247373606414E-2</v>
      </c>
      <c r="P12" s="24">
        <f t="shared" si="15"/>
        <v>5.5821209905356897E-2</v>
      </c>
      <c r="Q12" s="49">
        <f t="shared" si="16"/>
        <v>79.403674260346605</v>
      </c>
      <c r="R12" s="49">
        <f t="shared" si="17"/>
        <v>78.341563652675305</v>
      </c>
      <c r="S12" s="49">
        <f t="shared" si="18"/>
        <v>76.251136091309618</v>
      </c>
      <c r="T12" s="49">
        <f t="shared" si="19"/>
        <v>73.425054842416387</v>
      </c>
      <c r="U12" s="49">
        <f t="shared" si="20"/>
        <v>73.34927259432142</v>
      </c>
      <c r="V12" s="25">
        <f t="shared" si="21"/>
        <v>-0.10011242468419861</v>
      </c>
      <c r="W12" s="24">
        <f t="shared" si="22"/>
        <v>-0.11781426814538679</v>
      </c>
      <c r="X12" s="24">
        <f t="shared" si="23"/>
        <v>-0.15265472750148162</v>
      </c>
      <c r="Y12" s="24">
        <f t="shared" si="24"/>
        <v>-0.19975608164970221</v>
      </c>
      <c r="Z12" s="24">
        <f t="shared" si="25"/>
        <v>-0.2010191191179517</v>
      </c>
      <c r="AA12" s="58">
        <f t="shared" si="26"/>
        <v>93.993254518948078</v>
      </c>
      <c r="AB12" s="58">
        <f t="shared" si="27"/>
        <v>92.931143911276791</v>
      </c>
      <c r="AC12" s="58">
        <f t="shared" si="28"/>
        <v>90.840716349911105</v>
      </c>
      <c r="AD12" s="58">
        <f t="shared" si="29"/>
        <v>88.014635101017873</v>
      </c>
      <c r="AE12" s="58">
        <f t="shared" si="30"/>
        <v>87.938852852922892</v>
      </c>
      <c r="AF12" s="36">
        <f t="shared" si="31"/>
        <v>0</v>
      </c>
      <c r="AG12" s="34">
        <f t="shared" si="32"/>
        <v>1</v>
      </c>
      <c r="AH12" s="14">
        <f t="shared" si="33"/>
        <v>-3.3612922736324352E-2</v>
      </c>
      <c r="AI12" s="14">
        <f t="shared" si="34"/>
        <v>-0.14891623742873833</v>
      </c>
      <c r="AJ12" s="14">
        <f t="shared" si="35"/>
        <v>-0.14891623742873833</v>
      </c>
      <c r="AK12" s="14">
        <f t="shared" si="36"/>
        <v>95.532512877137847</v>
      </c>
      <c r="AL12" s="36">
        <f t="shared" si="37"/>
        <v>0</v>
      </c>
      <c r="AM12" s="34">
        <f t="shared" si="38"/>
        <v>1</v>
      </c>
      <c r="AN12" s="14">
        <f t="shared" si="39"/>
        <v>-5.5310372766850961E-2</v>
      </c>
      <c r="AO12" s="14">
        <f t="shared" si="40"/>
        <v>-0.24504303502055688</v>
      </c>
      <c r="AP12" s="14">
        <f t="shared" si="41"/>
        <v>-0.24504303502055688</v>
      </c>
      <c r="AQ12" s="43">
        <f t="shared" si="42"/>
        <v>92.648708949383291</v>
      </c>
      <c r="AR12" s="36">
        <f t="shared" si="43"/>
        <v>0</v>
      </c>
      <c r="AS12" s="34">
        <f t="shared" si="44"/>
        <v>1</v>
      </c>
      <c r="AT12" s="14">
        <f t="shared" si="45"/>
        <v>-9.8014915238763656E-2</v>
      </c>
      <c r="AU12" s="14">
        <f t="shared" si="46"/>
        <v>-0.43423812037267362</v>
      </c>
      <c r="AV12" s="14">
        <f t="shared" si="47"/>
        <v>-0.43423812037267362</v>
      </c>
      <c r="AW12" s="14">
        <f t="shared" si="48"/>
        <v>86.972856388819793</v>
      </c>
      <c r="AX12" s="36">
        <f t="shared" si="49"/>
        <v>0</v>
      </c>
      <c r="AY12" s="42">
        <f t="shared" si="50"/>
        <v>1</v>
      </c>
      <c r="AZ12" s="14">
        <f t="shared" si="51"/>
        <v>-0.15574784459393917</v>
      </c>
      <c r="BA12" s="14">
        <f t="shared" si="52"/>
        <v>-0.69001387313162688</v>
      </c>
      <c r="BB12" s="14">
        <f t="shared" si="53"/>
        <v>-0.69001387313162688</v>
      </c>
      <c r="BC12" s="14">
        <f t="shared" si="54"/>
        <v>79.299583806051189</v>
      </c>
      <c r="BD12" s="36">
        <f t="shared" si="55"/>
        <v>0</v>
      </c>
      <c r="BE12" s="42">
        <f t="shared" si="56"/>
        <v>1</v>
      </c>
      <c r="BF12" s="14">
        <f t="shared" si="57"/>
        <v>-0.15729597105964385</v>
      </c>
      <c r="BG12" s="14">
        <f t="shared" si="58"/>
        <v>-0.69687257953288406</v>
      </c>
      <c r="BH12" s="14">
        <f t="shared" si="59"/>
        <v>-0.69687257953288406</v>
      </c>
      <c r="BI12" s="14">
        <f t="shared" si="60"/>
        <v>79.093822614013476</v>
      </c>
      <c r="BK12" s="62">
        <f t="shared" si="61"/>
        <v>95.532512877137847</v>
      </c>
      <c r="BL12" s="63">
        <f t="shared" si="62"/>
        <v>92.648708949383291</v>
      </c>
      <c r="BM12" s="63">
        <f t="shared" si="63"/>
        <v>86.972856388819793</v>
      </c>
      <c r="BN12" s="63">
        <f t="shared" si="64"/>
        <v>79.299583806051189</v>
      </c>
      <c r="BO12" s="63">
        <f t="shared" si="65"/>
        <v>79.093822614013476</v>
      </c>
      <c r="BP12" s="14">
        <f t="shared" si="66"/>
        <v>2.8838039277545562</v>
      </c>
      <c r="BQ12" s="14">
        <f t="shared" si="67"/>
        <v>5.6758525605634986</v>
      </c>
      <c r="BR12" s="14">
        <f t="shared" si="68"/>
        <v>7.6732725827686039</v>
      </c>
      <c r="BS12" s="14">
        <f t="shared" si="69"/>
        <v>0.2057611920377127</v>
      </c>
      <c r="BT12" s="14">
        <f t="shared" si="70"/>
        <v>16.438690263124371</v>
      </c>
    </row>
    <row r="13" spans="1:72" x14ac:dyDescent="0.3">
      <c r="A13" s="2" t="s">
        <v>11</v>
      </c>
      <c r="B13" s="4">
        <v>2.9031400000000001</v>
      </c>
      <c r="C13" s="1">
        <v>2.585458</v>
      </c>
      <c r="D13" s="11">
        <v>2.0876899999999998</v>
      </c>
      <c r="E13" s="1">
        <v>1.4750700000000001</v>
      </c>
      <c r="F13" s="32">
        <v>1.423562</v>
      </c>
      <c r="G13" s="21">
        <f t="shared" si="6"/>
        <v>-1.2285189342846869</v>
      </c>
      <c r="H13" s="14">
        <f t="shared" si="7"/>
        <v>-1.2879883552404383</v>
      </c>
      <c r="I13" s="14">
        <f t="shared" si="8"/>
        <v>-1.3811695072424481</v>
      </c>
      <c r="J13" s="14">
        <f t="shared" si="9"/>
        <v>-1.495850718850007</v>
      </c>
      <c r="K13" s="30">
        <f t="shared" si="10"/>
        <v>-1.505492911151078</v>
      </c>
      <c r="L13" s="25">
        <f t="shared" si="11"/>
        <v>6.8876693616307355E-2</v>
      </c>
      <c r="M13" s="24">
        <f t="shared" si="12"/>
        <v>5.4088094582382985E-2</v>
      </c>
      <c r="N13" s="24">
        <f t="shared" si="13"/>
        <v>3.091620771463955E-2</v>
      </c>
      <c r="O13" s="24">
        <f t="shared" si="14"/>
        <v>2.3977787820505352E-3</v>
      </c>
      <c r="P13" s="27">
        <f t="shared" si="15"/>
        <v>0</v>
      </c>
      <c r="Q13" s="49">
        <f t="shared" si="16"/>
        <v>74.132601616978434</v>
      </c>
      <c r="R13" s="49">
        <f t="shared" si="17"/>
        <v>73.245285674942977</v>
      </c>
      <c r="S13" s="49">
        <f t="shared" si="18"/>
        <v>71.854972462878379</v>
      </c>
      <c r="T13" s="49">
        <f t="shared" si="19"/>
        <v>70.143866726923036</v>
      </c>
      <c r="U13" s="50">
        <f t="shared" si="20"/>
        <v>70</v>
      </c>
      <c r="V13" s="25">
        <f t="shared" si="21"/>
        <v>-0.18796363540700126</v>
      </c>
      <c r="W13" s="24">
        <f t="shared" si="22"/>
        <v>-0.20275223444092563</v>
      </c>
      <c r="X13" s="24">
        <f t="shared" si="23"/>
        <v>-0.22592412130866907</v>
      </c>
      <c r="Y13" s="24">
        <f t="shared" si="24"/>
        <v>-0.25444255024125806</v>
      </c>
      <c r="Z13" s="24">
        <f t="shared" si="25"/>
        <v>-0.25684032902330861</v>
      </c>
      <c r="AA13" s="58">
        <f t="shared" si="26"/>
        <v>88.722181875579921</v>
      </c>
      <c r="AB13" s="58">
        <f t="shared" si="27"/>
        <v>87.834865933544464</v>
      </c>
      <c r="AC13" s="58">
        <f t="shared" si="28"/>
        <v>86.444552721479852</v>
      </c>
      <c r="AD13" s="58">
        <f t="shared" si="29"/>
        <v>84.733446985524523</v>
      </c>
      <c r="AE13" s="58">
        <f t="shared" si="30"/>
        <v>84.589580258601487</v>
      </c>
      <c r="AF13" s="36">
        <f t="shared" si="31"/>
        <v>0</v>
      </c>
      <c r="AG13" s="34">
        <f t="shared" si="32"/>
        <v>1</v>
      </c>
      <c r="AH13" s="14">
        <f t="shared" si="33"/>
        <v>-0.14129364304992098</v>
      </c>
      <c r="AI13" s="14">
        <f t="shared" si="34"/>
        <v>-0.62597703450688702</v>
      </c>
      <c r="AJ13" s="14">
        <f t="shared" si="35"/>
        <v>-0.62597703450688702</v>
      </c>
      <c r="AK13" s="14">
        <f t="shared" si="36"/>
        <v>81.220688964793396</v>
      </c>
      <c r="AL13" s="36">
        <f t="shared" si="37"/>
        <v>0</v>
      </c>
      <c r="AM13" s="34">
        <f t="shared" si="38"/>
        <v>1</v>
      </c>
      <c r="AN13" s="14">
        <f t="shared" si="39"/>
        <v>-0.15942027993175736</v>
      </c>
      <c r="AO13" s="14">
        <f t="shared" si="40"/>
        <v>-0.7062839623767142</v>
      </c>
      <c r="AP13" s="14">
        <f t="shared" si="41"/>
        <v>-0.7062839623767142</v>
      </c>
      <c r="AQ13" s="43">
        <f t="shared" si="42"/>
        <v>78.811481128698574</v>
      </c>
      <c r="AR13" s="36">
        <f t="shared" si="43"/>
        <v>0</v>
      </c>
      <c r="AS13" s="34">
        <f t="shared" si="44"/>
        <v>1</v>
      </c>
      <c r="AT13" s="14">
        <f t="shared" si="45"/>
        <v>-0.1878224550231945</v>
      </c>
      <c r="AU13" s="14">
        <f t="shared" si="46"/>
        <v>-0.83211488409059198</v>
      </c>
      <c r="AV13" s="14">
        <f t="shared" si="47"/>
        <v>-0.83211488409059198</v>
      </c>
      <c r="AW13" s="14">
        <f t="shared" si="48"/>
        <v>75.03655347728224</v>
      </c>
      <c r="AX13" s="36">
        <f t="shared" si="49"/>
        <v>0</v>
      </c>
      <c r="AY13" s="42">
        <f t="shared" si="50"/>
        <v>1</v>
      </c>
      <c r="AZ13" s="14">
        <f t="shared" si="51"/>
        <v>-0.22277797748449418</v>
      </c>
      <c r="BA13" s="14">
        <f t="shared" si="52"/>
        <v>-0.98697927726242263</v>
      </c>
      <c r="BB13" s="14">
        <f t="shared" si="53"/>
        <v>-0.98697927726242263</v>
      </c>
      <c r="BC13" s="14">
        <f t="shared" si="54"/>
        <v>70.390621682127318</v>
      </c>
      <c r="BD13" s="36">
        <f t="shared" si="55"/>
        <v>0</v>
      </c>
      <c r="BE13" s="42">
        <f t="shared" si="56"/>
        <v>1</v>
      </c>
      <c r="BF13" s="14">
        <f t="shared" si="57"/>
        <v>-0.22571697564148649</v>
      </c>
      <c r="BG13" s="14">
        <f t="shared" si="58"/>
        <v>-1</v>
      </c>
      <c r="BH13" s="14">
        <f t="shared" si="59"/>
        <v>-1</v>
      </c>
      <c r="BI13" s="30">
        <f t="shared" si="60"/>
        <v>70</v>
      </c>
      <c r="BK13" s="62">
        <f t="shared" si="61"/>
        <v>81.220688964793396</v>
      </c>
      <c r="BL13" s="63">
        <f t="shared" si="62"/>
        <v>78.811481128698574</v>
      </c>
      <c r="BM13" s="63">
        <f t="shared" si="63"/>
        <v>75.03655347728224</v>
      </c>
      <c r="BN13" s="63">
        <f t="shared" si="64"/>
        <v>70.390621682127318</v>
      </c>
      <c r="BO13" s="65">
        <f t="shared" si="65"/>
        <v>70</v>
      </c>
      <c r="BP13" s="14">
        <f t="shared" si="66"/>
        <v>2.4092078360948221</v>
      </c>
      <c r="BQ13" s="14">
        <f t="shared" si="67"/>
        <v>3.7749276514163341</v>
      </c>
      <c r="BR13" s="14">
        <f t="shared" si="68"/>
        <v>4.6459317951549224</v>
      </c>
      <c r="BS13" s="14">
        <f t="shared" si="69"/>
        <v>0.39062168212731763</v>
      </c>
      <c r="BT13" s="14">
        <f t="shared" si="70"/>
        <v>11.220688964793396</v>
      </c>
    </row>
    <row r="14" spans="1:72" x14ac:dyDescent="0.3">
      <c r="A14" s="2" t="s">
        <v>12</v>
      </c>
      <c r="B14" s="4">
        <v>5.4022399999999999</v>
      </c>
      <c r="C14" s="1">
        <v>4.8327939999999998</v>
      </c>
      <c r="D14" s="11">
        <v>3.8188399999999998</v>
      </c>
      <c r="E14" s="1">
        <v>3.1538300000000001</v>
      </c>
      <c r="F14" s="12">
        <v>2.7196560000000001</v>
      </c>
      <c r="G14" s="21">
        <f t="shared" si="6"/>
        <v>-0.76069252324937964</v>
      </c>
      <c r="H14" s="14">
        <f t="shared" si="7"/>
        <v>-0.8672916503184892</v>
      </c>
      <c r="I14" s="14">
        <f t="shared" si="8"/>
        <v>-1.0571017662701894</v>
      </c>
      <c r="J14" s="14">
        <f t="shared" si="9"/>
        <v>-1.1815902787757273</v>
      </c>
      <c r="K14" s="14">
        <f t="shared" si="10"/>
        <v>-1.2628667639843396</v>
      </c>
      <c r="L14" s="25">
        <f t="shared" si="11"/>
        <v>0.18521374716570704</v>
      </c>
      <c r="M14" s="24">
        <f t="shared" si="12"/>
        <v>0.15870513614754392</v>
      </c>
      <c r="N14" s="24">
        <f t="shared" si="13"/>
        <v>0.11150397541182785</v>
      </c>
      <c r="O14" s="24">
        <f t="shared" si="14"/>
        <v>8.0546709203638406E-2</v>
      </c>
      <c r="P14" s="24">
        <f t="shared" si="15"/>
        <v>6.033522351368719E-2</v>
      </c>
      <c r="Q14" s="49">
        <f t="shared" si="16"/>
        <v>81.112824829942426</v>
      </c>
      <c r="R14" s="49">
        <f t="shared" si="17"/>
        <v>79.522308168852632</v>
      </c>
      <c r="S14" s="49">
        <f t="shared" si="18"/>
        <v>76.69023852470967</v>
      </c>
      <c r="T14" s="49">
        <f t="shared" si="19"/>
        <v>74.832802552218311</v>
      </c>
      <c r="U14" s="49">
        <f t="shared" si="20"/>
        <v>73.620113410821233</v>
      </c>
      <c r="V14" s="25">
        <f t="shared" si="21"/>
        <v>-7.1626581857601582E-2</v>
      </c>
      <c r="W14" s="24">
        <f t="shared" si="22"/>
        <v>-9.8135192875764707E-2</v>
      </c>
      <c r="X14" s="24">
        <f t="shared" si="23"/>
        <v>-0.14533635361148078</v>
      </c>
      <c r="Y14" s="24">
        <f t="shared" si="24"/>
        <v>-0.17629361981967023</v>
      </c>
      <c r="Z14" s="24">
        <f t="shared" si="25"/>
        <v>-0.19650510550962141</v>
      </c>
      <c r="AA14" s="58">
        <f t="shared" si="26"/>
        <v>95.702405088543912</v>
      </c>
      <c r="AB14" s="58">
        <f t="shared" si="27"/>
        <v>94.111888427454119</v>
      </c>
      <c r="AC14" s="58">
        <f t="shared" si="28"/>
        <v>91.279818783311157</v>
      </c>
      <c r="AD14" s="58">
        <f t="shared" si="29"/>
        <v>89.422382810819784</v>
      </c>
      <c r="AE14" s="58">
        <f t="shared" si="30"/>
        <v>88.20969366942272</v>
      </c>
      <c r="AF14" s="36">
        <f t="shared" si="31"/>
        <v>1</v>
      </c>
      <c r="AG14" s="34">
        <f t="shared" si="32"/>
        <v>0</v>
      </c>
      <c r="AH14" s="14">
        <f t="shared" si="33"/>
        <v>1.3026583816908828E-3</v>
      </c>
      <c r="AI14" s="14">
        <f t="shared" si="34"/>
        <v>5.7712025335654718E-3</v>
      </c>
      <c r="AJ14" s="14">
        <f t="shared" si="35"/>
        <v>1.3026583816908828E-3</v>
      </c>
      <c r="AK14" s="14">
        <f t="shared" si="36"/>
        <v>100.03907975145073</v>
      </c>
      <c r="AL14" s="36">
        <f t="shared" si="37"/>
        <v>0</v>
      </c>
      <c r="AM14" s="34">
        <f t="shared" si="38"/>
        <v>1</v>
      </c>
      <c r="AN14" s="14">
        <f t="shared" si="39"/>
        <v>-3.1189396143948611E-2</v>
      </c>
      <c r="AO14" s="14">
        <f t="shared" si="40"/>
        <v>-0.13817922225525353</v>
      </c>
      <c r="AP14" s="14">
        <f t="shared" si="41"/>
        <v>-0.13817922225525353</v>
      </c>
      <c r="AQ14" s="43">
        <f t="shared" si="42"/>
        <v>95.854623332342399</v>
      </c>
      <c r="AR14" s="36">
        <f t="shared" si="43"/>
        <v>0</v>
      </c>
      <c r="AS14" s="34">
        <f t="shared" si="44"/>
        <v>1</v>
      </c>
      <c r="AT14" s="14">
        <f t="shared" si="45"/>
        <v>-8.9044660127698197E-2</v>
      </c>
      <c r="AU14" s="14">
        <f t="shared" si="46"/>
        <v>-0.39449695741595742</v>
      </c>
      <c r="AV14" s="14">
        <f t="shared" si="47"/>
        <v>-0.39449695741595742</v>
      </c>
      <c r="AW14" s="14">
        <f t="shared" si="48"/>
        <v>88.16509127752127</v>
      </c>
      <c r="AX14" s="36">
        <f t="shared" si="49"/>
        <v>0</v>
      </c>
      <c r="AY14" s="42">
        <f t="shared" si="50"/>
        <v>1</v>
      </c>
      <c r="AZ14" s="14">
        <f t="shared" si="51"/>
        <v>-0.12698950683852855</v>
      </c>
      <c r="BA14" s="14">
        <f t="shared" si="52"/>
        <v>-0.56260503436936904</v>
      </c>
      <c r="BB14" s="14">
        <f t="shared" si="53"/>
        <v>-0.56260503436936904</v>
      </c>
      <c r="BC14" s="14">
        <f t="shared" si="54"/>
        <v>83.121848968918925</v>
      </c>
      <c r="BD14" s="36">
        <f t="shared" si="55"/>
        <v>0</v>
      </c>
      <c r="BE14" s="42">
        <f t="shared" si="56"/>
        <v>1</v>
      </c>
      <c r="BF14" s="14">
        <f t="shared" si="57"/>
        <v>-0.15176306795163674</v>
      </c>
      <c r="BG14" s="14">
        <f t="shared" si="58"/>
        <v>-0.67236000978804034</v>
      </c>
      <c r="BH14" s="14">
        <f t="shared" si="59"/>
        <v>-0.67236000978804034</v>
      </c>
      <c r="BI14" s="14">
        <f t="shared" si="60"/>
        <v>79.829199706358793</v>
      </c>
      <c r="BK14" s="62">
        <f t="shared" si="61"/>
        <v>100.03907975145073</v>
      </c>
      <c r="BL14" s="63">
        <f t="shared" si="62"/>
        <v>95.854623332342399</v>
      </c>
      <c r="BM14" s="63">
        <f t="shared" si="63"/>
        <v>88.16509127752127</v>
      </c>
      <c r="BN14" s="63">
        <f t="shared" si="64"/>
        <v>83.121848968918925</v>
      </c>
      <c r="BO14" s="63">
        <f t="shared" si="65"/>
        <v>79.829199706358793</v>
      </c>
      <c r="BP14" s="14">
        <f t="shared" si="66"/>
        <v>4.1844564191083293</v>
      </c>
      <c r="BQ14" s="14">
        <f t="shared" si="67"/>
        <v>7.6895320548211288</v>
      </c>
      <c r="BR14" s="14">
        <f t="shared" si="68"/>
        <v>5.0432423086023448</v>
      </c>
      <c r="BS14" s="14">
        <f t="shared" si="69"/>
        <v>3.2926492625601327</v>
      </c>
      <c r="BT14" s="14">
        <f t="shared" si="70"/>
        <v>20.209880045091936</v>
      </c>
    </row>
    <row r="15" spans="1:72" x14ac:dyDescent="0.3">
      <c r="A15" s="2" t="s">
        <v>13</v>
      </c>
      <c r="B15" s="4">
        <v>11.98021</v>
      </c>
      <c r="C15" s="1">
        <v>10.427250000000001</v>
      </c>
      <c r="D15" s="11">
        <v>8.1833100000000005</v>
      </c>
      <c r="E15" s="1">
        <v>6.3490700000000002</v>
      </c>
      <c r="F15" s="12">
        <v>5.2849699999999995</v>
      </c>
      <c r="G15" s="21">
        <f t="shared" si="6"/>
        <v>0.47069001326293297</v>
      </c>
      <c r="H15" s="14">
        <f t="shared" si="7"/>
        <v>0.17997907601296687</v>
      </c>
      <c r="I15" s="14">
        <f t="shared" si="8"/>
        <v>-0.24008190465149939</v>
      </c>
      <c r="J15" s="14">
        <f t="shared" si="9"/>
        <v>-0.58344788287462068</v>
      </c>
      <c r="K15" s="14">
        <f t="shared" si="10"/>
        <v>-0.78264522751175836</v>
      </c>
      <c r="L15" s="25">
        <f t="shared" si="11"/>
        <v>0.49142864378302714</v>
      </c>
      <c r="M15" s="24">
        <f t="shared" si="12"/>
        <v>0.41913590212399965</v>
      </c>
      <c r="N15" s="24">
        <f t="shared" si="13"/>
        <v>0.31467694972447985</v>
      </c>
      <c r="O15" s="24">
        <f t="shared" si="14"/>
        <v>0.22929017964627132</v>
      </c>
      <c r="P15" s="24">
        <f t="shared" si="15"/>
        <v>0.17975464338044911</v>
      </c>
      <c r="Q15" s="49">
        <f t="shared" si="16"/>
        <v>99.485718626981622</v>
      </c>
      <c r="R15" s="49">
        <f t="shared" si="17"/>
        <v>95.14815412743998</v>
      </c>
      <c r="S15" s="49">
        <f t="shared" si="18"/>
        <v>88.880616983468798</v>
      </c>
      <c r="T15" s="49">
        <f t="shared" si="19"/>
        <v>83.757410778776276</v>
      </c>
      <c r="U15" s="49">
        <f t="shared" si="20"/>
        <v>80.785278602826949</v>
      </c>
      <c r="V15" s="25">
        <f t="shared" si="21"/>
        <v>0.23458831475971853</v>
      </c>
      <c r="W15" s="24">
        <f t="shared" si="22"/>
        <v>0.16229557310069104</v>
      </c>
      <c r="X15" s="24">
        <f t="shared" si="23"/>
        <v>5.7836620701171217E-2</v>
      </c>
      <c r="Y15" s="24">
        <f t="shared" si="24"/>
        <v>-2.7550149377037318E-2</v>
      </c>
      <c r="Z15" s="24">
        <f t="shared" si="25"/>
        <v>-7.7085685642859531E-2</v>
      </c>
      <c r="AA15" s="58">
        <f t="shared" si="26"/>
        <v>114.07529888558311</v>
      </c>
      <c r="AB15" s="58">
        <f t="shared" si="27"/>
        <v>109.73773438604147</v>
      </c>
      <c r="AC15" s="58">
        <f t="shared" si="28"/>
        <v>103.47019724207027</v>
      </c>
      <c r="AD15" s="58">
        <f t="shared" si="29"/>
        <v>98.346991037377762</v>
      </c>
      <c r="AE15" s="58">
        <f t="shared" si="30"/>
        <v>95.374858861428422</v>
      </c>
      <c r="AF15" s="36">
        <f t="shared" si="31"/>
        <v>1</v>
      </c>
      <c r="AG15" s="34">
        <f t="shared" si="32"/>
        <v>0</v>
      </c>
      <c r="AH15" s="14">
        <f t="shared" si="33"/>
        <v>0.37663545535984294</v>
      </c>
      <c r="AI15" s="14">
        <f t="shared" si="34"/>
        <v>1.6686182077774474</v>
      </c>
      <c r="AJ15" s="14">
        <f t="shared" si="35"/>
        <v>0.37663545535984294</v>
      </c>
      <c r="AK15" s="14">
        <f t="shared" si="36"/>
        <v>111.29906366079528</v>
      </c>
      <c r="AL15" s="36">
        <f t="shared" si="37"/>
        <v>1</v>
      </c>
      <c r="AM15" s="34">
        <f t="shared" si="38"/>
        <v>0</v>
      </c>
      <c r="AN15" s="14">
        <f t="shared" si="39"/>
        <v>0.28802501469270847</v>
      </c>
      <c r="AO15" s="14">
        <f t="shared" si="40"/>
        <v>1.2760449845393456</v>
      </c>
      <c r="AP15" s="14">
        <f t="shared" si="41"/>
        <v>0.28802501469270847</v>
      </c>
      <c r="AQ15" s="43">
        <f t="shared" si="42"/>
        <v>108.64075044078126</v>
      </c>
      <c r="AR15" s="36">
        <f t="shared" si="43"/>
        <v>1</v>
      </c>
      <c r="AS15" s="34">
        <f t="shared" si="44"/>
        <v>0</v>
      </c>
      <c r="AT15" s="14">
        <f t="shared" si="45"/>
        <v>0.15998790347889102</v>
      </c>
      <c r="AU15" s="14">
        <f t="shared" si="46"/>
        <v>0.70879872027438884</v>
      </c>
      <c r="AV15" s="14">
        <f t="shared" si="47"/>
        <v>0.15998790347889102</v>
      </c>
      <c r="AW15" s="14">
        <f t="shared" si="48"/>
        <v>104.79963710436672</v>
      </c>
      <c r="AX15" s="36">
        <f t="shared" si="49"/>
        <v>1</v>
      </c>
      <c r="AY15" s="42">
        <f t="shared" si="50"/>
        <v>0</v>
      </c>
      <c r="AZ15" s="14">
        <f t="shared" si="51"/>
        <v>5.532788989883429E-2</v>
      </c>
      <c r="BA15" s="14">
        <f t="shared" si="52"/>
        <v>0.2451206416424494</v>
      </c>
      <c r="BB15" s="14">
        <f t="shared" si="53"/>
        <v>5.532788989883429E-2</v>
      </c>
      <c r="BC15" s="14">
        <f t="shared" si="54"/>
        <v>101.65983669696503</v>
      </c>
      <c r="BD15" s="36">
        <f t="shared" si="55"/>
        <v>0</v>
      </c>
      <c r="BE15" s="42">
        <f t="shared" si="56"/>
        <v>1</v>
      </c>
      <c r="BF15" s="14">
        <f t="shared" si="57"/>
        <v>-5.3886577996884871E-3</v>
      </c>
      <c r="BG15" s="14">
        <f t="shared" si="58"/>
        <v>-2.3873515868152801E-2</v>
      </c>
      <c r="BH15" s="14">
        <f t="shared" si="59"/>
        <v>-2.3873515868152801E-2</v>
      </c>
      <c r="BI15" s="14">
        <f t="shared" si="60"/>
        <v>99.283794523955422</v>
      </c>
      <c r="BK15" s="62">
        <f t="shared" si="61"/>
        <v>111.29906366079528</v>
      </c>
      <c r="BL15" s="63">
        <f t="shared" si="62"/>
        <v>108.64075044078126</v>
      </c>
      <c r="BM15" s="63">
        <f t="shared" si="63"/>
        <v>104.79963710436672</v>
      </c>
      <c r="BN15" s="63">
        <f t="shared" si="64"/>
        <v>101.65983669696503</v>
      </c>
      <c r="BO15" s="63">
        <f t="shared" si="65"/>
        <v>99.283794523955422</v>
      </c>
      <c r="BP15" s="14">
        <f t="shared" si="66"/>
        <v>2.6583132200140227</v>
      </c>
      <c r="BQ15" s="14">
        <f t="shared" si="67"/>
        <v>3.8411133364145371</v>
      </c>
      <c r="BR15" s="14">
        <f t="shared" si="68"/>
        <v>3.1398004074016939</v>
      </c>
      <c r="BS15" s="14">
        <f t="shared" si="69"/>
        <v>2.3760421730096084</v>
      </c>
      <c r="BT15" s="14">
        <f t="shared" si="70"/>
        <v>12.015269136839862</v>
      </c>
    </row>
    <row r="16" spans="1:72" x14ac:dyDescent="0.3">
      <c r="A16" s="2" t="s">
        <v>14</v>
      </c>
      <c r="B16" s="4">
        <v>21.547499999999999</v>
      </c>
      <c r="C16" s="1">
        <v>19.8581</v>
      </c>
      <c r="D16" s="11">
        <v>16.676959999999998</v>
      </c>
      <c r="E16" s="1">
        <v>13.6135</v>
      </c>
      <c r="F16" s="12">
        <v>12.456393</v>
      </c>
      <c r="G16" s="21">
        <f t="shared" si="6"/>
        <v>2.2616671426431041</v>
      </c>
      <c r="H16" s="14">
        <f t="shared" si="7"/>
        <v>1.9454149163204086</v>
      </c>
      <c r="I16" s="14">
        <f t="shared" si="8"/>
        <v>1.3499120115943639</v>
      </c>
      <c r="J16" s="14">
        <f t="shared" si="9"/>
        <v>0.77643856229252661</v>
      </c>
      <c r="K16" s="14">
        <f t="shared" si="10"/>
        <v>0.55983049739162971</v>
      </c>
      <c r="L16" s="25">
        <f t="shared" si="11"/>
        <v>0.93680110949173678</v>
      </c>
      <c r="M16" s="24">
        <f t="shared" si="12"/>
        <v>0.85815687025907073</v>
      </c>
      <c r="N16" s="24">
        <f t="shared" si="13"/>
        <v>0.71006977709427632</v>
      </c>
      <c r="O16" s="24">
        <f t="shared" si="14"/>
        <v>0.56746087386253541</v>
      </c>
      <c r="P16" s="24">
        <f t="shared" si="15"/>
        <v>0.51359571479671762</v>
      </c>
      <c r="Q16" s="49">
        <f t="shared" si="16"/>
        <v>126.20806656950421</v>
      </c>
      <c r="R16" s="49">
        <f t="shared" si="17"/>
        <v>121.48941221554423</v>
      </c>
      <c r="S16" s="49">
        <f t="shared" si="18"/>
        <v>112.60418662565658</v>
      </c>
      <c r="T16" s="49">
        <f t="shared" si="19"/>
        <v>104.04765243175213</v>
      </c>
      <c r="U16" s="49">
        <f t="shared" si="20"/>
        <v>100.81574288780305</v>
      </c>
      <c r="V16" s="25">
        <f t="shared" si="21"/>
        <v>0.67996078046842812</v>
      </c>
      <c r="W16" s="24">
        <f t="shared" si="22"/>
        <v>0.60131654123576206</v>
      </c>
      <c r="X16" s="24">
        <f t="shared" si="23"/>
        <v>0.45322944807096771</v>
      </c>
      <c r="Y16" s="24">
        <f t="shared" si="24"/>
        <v>0.3106205448392268</v>
      </c>
      <c r="Z16" s="24">
        <f t="shared" si="25"/>
        <v>0.25675538577340901</v>
      </c>
      <c r="AA16" s="58">
        <f t="shared" si="26"/>
        <v>140.79764682810568</v>
      </c>
      <c r="AB16" s="58">
        <f t="shared" si="27"/>
        <v>136.07899247414571</v>
      </c>
      <c r="AC16" s="58">
        <f t="shared" si="28"/>
        <v>127.19376688425807</v>
      </c>
      <c r="AD16" s="58">
        <f t="shared" si="29"/>
        <v>118.63723269035361</v>
      </c>
      <c r="AE16" s="58">
        <f t="shared" si="30"/>
        <v>115.40532314640454</v>
      </c>
      <c r="AF16" s="36">
        <f t="shared" si="31"/>
        <v>1</v>
      </c>
      <c r="AG16" s="34">
        <f t="shared" si="32"/>
        <v>0</v>
      </c>
      <c r="AH16" s="14">
        <f t="shared" si="33"/>
        <v>0.92253604706231418</v>
      </c>
      <c r="AI16" s="14">
        <f t="shared" si="34"/>
        <v>4.0871363105963621</v>
      </c>
      <c r="AJ16" s="14">
        <f t="shared" si="35"/>
        <v>0.92253604706231418</v>
      </c>
      <c r="AK16" s="14">
        <f t="shared" si="36"/>
        <v>127.67608141186943</v>
      </c>
      <c r="AL16" s="36">
        <f t="shared" si="37"/>
        <v>1</v>
      </c>
      <c r="AM16" s="34">
        <f t="shared" si="38"/>
        <v>0</v>
      </c>
      <c r="AN16" s="14">
        <f t="shared" si="39"/>
        <v>0.82614046799842511</v>
      </c>
      <c r="AO16" s="43">
        <f t="shared" si="40"/>
        <v>3.6600723789185023</v>
      </c>
      <c r="AP16" s="43">
        <f t="shared" si="41"/>
        <v>0.82614046799842511</v>
      </c>
      <c r="AQ16" s="43">
        <f t="shared" si="42"/>
        <v>124.78421403995276</v>
      </c>
      <c r="AR16" s="36">
        <f t="shared" si="43"/>
        <v>1</v>
      </c>
      <c r="AS16" s="34">
        <f t="shared" si="44"/>
        <v>0</v>
      </c>
      <c r="AT16" s="14">
        <f t="shared" si="45"/>
        <v>0.64462760403293429</v>
      </c>
      <c r="AU16" s="14">
        <f t="shared" si="46"/>
        <v>2.8559110461271509</v>
      </c>
      <c r="AV16" s="14">
        <f t="shared" si="47"/>
        <v>0.64462760403293429</v>
      </c>
      <c r="AW16" s="14">
        <f t="shared" si="48"/>
        <v>119.33882812098803</v>
      </c>
      <c r="AX16" s="36">
        <f t="shared" si="49"/>
        <v>1</v>
      </c>
      <c r="AY16" s="42">
        <f t="shared" si="50"/>
        <v>0</v>
      </c>
      <c r="AZ16" s="14">
        <f t="shared" si="51"/>
        <v>0.46982945046417546</v>
      </c>
      <c r="BA16" s="14">
        <f t="shared" si="52"/>
        <v>2.0814980757602415</v>
      </c>
      <c r="BB16" s="14">
        <f t="shared" si="53"/>
        <v>0.46982945046417546</v>
      </c>
      <c r="BC16" s="14">
        <f t="shared" si="54"/>
        <v>114.09488351392527</v>
      </c>
      <c r="BD16" s="36">
        <f t="shared" si="55"/>
        <v>1</v>
      </c>
      <c r="BE16" s="42">
        <f t="shared" si="56"/>
        <v>0</v>
      </c>
      <c r="BF16" s="14">
        <f t="shared" si="57"/>
        <v>0.40380601060157367</v>
      </c>
      <c r="BG16" s="14">
        <f t="shared" si="58"/>
        <v>1.7889926508804181</v>
      </c>
      <c r="BH16" s="14">
        <f t="shared" si="59"/>
        <v>0.40380601060157367</v>
      </c>
      <c r="BI16" s="14">
        <f t="shared" si="60"/>
        <v>112.1141803180472</v>
      </c>
      <c r="BK16" s="62">
        <f t="shared" si="61"/>
        <v>127.67608141186943</v>
      </c>
      <c r="BL16" s="63">
        <f t="shared" si="62"/>
        <v>124.78421403995276</v>
      </c>
      <c r="BM16" s="63">
        <f t="shared" si="63"/>
        <v>119.33882812098803</v>
      </c>
      <c r="BN16" s="63">
        <f t="shared" si="64"/>
        <v>114.09488351392527</v>
      </c>
      <c r="BO16" s="63">
        <f t="shared" si="65"/>
        <v>112.1141803180472</v>
      </c>
      <c r="BP16" s="14">
        <f t="shared" si="66"/>
        <v>2.8918673719166748</v>
      </c>
      <c r="BQ16" s="14">
        <f t="shared" si="67"/>
        <v>5.4453859189647318</v>
      </c>
      <c r="BR16" s="14">
        <f t="shared" si="68"/>
        <v>5.2439446070627582</v>
      </c>
      <c r="BS16" s="14">
        <f t="shared" si="69"/>
        <v>1.9807031958780641</v>
      </c>
      <c r="BT16" s="14">
        <f t="shared" si="70"/>
        <v>15.561901093822229</v>
      </c>
    </row>
    <row r="17" spans="1:72" x14ac:dyDescent="0.3">
      <c r="A17" s="2" t="s">
        <v>15</v>
      </c>
      <c r="B17" s="4">
        <v>14.91142</v>
      </c>
      <c r="C17" s="1">
        <v>12.79027</v>
      </c>
      <c r="D17" s="11">
        <v>10.232900000000001</v>
      </c>
      <c r="E17" s="1">
        <v>8.1968599999999991</v>
      </c>
      <c r="F17" s="12">
        <v>6.612616</v>
      </c>
      <c r="G17" s="21">
        <f t="shared" si="6"/>
        <v>1.0194065329263331</v>
      </c>
      <c r="H17" s="14">
        <f t="shared" si="7"/>
        <v>0.62233158923958898</v>
      </c>
      <c r="I17" s="14">
        <f t="shared" si="8"/>
        <v>0.14359715332691508</v>
      </c>
      <c r="J17" s="14">
        <f t="shared" si="9"/>
        <v>-0.2375453723520605</v>
      </c>
      <c r="K17" s="14">
        <f t="shared" si="10"/>
        <v>-0.5341126104474625</v>
      </c>
      <c r="L17" s="25">
        <f t="shared" si="11"/>
        <v>0.62788110056128166</v>
      </c>
      <c r="M17" s="24">
        <f t="shared" si="12"/>
        <v>0.52913821666855665</v>
      </c>
      <c r="N17" s="24">
        <f t="shared" si="13"/>
        <v>0.41008860255322382</v>
      </c>
      <c r="O17" s="24">
        <f t="shared" si="14"/>
        <v>0.31530772363332471</v>
      </c>
      <c r="P17" s="24">
        <f t="shared" si="15"/>
        <v>0.24155866234593523</v>
      </c>
      <c r="Q17" s="49">
        <f t="shared" si="16"/>
        <v>107.6728660336769</v>
      </c>
      <c r="R17" s="49">
        <f t="shared" si="17"/>
        <v>101.74829300011339</v>
      </c>
      <c r="S17" s="49">
        <f t="shared" si="18"/>
        <v>94.605316153193428</v>
      </c>
      <c r="T17" s="49">
        <f t="shared" si="19"/>
        <v>88.918463417999476</v>
      </c>
      <c r="U17" s="49">
        <f t="shared" si="20"/>
        <v>84.493519740756113</v>
      </c>
      <c r="V17" s="25">
        <f t="shared" si="21"/>
        <v>0.37104077153797305</v>
      </c>
      <c r="W17" s="24">
        <f t="shared" si="22"/>
        <v>0.27229788764524804</v>
      </c>
      <c r="X17" s="24">
        <f t="shared" si="23"/>
        <v>0.15324827352991521</v>
      </c>
      <c r="Y17" s="24">
        <f t="shared" si="24"/>
        <v>5.8467394610016078E-2</v>
      </c>
      <c r="Z17" s="24">
        <f t="shared" si="25"/>
        <v>-1.5281666677373408E-2</v>
      </c>
      <c r="AA17" s="58">
        <f t="shared" si="26"/>
        <v>122.26244629227838</v>
      </c>
      <c r="AB17" s="58">
        <f t="shared" si="27"/>
        <v>116.33787325871488</v>
      </c>
      <c r="AC17" s="58">
        <f t="shared" si="28"/>
        <v>109.19489641179491</v>
      </c>
      <c r="AD17" s="58">
        <f t="shared" si="29"/>
        <v>103.50804367660096</v>
      </c>
      <c r="AE17" s="58">
        <f t="shared" si="30"/>
        <v>99.0830999993576</v>
      </c>
      <c r="AF17" s="36">
        <f t="shared" si="31"/>
        <v>1</v>
      </c>
      <c r="AG17" s="34">
        <f t="shared" si="32"/>
        <v>0</v>
      </c>
      <c r="AH17" s="14">
        <f t="shared" si="33"/>
        <v>0.54388754800093575</v>
      </c>
      <c r="AI17" s="14">
        <f t="shared" si="34"/>
        <v>2.4095996610587664</v>
      </c>
      <c r="AJ17" s="14">
        <f t="shared" si="35"/>
        <v>0.54388754800093575</v>
      </c>
      <c r="AK17" s="14">
        <f t="shared" si="36"/>
        <v>116.31662644002807</v>
      </c>
      <c r="AL17" s="36">
        <f t="shared" si="37"/>
        <v>1</v>
      </c>
      <c r="AM17" s="34">
        <f t="shared" si="38"/>
        <v>0</v>
      </c>
      <c r="AN17" s="14">
        <f t="shared" si="39"/>
        <v>0.42285671898982635</v>
      </c>
      <c r="AO17" s="43">
        <f t="shared" si="40"/>
        <v>1.8733935176477963</v>
      </c>
      <c r="AP17" s="43">
        <f t="shared" si="41"/>
        <v>0.42285671898982635</v>
      </c>
      <c r="AQ17" s="43">
        <f t="shared" si="42"/>
        <v>112.68570156969479</v>
      </c>
      <c r="AR17" s="36">
        <f t="shared" si="43"/>
        <v>1</v>
      </c>
      <c r="AS17" s="34">
        <f t="shared" si="44"/>
        <v>0</v>
      </c>
      <c r="AT17" s="14">
        <f t="shared" si="45"/>
        <v>0.2769355860250946</v>
      </c>
      <c r="AU17" s="14">
        <f t="shared" si="46"/>
        <v>1.2269151898657382</v>
      </c>
      <c r="AV17" s="14">
        <f t="shared" si="47"/>
        <v>0.2769355860250946</v>
      </c>
      <c r="AW17" s="14">
        <f t="shared" si="48"/>
        <v>108.30806758075283</v>
      </c>
      <c r="AX17" s="36">
        <f t="shared" si="49"/>
        <v>1</v>
      </c>
      <c r="AY17" s="42">
        <f t="shared" si="50"/>
        <v>0</v>
      </c>
      <c r="AZ17" s="14">
        <f t="shared" si="51"/>
        <v>0.16076105376675393</v>
      </c>
      <c r="BA17" s="14">
        <f t="shared" si="52"/>
        <v>0.71222402883022784</v>
      </c>
      <c r="BB17" s="14">
        <f t="shared" si="53"/>
        <v>0.16076105376675393</v>
      </c>
      <c r="BC17" s="14">
        <f t="shared" si="54"/>
        <v>104.82283161300262</v>
      </c>
      <c r="BD17" s="36">
        <f t="shared" si="55"/>
        <v>1</v>
      </c>
      <c r="BE17" s="42">
        <f t="shared" si="56"/>
        <v>0</v>
      </c>
      <c r="BF17" s="14">
        <f t="shared" si="57"/>
        <v>7.0365577409176233E-2</v>
      </c>
      <c r="BG17" s="14">
        <f t="shared" si="58"/>
        <v>0.31174251386807583</v>
      </c>
      <c r="BH17" s="14">
        <f t="shared" si="59"/>
        <v>7.0365577409176233E-2</v>
      </c>
      <c r="BI17" s="14">
        <f t="shared" si="60"/>
        <v>102.11096732227529</v>
      </c>
      <c r="BK17" s="62">
        <f t="shared" si="61"/>
        <v>116.31662644002807</v>
      </c>
      <c r="BL17" s="63">
        <f t="shared" si="62"/>
        <v>112.68570156969479</v>
      </c>
      <c r="BM17" s="63">
        <f t="shared" si="63"/>
        <v>108.30806758075283</v>
      </c>
      <c r="BN17" s="63">
        <f t="shared" si="64"/>
        <v>104.82283161300262</v>
      </c>
      <c r="BO17" s="63">
        <f t="shared" si="65"/>
        <v>102.11096732227529</v>
      </c>
      <c r="BP17" s="14">
        <f t="shared" si="66"/>
        <v>3.6309248703332884</v>
      </c>
      <c r="BQ17" s="14">
        <f t="shared" si="67"/>
        <v>4.3776339889419518</v>
      </c>
      <c r="BR17" s="14">
        <f t="shared" si="68"/>
        <v>3.4852359677502136</v>
      </c>
      <c r="BS17" s="14">
        <f t="shared" si="69"/>
        <v>2.711864290727334</v>
      </c>
      <c r="BT17" s="14">
        <f t="shared" si="70"/>
        <v>14.205659117752788</v>
      </c>
    </row>
    <row r="18" spans="1:72" x14ac:dyDescent="0.3">
      <c r="A18" s="2" t="s">
        <v>16</v>
      </c>
      <c r="B18" s="4">
        <v>6.44855</v>
      </c>
      <c r="C18" s="1">
        <v>5.5415799999999997</v>
      </c>
      <c r="D18" s="11">
        <v>4.3636599999999994</v>
      </c>
      <c r="E18" s="1">
        <v>3.52447</v>
      </c>
      <c r="F18" s="12">
        <v>2.8905339999999997</v>
      </c>
      <c r="G18" s="21">
        <f t="shared" si="6"/>
        <v>-0.56482543024375664</v>
      </c>
      <c r="H18" s="14">
        <f t="shared" si="7"/>
        <v>-0.73460836010518382</v>
      </c>
      <c r="I18" s="14">
        <f t="shared" si="8"/>
        <v>-0.95511257605761046</v>
      </c>
      <c r="J18" s="14">
        <f t="shared" si="9"/>
        <v>-1.1122072284831714</v>
      </c>
      <c r="K18" s="14">
        <f t="shared" si="10"/>
        <v>-1.2308787517139659</v>
      </c>
      <c r="L18" s="25">
        <f t="shared" si="11"/>
        <v>0.23392113082353286</v>
      </c>
      <c r="M18" s="24">
        <f t="shared" si="12"/>
        <v>0.19170024432131239</v>
      </c>
      <c r="N18" s="24">
        <f t="shared" si="13"/>
        <v>0.13686620722119278</v>
      </c>
      <c r="O18" s="24">
        <f t="shared" si="14"/>
        <v>9.780058681059671E-2</v>
      </c>
      <c r="P18" s="24">
        <f t="shared" si="15"/>
        <v>6.8289864398971611E-2</v>
      </c>
      <c r="Q18" s="49">
        <f t="shared" si="16"/>
        <v>84.035267849411966</v>
      </c>
      <c r="R18" s="49">
        <f t="shared" si="17"/>
        <v>81.502014659278743</v>
      </c>
      <c r="S18" s="49">
        <f t="shared" si="18"/>
        <v>78.211972433271569</v>
      </c>
      <c r="T18" s="49">
        <f t="shared" si="19"/>
        <v>75.868035208635803</v>
      </c>
      <c r="U18" s="49">
        <f t="shared" si="20"/>
        <v>74.097391863938299</v>
      </c>
      <c r="V18" s="25">
        <f t="shared" si="21"/>
        <v>-2.2919198199775798E-2</v>
      </c>
      <c r="W18" s="24">
        <f t="shared" si="22"/>
        <v>-6.5140084701996226E-2</v>
      </c>
      <c r="X18" s="24">
        <f t="shared" si="23"/>
        <v>-0.11997412180211585</v>
      </c>
      <c r="Y18" s="24">
        <f t="shared" si="24"/>
        <v>-0.15903974221271192</v>
      </c>
      <c r="Z18" s="24">
        <f t="shared" si="25"/>
        <v>-0.18855046462433703</v>
      </c>
      <c r="AA18" s="58">
        <f t="shared" si="26"/>
        <v>98.624848108013452</v>
      </c>
      <c r="AB18" s="58">
        <f t="shared" si="27"/>
        <v>96.091594917880229</v>
      </c>
      <c r="AC18" s="58">
        <f t="shared" si="28"/>
        <v>92.801552691873042</v>
      </c>
      <c r="AD18" s="58">
        <f t="shared" si="29"/>
        <v>90.457615467237289</v>
      </c>
      <c r="AE18" s="58">
        <f t="shared" si="30"/>
        <v>88.686972122539771</v>
      </c>
      <c r="AF18" s="36">
        <f t="shared" si="31"/>
        <v>1</v>
      </c>
      <c r="AG18" s="34">
        <f t="shared" si="32"/>
        <v>0</v>
      </c>
      <c r="AH18" s="14">
        <f t="shared" si="33"/>
        <v>6.1004125370170657E-2</v>
      </c>
      <c r="AI18" s="14">
        <f t="shared" si="34"/>
        <v>0.27026822061919464</v>
      </c>
      <c r="AJ18" s="14">
        <f t="shared" si="35"/>
        <v>6.1004125370170657E-2</v>
      </c>
      <c r="AK18" s="14">
        <f t="shared" si="36"/>
        <v>101.83012376110511</v>
      </c>
      <c r="AL18" s="36">
        <f t="shared" si="37"/>
        <v>1</v>
      </c>
      <c r="AM18" s="34">
        <f t="shared" si="38"/>
        <v>0</v>
      </c>
      <c r="AN18" s="14">
        <f t="shared" si="39"/>
        <v>9.2532680577665765E-3</v>
      </c>
      <c r="AO18" s="43">
        <f t="shared" si="40"/>
        <v>4.0995002841362892E-2</v>
      </c>
      <c r="AP18" s="43">
        <f t="shared" si="41"/>
        <v>9.2532680577665765E-3</v>
      </c>
      <c r="AQ18" s="43">
        <f t="shared" si="42"/>
        <v>100.277598041733</v>
      </c>
      <c r="AR18" s="36">
        <f t="shared" si="43"/>
        <v>0</v>
      </c>
      <c r="AS18" s="34">
        <f t="shared" si="44"/>
        <v>1</v>
      </c>
      <c r="AT18" s="14">
        <f t="shared" si="45"/>
        <v>-5.7957742058805099E-2</v>
      </c>
      <c r="AU18" s="14">
        <f t="shared" si="46"/>
        <v>-0.25677174653828977</v>
      </c>
      <c r="AV18" s="14">
        <f t="shared" si="47"/>
        <v>-0.25677174653828977</v>
      </c>
      <c r="AW18" s="14">
        <f t="shared" si="48"/>
        <v>92.296847603851305</v>
      </c>
      <c r="AX18" s="36">
        <f t="shared" si="49"/>
        <v>0</v>
      </c>
      <c r="AY18" s="42">
        <f t="shared" si="50"/>
        <v>1</v>
      </c>
      <c r="AZ18" s="14">
        <f t="shared" si="51"/>
        <v>-0.10584113616003926</v>
      </c>
      <c r="BA18" s="14">
        <f t="shared" si="52"/>
        <v>-0.46891083782794485</v>
      </c>
      <c r="BB18" s="14">
        <f t="shared" si="53"/>
        <v>-0.46891083782794485</v>
      </c>
      <c r="BC18" s="14">
        <f t="shared" si="54"/>
        <v>85.932674865161658</v>
      </c>
      <c r="BD18" s="36">
        <f t="shared" si="55"/>
        <v>0</v>
      </c>
      <c r="BE18" s="42">
        <f t="shared" si="56"/>
        <v>1</v>
      </c>
      <c r="BF18" s="14">
        <f t="shared" si="57"/>
        <v>-0.1420129295834118</v>
      </c>
      <c r="BG18" s="14">
        <f t="shared" si="58"/>
        <v>-0.62916370902016461</v>
      </c>
      <c r="BH18" s="14">
        <f t="shared" si="59"/>
        <v>-0.62916370902016461</v>
      </c>
      <c r="BI18" s="14">
        <f t="shared" si="60"/>
        <v>81.12508872939506</v>
      </c>
      <c r="BK18" s="62">
        <f t="shared" si="61"/>
        <v>101.83012376110511</v>
      </c>
      <c r="BL18" s="63">
        <f t="shared" si="62"/>
        <v>100.277598041733</v>
      </c>
      <c r="BM18" s="63">
        <f t="shared" si="63"/>
        <v>92.296847603851305</v>
      </c>
      <c r="BN18" s="63">
        <f t="shared" si="64"/>
        <v>85.932674865161658</v>
      </c>
      <c r="BO18" s="63">
        <f t="shared" si="65"/>
        <v>81.12508872939506</v>
      </c>
      <c r="BP18" s="14">
        <f t="shared" si="66"/>
        <v>1.5525257193721131</v>
      </c>
      <c r="BQ18" s="14">
        <f t="shared" si="67"/>
        <v>7.9807504378816958</v>
      </c>
      <c r="BR18" s="14">
        <f t="shared" si="68"/>
        <v>6.3641727386896463</v>
      </c>
      <c r="BS18" s="14">
        <f t="shared" si="69"/>
        <v>4.8075861357665985</v>
      </c>
      <c r="BT18" s="14">
        <f t="shared" si="70"/>
        <v>20.705035031710054</v>
      </c>
    </row>
    <row r="19" spans="1:72" x14ac:dyDescent="0.3">
      <c r="A19" s="2" t="s">
        <v>17</v>
      </c>
      <c r="B19" s="4">
        <v>6.3948900000000002</v>
      </c>
      <c r="C19" s="1">
        <v>5.3142040000000001</v>
      </c>
      <c r="D19" s="11">
        <v>4.3822200000000002</v>
      </c>
      <c r="E19" s="1">
        <v>3.3370700000000002</v>
      </c>
      <c r="F19" s="12">
        <v>2.895743</v>
      </c>
      <c r="G19" s="21">
        <f t="shared" si="6"/>
        <v>-0.57487047254544699</v>
      </c>
      <c r="H19" s="14">
        <f t="shared" si="7"/>
        <v>-0.77717268247546267</v>
      </c>
      <c r="I19" s="14">
        <f t="shared" si="8"/>
        <v>-0.95163818200022354</v>
      </c>
      <c r="J19" s="14">
        <f t="shared" si="9"/>
        <v>-1.1472881253772598</v>
      </c>
      <c r="K19" s="14">
        <f t="shared" si="10"/>
        <v>-1.2299036375628385</v>
      </c>
      <c r="L19" s="25">
        <f t="shared" si="11"/>
        <v>0.23142317304134691</v>
      </c>
      <c r="M19" s="24">
        <f t="shared" si="12"/>
        <v>0.18111553226983457</v>
      </c>
      <c r="N19" s="24">
        <f t="shared" si="13"/>
        <v>0.13773020454578042</v>
      </c>
      <c r="O19" s="24">
        <f t="shared" si="14"/>
        <v>8.907682072074137E-2</v>
      </c>
      <c r="P19" s="24">
        <f t="shared" si="15"/>
        <v>6.8532351579132011E-2</v>
      </c>
      <c r="Q19" s="49">
        <f t="shared" si="16"/>
        <v>83.885390382480807</v>
      </c>
      <c r="R19" s="49">
        <f t="shared" si="17"/>
        <v>80.86693193619007</v>
      </c>
      <c r="S19" s="49">
        <f t="shared" si="18"/>
        <v>78.263812272746833</v>
      </c>
      <c r="T19" s="49">
        <f t="shared" si="19"/>
        <v>75.344609243244477</v>
      </c>
      <c r="U19" s="49">
        <f t="shared" si="20"/>
        <v>74.11194109474792</v>
      </c>
      <c r="V19" s="25">
        <f t="shared" si="21"/>
        <v>-2.5417155981961693E-2</v>
      </c>
      <c r="W19" s="24">
        <f t="shared" si="22"/>
        <v>-7.5724796753474058E-2</v>
      </c>
      <c r="X19" s="24">
        <f t="shared" si="23"/>
        <v>-0.11911012447752821</v>
      </c>
      <c r="Y19" s="24">
        <f t="shared" si="24"/>
        <v>-0.16776350830256725</v>
      </c>
      <c r="Z19" s="24">
        <f t="shared" si="25"/>
        <v>-0.18830797744417666</v>
      </c>
      <c r="AA19" s="58">
        <f t="shared" si="26"/>
        <v>98.474970641082294</v>
      </c>
      <c r="AB19" s="58">
        <f t="shared" si="27"/>
        <v>95.456512194791557</v>
      </c>
      <c r="AC19" s="58">
        <f t="shared" si="28"/>
        <v>92.853392531348305</v>
      </c>
      <c r="AD19" s="58">
        <f t="shared" si="29"/>
        <v>89.934189501845964</v>
      </c>
      <c r="AE19" s="58">
        <f t="shared" si="30"/>
        <v>88.701521353349406</v>
      </c>
      <c r="AF19" s="36">
        <f t="shared" si="31"/>
        <v>1</v>
      </c>
      <c r="AG19" s="34">
        <f t="shared" si="32"/>
        <v>0</v>
      </c>
      <c r="AH19" s="14">
        <f t="shared" si="33"/>
        <v>5.7942336112109652E-2</v>
      </c>
      <c r="AI19" s="14">
        <f t="shared" si="34"/>
        <v>0.25670349315747221</v>
      </c>
      <c r="AJ19" s="14">
        <f t="shared" si="35"/>
        <v>5.7942336112109652E-2</v>
      </c>
      <c r="AK19" s="14">
        <f t="shared" si="36"/>
        <v>101.73827008336329</v>
      </c>
      <c r="AL19" s="36">
        <f t="shared" si="37"/>
        <v>0</v>
      </c>
      <c r="AM19" s="34">
        <f t="shared" si="38"/>
        <v>1</v>
      </c>
      <c r="AN19" s="14">
        <f t="shared" si="39"/>
        <v>-3.7205931860068283E-3</v>
      </c>
      <c r="AO19" s="43">
        <f t="shared" si="40"/>
        <v>-1.6483444257716647E-2</v>
      </c>
      <c r="AP19" s="43">
        <f t="shared" si="41"/>
        <v>-1.6483444257716647E-2</v>
      </c>
      <c r="AQ19" s="43">
        <f t="shared" si="42"/>
        <v>99.505496672268507</v>
      </c>
      <c r="AR19" s="36">
        <f t="shared" si="43"/>
        <v>0</v>
      </c>
      <c r="AS19" s="34">
        <f t="shared" si="44"/>
        <v>1</v>
      </c>
      <c r="AT19" s="14">
        <f t="shared" si="45"/>
        <v>-5.6898725871149212E-2</v>
      </c>
      <c r="AU19" s="14">
        <f t="shared" si="46"/>
        <v>-0.25207995858283733</v>
      </c>
      <c r="AV19" s="14">
        <f t="shared" si="47"/>
        <v>-0.25207995858283733</v>
      </c>
      <c r="AW19" s="14">
        <f t="shared" si="48"/>
        <v>92.437601242514887</v>
      </c>
      <c r="AX19" s="36">
        <f t="shared" si="49"/>
        <v>0</v>
      </c>
      <c r="AY19" s="42">
        <f t="shared" si="50"/>
        <v>1</v>
      </c>
      <c r="AZ19" s="14">
        <f t="shared" si="51"/>
        <v>-0.1165340043479005</v>
      </c>
      <c r="BA19" s="14">
        <f t="shared" si="52"/>
        <v>-0.51628373992125076</v>
      </c>
      <c r="BB19" s="14">
        <f t="shared" si="53"/>
        <v>-0.51628373992125076</v>
      </c>
      <c r="BC19" s="14">
        <f t="shared" si="54"/>
        <v>84.511487802362481</v>
      </c>
      <c r="BD19" s="36">
        <f t="shared" si="55"/>
        <v>0</v>
      </c>
      <c r="BE19" s="42">
        <f t="shared" si="56"/>
        <v>1</v>
      </c>
      <c r="BF19" s="14">
        <f t="shared" si="57"/>
        <v>-0.14171570893031377</v>
      </c>
      <c r="BG19" s="14">
        <f t="shared" si="58"/>
        <v>-0.62784692435098621</v>
      </c>
      <c r="BH19" s="14">
        <f t="shared" si="59"/>
        <v>-0.62784692435098621</v>
      </c>
      <c r="BI19" s="14">
        <f t="shared" si="60"/>
        <v>81.164592269470418</v>
      </c>
      <c r="BK19" s="62">
        <f t="shared" si="61"/>
        <v>101.73827008336329</v>
      </c>
      <c r="BL19" s="63">
        <f t="shared" si="62"/>
        <v>99.505496672268507</v>
      </c>
      <c r="BM19" s="63">
        <f t="shared" si="63"/>
        <v>92.437601242514887</v>
      </c>
      <c r="BN19" s="63">
        <f t="shared" si="64"/>
        <v>84.511487802362481</v>
      </c>
      <c r="BO19" s="63">
        <f t="shared" si="65"/>
        <v>81.164592269470418</v>
      </c>
      <c r="BP19" s="14">
        <f t="shared" si="66"/>
        <v>2.232773411094783</v>
      </c>
      <c r="BQ19" s="14">
        <f t="shared" si="67"/>
        <v>7.0678954297536194</v>
      </c>
      <c r="BR19" s="14">
        <f t="shared" si="68"/>
        <v>7.926113440152406</v>
      </c>
      <c r="BS19" s="14">
        <f t="shared" si="69"/>
        <v>3.3468955328920629</v>
      </c>
      <c r="BT19" s="14">
        <f t="shared" si="70"/>
        <v>20.573677813892871</v>
      </c>
    </row>
    <row r="20" spans="1:72" x14ac:dyDescent="0.3">
      <c r="A20" s="2" t="s">
        <v>18</v>
      </c>
      <c r="B20" s="4">
        <v>13.887510000000001</v>
      </c>
      <c r="C20" s="1">
        <v>12.567819999999999</v>
      </c>
      <c r="D20" s="11">
        <v>10.18135</v>
      </c>
      <c r="E20" s="1">
        <v>8.2745300000000004</v>
      </c>
      <c r="F20" s="12">
        <v>7.0304489999999999</v>
      </c>
      <c r="G20" s="21">
        <f t="shared" si="6"/>
        <v>0.8277326741279013</v>
      </c>
      <c r="H20" s="14">
        <f t="shared" si="7"/>
        <v>0.58068940399898072</v>
      </c>
      <c r="I20" s="14">
        <f t="shared" si="8"/>
        <v>0.13394709871170546</v>
      </c>
      <c r="J20" s="14">
        <f t="shared" si="9"/>
        <v>-0.22300570713453705</v>
      </c>
      <c r="K20" s="14">
        <f t="shared" si="10"/>
        <v>-0.45589512703258689</v>
      </c>
      <c r="L20" s="25">
        <f t="shared" si="11"/>
        <v>0.58021647229519957</v>
      </c>
      <c r="M20" s="24">
        <f t="shared" si="12"/>
        <v>0.51878281770010237</v>
      </c>
      <c r="N20" s="24">
        <f t="shared" si="13"/>
        <v>0.40768886860481374</v>
      </c>
      <c r="O20" s="24">
        <f t="shared" si="14"/>
        <v>0.31892338485103588</v>
      </c>
      <c r="P20" s="24">
        <f t="shared" si="15"/>
        <v>0.26100944866729348</v>
      </c>
      <c r="Q20" s="49">
        <f t="shared" si="16"/>
        <v>104.81298833771197</v>
      </c>
      <c r="R20" s="49">
        <f t="shared" si="17"/>
        <v>101.12696906200614</v>
      </c>
      <c r="S20" s="49">
        <f t="shared" si="18"/>
        <v>94.461332116288816</v>
      </c>
      <c r="T20" s="49">
        <f t="shared" si="19"/>
        <v>89.135403091062159</v>
      </c>
      <c r="U20" s="49">
        <f t="shared" si="20"/>
        <v>85.66056692003761</v>
      </c>
      <c r="V20" s="25">
        <f t="shared" si="21"/>
        <v>0.32337614327189096</v>
      </c>
      <c r="W20" s="24">
        <f t="shared" si="22"/>
        <v>0.26194248867679376</v>
      </c>
      <c r="X20" s="24">
        <f t="shared" si="23"/>
        <v>0.15084853958150515</v>
      </c>
      <c r="Y20" s="24">
        <f t="shared" si="24"/>
        <v>6.2083055827727267E-2</v>
      </c>
      <c r="Z20" s="24">
        <f t="shared" si="25"/>
        <v>4.1691196439848054E-3</v>
      </c>
      <c r="AA20" s="58">
        <f t="shared" si="26"/>
        <v>119.40256859631346</v>
      </c>
      <c r="AB20" s="58">
        <f t="shared" si="27"/>
        <v>115.71654932060763</v>
      </c>
      <c r="AC20" s="58">
        <f t="shared" si="28"/>
        <v>109.05091237489032</v>
      </c>
      <c r="AD20" s="58">
        <f t="shared" si="29"/>
        <v>103.72498334966363</v>
      </c>
      <c r="AE20" s="58">
        <f t="shared" si="30"/>
        <v>100.25014717863908</v>
      </c>
      <c r="AF20" s="36">
        <f t="shared" si="31"/>
        <v>1</v>
      </c>
      <c r="AG20" s="34">
        <f t="shared" si="32"/>
        <v>0</v>
      </c>
      <c r="AH20" s="14">
        <f t="shared" si="33"/>
        <v>0.48546420399755791</v>
      </c>
      <c r="AI20" s="14">
        <f t="shared" si="34"/>
        <v>2.1507651456779939</v>
      </c>
      <c r="AJ20" s="14">
        <f t="shared" si="35"/>
        <v>0.48546420399755791</v>
      </c>
      <c r="AK20" s="14">
        <f t="shared" si="36"/>
        <v>114.56392611992673</v>
      </c>
      <c r="AL20" s="36">
        <f t="shared" si="37"/>
        <v>1</v>
      </c>
      <c r="AM20" s="34">
        <f t="shared" si="38"/>
        <v>0</v>
      </c>
      <c r="AN20" s="14">
        <f t="shared" si="39"/>
        <v>0.41016393068465162</v>
      </c>
      <c r="AO20" s="43">
        <f t="shared" si="40"/>
        <v>1.8171603155631864</v>
      </c>
      <c r="AP20" s="43">
        <f t="shared" si="41"/>
        <v>0.41016393068465162</v>
      </c>
      <c r="AQ20" s="43">
        <f t="shared" si="42"/>
        <v>112.30491792053955</v>
      </c>
      <c r="AR20" s="36">
        <f t="shared" si="43"/>
        <v>1</v>
      </c>
      <c r="AS20" s="34">
        <f t="shared" si="44"/>
        <v>0</v>
      </c>
      <c r="AT20" s="14">
        <f t="shared" si="45"/>
        <v>0.27399419138750519</v>
      </c>
      <c r="AU20" s="14">
        <f t="shared" si="46"/>
        <v>1.2138838499355891</v>
      </c>
      <c r="AV20" s="14">
        <f t="shared" si="47"/>
        <v>0.27399419138750519</v>
      </c>
      <c r="AW20" s="14">
        <f t="shared" si="48"/>
        <v>108.21982574162516</v>
      </c>
      <c r="AX20" s="36">
        <f t="shared" si="49"/>
        <v>1</v>
      </c>
      <c r="AY20" s="42">
        <f t="shared" si="50"/>
        <v>0</v>
      </c>
      <c r="AZ20" s="14">
        <f t="shared" si="51"/>
        <v>0.16519283109947108</v>
      </c>
      <c r="BA20" s="14">
        <f t="shared" si="52"/>
        <v>0.73185825137871841</v>
      </c>
      <c r="BB20" s="14">
        <f t="shared" si="53"/>
        <v>0.16519283109947108</v>
      </c>
      <c r="BC20" s="14">
        <f t="shared" si="54"/>
        <v>104.95578493298413</v>
      </c>
      <c r="BD20" s="36">
        <f t="shared" si="55"/>
        <v>1</v>
      </c>
      <c r="BE20" s="42">
        <f t="shared" si="56"/>
        <v>0</v>
      </c>
      <c r="BF20" s="14">
        <f t="shared" si="57"/>
        <v>9.4206736392840218E-2</v>
      </c>
      <c r="BG20" s="14">
        <f t="shared" si="58"/>
        <v>0.41736664300549464</v>
      </c>
      <c r="BH20" s="14">
        <f t="shared" si="59"/>
        <v>9.4206736392840218E-2</v>
      </c>
      <c r="BI20" s="14">
        <f t="shared" si="60"/>
        <v>102.82620209178521</v>
      </c>
      <c r="BK20" s="62">
        <f t="shared" si="61"/>
        <v>114.56392611992673</v>
      </c>
      <c r="BL20" s="63">
        <f t="shared" si="62"/>
        <v>112.30491792053955</v>
      </c>
      <c r="BM20" s="63">
        <f t="shared" si="63"/>
        <v>108.21982574162516</v>
      </c>
      <c r="BN20" s="63">
        <f t="shared" si="64"/>
        <v>104.95578493298413</v>
      </c>
      <c r="BO20" s="63">
        <f t="shared" si="65"/>
        <v>102.82620209178521</v>
      </c>
      <c r="BP20" s="14">
        <f t="shared" si="66"/>
        <v>2.259008199387182</v>
      </c>
      <c r="BQ20" s="14">
        <f t="shared" si="67"/>
        <v>4.0850921789143939</v>
      </c>
      <c r="BR20" s="14">
        <f t="shared" si="68"/>
        <v>3.2640408086410275</v>
      </c>
      <c r="BS20" s="14">
        <f t="shared" si="69"/>
        <v>2.1295828411989248</v>
      </c>
      <c r="BT20" s="14">
        <f t="shared" si="70"/>
        <v>11.737724028141528</v>
      </c>
    </row>
    <row r="21" spans="1:72" x14ac:dyDescent="0.3">
      <c r="A21" s="2" t="s">
        <v>19</v>
      </c>
      <c r="B21" s="4">
        <v>9.2409199999999991</v>
      </c>
      <c r="C21" s="1">
        <v>8.1190829999999998</v>
      </c>
      <c r="D21" s="11">
        <v>6.4205499999999995</v>
      </c>
      <c r="E21" s="1">
        <v>4.9551999999999996</v>
      </c>
      <c r="F21" s="12">
        <v>4.4382199999999994</v>
      </c>
      <c r="G21" s="21">
        <f t="shared" si="6"/>
        <v>-4.209947474671339E-2</v>
      </c>
      <c r="H21" s="14">
        <f t="shared" si="7"/>
        <v>-0.25210506775084118</v>
      </c>
      <c r="I21" s="14">
        <f t="shared" si="8"/>
        <v>-0.57006697300274534</v>
      </c>
      <c r="J21" s="14">
        <f t="shared" si="9"/>
        <v>-0.84437749735574752</v>
      </c>
      <c r="K21" s="14">
        <f t="shared" si="10"/>
        <v>-0.94115509648224638</v>
      </c>
      <c r="L21" s="25">
        <f t="shared" si="11"/>
        <v>0.36391036623617623</v>
      </c>
      <c r="M21" s="24">
        <f t="shared" si="12"/>
        <v>0.31168708139655482</v>
      </c>
      <c r="N21" s="24">
        <f t="shared" si="13"/>
        <v>0.23261768658385326</v>
      </c>
      <c r="O21" s="24">
        <f t="shared" si="14"/>
        <v>0.16440332884762307</v>
      </c>
      <c r="P21" s="24">
        <f t="shared" si="15"/>
        <v>0.1403370930251395</v>
      </c>
      <c r="Q21" s="49">
        <f t="shared" si="16"/>
        <v>91.834621974170574</v>
      </c>
      <c r="R21" s="49">
        <f t="shared" si="17"/>
        <v>88.701224883793287</v>
      </c>
      <c r="S21" s="49">
        <f t="shared" si="18"/>
        <v>83.957061195031201</v>
      </c>
      <c r="T21" s="49">
        <f t="shared" si="19"/>
        <v>79.864199730857379</v>
      </c>
      <c r="U21" s="49">
        <f t="shared" si="20"/>
        <v>78.420225581508376</v>
      </c>
      <c r="V21" s="25">
        <f t="shared" si="21"/>
        <v>0.10707003721286761</v>
      </c>
      <c r="W21" s="24">
        <f t="shared" si="22"/>
        <v>5.484675237324621E-2</v>
      </c>
      <c r="X21" s="24">
        <f t="shared" si="23"/>
        <v>-2.4222642439455384E-2</v>
      </c>
      <c r="Y21" s="24">
        <f t="shared" si="24"/>
        <v>-9.2437000175685555E-2</v>
      </c>
      <c r="Z21" s="24">
        <f t="shared" si="25"/>
        <v>-0.11650323599816913</v>
      </c>
      <c r="AA21" s="58">
        <f t="shared" si="26"/>
        <v>106.42420223277206</v>
      </c>
      <c r="AB21" s="58">
        <f t="shared" si="27"/>
        <v>103.29080514239477</v>
      </c>
      <c r="AC21" s="58">
        <f t="shared" si="28"/>
        <v>98.546641453632674</v>
      </c>
      <c r="AD21" s="58">
        <f t="shared" si="29"/>
        <v>94.453779989458866</v>
      </c>
      <c r="AE21" s="58">
        <f t="shared" si="30"/>
        <v>93.009805840109848</v>
      </c>
      <c r="AF21" s="36">
        <f t="shared" si="31"/>
        <v>1</v>
      </c>
      <c r="AG21" s="34">
        <f t="shared" si="32"/>
        <v>0</v>
      </c>
      <c r="AH21" s="14">
        <f t="shared" si="33"/>
        <v>0.22033413786610515</v>
      </c>
      <c r="AI21" s="14">
        <f t="shared" si="34"/>
        <v>0.97615226874237815</v>
      </c>
      <c r="AJ21" s="14">
        <f t="shared" si="35"/>
        <v>0.22033413786610515</v>
      </c>
      <c r="AK21" s="14">
        <f t="shared" si="36"/>
        <v>106.61002413598315</v>
      </c>
      <c r="AL21" s="36">
        <f t="shared" si="37"/>
        <v>1</v>
      </c>
      <c r="AM21" s="34">
        <f t="shared" si="38"/>
        <v>0</v>
      </c>
      <c r="AN21" s="14">
        <f t="shared" si="39"/>
        <v>0.15632317111442051</v>
      </c>
      <c r="AO21" s="43">
        <f t="shared" si="40"/>
        <v>0.6925627577197101</v>
      </c>
      <c r="AP21" s="43">
        <f t="shared" si="41"/>
        <v>0.15632317111442051</v>
      </c>
      <c r="AQ21" s="43">
        <f t="shared" si="42"/>
        <v>104.68969513343262</v>
      </c>
      <c r="AR21" s="36">
        <f t="shared" si="43"/>
        <v>1</v>
      </c>
      <c r="AS21" s="34">
        <f t="shared" si="44"/>
        <v>0</v>
      </c>
      <c r="AT21" s="14">
        <f t="shared" si="45"/>
        <v>5.9406471638793285E-2</v>
      </c>
      <c r="AU21" s="14">
        <f t="shared" si="46"/>
        <v>0.26319009223812428</v>
      </c>
      <c r="AV21" s="14">
        <f t="shared" si="47"/>
        <v>5.9406471638793285E-2</v>
      </c>
      <c r="AW21" s="14">
        <f t="shared" si="48"/>
        <v>101.7821941491638</v>
      </c>
      <c r="AX21" s="36">
        <f t="shared" si="49"/>
        <v>0</v>
      </c>
      <c r="AY21" s="42">
        <f t="shared" si="50"/>
        <v>1</v>
      </c>
      <c r="AZ21" s="14">
        <f t="shared" si="51"/>
        <v>-2.4205024620985206E-2</v>
      </c>
      <c r="BA21" s="14">
        <f t="shared" si="52"/>
        <v>-0.10723617287620768</v>
      </c>
      <c r="BB21" s="14">
        <f t="shared" si="53"/>
        <v>-0.10723617287620768</v>
      </c>
      <c r="BC21" s="14">
        <f t="shared" si="54"/>
        <v>96.782914813713774</v>
      </c>
      <c r="BD21" s="36">
        <f t="shared" si="55"/>
        <v>0</v>
      </c>
      <c r="BE21" s="42">
        <f t="shared" si="56"/>
        <v>1</v>
      </c>
      <c r="BF21" s="14">
        <f t="shared" si="57"/>
        <v>-5.3703418408394564E-2</v>
      </c>
      <c r="BG21" s="14">
        <f t="shared" si="58"/>
        <v>-0.237923701820697</v>
      </c>
      <c r="BH21" s="14">
        <f t="shared" si="59"/>
        <v>-0.237923701820697</v>
      </c>
      <c r="BI21" s="14">
        <f t="shared" si="60"/>
        <v>92.862288945379092</v>
      </c>
      <c r="BK21" s="62">
        <f t="shared" si="61"/>
        <v>106.61002413598315</v>
      </c>
      <c r="BL21" s="63">
        <f t="shared" si="62"/>
        <v>104.68969513343262</v>
      </c>
      <c r="BM21" s="63">
        <f t="shared" si="63"/>
        <v>101.7821941491638</v>
      </c>
      <c r="BN21" s="63">
        <f t="shared" si="64"/>
        <v>96.782914813713774</v>
      </c>
      <c r="BO21" s="63">
        <f t="shared" si="65"/>
        <v>92.862288945379092</v>
      </c>
      <c r="BP21" s="14">
        <f t="shared" si="66"/>
        <v>1.9203290025505311</v>
      </c>
      <c r="BQ21" s="14">
        <f t="shared" si="67"/>
        <v>2.9075009842688218</v>
      </c>
      <c r="BR21" s="14">
        <f t="shared" si="68"/>
        <v>4.9992793354500265</v>
      </c>
      <c r="BS21" s="14">
        <f t="shared" si="69"/>
        <v>3.9206258683346817</v>
      </c>
      <c r="BT21" s="14">
        <f t="shared" si="70"/>
        <v>13.747735190604061</v>
      </c>
    </row>
    <row r="22" spans="1:72" x14ac:dyDescent="0.3">
      <c r="A22" s="2" t="s">
        <v>20</v>
      </c>
      <c r="B22" s="4">
        <v>9.0433500000000002</v>
      </c>
      <c r="C22" s="1">
        <v>8.0003810000000009</v>
      </c>
      <c r="D22" s="11">
        <v>6.3135499999999993</v>
      </c>
      <c r="E22" s="1">
        <v>5.0359600000000002</v>
      </c>
      <c r="F22" s="12">
        <v>4.4790289999999997</v>
      </c>
      <c r="G22" s="21">
        <f t="shared" si="6"/>
        <v>-7.908417485004865E-2</v>
      </c>
      <c r="H22" s="14">
        <f t="shared" si="7"/>
        <v>-0.27432583948575079</v>
      </c>
      <c r="I22" s="14">
        <f t="shared" si="8"/>
        <v>-0.59009715426030929</v>
      </c>
      <c r="J22" s="14">
        <f t="shared" si="9"/>
        <v>-0.8292593904551786</v>
      </c>
      <c r="K22" s="14">
        <f t="shared" si="10"/>
        <v>-0.93351573510897601</v>
      </c>
      <c r="L22" s="25">
        <f t="shared" si="11"/>
        <v>0.3547131705778373</v>
      </c>
      <c r="M22" s="24">
        <f t="shared" si="12"/>
        <v>0.30616131574875333</v>
      </c>
      <c r="N22" s="24">
        <f t="shared" si="13"/>
        <v>0.22763666752507775</v>
      </c>
      <c r="O22" s="24">
        <f t="shared" si="14"/>
        <v>0.16816283444749885</v>
      </c>
      <c r="P22" s="24">
        <f t="shared" si="15"/>
        <v>0.14223681645289249</v>
      </c>
      <c r="Q22" s="49">
        <f t="shared" si="16"/>
        <v>91.282790234670244</v>
      </c>
      <c r="R22" s="49">
        <f t="shared" si="17"/>
        <v>88.369678944925198</v>
      </c>
      <c r="S22" s="49">
        <f t="shared" si="18"/>
        <v>83.658200051504664</v>
      </c>
      <c r="T22" s="49">
        <f t="shared" si="19"/>
        <v>80.089770066849937</v>
      </c>
      <c r="U22" s="49">
        <f t="shared" si="20"/>
        <v>78.534208987173542</v>
      </c>
      <c r="V22" s="25">
        <f t="shared" si="21"/>
        <v>9.7872841554528689E-2</v>
      </c>
      <c r="W22" s="24">
        <f t="shared" si="22"/>
        <v>4.9320986725444715E-2</v>
      </c>
      <c r="X22" s="24">
        <f t="shared" si="23"/>
        <v>-2.9203661498230858E-2</v>
      </c>
      <c r="Y22" s="24">
        <f t="shared" si="24"/>
        <v>-8.867749457580977E-2</v>
      </c>
      <c r="Z22" s="24">
        <f t="shared" si="25"/>
        <v>-0.11460351257041614</v>
      </c>
      <c r="AA22" s="58">
        <f t="shared" si="26"/>
        <v>105.87237049327172</v>
      </c>
      <c r="AB22" s="58">
        <f t="shared" si="27"/>
        <v>102.95925920352668</v>
      </c>
      <c r="AC22" s="58">
        <f t="shared" si="28"/>
        <v>98.247780310106151</v>
      </c>
      <c r="AD22" s="58">
        <f t="shared" si="29"/>
        <v>94.679350325451409</v>
      </c>
      <c r="AE22" s="58">
        <f t="shared" si="30"/>
        <v>93.123789245775029</v>
      </c>
      <c r="AF22" s="36">
        <f t="shared" si="31"/>
        <v>1</v>
      </c>
      <c r="AG22" s="34">
        <f t="shared" si="32"/>
        <v>0</v>
      </c>
      <c r="AH22" s="14">
        <f t="shared" si="33"/>
        <v>0.20906097901938298</v>
      </c>
      <c r="AI22" s="14">
        <f t="shared" si="34"/>
        <v>0.92620848930494803</v>
      </c>
      <c r="AJ22" s="14">
        <f t="shared" si="35"/>
        <v>0.20906097901938298</v>
      </c>
      <c r="AK22" s="14">
        <f t="shared" si="36"/>
        <v>106.27182937058149</v>
      </c>
      <c r="AL22" s="36">
        <f t="shared" si="37"/>
        <v>1</v>
      </c>
      <c r="AM22" s="34">
        <f t="shared" si="38"/>
        <v>0</v>
      </c>
      <c r="AN22" s="14">
        <f t="shared" si="39"/>
        <v>0.14955014635649366</v>
      </c>
      <c r="AO22" s="43">
        <f t="shared" si="40"/>
        <v>0.66255604360936027</v>
      </c>
      <c r="AP22" s="43">
        <f t="shared" si="41"/>
        <v>0.14955014635649366</v>
      </c>
      <c r="AQ22" s="43">
        <f t="shared" si="42"/>
        <v>104.4865043906948</v>
      </c>
      <c r="AR22" s="36">
        <f t="shared" si="43"/>
        <v>1</v>
      </c>
      <c r="AS22" s="34">
        <f t="shared" si="44"/>
        <v>0</v>
      </c>
      <c r="AT22" s="14">
        <f t="shared" si="45"/>
        <v>5.3301152022458408E-2</v>
      </c>
      <c r="AU22" s="14">
        <f t="shared" si="46"/>
        <v>0.23614153021046291</v>
      </c>
      <c r="AV22" s="14">
        <f t="shared" si="47"/>
        <v>5.3301152022458408E-2</v>
      </c>
      <c r="AW22" s="14">
        <f t="shared" si="48"/>
        <v>101.59903456067376</v>
      </c>
      <c r="AX22" s="36">
        <f t="shared" si="49"/>
        <v>0</v>
      </c>
      <c r="AY22" s="42">
        <f t="shared" si="50"/>
        <v>1</v>
      </c>
      <c r="AZ22" s="14">
        <f t="shared" si="51"/>
        <v>-1.9596934787198216E-2</v>
      </c>
      <c r="BA22" s="14">
        <f t="shared" si="52"/>
        <v>-8.6820828302806324E-2</v>
      </c>
      <c r="BB22" s="14">
        <f t="shared" si="53"/>
        <v>-8.6820828302806324E-2</v>
      </c>
      <c r="BC22" s="14">
        <f t="shared" si="54"/>
        <v>97.395375150915811</v>
      </c>
      <c r="BD22" s="36">
        <f t="shared" si="55"/>
        <v>0</v>
      </c>
      <c r="BE22" s="42">
        <f t="shared" si="56"/>
        <v>1</v>
      </c>
      <c r="BF22" s="14">
        <f t="shared" si="57"/>
        <v>-5.1374895153973893E-2</v>
      </c>
      <c r="BG22" s="14">
        <f t="shared" si="58"/>
        <v>-0.22760758249558635</v>
      </c>
      <c r="BH22" s="14">
        <f t="shared" si="59"/>
        <v>-0.22760758249558635</v>
      </c>
      <c r="BI22" s="14">
        <f t="shared" si="60"/>
        <v>93.171772525132411</v>
      </c>
      <c r="BK22" s="62">
        <f t="shared" si="61"/>
        <v>106.27182937058149</v>
      </c>
      <c r="BL22" s="63">
        <f t="shared" si="62"/>
        <v>104.4865043906948</v>
      </c>
      <c r="BM22" s="63">
        <f t="shared" si="63"/>
        <v>101.59903456067376</v>
      </c>
      <c r="BN22" s="63">
        <f t="shared" si="64"/>
        <v>97.395375150915811</v>
      </c>
      <c r="BO22" s="63">
        <f t="shared" si="65"/>
        <v>93.171772525132411</v>
      </c>
      <c r="BP22" s="14">
        <f t="shared" si="66"/>
        <v>1.7853249798866813</v>
      </c>
      <c r="BQ22" s="14">
        <f t="shared" si="67"/>
        <v>2.8874698300210468</v>
      </c>
      <c r="BR22" s="14">
        <f t="shared" si="68"/>
        <v>4.2036594097579467</v>
      </c>
      <c r="BS22" s="14">
        <f t="shared" si="69"/>
        <v>4.2236026257833998</v>
      </c>
      <c r="BT22" s="14">
        <f t="shared" si="70"/>
        <v>13.100056845449075</v>
      </c>
    </row>
    <row r="23" spans="1:72" x14ac:dyDescent="0.3">
      <c r="A23" s="2" t="s">
        <v>21</v>
      </c>
      <c r="B23" s="4">
        <v>3.3180300000000003</v>
      </c>
      <c r="C23" s="1">
        <v>2.773129</v>
      </c>
      <c r="D23" s="11">
        <v>2.19869</v>
      </c>
      <c r="E23" s="1">
        <v>1.62629</v>
      </c>
      <c r="F23" s="12">
        <v>1.4591109999999998</v>
      </c>
      <c r="G23" s="21">
        <f t="shared" si="6"/>
        <v>-1.1508523744533721</v>
      </c>
      <c r="H23" s="14">
        <f t="shared" si="7"/>
        <v>-1.2528567277003611</v>
      </c>
      <c r="I23" s="14">
        <f t="shared" si="8"/>
        <v>-1.3603905341621718</v>
      </c>
      <c r="J23" s="14">
        <f t="shared" si="9"/>
        <v>-1.4675426439923547</v>
      </c>
      <c r="K23" s="14">
        <f t="shared" si="10"/>
        <v>-1.498838211024675</v>
      </c>
      <c r="L23" s="25">
        <f t="shared" si="11"/>
        <v>8.8190478637759265E-2</v>
      </c>
      <c r="M23" s="24">
        <f t="shared" si="12"/>
        <v>6.2824476150415226E-2</v>
      </c>
      <c r="N23" s="24">
        <f t="shared" si="13"/>
        <v>3.6083433093369248E-2</v>
      </c>
      <c r="O23" s="24">
        <f t="shared" si="14"/>
        <v>9.4373087079199329E-3</v>
      </c>
      <c r="P23" s="24">
        <f t="shared" si="15"/>
        <v>1.6548621170131609E-3</v>
      </c>
      <c r="Q23" s="49">
        <f t="shared" si="16"/>
        <v>75.29142871826555</v>
      </c>
      <c r="R23" s="49">
        <f t="shared" si="17"/>
        <v>73.769468569024909</v>
      </c>
      <c r="S23" s="49">
        <f t="shared" si="18"/>
        <v>72.16500598560215</v>
      </c>
      <c r="T23" s="49">
        <f t="shared" si="19"/>
        <v>70.566238522475203</v>
      </c>
      <c r="U23" s="49">
        <f t="shared" si="20"/>
        <v>70.099291727020784</v>
      </c>
      <c r="V23" s="25">
        <f t="shared" si="21"/>
        <v>-0.16864985038554936</v>
      </c>
      <c r="W23" s="24">
        <f t="shared" si="22"/>
        <v>-0.19401585287289341</v>
      </c>
      <c r="X23" s="24">
        <f t="shared" si="23"/>
        <v>-0.22075689592993938</v>
      </c>
      <c r="Y23" s="24">
        <f t="shared" si="24"/>
        <v>-0.24740302031538869</v>
      </c>
      <c r="Z23" s="24">
        <f t="shared" si="25"/>
        <v>-0.25518546690629546</v>
      </c>
      <c r="AA23" s="58">
        <f t="shared" si="26"/>
        <v>89.881008976867037</v>
      </c>
      <c r="AB23" s="58">
        <f t="shared" si="27"/>
        <v>88.359048827626395</v>
      </c>
      <c r="AC23" s="58">
        <f t="shared" si="28"/>
        <v>86.754586244203637</v>
      </c>
      <c r="AD23" s="58">
        <f t="shared" si="29"/>
        <v>85.155818781076675</v>
      </c>
      <c r="AE23" s="58">
        <f t="shared" si="30"/>
        <v>84.688871985622271</v>
      </c>
      <c r="AF23" s="36">
        <f t="shared" si="31"/>
        <v>0</v>
      </c>
      <c r="AG23" s="34">
        <f t="shared" si="32"/>
        <v>1</v>
      </c>
      <c r="AH23" s="14">
        <f t="shared" si="33"/>
        <v>-0.11762040888523709</v>
      </c>
      <c r="AI23" s="14">
        <f t="shared" si="34"/>
        <v>-0.52109686722037851</v>
      </c>
      <c r="AJ23" s="14">
        <f t="shared" si="35"/>
        <v>-0.52109686722037851</v>
      </c>
      <c r="AK23" s="14">
        <f t="shared" si="36"/>
        <v>84.367093983388642</v>
      </c>
      <c r="AL23" s="36">
        <f t="shared" si="37"/>
        <v>0</v>
      </c>
      <c r="AM23" s="34">
        <f t="shared" si="38"/>
        <v>1</v>
      </c>
      <c r="AN23" s="14">
        <f t="shared" si="39"/>
        <v>-0.14871194873813884</v>
      </c>
      <c r="AO23" s="43">
        <f t="shared" si="40"/>
        <v>-0.65884255411229153</v>
      </c>
      <c r="AP23" s="43">
        <f t="shared" si="41"/>
        <v>-0.65884255411229153</v>
      </c>
      <c r="AQ23" s="43">
        <f t="shared" si="42"/>
        <v>80.234723376631251</v>
      </c>
      <c r="AR23" s="36">
        <f t="shared" si="43"/>
        <v>0</v>
      </c>
      <c r="AS23" s="34">
        <f t="shared" si="44"/>
        <v>1</v>
      </c>
      <c r="AT23" s="14">
        <f t="shared" si="45"/>
        <v>-0.18148889915952002</v>
      </c>
      <c r="AU23" s="14">
        <f t="shared" si="46"/>
        <v>-0.80405516086563489</v>
      </c>
      <c r="AV23" s="14">
        <f t="shared" si="47"/>
        <v>-0.80405516086563489</v>
      </c>
      <c r="AW23" s="14">
        <f t="shared" si="48"/>
        <v>75.878345174030954</v>
      </c>
      <c r="AX23" s="36">
        <f t="shared" si="49"/>
        <v>0</v>
      </c>
      <c r="AY23" s="42">
        <f t="shared" si="50"/>
        <v>1</v>
      </c>
      <c r="AZ23" s="14">
        <f t="shared" si="51"/>
        <v>-0.21414950615381981</v>
      </c>
      <c r="BA23" s="14">
        <f t="shared" si="52"/>
        <v>-0.94875232819865674</v>
      </c>
      <c r="BB23" s="14">
        <f t="shared" si="53"/>
        <v>-0.94875232819865674</v>
      </c>
      <c r="BC23" s="14">
        <f t="shared" si="54"/>
        <v>71.537430154040294</v>
      </c>
      <c r="BD23" s="36">
        <f t="shared" si="55"/>
        <v>0</v>
      </c>
      <c r="BE23" s="42">
        <f t="shared" si="56"/>
        <v>1</v>
      </c>
      <c r="BF23" s="14">
        <f t="shared" si="57"/>
        <v>-0.22368858305231745</v>
      </c>
      <c r="BG23" s="14">
        <f t="shared" si="58"/>
        <v>-0.9910135576493333</v>
      </c>
      <c r="BH23" s="14">
        <f t="shared" si="59"/>
        <v>-0.9910135576493333</v>
      </c>
      <c r="BI23" s="14">
        <f t="shared" si="60"/>
        <v>70.269593270520005</v>
      </c>
      <c r="BK23" s="62">
        <f t="shared" si="61"/>
        <v>84.367093983388642</v>
      </c>
      <c r="BL23" s="63">
        <f t="shared" si="62"/>
        <v>80.234723376631251</v>
      </c>
      <c r="BM23" s="63">
        <f t="shared" si="63"/>
        <v>75.878345174030954</v>
      </c>
      <c r="BN23" s="63">
        <f t="shared" si="64"/>
        <v>71.537430154040294</v>
      </c>
      <c r="BO23" s="63">
        <f t="shared" si="65"/>
        <v>70.269593270520005</v>
      </c>
      <c r="BP23" s="14">
        <f t="shared" si="66"/>
        <v>4.1323706067573909</v>
      </c>
      <c r="BQ23" s="14">
        <f t="shared" si="67"/>
        <v>4.3563782026002968</v>
      </c>
      <c r="BR23" s="14">
        <f t="shared" si="68"/>
        <v>4.3409150199906605</v>
      </c>
      <c r="BS23" s="14">
        <f t="shared" si="69"/>
        <v>1.2678368835202889</v>
      </c>
      <c r="BT23" s="14">
        <f t="shared" si="70"/>
        <v>14.097500712868637</v>
      </c>
    </row>
    <row r="24" spans="1:72" x14ac:dyDescent="0.3">
      <c r="A24" s="2" t="s">
        <v>22</v>
      </c>
      <c r="B24" s="4">
        <v>21.466070000000002</v>
      </c>
      <c r="C24" s="1">
        <v>19.326339999999998</v>
      </c>
      <c r="D24" s="11">
        <v>16.27375</v>
      </c>
      <c r="E24" s="1">
        <v>13.5349</v>
      </c>
      <c r="F24" s="12">
        <v>11.812374999999999</v>
      </c>
      <c r="G24" s="21">
        <f t="shared" si="6"/>
        <v>2.2464236131122313</v>
      </c>
      <c r="H24" s="14">
        <f t="shared" si="7"/>
        <v>1.8458705314089863</v>
      </c>
      <c r="I24" s="14">
        <f t="shared" si="8"/>
        <v>1.2744319238853705</v>
      </c>
      <c r="J24" s="14">
        <f t="shared" si="9"/>
        <v>0.76172480297622269</v>
      </c>
      <c r="K24" s="14">
        <f t="shared" si="10"/>
        <v>0.43927164437168775</v>
      </c>
      <c r="L24" s="25">
        <f t="shared" si="11"/>
        <v>0.93301041433326881</v>
      </c>
      <c r="M24" s="24">
        <f t="shared" si="12"/>
        <v>0.83340260208435624</v>
      </c>
      <c r="N24" s="24">
        <f t="shared" si="13"/>
        <v>0.69129971452709083</v>
      </c>
      <c r="O24" s="24">
        <f t="shared" si="14"/>
        <v>0.56380191967543491</v>
      </c>
      <c r="P24" s="24">
        <f t="shared" si="15"/>
        <v>0.48361565935564788</v>
      </c>
      <c r="Q24" s="49">
        <f t="shared" si="16"/>
        <v>125.98062485999613</v>
      </c>
      <c r="R24" s="49">
        <f t="shared" si="17"/>
        <v>120.00415612506137</v>
      </c>
      <c r="S24" s="49">
        <f t="shared" si="18"/>
        <v>111.47798287162544</v>
      </c>
      <c r="T24" s="49">
        <f t="shared" si="19"/>
        <v>103.8281151805261</v>
      </c>
      <c r="U24" s="49">
        <f t="shared" si="20"/>
        <v>99.016939561338873</v>
      </c>
      <c r="V24" s="25">
        <f t="shared" si="21"/>
        <v>0.67617008530996014</v>
      </c>
      <c r="W24" s="24">
        <f t="shared" si="22"/>
        <v>0.57656227306104757</v>
      </c>
      <c r="X24" s="24">
        <f t="shared" si="23"/>
        <v>0.43445938550378221</v>
      </c>
      <c r="Y24" s="24">
        <f t="shared" si="24"/>
        <v>0.3069615906521263</v>
      </c>
      <c r="Z24" s="24">
        <f t="shared" si="25"/>
        <v>0.22677533033233926</v>
      </c>
      <c r="AA24" s="58">
        <f t="shared" si="26"/>
        <v>140.57020511859761</v>
      </c>
      <c r="AB24" s="58">
        <f t="shared" si="27"/>
        <v>134.59373638366287</v>
      </c>
      <c r="AC24" s="58">
        <f t="shared" si="28"/>
        <v>126.06756313022693</v>
      </c>
      <c r="AD24" s="58">
        <f t="shared" si="29"/>
        <v>118.41769543912758</v>
      </c>
      <c r="AE24" s="58">
        <f t="shared" si="30"/>
        <v>113.60651981994036</v>
      </c>
      <c r="AF24" s="36">
        <f t="shared" si="31"/>
        <v>1</v>
      </c>
      <c r="AG24" s="34">
        <f t="shared" si="32"/>
        <v>0</v>
      </c>
      <c r="AH24" s="14">
        <f t="shared" si="33"/>
        <v>0.91788972765709798</v>
      </c>
      <c r="AI24" s="14">
        <f t="shared" si="34"/>
        <v>4.066551596522415</v>
      </c>
      <c r="AJ24" s="14">
        <f t="shared" si="35"/>
        <v>0.91788972765709798</v>
      </c>
      <c r="AK24" s="14">
        <f t="shared" si="36"/>
        <v>127.53669182971294</v>
      </c>
      <c r="AL24" s="36">
        <f t="shared" si="37"/>
        <v>1</v>
      </c>
      <c r="AM24" s="34">
        <f t="shared" si="38"/>
        <v>0</v>
      </c>
      <c r="AN24" s="14">
        <f t="shared" si="39"/>
        <v>0.79579874127709582</v>
      </c>
      <c r="AO24" s="43">
        <f t="shared" si="40"/>
        <v>3.525648609350005</v>
      </c>
      <c r="AP24" s="43">
        <f t="shared" si="41"/>
        <v>0.79579874127709582</v>
      </c>
      <c r="AQ24" s="43">
        <f t="shared" si="42"/>
        <v>123.87396223831287</v>
      </c>
      <c r="AR24" s="36">
        <f t="shared" si="43"/>
        <v>1</v>
      </c>
      <c r="AS24" s="34">
        <f t="shared" si="44"/>
        <v>0</v>
      </c>
      <c r="AT24" s="14">
        <f t="shared" si="45"/>
        <v>0.62162081971048233</v>
      </c>
      <c r="AU24" s="14">
        <f t="shared" si="46"/>
        <v>2.7539834695367467</v>
      </c>
      <c r="AV24" s="14">
        <f t="shared" si="47"/>
        <v>0.62162081971048233</v>
      </c>
      <c r="AW24" s="14">
        <f t="shared" si="48"/>
        <v>118.64862459131447</v>
      </c>
      <c r="AX24" s="36">
        <f t="shared" si="49"/>
        <v>1</v>
      </c>
      <c r="AY24" s="42">
        <f t="shared" si="50"/>
        <v>0</v>
      </c>
      <c r="AZ24" s="14">
        <f t="shared" si="51"/>
        <v>0.4653446082039519</v>
      </c>
      <c r="BA24" s="14">
        <f t="shared" si="52"/>
        <v>2.0616287582333803</v>
      </c>
      <c r="BB24" s="14">
        <f t="shared" si="53"/>
        <v>0.4653446082039519</v>
      </c>
      <c r="BC24" s="14">
        <f t="shared" si="54"/>
        <v>113.96033824611855</v>
      </c>
      <c r="BD24" s="36">
        <f t="shared" si="55"/>
        <v>1</v>
      </c>
      <c r="BE24" s="42">
        <f t="shared" si="56"/>
        <v>0</v>
      </c>
      <c r="BF24" s="14">
        <f t="shared" si="57"/>
        <v>0.3670589477167816</v>
      </c>
      <c r="BG24" s="14">
        <f t="shared" si="58"/>
        <v>1.6261911478904143</v>
      </c>
      <c r="BH24" s="14">
        <f t="shared" si="59"/>
        <v>0.3670589477167816</v>
      </c>
      <c r="BI24" s="14">
        <f t="shared" si="60"/>
        <v>111.01176843150344</v>
      </c>
      <c r="BK24" s="62">
        <f t="shared" si="61"/>
        <v>127.53669182971294</v>
      </c>
      <c r="BL24" s="63">
        <f t="shared" si="62"/>
        <v>123.87396223831287</v>
      </c>
      <c r="BM24" s="63">
        <f t="shared" si="63"/>
        <v>118.64862459131447</v>
      </c>
      <c r="BN24" s="63">
        <f t="shared" si="64"/>
        <v>113.96033824611855</v>
      </c>
      <c r="BO24" s="63">
        <f t="shared" si="65"/>
        <v>111.01176843150344</v>
      </c>
      <c r="BP24" s="14">
        <f t="shared" si="66"/>
        <v>3.6627295914000655</v>
      </c>
      <c r="BQ24" s="14">
        <f t="shared" si="67"/>
        <v>5.2253376469983976</v>
      </c>
      <c r="BR24" s="14">
        <f t="shared" si="68"/>
        <v>4.6882863451959196</v>
      </c>
      <c r="BS24" s="14">
        <f t="shared" si="69"/>
        <v>2.9485698146151123</v>
      </c>
      <c r="BT24" s="14">
        <f t="shared" si="70"/>
        <v>16.524923398209495</v>
      </c>
    </row>
    <row r="25" spans="1:72" x14ac:dyDescent="0.3">
      <c r="A25" s="2" t="s">
        <v>23</v>
      </c>
      <c r="B25" s="4">
        <v>14.594570000000001</v>
      </c>
      <c r="C25" s="1">
        <v>12.69713</v>
      </c>
      <c r="D25" s="11">
        <v>10.37632</v>
      </c>
      <c r="E25" s="1">
        <v>8.3322299999999991</v>
      </c>
      <c r="F25" s="12">
        <v>6.9665569999999999</v>
      </c>
      <c r="G25" s="21">
        <f t="shared" si="6"/>
        <v>0.96009286066970612</v>
      </c>
      <c r="H25" s="14">
        <f t="shared" si="7"/>
        <v>0.60489597164772457</v>
      </c>
      <c r="I25" s="14">
        <f t="shared" si="8"/>
        <v>0.17044508413027762</v>
      </c>
      <c r="J25" s="14">
        <f t="shared" si="9"/>
        <v>-0.21220438509190703</v>
      </c>
      <c r="K25" s="14">
        <f t="shared" si="10"/>
        <v>-0.46785557881677636</v>
      </c>
      <c r="L25" s="25">
        <f t="shared" si="11"/>
        <v>0.61313123244190781</v>
      </c>
      <c r="M25" s="24">
        <f t="shared" si="12"/>
        <v>0.52480240250842258</v>
      </c>
      <c r="N25" s="24">
        <f t="shared" si="13"/>
        <v>0.41676503015518246</v>
      </c>
      <c r="O25" s="24">
        <f t="shared" si="14"/>
        <v>0.32160941101637547</v>
      </c>
      <c r="P25" s="24">
        <f t="shared" si="15"/>
        <v>0.25803517511866458</v>
      </c>
      <c r="Q25" s="49">
        <f t="shared" si="16"/>
        <v>106.78787394651447</v>
      </c>
      <c r="R25" s="49">
        <f t="shared" si="17"/>
        <v>101.48814415050535</v>
      </c>
      <c r="S25" s="49">
        <f t="shared" si="18"/>
        <v>95.005901809310956</v>
      </c>
      <c r="T25" s="49">
        <f t="shared" si="19"/>
        <v>89.296564660982526</v>
      </c>
      <c r="U25" s="49">
        <f t="shared" si="20"/>
        <v>85.48211050711987</v>
      </c>
      <c r="V25" s="25">
        <f t="shared" si="21"/>
        <v>0.3562909034185992</v>
      </c>
      <c r="W25" s="24">
        <f t="shared" si="22"/>
        <v>0.26796207348511392</v>
      </c>
      <c r="X25" s="24">
        <f t="shared" si="23"/>
        <v>0.15992470113187385</v>
      </c>
      <c r="Y25" s="24">
        <f t="shared" si="24"/>
        <v>6.4769081993066871E-2</v>
      </c>
      <c r="Z25" s="24">
        <f t="shared" si="25"/>
        <v>1.1948460953559981E-3</v>
      </c>
      <c r="AA25" s="58">
        <f t="shared" si="26"/>
        <v>121.37745420511595</v>
      </c>
      <c r="AB25" s="58">
        <f t="shared" si="27"/>
        <v>116.07772440910684</v>
      </c>
      <c r="AC25" s="58">
        <f t="shared" si="28"/>
        <v>109.59548206791243</v>
      </c>
      <c r="AD25" s="58">
        <f t="shared" si="29"/>
        <v>103.88614491958401</v>
      </c>
      <c r="AE25" s="58">
        <f t="shared" si="30"/>
        <v>100.07169076572136</v>
      </c>
      <c r="AF25" s="36">
        <f t="shared" si="31"/>
        <v>1</v>
      </c>
      <c r="AG25" s="34">
        <f t="shared" si="32"/>
        <v>0</v>
      </c>
      <c r="AH25" s="14">
        <f t="shared" si="33"/>
        <v>0.52580838425854604</v>
      </c>
      <c r="AI25" s="14">
        <f t="shared" si="34"/>
        <v>2.3295030547179771</v>
      </c>
      <c r="AJ25" s="14">
        <f t="shared" si="35"/>
        <v>0.52580838425854604</v>
      </c>
      <c r="AK25" s="14">
        <f t="shared" si="36"/>
        <v>115.77425152775638</v>
      </c>
      <c r="AL25" s="36">
        <f t="shared" si="37"/>
        <v>1</v>
      </c>
      <c r="AM25" s="34">
        <f t="shared" si="38"/>
        <v>0</v>
      </c>
      <c r="AN25" s="14">
        <f t="shared" si="39"/>
        <v>0.41754223797052326</v>
      </c>
      <c r="AO25" s="43">
        <f t="shared" si="40"/>
        <v>1.8498486291687648</v>
      </c>
      <c r="AP25" s="43">
        <f t="shared" si="41"/>
        <v>0.41754223797052326</v>
      </c>
      <c r="AQ25" s="43">
        <f t="shared" si="42"/>
        <v>112.5262671391157</v>
      </c>
      <c r="AR25" s="36">
        <f t="shared" si="43"/>
        <v>1</v>
      </c>
      <c r="AS25" s="34">
        <f t="shared" si="44"/>
        <v>0</v>
      </c>
      <c r="AT25" s="14">
        <f t="shared" si="45"/>
        <v>0.28511899667345669</v>
      </c>
      <c r="AU25" s="14">
        <f t="shared" si="46"/>
        <v>1.2631703745947771</v>
      </c>
      <c r="AV25" s="14">
        <f t="shared" si="47"/>
        <v>0.28511899667345669</v>
      </c>
      <c r="AW25" s="14">
        <f t="shared" si="48"/>
        <v>108.5535699002037</v>
      </c>
      <c r="AX25" s="36">
        <f t="shared" si="49"/>
        <v>1</v>
      </c>
      <c r="AY25" s="42">
        <f t="shared" si="50"/>
        <v>0</v>
      </c>
      <c r="AZ25" s="14">
        <f t="shared" si="51"/>
        <v>0.16848513896734504</v>
      </c>
      <c r="BA25" s="14">
        <f t="shared" si="52"/>
        <v>0.74644425164970929</v>
      </c>
      <c r="BB25" s="14">
        <f t="shared" si="53"/>
        <v>0.16848513896734504</v>
      </c>
      <c r="BC25" s="14">
        <f t="shared" si="54"/>
        <v>105.05455416902035</v>
      </c>
      <c r="BD25" s="36">
        <f t="shared" si="55"/>
        <v>1</v>
      </c>
      <c r="BE25" s="42">
        <f t="shared" si="56"/>
        <v>0</v>
      </c>
      <c r="BF25" s="14">
        <f t="shared" si="57"/>
        <v>9.0561118814084449E-2</v>
      </c>
      <c r="BG25" s="14">
        <f t="shared" si="58"/>
        <v>0.40121536520108958</v>
      </c>
      <c r="BH25" s="14">
        <f t="shared" si="59"/>
        <v>9.0561118814084449E-2</v>
      </c>
      <c r="BI25" s="14">
        <f t="shared" si="60"/>
        <v>102.71683356442253</v>
      </c>
      <c r="BK25" s="62">
        <f t="shared" si="61"/>
        <v>115.77425152775638</v>
      </c>
      <c r="BL25" s="63">
        <f t="shared" si="62"/>
        <v>112.5262671391157</v>
      </c>
      <c r="BM25" s="63">
        <f t="shared" si="63"/>
        <v>108.5535699002037</v>
      </c>
      <c r="BN25" s="63">
        <f t="shared" si="64"/>
        <v>105.05455416902035</v>
      </c>
      <c r="BO25" s="63">
        <f t="shared" si="65"/>
        <v>102.71683356442253</v>
      </c>
      <c r="BP25" s="14">
        <f t="shared" si="66"/>
        <v>3.2479843886406741</v>
      </c>
      <c r="BQ25" s="14">
        <f t="shared" si="67"/>
        <v>3.972697238912005</v>
      </c>
      <c r="BR25" s="14">
        <f t="shared" si="68"/>
        <v>3.4990157311833485</v>
      </c>
      <c r="BS25" s="14">
        <f t="shared" si="69"/>
        <v>2.3377206045978198</v>
      </c>
      <c r="BT25" s="14">
        <f t="shared" si="70"/>
        <v>13.057417963333847</v>
      </c>
    </row>
    <row r="26" spans="1:72" x14ac:dyDescent="0.3">
      <c r="A26" s="2" t="s">
        <v>24</v>
      </c>
      <c r="B26" s="4">
        <v>9.7937499999999993</v>
      </c>
      <c r="C26" s="1">
        <v>8.1280579999999993</v>
      </c>
      <c r="D26" s="11">
        <v>6.3138899999999998</v>
      </c>
      <c r="E26" s="1">
        <v>4.5357200000000004</v>
      </c>
      <c r="F26" s="12">
        <v>3.4717519999999999</v>
      </c>
      <c r="G26" s="21">
        <f t="shared" si="6"/>
        <v>6.1389171090847745E-2</v>
      </c>
      <c r="H26" s="14">
        <f t="shared" si="7"/>
        <v>-0.25042496609862974</v>
      </c>
      <c r="I26" s="14">
        <f t="shared" si="8"/>
        <v>-0.59003350695537859</v>
      </c>
      <c r="J26" s="14">
        <f t="shared" si="9"/>
        <v>-0.92290329580362485</v>
      </c>
      <c r="K26" s="14">
        <f t="shared" si="10"/>
        <v>-1.1220759303106129</v>
      </c>
      <c r="L26" s="25">
        <f t="shared" si="11"/>
        <v>0.38964547620124951</v>
      </c>
      <c r="M26" s="24">
        <f t="shared" si="12"/>
        <v>0.31210488182695206</v>
      </c>
      <c r="N26" s="24">
        <f t="shared" si="13"/>
        <v>0.22765249506227392</v>
      </c>
      <c r="O26" s="24">
        <f t="shared" si="14"/>
        <v>0.14487587207402375</v>
      </c>
      <c r="P26" s="24">
        <f t="shared" si="15"/>
        <v>9.5346480616760015E-2</v>
      </c>
      <c r="Q26" s="49">
        <f t="shared" si="16"/>
        <v>93.378728572074976</v>
      </c>
      <c r="R26" s="49">
        <f t="shared" si="17"/>
        <v>88.726292909617115</v>
      </c>
      <c r="S26" s="49">
        <f t="shared" si="18"/>
        <v>83.659149703736432</v>
      </c>
      <c r="T26" s="49">
        <f t="shared" si="19"/>
        <v>78.692552324441422</v>
      </c>
      <c r="U26" s="49">
        <f t="shared" si="20"/>
        <v>75.7207888370056</v>
      </c>
      <c r="V26" s="25">
        <f t="shared" si="21"/>
        <v>0.1328051471779409</v>
      </c>
      <c r="W26" s="24">
        <f t="shared" si="22"/>
        <v>5.5264552803643473E-2</v>
      </c>
      <c r="X26" s="24">
        <f t="shared" si="23"/>
        <v>-2.9187833961034727E-2</v>
      </c>
      <c r="Y26" s="24">
        <f t="shared" si="24"/>
        <v>-0.11196445694928489</v>
      </c>
      <c r="Z26" s="24">
        <f t="shared" si="25"/>
        <v>-0.16149384840654862</v>
      </c>
      <c r="AA26" s="58">
        <f t="shared" si="26"/>
        <v>107.96830883067645</v>
      </c>
      <c r="AB26" s="58">
        <f t="shared" si="27"/>
        <v>103.3158731682186</v>
      </c>
      <c r="AC26" s="58">
        <f t="shared" si="28"/>
        <v>98.248729962337919</v>
      </c>
      <c r="AD26" s="58">
        <f t="shared" si="29"/>
        <v>93.282132583042909</v>
      </c>
      <c r="AE26" s="58">
        <f t="shared" si="30"/>
        <v>90.310369095607086</v>
      </c>
      <c r="AF26" s="36">
        <f t="shared" si="31"/>
        <v>1</v>
      </c>
      <c r="AG26" s="34">
        <f t="shared" si="32"/>
        <v>0</v>
      </c>
      <c r="AH26" s="14">
        <f t="shared" si="33"/>
        <v>0.25187809902029584</v>
      </c>
      <c r="AI26" s="14">
        <f t="shared" si="34"/>
        <v>1.1159023299176307</v>
      </c>
      <c r="AJ26" s="14">
        <f t="shared" si="35"/>
        <v>0.25187809902029584</v>
      </c>
      <c r="AK26" s="14">
        <f t="shared" si="36"/>
        <v>107.55634297060888</v>
      </c>
      <c r="AL26" s="36">
        <f t="shared" si="37"/>
        <v>1</v>
      </c>
      <c r="AM26" s="34">
        <f t="shared" si="38"/>
        <v>0</v>
      </c>
      <c r="AN26" s="14">
        <f t="shared" si="39"/>
        <v>0.15683527619438878</v>
      </c>
      <c r="AO26" s="43">
        <f t="shared" si="40"/>
        <v>0.69483155065614233</v>
      </c>
      <c r="AP26" s="43">
        <f t="shared" si="41"/>
        <v>0.15683527619438878</v>
      </c>
      <c r="AQ26" s="43">
        <f t="shared" si="42"/>
        <v>104.70505828583167</v>
      </c>
      <c r="AR26" s="36">
        <f t="shared" si="43"/>
        <v>1</v>
      </c>
      <c r="AS26" s="34">
        <f t="shared" si="44"/>
        <v>0</v>
      </c>
      <c r="AT26" s="14">
        <f t="shared" si="45"/>
        <v>5.3320552103482299E-2</v>
      </c>
      <c r="AU26" s="14">
        <f t="shared" si="46"/>
        <v>0.23622747891223317</v>
      </c>
      <c r="AV26" s="14">
        <f t="shared" si="47"/>
        <v>5.3320552103482299E-2</v>
      </c>
      <c r="AW26" s="14">
        <f t="shared" si="48"/>
        <v>101.59961656310446</v>
      </c>
      <c r="AX26" s="36">
        <f t="shared" si="49"/>
        <v>0</v>
      </c>
      <c r="AY26" s="42">
        <f t="shared" si="50"/>
        <v>1</v>
      </c>
      <c r="AZ26" s="14">
        <f t="shared" si="51"/>
        <v>-4.8140159879491239E-2</v>
      </c>
      <c r="BA26" s="14">
        <f t="shared" si="52"/>
        <v>-0.21327664763661283</v>
      </c>
      <c r="BB26" s="14">
        <f t="shared" si="53"/>
        <v>-0.21327664763661283</v>
      </c>
      <c r="BC26" s="14">
        <f t="shared" si="54"/>
        <v>93.601700570901613</v>
      </c>
      <c r="BD26" s="36">
        <f t="shared" si="55"/>
        <v>0</v>
      </c>
      <c r="BE26" s="42">
        <f t="shared" si="56"/>
        <v>1</v>
      </c>
      <c r="BF26" s="14">
        <f t="shared" si="57"/>
        <v>-0.1088491757818518</v>
      </c>
      <c r="BG26" s="14">
        <f t="shared" si="58"/>
        <v>-0.4822374368277042</v>
      </c>
      <c r="BH26" s="14">
        <f t="shared" si="59"/>
        <v>-0.4822374368277042</v>
      </c>
      <c r="BI26" s="14">
        <f t="shared" si="60"/>
        <v>85.532876895168869</v>
      </c>
      <c r="BK26" s="62">
        <f t="shared" si="61"/>
        <v>107.55634297060888</v>
      </c>
      <c r="BL26" s="63">
        <f t="shared" si="62"/>
        <v>104.70505828583167</v>
      </c>
      <c r="BM26" s="63">
        <f t="shared" si="63"/>
        <v>101.59961656310446</v>
      </c>
      <c r="BN26" s="63">
        <f t="shared" si="64"/>
        <v>93.601700570901613</v>
      </c>
      <c r="BO26" s="63">
        <f t="shared" si="65"/>
        <v>85.532876895168869</v>
      </c>
      <c r="BP26" s="14">
        <f t="shared" si="66"/>
        <v>2.8512846847772124</v>
      </c>
      <c r="BQ26" s="14">
        <f t="shared" si="67"/>
        <v>3.1054417227272069</v>
      </c>
      <c r="BR26" s="14">
        <f t="shared" si="68"/>
        <v>7.9979159922028487</v>
      </c>
      <c r="BS26" s="14">
        <f t="shared" si="69"/>
        <v>8.0688236757327445</v>
      </c>
      <c r="BT26" s="14">
        <f t="shared" si="70"/>
        <v>22.023466075440012</v>
      </c>
    </row>
    <row r="27" spans="1:72" x14ac:dyDescent="0.3">
      <c r="A27" s="2" t="s">
        <v>25</v>
      </c>
      <c r="B27" s="4">
        <v>7.5152800000000006</v>
      </c>
      <c r="C27" s="1">
        <v>6.5751749999999998</v>
      </c>
      <c r="D27" s="11">
        <v>4.7723199999999997</v>
      </c>
      <c r="E27" s="1">
        <v>3.8716200000000001</v>
      </c>
      <c r="F27" s="12">
        <v>3.0606789999999999</v>
      </c>
      <c r="G27" s="21">
        <f t="shared" si="6"/>
        <v>-0.36513575498318535</v>
      </c>
      <c r="H27" s="14">
        <f t="shared" si="7"/>
        <v>-0.54112148910600877</v>
      </c>
      <c r="I27" s="14">
        <f t="shared" si="8"/>
        <v>-0.87861225949017063</v>
      </c>
      <c r="J27" s="14">
        <f t="shared" si="9"/>
        <v>-1.0472214581694956</v>
      </c>
      <c r="K27" s="14">
        <f t="shared" si="10"/>
        <v>-1.1990279555451042</v>
      </c>
      <c r="L27" s="25">
        <f t="shared" si="11"/>
        <v>0.2835790977447249</v>
      </c>
      <c r="M27" s="24">
        <f t="shared" si="12"/>
        <v>0.23981572463958367</v>
      </c>
      <c r="N27" s="24">
        <f t="shared" si="13"/>
        <v>0.155889975899316</v>
      </c>
      <c r="O27" s="24">
        <f t="shared" si="14"/>
        <v>0.11396096780362384</v>
      </c>
      <c r="P27" s="24">
        <f t="shared" si="15"/>
        <v>7.6210382976124438E-2</v>
      </c>
      <c r="Q27" s="49">
        <f t="shared" si="16"/>
        <v>87.014745864683491</v>
      </c>
      <c r="R27" s="49">
        <f t="shared" si="17"/>
        <v>84.388943478375026</v>
      </c>
      <c r="S27" s="49">
        <f t="shared" si="18"/>
        <v>79.353398553958954</v>
      </c>
      <c r="T27" s="49">
        <f t="shared" si="19"/>
        <v>76.837658068217436</v>
      </c>
      <c r="U27" s="49">
        <f t="shared" si="20"/>
        <v>74.572622978567466</v>
      </c>
      <c r="V27" s="25">
        <f t="shared" si="21"/>
        <v>2.6738768721416315E-2</v>
      </c>
      <c r="W27" s="24">
        <f t="shared" si="22"/>
        <v>-1.7024604383724936E-2</v>
      </c>
      <c r="X27" s="24">
        <f t="shared" si="23"/>
        <v>-0.10095035312399264</v>
      </c>
      <c r="Y27" s="24">
        <f t="shared" si="24"/>
        <v>-0.14287936121968478</v>
      </c>
      <c r="Z27" s="24">
        <f t="shared" si="25"/>
        <v>-0.18062994604718419</v>
      </c>
      <c r="AA27" s="58">
        <f t="shared" si="26"/>
        <v>101.60432612328498</v>
      </c>
      <c r="AB27" s="58">
        <f t="shared" si="27"/>
        <v>98.978523736976499</v>
      </c>
      <c r="AC27" s="58">
        <f t="shared" si="28"/>
        <v>93.94297881256044</v>
      </c>
      <c r="AD27" s="58">
        <f t="shared" si="29"/>
        <v>91.427238326818909</v>
      </c>
      <c r="AE27" s="58">
        <f t="shared" si="30"/>
        <v>89.162203237168953</v>
      </c>
      <c r="AF27" s="36">
        <f t="shared" si="31"/>
        <v>1</v>
      </c>
      <c r="AG27" s="34">
        <f t="shared" si="32"/>
        <v>0</v>
      </c>
      <c r="AH27" s="14">
        <f t="shared" si="33"/>
        <v>0.12187073840131923</v>
      </c>
      <c r="AI27" s="14">
        <f t="shared" si="34"/>
        <v>0.53992721661701881</v>
      </c>
      <c r="AJ27" s="14">
        <f t="shared" si="35"/>
        <v>0.12187073840131923</v>
      </c>
      <c r="AK27" s="14">
        <f t="shared" si="36"/>
        <v>103.65612215203957</v>
      </c>
      <c r="AL27" s="36">
        <f t="shared" si="37"/>
        <v>1</v>
      </c>
      <c r="AM27" s="34">
        <f t="shared" si="38"/>
        <v>0</v>
      </c>
      <c r="AN27" s="14">
        <f t="shared" si="39"/>
        <v>6.8229229075015538E-2</v>
      </c>
      <c r="AO27" s="43">
        <f t="shared" si="40"/>
        <v>0.3022777922710882</v>
      </c>
      <c r="AP27" s="43">
        <f t="shared" si="41"/>
        <v>6.8229229075015538E-2</v>
      </c>
      <c r="AQ27" s="43">
        <f t="shared" si="42"/>
        <v>102.04687687225046</v>
      </c>
      <c r="AR27" s="36">
        <f t="shared" si="43"/>
        <v>0</v>
      </c>
      <c r="AS27" s="34">
        <f t="shared" si="44"/>
        <v>1</v>
      </c>
      <c r="AT27" s="14">
        <f t="shared" si="45"/>
        <v>-3.4639985849352684E-2</v>
      </c>
      <c r="AU27" s="14">
        <f t="shared" si="46"/>
        <v>-0.15346646281656939</v>
      </c>
      <c r="AV27" s="14">
        <f t="shared" si="47"/>
        <v>-0.15346646281656939</v>
      </c>
      <c r="AW27" s="14">
        <f t="shared" si="48"/>
        <v>95.396006115502914</v>
      </c>
      <c r="AX27" s="36">
        <f t="shared" si="49"/>
        <v>0</v>
      </c>
      <c r="AY27" s="42">
        <f t="shared" si="50"/>
        <v>1</v>
      </c>
      <c r="AZ27" s="14">
        <f t="shared" si="51"/>
        <v>-8.6033082844051867E-2</v>
      </c>
      <c r="BA27" s="14">
        <f t="shared" si="52"/>
        <v>-0.38115468541763992</v>
      </c>
      <c r="BB27" s="14">
        <f t="shared" si="53"/>
        <v>-0.38115468541763992</v>
      </c>
      <c r="BC27" s="14">
        <f t="shared" si="54"/>
        <v>88.565359437470804</v>
      </c>
      <c r="BD27" s="36">
        <f t="shared" si="55"/>
        <v>0</v>
      </c>
      <c r="BE27" s="42">
        <f t="shared" si="56"/>
        <v>1</v>
      </c>
      <c r="BF27" s="14">
        <f t="shared" si="57"/>
        <v>-0.13230461550751182</v>
      </c>
      <c r="BG27" s="14">
        <f t="shared" si="58"/>
        <v>-0.58615270354169324</v>
      </c>
      <c r="BH27" s="14">
        <f t="shared" si="59"/>
        <v>-0.58615270354169324</v>
      </c>
      <c r="BI27" s="14">
        <f t="shared" si="60"/>
        <v>82.415418893749205</v>
      </c>
      <c r="BK27" s="62">
        <f t="shared" si="61"/>
        <v>103.65612215203957</v>
      </c>
      <c r="BL27" s="63">
        <f t="shared" si="62"/>
        <v>102.04687687225046</v>
      </c>
      <c r="BM27" s="63">
        <f t="shared" si="63"/>
        <v>95.396006115502914</v>
      </c>
      <c r="BN27" s="63">
        <f t="shared" si="64"/>
        <v>88.565359437470804</v>
      </c>
      <c r="BO27" s="63">
        <f t="shared" si="65"/>
        <v>82.415418893749205</v>
      </c>
      <c r="BP27" s="14">
        <f t="shared" si="66"/>
        <v>1.609245279789107</v>
      </c>
      <c r="BQ27" s="14">
        <f t="shared" si="67"/>
        <v>6.6508707567475511</v>
      </c>
      <c r="BR27" s="14">
        <f t="shared" si="68"/>
        <v>6.8306466780321102</v>
      </c>
      <c r="BS27" s="14">
        <f t="shared" si="69"/>
        <v>6.1499405437215984</v>
      </c>
      <c r="BT27" s="14">
        <f t="shared" si="70"/>
        <v>21.240703258290367</v>
      </c>
    </row>
    <row r="28" spans="1:72" x14ac:dyDescent="0.3">
      <c r="A28" s="2" t="s">
        <v>26</v>
      </c>
      <c r="B28" s="4">
        <v>11.279579999999999</v>
      </c>
      <c r="C28" s="1">
        <v>9.9126469999999998</v>
      </c>
      <c r="D28" s="11">
        <v>7.9093800000000005</v>
      </c>
      <c r="E28" s="1">
        <v>6.2801900000000002</v>
      </c>
      <c r="F28" s="12">
        <v>5.0047879999999996</v>
      </c>
      <c r="G28" s="21">
        <f t="shared" si="6"/>
        <v>0.3395335095761387</v>
      </c>
      <c r="H28" s="14">
        <f t="shared" si="7"/>
        <v>8.3646446427114871E-2</v>
      </c>
      <c r="I28" s="14">
        <f t="shared" si="8"/>
        <v>-0.29136104065041973</v>
      </c>
      <c r="J28" s="14">
        <f t="shared" si="9"/>
        <v>-0.59634207806173278</v>
      </c>
      <c r="K28" s="14">
        <f t="shared" si="10"/>
        <v>-0.83509472512957861</v>
      </c>
      <c r="L28" s="25">
        <f t="shared" si="11"/>
        <v>0.45881321029564531</v>
      </c>
      <c r="M28" s="24">
        <f t="shared" si="12"/>
        <v>0.39518031940714882</v>
      </c>
      <c r="N28" s="24">
        <f t="shared" si="13"/>
        <v>0.30192507541821473</v>
      </c>
      <c r="O28" s="24">
        <f t="shared" si="14"/>
        <v>0.2260837068166596</v>
      </c>
      <c r="P28" s="24">
        <f t="shared" si="15"/>
        <v>0.16671172859609557</v>
      </c>
      <c r="Q28" s="49">
        <f t="shared" si="16"/>
        <v>97.528792617738716</v>
      </c>
      <c r="R28" s="49">
        <f t="shared" si="17"/>
        <v>93.710819164428926</v>
      </c>
      <c r="S28" s="49">
        <f t="shared" si="18"/>
        <v>88.115504525092888</v>
      </c>
      <c r="T28" s="49">
        <f t="shared" si="19"/>
        <v>83.565022408999582</v>
      </c>
      <c r="U28" s="49">
        <f t="shared" si="20"/>
        <v>80.002703715765733</v>
      </c>
      <c r="V28" s="25">
        <f t="shared" si="21"/>
        <v>0.2019728812723367</v>
      </c>
      <c r="W28" s="24">
        <f t="shared" si="22"/>
        <v>0.13833999038384023</v>
      </c>
      <c r="X28" s="24">
        <f t="shared" si="23"/>
        <v>4.5084746394906138E-2</v>
      </c>
      <c r="Y28" s="24">
        <f t="shared" si="24"/>
        <v>-3.0756622206649039E-2</v>
      </c>
      <c r="Z28" s="24">
        <f t="shared" si="25"/>
        <v>-9.012860042721306E-2</v>
      </c>
      <c r="AA28" s="58">
        <f t="shared" si="26"/>
        <v>112.1183728763402</v>
      </c>
      <c r="AB28" s="58">
        <f t="shared" si="27"/>
        <v>108.30039942303041</v>
      </c>
      <c r="AC28" s="58">
        <f t="shared" si="28"/>
        <v>102.70508478369437</v>
      </c>
      <c r="AD28" s="58">
        <f t="shared" si="29"/>
        <v>98.154602667601054</v>
      </c>
      <c r="AE28" s="58">
        <f t="shared" si="30"/>
        <v>94.59228397436722</v>
      </c>
      <c r="AF28" s="36">
        <f t="shared" si="31"/>
        <v>1</v>
      </c>
      <c r="AG28" s="34">
        <f t="shared" si="32"/>
        <v>0</v>
      </c>
      <c r="AH28" s="14">
        <f t="shared" si="33"/>
        <v>0.33665816486645322</v>
      </c>
      <c r="AI28" s="14">
        <f t="shared" si="34"/>
        <v>1.4915057403621168</v>
      </c>
      <c r="AJ28" s="14">
        <f t="shared" si="35"/>
        <v>0.33665816486645322</v>
      </c>
      <c r="AK28" s="14">
        <f t="shared" si="36"/>
        <v>110.09974494599359</v>
      </c>
      <c r="AL28" s="36">
        <f t="shared" si="37"/>
        <v>1</v>
      </c>
      <c r="AM28" s="34">
        <f t="shared" si="38"/>
        <v>0</v>
      </c>
      <c r="AN28" s="14">
        <f t="shared" si="39"/>
        <v>0.25866225029528062</v>
      </c>
      <c r="AO28" s="43">
        <f t="shared" si="40"/>
        <v>1.145958338136349</v>
      </c>
      <c r="AP28" s="43">
        <f t="shared" si="41"/>
        <v>0.25866225029528062</v>
      </c>
      <c r="AQ28" s="43">
        <f t="shared" si="42"/>
        <v>107.75986750885842</v>
      </c>
      <c r="AR28" s="36">
        <f t="shared" si="43"/>
        <v>1</v>
      </c>
      <c r="AS28" s="34">
        <f t="shared" si="44"/>
        <v>0</v>
      </c>
      <c r="AT28" s="14">
        <f t="shared" si="45"/>
        <v>0.14435771467045541</v>
      </c>
      <c r="AU28" s="14">
        <f t="shared" si="46"/>
        <v>0.63955187358058263</v>
      </c>
      <c r="AV28" s="14">
        <f t="shared" si="47"/>
        <v>0.14435771467045541</v>
      </c>
      <c r="AW28" s="14">
        <f t="shared" si="48"/>
        <v>104.33073144011367</v>
      </c>
      <c r="AX28" s="36">
        <f t="shared" si="49"/>
        <v>1</v>
      </c>
      <c r="AY28" s="42">
        <f t="shared" si="50"/>
        <v>0</v>
      </c>
      <c r="AZ28" s="14">
        <f t="shared" si="51"/>
        <v>5.1397661719646014E-2</v>
      </c>
      <c r="BA28" s="14">
        <f t="shared" si="52"/>
        <v>0.22770844582501656</v>
      </c>
      <c r="BB28" s="14">
        <f t="shared" si="53"/>
        <v>5.1397661719646014E-2</v>
      </c>
      <c r="BC28" s="14">
        <f t="shared" si="54"/>
        <v>101.54192985158939</v>
      </c>
      <c r="BD28" s="36">
        <f t="shared" si="55"/>
        <v>0</v>
      </c>
      <c r="BE28" s="42">
        <f t="shared" si="56"/>
        <v>1</v>
      </c>
      <c r="BF28" s="14">
        <f t="shared" si="57"/>
        <v>-2.1375579862715922E-2</v>
      </c>
      <c r="BG28" s="14">
        <f t="shared" si="58"/>
        <v>-9.4700807513332277E-2</v>
      </c>
      <c r="BH28" s="14">
        <f t="shared" si="59"/>
        <v>-9.4700807513332277E-2</v>
      </c>
      <c r="BI28" s="14">
        <f t="shared" si="60"/>
        <v>97.158975774600037</v>
      </c>
      <c r="BK28" s="62">
        <f t="shared" si="61"/>
        <v>110.09974494599359</v>
      </c>
      <c r="BL28" s="63">
        <f t="shared" si="62"/>
        <v>107.75986750885842</v>
      </c>
      <c r="BM28" s="63">
        <f t="shared" si="63"/>
        <v>104.33073144011367</v>
      </c>
      <c r="BN28" s="63">
        <f t="shared" si="64"/>
        <v>101.54192985158939</v>
      </c>
      <c r="BO28" s="63">
        <f t="shared" si="65"/>
        <v>97.158975774600037</v>
      </c>
      <c r="BP28" s="14">
        <f t="shared" si="66"/>
        <v>2.339877437135172</v>
      </c>
      <c r="BQ28" s="14">
        <f t="shared" si="67"/>
        <v>3.4291360687447536</v>
      </c>
      <c r="BR28" s="14">
        <f t="shared" si="68"/>
        <v>2.7888015885242794</v>
      </c>
      <c r="BS28" s="14">
        <f t="shared" si="69"/>
        <v>4.3829540769893498</v>
      </c>
      <c r="BT28" s="14">
        <f t="shared" si="70"/>
        <v>12.940769171393555</v>
      </c>
    </row>
    <row r="29" spans="1:72" x14ac:dyDescent="0.3">
      <c r="A29" s="2" t="s">
        <v>27</v>
      </c>
      <c r="B29" s="4">
        <v>7.9556699999999996</v>
      </c>
      <c r="C29" s="1">
        <v>6.418291</v>
      </c>
      <c r="D29" s="11">
        <v>4.9733600000000004</v>
      </c>
      <c r="E29" s="1">
        <v>4.1569399999999996</v>
      </c>
      <c r="F29" s="12">
        <v>3.5515629999999998</v>
      </c>
      <c r="G29" s="21">
        <f t="shared" si="6"/>
        <v>-0.28269564728207752</v>
      </c>
      <c r="H29" s="14">
        <f t="shared" si="7"/>
        <v>-0.57048985318462231</v>
      </c>
      <c r="I29" s="14">
        <f t="shared" si="8"/>
        <v>-0.84097798248063182</v>
      </c>
      <c r="J29" s="14">
        <f t="shared" si="9"/>
        <v>-0.99381013745540114</v>
      </c>
      <c r="K29" s="14">
        <f t="shared" si="10"/>
        <v>-1.1071354742699828</v>
      </c>
      <c r="L29" s="25">
        <f t="shared" si="11"/>
        <v>0.30407994805588495</v>
      </c>
      <c r="M29" s="24">
        <f t="shared" si="12"/>
        <v>0.23251252656465909</v>
      </c>
      <c r="N29" s="24">
        <f t="shared" si="13"/>
        <v>0.16524870554021528</v>
      </c>
      <c r="O29" s="24">
        <f t="shared" si="14"/>
        <v>0.12724306460595855</v>
      </c>
      <c r="P29" s="24">
        <f t="shared" si="15"/>
        <v>9.9061808767226631E-2</v>
      </c>
      <c r="Q29" s="49">
        <f t="shared" si="16"/>
        <v>88.244796883353104</v>
      </c>
      <c r="R29" s="49">
        <f t="shared" si="17"/>
        <v>83.950751593879545</v>
      </c>
      <c r="S29" s="49">
        <f t="shared" si="18"/>
        <v>79.914922332412914</v>
      </c>
      <c r="T29" s="49">
        <f t="shared" si="19"/>
        <v>77.63458387635751</v>
      </c>
      <c r="U29" s="49">
        <f t="shared" si="20"/>
        <v>75.943708526033603</v>
      </c>
      <c r="V29" s="25">
        <f t="shared" si="21"/>
        <v>4.7239619032576334E-2</v>
      </c>
      <c r="W29" s="24">
        <f t="shared" si="22"/>
        <v>-2.432780245864951E-2</v>
      </c>
      <c r="X29" s="24">
        <f t="shared" si="23"/>
        <v>-9.1591623483093354E-2</v>
      </c>
      <c r="Y29" s="24">
        <f t="shared" si="24"/>
        <v>-0.12959726441735009</v>
      </c>
      <c r="Z29" s="24">
        <f t="shared" si="25"/>
        <v>-0.15777852025608199</v>
      </c>
      <c r="AA29" s="58">
        <f t="shared" si="26"/>
        <v>102.83437714195458</v>
      </c>
      <c r="AB29" s="58">
        <f t="shared" si="27"/>
        <v>98.540331852481032</v>
      </c>
      <c r="AC29" s="58">
        <f t="shared" si="28"/>
        <v>94.504502591014401</v>
      </c>
      <c r="AD29" s="58">
        <f t="shared" si="29"/>
        <v>92.224164134958997</v>
      </c>
      <c r="AE29" s="58">
        <f t="shared" si="30"/>
        <v>90.533288784635076</v>
      </c>
      <c r="AF29" s="36">
        <f t="shared" si="31"/>
        <v>1</v>
      </c>
      <c r="AG29" s="34">
        <f t="shared" si="32"/>
        <v>0</v>
      </c>
      <c r="AH29" s="14">
        <f t="shared" si="33"/>
        <v>0.14699897864279313</v>
      </c>
      <c r="AI29" s="14">
        <f t="shared" si="34"/>
        <v>0.65125353653628737</v>
      </c>
      <c r="AJ29" s="14">
        <f t="shared" si="35"/>
        <v>0.14699897864279313</v>
      </c>
      <c r="AK29" s="14">
        <f t="shared" si="36"/>
        <v>104.40996935928379</v>
      </c>
      <c r="AL29" s="36">
        <f t="shared" si="37"/>
        <v>1</v>
      </c>
      <c r="AM29" s="34">
        <f t="shared" si="38"/>
        <v>0</v>
      </c>
      <c r="AN29" s="14">
        <f t="shared" si="39"/>
        <v>5.927757521810826E-2</v>
      </c>
      <c r="AO29" s="43">
        <f t="shared" si="40"/>
        <v>0.2626190389519516</v>
      </c>
      <c r="AP29" s="43">
        <f t="shared" si="41"/>
        <v>5.927757521810826E-2</v>
      </c>
      <c r="AQ29" s="43">
        <f t="shared" si="42"/>
        <v>101.77832725654325</v>
      </c>
      <c r="AR29" s="36">
        <f t="shared" si="43"/>
        <v>0</v>
      </c>
      <c r="AS29" s="34">
        <f t="shared" si="44"/>
        <v>1</v>
      </c>
      <c r="AT29" s="14">
        <f t="shared" si="45"/>
        <v>-2.3168832058063277E-2</v>
      </c>
      <c r="AU29" s="14">
        <f t="shared" si="46"/>
        <v>-0.10264550104048477</v>
      </c>
      <c r="AV29" s="14">
        <f t="shared" si="47"/>
        <v>-0.10264550104048477</v>
      </c>
      <c r="AW29" s="14">
        <f t="shared" si="48"/>
        <v>96.920634968785464</v>
      </c>
      <c r="AX29" s="36">
        <f t="shared" si="49"/>
        <v>0</v>
      </c>
      <c r="AY29" s="42">
        <f t="shared" si="50"/>
        <v>1</v>
      </c>
      <c r="AZ29" s="14">
        <f t="shared" si="51"/>
        <v>-6.975299132131671E-2</v>
      </c>
      <c r="BA29" s="14">
        <f t="shared" si="52"/>
        <v>-0.30902855721453415</v>
      </c>
      <c r="BB29" s="14">
        <f t="shared" si="53"/>
        <v>-0.30902855721453415</v>
      </c>
      <c r="BC29" s="14">
        <f t="shared" si="54"/>
        <v>90.729143283563971</v>
      </c>
      <c r="BD29" s="36">
        <f t="shared" si="55"/>
        <v>0</v>
      </c>
      <c r="BE29" s="42">
        <f t="shared" si="56"/>
        <v>1</v>
      </c>
      <c r="BF29" s="14">
        <f t="shared" si="57"/>
        <v>-0.10429523499774618</v>
      </c>
      <c r="BG29" s="14">
        <f t="shared" si="58"/>
        <v>-0.46206199024836148</v>
      </c>
      <c r="BH29" s="14">
        <f t="shared" si="59"/>
        <v>-0.46206199024836148</v>
      </c>
      <c r="BI29" s="14">
        <f t="shared" si="60"/>
        <v>86.138140292549153</v>
      </c>
      <c r="BK29" s="62">
        <f t="shared" si="61"/>
        <v>104.40996935928379</v>
      </c>
      <c r="BL29" s="63">
        <f t="shared" si="62"/>
        <v>101.77832725654325</v>
      </c>
      <c r="BM29" s="63">
        <f t="shared" si="63"/>
        <v>96.920634968785464</v>
      </c>
      <c r="BN29" s="63">
        <f t="shared" si="64"/>
        <v>90.729143283563971</v>
      </c>
      <c r="BO29" s="63">
        <f t="shared" si="65"/>
        <v>86.138140292549153</v>
      </c>
      <c r="BP29" s="14">
        <f t="shared" si="66"/>
        <v>2.6316421027405426</v>
      </c>
      <c r="BQ29" s="14">
        <f t="shared" si="67"/>
        <v>4.8576922877577857</v>
      </c>
      <c r="BR29" s="14">
        <f t="shared" si="68"/>
        <v>6.191491685221493</v>
      </c>
      <c r="BS29" s="14">
        <f t="shared" si="69"/>
        <v>4.5910029910148182</v>
      </c>
      <c r="BT29" s="14">
        <f t="shared" si="70"/>
        <v>18.271829066734639</v>
      </c>
    </row>
    <row r="30" spans="1:72" x14ac:dyDescent="0.3">
      <c r="A30" s="2" t="s">
        <v>28</v>
      </c>
      <c r="B30" s="4">
        <v>4.3902200000000002</v>
      </c>
      <c r="C30" s="1">
        <v>3.7291859999999999</v>
      </c>
      <c r="D30" s="11">
        <v>3.0356100000000001</v>
      </c>
      <c r="E30" s="1">
        <v>2.1807799999999999</v>
      </c>
      <c r="F30" s="12">
        <v>1.9895699999999998</v>
      </c>
      <c r="G30" s="21">
        <f t="shared" si="6"/>
        <v>-0.95014059835479825</v>
      </c>
      <c r="H30" s="14">
        <f t="shared" si="7"/>
        <v>-1.0738848117885598</v>
      </c>
      <c r="I30" s="14">
        <f t="shared" si="8"/>
        <v>-1.2037208210960002</v>
      </c>
      <c r="J30" s="14">
        <f t="shared" si="9"/>
        <v>-1.3637432495483677</v>
      </c>
      <c r="K30" s="14">
        <f t="shared" si="10"/>
        <v>-1.3995373706535901</v>
      </c>
      <c r="L30" s="25">
        <f t="shared" si="11"/>
        <v>0.13810261718568886</v>
      </c>
      <c r="M30" s="24">
        <f t="shared" si="12"/>
        <v>0.10733044005953388</v>
      </c>
      <c r="N30" s="24">
        <f t="shared" si="13"/>
        <v>7.5043381417391336E-2</v>
      </c>
      <c r="O30" s="24">
        <f t="shared" si="14"/>
        <v>3.5249694295774216E-2</v>
      </c>
      <c r="P30" s="24">
        <f t="shared" si="15"/>
        <v>2.6348566686162461E-2</v>
      </c>
      <c r="Q30" s="49">
        <f t="shared" si="16"/>
        <v>78.286157031141329</v>
      </c>
      <c r="R30" s="49">
        <f t="shared" si="17"/>
        <v>76.439826403572027</v>
      </c>
      <c r="S30" s="49">
        <f t="shared" si="18"/>
        <v>74.502602885043473</v>
      </c>
      <c r="T30" s="49">
        <f t="shared" si="19"/>
        <v>72.114981657746455</v>
      </c>
      <c r="U30" s="49">
        <f t="shared" si="20"/>
        <v>71.580914001169745</v>
      </c>
      <c r="V30" s="25">
        <f t="shared" si="21"/>
        <v>-0.11873771183761976</v>
      </c>
      <c r="W30" s="24">
        <f t="shared" si="22"/>
        <v>-0.14950988896377476</v>
      </c>
      <c r="X30" s="24">
        <f t="shared" si="23"/>
        <v>-0.18179694760591728</v>
      </c>
      <c r="Y30" s="24">
        <f t="shared" si="24"/>
        <v>-0.2215906347275344</v>
      </c>
      <c r="Z30" s="24">
        <f t="shared" si="25"/>
        <v>-0.23049176233714619</v>
      </c>
      <c r="AA30" s="58">
        <f t="shared" si="26"/>
        <v>92.875737289742816</v>
      </c>
      <c r="AB30" s="58">
        <f t="shared" si="27"/>
        <v>91.029406662173514</v>
      </c>
      <c r="AC30" s="58">
        <f t="shared" si="28"/>
        <v>89.092183143644959</v>
      </c>
      <c r="AD30" s="58">
        <f t="shared" si="29"/>
        <v>86.704561916347942</v>
      </c>
      <c r="AE30" s="58">
        <f t="shared" si="30"/>
        <v>86.170494259771232</v>
      </c>
      <c r="AF30" s="36">
        <f t="shared" si="31"/>
        <v>0</v>
      </c>
      <c r="AG30" s="34">
        <f t="shared" si="32"/>
        <v>1</v>
      </c>
      <c r="AH30" s="14">
        <f t="shared" si="33"/>
        <v>-5.6442253376469971E-2</v>
      </c>
      <c r="AI30" s="14">
        <f t="shared" si="34"/>
        <v>-0.25005763618824578</v>
      </c>
      <c r="AJ30" s="14">
        <f t="shared" si="35"/>
        <v>-0.25005763618824578</v>
      </c>
      <c r="AK30" s="14">
        <f t="shared" si="36"/>
        <v>92.498270914352631</v>
      </c>
      <c r="AL30" s="36">
        <f t="shared" si="37"/>
        <v>0</v>
      </c>
      <c r="AM30" s="34">
        <f t="shared" si="38"/>
        <v>1</v>
      </c>
      <c r="AN30" s="14">
        <f t="shared" si="39"/>
        <v>-9.4160233257444784E-2</v>
      </c>
      <c r="AO30" s="43">
        <f t="shared" si="40"/>
        <v>-0.41716061891154566</v>
      </c>
      <c r="AP30" s="43">
        <f t="shared" si="41"/>
        <v>-0.41716061891154566</v>
      </c>
      <c r="AQ30" s="43">
        <f t="shared" si="42"/>
        <v>87.485181432653633</v>
      </c>
      <c r="AR30" s="36">
        <f t="shared" si="43"/>
        <v>0</v>
      </c>
      <c r="AS30" s="34">
        <f t="shared" si="44"/>
        <v>1</v>
      </c>
      <c r="AT30" s="14">
        <f t="shared" si="45"/>
        <v>-0.13373502912865107</v>
      </c>
      <c r="AU30" s="14">
        <f t="shared" si="46"/>
        <v>-0.59248990355544495</v>
      </c>
      <c r="AV30" s="14">
        <f t="shared" si="47"/>
        <v>-0.59248990355544495</v>
      </c>
      <c r="AW30" s="14">
        <f t="shared" si="48"/>
        <v>82.225302893336647</v>
      </c>
      <c r="AX30" s="36">
        <f t="shared" si="49"/>
        <v>0</v>
      </c>
      <c r="AY30" s="42">
        <f t="shared" si="50"/>
        <v>1</v>
      </c>
      <c r="AZ30" s="14">
        <f t="shared" si="51"/>
        <v>-0.18251082695698317</v>
      </c>
      <c r="BA30" s="14">
        <f t="shared" si="52"/>
        <v>-0.80858263512652662</v>
      </c>
      <c r="BB30" s="14">
        <f t="shared" si="53"/>
        <v>-0.80858263512652662</v>
      </c>
      <c r="BC30" s="14">
        <f t="shared" si="54"/>
        <v>75.742520946204195</v>
      </c>
      <c r="BD30" s="36">
        <f t="shared" si="55"/>
        <v>0</v>
      </c>
      <c r="BE30" s="42">
        <f t="shared" si="56"/>
        <v>1</v>
      </c>
      <c r="BF30" s="14">
        <f t="shared" si="57"/>
        <v>-0.19342109017043543</v>
      </c>
      <c r="BG30" s="14">
        <f t="shared" si="58"/>
        <v>-0.85691866826025676</v>
      </c>
      <c r="BH30" s="14">
        <f t="shared" si="59"/>
        <v>-0.85691866826025676</v>
      </c>
      <c r="BI30" s="14">
        <f t="shared" si="60"/>
        <v>74.292439952192296</v>
      </c>
      <c r="BK30" s="62">
        <f t="shared" si="61"/>
        <v>92.498270914352631</v>
      </c>
      <c r="BL30" s="63">
        <f t="shared" si="62"/>
        <v>87.485181432653633</v>
      </c>
      <c r="BM30" s="63">
        <f t="shared" si="63"/>
        <v>82.225302893336647</v>
      </c>
      <c r="BN30" s="63">
        <f t="shared" si="64"/>
        <v>75.742520946204195</v>
      </c>
      <c r="BO30" s="63">
        <f t="shared" si="65"/>
        <v>74.292439952192296</v>
      </c>
      <c r="BP30" s="14">
        <f t="shared" si="66"/>
        <v>5.0130894816989979</v>
      </c>
      <c r="BQ30" s="14">
        <f t="shared" si="67"/>
        <v>5.2598785393169862</v>
      </c>
      <c r="BR30" s="14">
        <f t="shared" si="68"/>
        <v>6.4827819471324517</v>
      </c>
      <c r="BS30" s="14">
        <f t="shared" si="69"/>
        <v>1.4500809940118984</v>
      </c>
      <c r="BT30" s="14">
        <f t="shared" si="70"/>
        <v>18.205830962160334</v>
      </c>
    </row>
    <row r="31" spans="1:72" x14ac:dyDescent="0.3">
      <c r="A31" s="2" t="s">
        <v>29</v>
      </c>
      <c r="B31" s="4">
        <v>9.723279999999999</v>
      </c>
      <c r="C31" s="1">
        <v>8.5588200000000008</v>
      </c>
      <c r="D31" s="11">
        <v>7.0561700000000007</v>
      </c>
      <c r="E31" s="1">
        <v>5.3565800000000001</v>
      </c>
      <c r="F31" s="12">
        <v>5.0830359999999999</v>
      </c>
      <c r="G31" s="21">
        <f t="shared" si="6"/>
        <v>4.8197331154207261E-2</v>
      </c>
      <c r="H31" s="14">
        <f t="shared" si="7"/>
        <v>-0.16978720031479083</v>
      </c>
      <c r="I31" s="14">
        <f t="shared" si="8"/>
        <v>-0.45108020841458862</v>
      </c>
      <c r="J31" s="14">
        <f t="shared" si="9"/>
        <v>-0.76923998190564469</v>
      </c>
      <c r="K31" s="14">
        <f t="shared" si="10"/>
        <v>-0.82044685949367324</v>
      </c>
      <c r="L31" s="25">
        <f t="shared" si="11"/>
        <v>0.38636498635945599</v>
      </c>
      <c r="M31" s="24">
        <f t="shared" si="12"/>
        <v>0.33215753352598243</v>
      </c>
      <c r="N31" s="24">
        <f t="shared" si="13"/>
        <v>0.26220680185617912</v>
      </c>
      <c r="O31" s="24">
        <f t="shared" si="14"/>
        <v>0.1830882020234296</v>
      </c>
      <c r="P31" s="24">
        <f t="shared" si="15"/>
        <v>0.1703542966270401</v>
      </c>
      <c r="Q31" s="49">
        <f t="shared" si="16"/>
        <v>93.18189918156736</v>
      </c>
      <c r="R31" s="49">
        <f t="shared" si="17"/>
        <v>89.929452011558951</v>
      </c>
      <c r="S31" s="49">
        <f t="shared" si="18"/>
        <v>85.732408111370745</v>
      </c>
      <c r="T31" s="49">
        <f t="shared" si="19"/>
        <v>80.985292121405777</v>
      </c>
      <c r="U31" s="49">
        <f t="shared" si="20"/>
        <v>80.2212577976224</v>
      </c>
      <c r="V31" s="25">
        <f t="shared" si="21"/>
        <v>0.12952465733614735</v>
      </c>
      <c r="W31" s="24">
        <f t="shared" si="22"/>
        <v>7.5317204502673804E-2</v>
      </c>
      <c r="X31" s="24">
        <f t="shared" si="23"/>
        <v>5.3664728328704841E-3</v>
      </c>
      <c r="Y31" s="24">
        <f t="shared" si="24"/>
        <v>-7.3752126999879028E-2</v>
      </c>
      <c r="Z31" s="24">
        <f t="shared" si="25"/>
        <v>-8.6486032396268536E-2</v>
      </c>
      <c r="AA31" s="58">
        <f t="shared" si="26"/>
        <v>107.77147944016885</v>
      </c>
      <c r="AB31" s="58">
        <f t="shared" si="27"/>
        <v>104.51903227016042</v>
      </c>
      <c r="AC31" s="58">
        <f t="shared" si="28"/>
        <v>100.32198836997223</v>
      </c>
      <c r="AD31" s="58">
        <f t="shared" si="29"/>
        <v>95.574872380007264</v>
      </c>
      <c r="AE31" s="58">
        <f t="shared" si="30"/>
        <v>94.810838056223886</v>
      </c>
      <c r="AF31" s="36">
        <f t="shared" si="31"/>
        <v>1</v>
      </c>
      <c r="AG31" s="34">
        <f t="shared" si="32"/>
        <v>0</v>
      </c>
      <c r="AH31" s="14">
        <f t="shared" si="33"/>
        <v>0.24785714693279007</v>
      </c>
      <c r="AI31" s="14">
        <f t="shared" si="34"/>
        <v>1.0980881975242727</v>
      </c>
      <c r="AJ31" s="14">
        <f t="shared" si="35"/>
        <v>0.24785714693279007</v>
      </c>
      <c r="AK31" s="14">
        <f t="shared" si="36"/>
        <v>107.4357144079837</v>
      </c>
      <c r="AL31" s="36">
        <f t="shared" si="37"/>
        <v>1</v>
      </c>
      <c r="AM31" s="34">
        <f t="shared" si="38"/>
        <v>0</v>
      </c>
      <c r="AN31" s="14">
        <f t="shared" si="39"/>
        <v>0.18141415178851633</v>
      </c>
      <c r="AO31" s="43">
        <f t="shared" si="40"/>
        <v>0.80372400557352075</v>
      </c>
      <c r="AP31" s="43">
        <f t="shared" si="41"/>
        <v>0.18141415178851633</v>
      </c>
      <c r="AQ31" s="43">
        <f t="shared" si="42"/>
        <v>105.44242455365548</v>
      </c>
      <c r="AR31" s="36">
        <f t="shared" si="43"/>
        <v>1</v>
      </c>
      <c r="AS31" s="34">
        <f t="shared" si="44"/>
        <v>0</v>
      </c>
      <c r="AT31" s="14">
        <f t="shared" si="45"/>
        <v>9.5674352522295864E-2</v>
      </c>
      <c r="AU31" s="14">
        <f t="shared" si="46"/>
        <v>0.42386866229440584</v>
      </c>
      <c r="AV31" s="14">
        <f t="shared" si="47"/>
        <v>9.5674352522295864E-2</v>
      </c>
      <c r="AW31" s="14">
        <f t="shared" si="48"/>
        <v>102.87023057566887</v>
      </c>
      <c r="AX31" s="36">
        <f t="shared" si="49"/>
        <v>0</v>
      </c>
      <c r="AY31" s="42">
        <f t="shared" si="50"/>
        <v>1</v>
      </c>
      <c r="AZ31" s="14">
        <f t="shared" si="51"/>
        <v>-1.3026583816908828E-3</v>
      </c>
      <c r="BA31" s="14">
        <f t="shared" si="52"/>
        <v>-5.7712025335654718E-3</v>
      </c>
      <c r="BB31" s="14">
        <f t="shared" si="53"/>
        <v>-5.7712025335654718E-3</v>
      </c>
      <c r="BC31" s="14">
        <f t="shared" si="54"/>
        <v>99.826863923993031</v>
      </c>
      <c r="BD31" s="36">
        <f t="shared" si="55"/>
        <v>0</v>
      </c>
      <c r="BE31" s="42">
        <f t="shared" si="56"/>
        <v>1</v>
      </c>
      <c r="BF31" s="14">
        <f t="shared" si="57"/>
        <v>-1.6910822392258235E-2</v>
      </c>
      <c r="BG31" s="14">
        <f t="shared" si="58"/>
        <v>-7.4920472171832717E-2</v>
      </c>
      <c r="BH31" s="14">
        <f t="shared" si="59"/>
        <v>-7.4920472171832717E-2</v>
      </c>
      <c r="BI31" s="14">
        <f t="shared" si="60"/>
        <v>97.752385834845015</v>
      </c>
      <c r="BK31" s="62">
        <f t="shared" si="61"/>
        <v>107.4357144079837</v>
      </c>
      <c r="BL31" s="63">
        <f t="shared" si="62"/>
        <v>105.44242455365548</v>
      </c>
      <c r="BM31" s="63">
        <f t="shared" si="63"/>
        <v>102.87023057566887</v>
      </c>
      <c r="BN31" s="63">
        <f t="shared" si="64"/>
        <v>99.826863923993031</v>
      </c>
      <c r="BO31" s="63">
        <f t="shared" si="65"/>
        <v>97.752385834845015</v>
      </c>
      <c r="BP31" s="14">
        <f t="shared" si="66"/>
        <v>1.9932898543282107</v>
      </c>
      <c r="BQ31" s="14">
        <f t="shared" si="67"/>
        <v>2.5721939779866148</v>
      </c>
      <c r="BR31" s="14">
        <f t="shared" si="68"/>
        <v>3.0433666516758393</v>
      </c>
      <c r="BS31" s="14">
        <f t="shared" si="69"/>
        <v>2.0744780891480161</v>
      </c>
      <c r="BT31" s="14">
        <f t="shared" si="70"/>
        <v>9.6833285731386809</v>
      </c>
    </row>
    <row r="32" spans="1:72" x14ac:dyDescent="0.3">
      <c r="A32" s="2" t="s">
        <v>30</v>
      </c>
      <c r="B32" s="4">
        <v>5.1306099999999999</v>
      </c>
      <c r="C32" s="1">
        <v>4.5108370000000004</v>
      </c>
      <c r="D32" s="11">
        <v>3.6071899999999997</v>
      </c>
      <c r="E32" s="1">
        <v>3.0046400000000002</v>
      </c>
      <c r="F32" s="12">
        <v>2.5729059999999997</v>
      </c>
      <c r="G32" s="21">
        <f t="shared" si="6"/>
        <v>-0.81154110395024015</v>
      </c>
      <c r="H32" s="14">
        <f t="shared" si="7"/>
        <v>-0.92756134253476474</v>
      </c>
      <c r="I32" s="14">
        <f t="shared" si="8"/>
        <v>-1.0967222135894736</v>
      </c>
      <c r="J32" s="14">
        <f t="shared" si="9"/>
        <v>-1.209518341783353</v>
      </c>
      <c r="K32" s="14">
        <f t="shared" si="10"/>
        <v>-1.2903380639801107</v>
      </c>
      <c r="L32" s="25">
        <f t="shared" si="11"/>
        <v>0.17256894149341565</v>
      </c>
      <c r="M32" s="24">
        <f t="shared" si="12"/>
        <v>0.14371752910916849</v>
      </c>
      <c r="N32" s="24">
        <f t="shared" si="13"/>
        <v>0.10165133350725002</v>
      </c>
      <c r="O32" s="24">
        <f t="shared" si="14"/>
        <v>7.3601678985145774E-2</v>
      </c>
      <c r="P32" s="24">
        <f t="shared" si="15"/>
        <v>5.3503779150366616E-2</v>
      </c>
      <c r="Q32" s="49">
        <f t="shared" si="16"/>
        <v>80.35413648960494</v>
      </c>
      <c r="R32" s="49">
        <f t="shared" si="17"/>
        <v>78.623051746550104</v>
      </c>
      <c r="S32" s="49">
        <f t="shared" si="18"/>
        <v>76.099080010435003</v>
      </c>
      <c r="T32" s="49">
        <f t="shared" si="19"/>
        <v>74.416100739108742</v>
      </c>
      <c r="U32" s="49">
        <f t="shared" si="20"/>
        <v>73.210226749021999</v>
      </c>
      <c r="V32" s="25">
        <f t="shared" si="21"/>
        <v>-8.427138752989298E-2</v>
      </c>
      <c r="W32" s="24">
        <f t="shared" si="22"/>
        <v>-0.11312279991414012</v>
      </c>
      <c r="X32" s="24">
        <f t="shared" si="23"/>
        <v>-0.15518899551605861</v>
      </c>
      <c r="Y32" s="24">
        <f t="shared" si="24"/>
        <v>-0.18323865003816286</v>
      </c>
      <c r="Z32" s="24">
        <f t="shared" si="25"/>
        <v>-0.203336549872942</v>
      </c>
      <c r="AA32" s="58">
        <f t="shared" si="26"/>
        <v>94.943716748206427</v>
      </c>
      <c r="AB32" s="58">
        <f t="shared" si="27"/>
        <v>93.21263200515159</v>
      </c>
      <c r="AC32" s="58">
        <f t="shared" si="28"/>
        <v>90.68866026903649</v>
      </c>
      <c r="AD32" s="58">
        <f t="shared" si="29"/>
        <v>89.005680997710229</v>
      </c>
      <c r="AE32" s="58">
        <f t="shared" si="30"/>
        <v>87.799807007623485</v>
      </c>
      <c r="AF32" s="36">
        <f t="shared" si="31"/>
        <v>0</v>
      </c>
      <c r="AG32" s="34">
        <f t="shared" si="32"/>
        <v>1</v>
      </c>
      <c r="AH32" s="14">
        <f t="shared" si="33"/>
        <v>-1.4196294584524448E-2</v>
      </c>
      <c r="AI32" s="14">
        <f t="shared" si="34"/>
        <v>-6.2894226471795711E-2</v>
      </c>
      <c r="AJ32" s="14">
        <f t="shared" si="35"/>
        <v>-6.2894226471795711E-2</v>
      </c>
      <c r="AK32" s="14">
        <f t="shared" si="36"/>
        <v>98.113173205846124</v>
      </c>
      <c r="AL32" s="36">
        <f t="shared" si="37"/>
        <v>0</v>
      </c>
      <c r="AM32" s="34">
        <f t="shared" si="38"/>
        <v>1</v>
      </c>
      <c r="AN32" s="14">
        <f t="shared" si="39"/>
        <v>-4.9559960515129182E-2</v>
      </c>
      <c r="AO32" s="43">
        <f t="shared" si="40"/>
        <v>-0.21956682865469038</v>
      </c>
      <c r="AP32" s="43">
        <f t="shared" si="41"/>
        <v>-0.21956682865469038</v>
      </c>
      <c r="AQ32" s="43">
        <f t="shared" si="42"/>
        <v>93.412995140359286</v>
      </c>
      <c r="AR32" s="36">
        <f t="shared" si="43"/>
        <v>0</v>
      </c>
      <c r="AS32" s="34">
        <f t="shared" si="44"/>
        <v>1</v>
      </c>
      <c r="AT32" s="14">
        <f t="shared" si="45"/>
        <v>-0.10112121056505591</v>
      </c>
      <c r="AU32" s="14">
        <f t="shared" si="46"/>
        <v>-0.44800002426786883</v>
      </c>
      <c r="AV32" s="14">
        <f t="shared" si="47"/>
        <v>-0.44800002426786883</v>
      </c>
      <c r="AW32" s="14">
        <f t="shared" si="48"/>
        <v>86.559999271963932</v>
      </c>
      <c r="AX32" s="36">
        <f t="shared" si="49"/>
        <v>0</v>
      </c>
      <c r="AY32" s="42">
        <f t="shared" si="50"/>
        <v>1</v>
      </c>
      <c r="AZ32" s="14">
        <f t="shared" si="51"/>
        <v>-0.13550214827367807</v>
      </c>
      <c r="BA32" s="14">
        <f t="shared" si="52"/>
        <v>-0.60031881912550733</v>
      </c>
      <c r="BB32" s="14">
        <f t="shared" si="53"/>
        <v>-0.60031881912550733</v>
      </c>
      <c r="BC32" s="14">
        <f t="shared" si="54"/>
        <v>81.990435426234782</v>
      </c>
      <c r="BD32" s="36">
        <f t="shared" si="55"/>
        <v>0</v>
      </c>
      <c r="BE32" s="42">
        <f t="shared" si="56"/>
        <v>1</v>
      </c>
      <c r="BF32" s="14">
        <f t="shared" si="57"/>
        <v>-0.1601364852759091</v>
      </c>
      <c r="BG32" s="14">
        <f t="shared" si="58"/>
        <v>-0.70945698621382836</v>
      </c>
      <c r="BH32" s="14">
        <f t="shared" si="59"/>
        <v>-0.70945698621382836</v>
      </c>
      <c r="BI32" s="14">
        <f t="shared" si="60"/>
        <v>78.716290413585142</v>
      </c>
      <c r="BK32" s="62">
        <f t="shared" si="61"/>
        <v>98.113173205846124</v>
      </c>
      <c r="BL32" s="63">
        <f t="shared" si="62"/>
        <v>93.412995140359286</v>
      </c>
      <c r="BM32" s="63">
        <f t="shared" si="63"/>
        <v>86.559999271963932</v>
      </c>
      <c r="BN32" s="63">
        <f t="shared" si="64"/>
        <v>81.990435426234782</v>
      </c>
      <c r="BO32" s="63">
        <f t="shared" si="65"/>
        <v>78.716290413585142</v>
      </c>
      <c r="BP32" s="14">
        <f t="shared" si="66"/>
        <v>4.7001780654868384</v>
      </c>
      <c r="BQ32" s="14">
        <f t="shared" si="67"/>
        <v>6.8529958683953538</v>
      </c>
      <c r="BR32" s="14">
        <f t="shared" si="68"/>
        <v>4.5695638457291494</v>
      </c>
      <c r="BS32" s="14">
        <f t="shared" si="69"/>
        <v>3.2741450126496403</v>
      </c>
      <c r="BT32" s="14">
        <f t="shared" si="70"/>
        <v>19.396882792260982</v>
      </c>
    </row>
    <row r="33" spans="1:72" x14ac:dyDescent="0.3">
      <c r="A33" s="2" t="s">
        <v>31</v>
      </c>
      <c r="B33" s="4">
        <v>7.7993199999999998</v>
      </c>
      <c r="C33" s="1">
        <v>6.6725050000000001</v>
      </c>
      <c r="D33" s="11">
        <v>5.1929500000000006</v>
      </c>
      <c r="E33" s="1">
        <v>3.9485999999999999</v>
      </c>
      <c r="F33" s="12">
        <v>3.34789</v>
      </c>
      <c r="G33" s="21">
        <f t="shared" si="6"/>
        <v>-0.31196404765235891</v>
      </c>
      <c r="H33" s="14">
        <f t="shared" si="7"/>
        <v>-0.52290151207985269</v>
      </c>
      <c r="I33" s="14">
        <f t="shared" si="8"/>
        <v>-0.79987118339326313</v>
      </c>
      <c r="J33" s="14">
        <f t="shared" si="9"/>
        <v>-1.0328109595413903</v>
      </c>
      <c r="K33" s="14">
        <f t="shared" si="10"/>
        <v>-1.1452626434968223</v>
      </c>
      <c r="L33" s="25">
        <f t="shared" si="11"/>
        <v>0.29680160852467424</v>
      </c>
      <c r="M33" s="24">
        <f t="shared" si="12"/>
        <v>0.24434658991986985</v>
      </c>
      <c r="N33" s="24">
        <f t="shared" si="13"/>
        <v>0.17547096698990225</v>
      </c>
      <c r="O33" s="24">
        <f t="shared" si="14"/>
        <v>0.11754450843114285</v>
      </c>
      <c r="P33" s="24">
        <f t="shared" si="15"/>
        <v>8.9580508816217527E-2</v>
      </c>
      <c r="Q33" s="49">
        <f t="shared" si="16"/>
        <v>87.808096511480457</v>
      </c>
      <c r="R33" s="49">
        <f t="shared" si="17"/>
        <v>84.660795395192196</v>
      </c>
      <c r="S33" s="49">
        <f t="shared" si="18"/>
        <v>80.52825801939413</v>
      </c>
      <c r="T33" s="49">
        <f t="shared" si="19"/>
        <v>77.052670505868576</v>
      </c>
      <c r="U33" s="49">
        <f t="shared" si="20"/>
        <v>75.37483052897305</v>
      </c>
      <c r="V33" s="25">
        <f t="shared" si="21"/>
        <v>3.9961279501365653E-2</v>
      </c>
      <c r="W33" s="24">
        <f t="shared" si="22"/>
        <v>-1.2493739103438789E-2</v>
      </c>
      <c r="X33" s="24">
        <f t="shared" si="23"/>
        <v>-8.1369362033406376E-2</v>
      </c>
      <c r="Y33" s="24">
        <f t="shared" si="24"/>
        <v>-0.13929582059216578</v>
      </c>
      <c r="Z33" s="24">
        <f t="shared" si="25"/>
        <v>-0.1672598202070911</v>
      </c>
      <c r="AA33" s="58">
        <f t="shared" si="26"/>
        <v>102.39767677008194</v>
      </c>
      <c r="AB33" s="58">
        <f t="shared" si="27"/>
        <v>99.250375653793668</v>
      </c>
      <c r="AC33" s="58">
        <f t="shared" si="28"/>
        <v>95.117838277995617</v>
      </c>
      <c r="AD33" s="58">
        <f t="shared" si="29"/>
        <v>91.642250764470049</v>
      </c>
      <c r="AE33" s="58">
        <f t="shared" si="30"/>
        <v>89.964410787574536</v>
      </c>
      <c r="AF33" s="36">
        <f t="shared" si="31"/>
        <v>1</v>
      </c>
      <c r="AG33" s="34">
        <f t="shared" si="32"/>
        <v>0</v>
      </c>
      <c r="AH33" s="14">
        <f t="shared" si="33"/>
        <v>0.13807779432490569</v>
      </c>
      <c r="AI33" s="14">
        <f t="shared" si="34"/>
        <v>0.61172977323698985</v>
      </c>
      <c r="AJ33" s="14">
        <f t="shared" si="35"/>
        <v>0.13807779432490569</v>
      </c>
      <c r="AK33" s="14">
        <f t="shared" si="36"/>
        <v>104.14233382974717</v>
      </c>
      <c r="AL33" s="36">
        <f t="shared" si="37"/>
        <v>1</v>
      </c>
      <c r="AM33" s="34">
        <f t="shared" si="38"/>
        <v>0</v>
      </c>
      <c r="AN33" s="14">
        <f t="shared" si="39"/>
        <v>7.3782787563406893E-2</v>
      </c>
      <c r="AO33" s="43">
        <f t="shared" si="40"/>
        <v>0.32688187210428715</v>
      </c>
      <c r="AP33" s="43">
        <f t="shared" si="41"/>
        <v>7.3782787563406893E-2</v>
      </c>
      <c r="AQ33" s="43">
        <f t="shared" si="42"/>
        <v>102.2134836269022</v>
      </c>
      <c r="AR33" s="36">
        <f t="shared" si="43"/>
        <v>0</v>
      </c>
      <c r="AS33" s="34">
        <f t="shared" si="44"/>
        <v>1</v>
      </c>
      <c r="AT33" s="14">
        <f t="shared" si="45"/>
        <v>-1.0639232669736411E-2</v>
      </c>
      <c r="AU33" s="14">
        <f t="shared" si="46"/>
        <v>-4.7135279211941258E-2</v>
      </c>
      <c r="AV33" s="14">
        <f t="shared" si="47"/>
        <v>-4.7135279211941258E-2</v>
      </c>
      <c r="AW33" s="14">
        <f t="shared" si="48"/>
        <v>98.585941623641759</v>
      </c>
      <c r="AX33" s="36">
        <f t="shared" si="49"/>
        <v>0</v>
      </c>
      <c r="AY33" s="42">
        <f t="shared" si="50"/>
        <v>1</v>
      </c>
      <c r="AZ33" s="14">
        <f t="shared" si="51"/>
        <v>-8.1640676264000872E-2</v>
      </c>
      <c r="BA33" s="14">
        <f t="shared" si="52"/>
        <v>-0.36169488817568324</v>
      </c>
      <c r="BB33" s="14">
        <f t="shared" si="53"/>
        <v>-0.36169488817568324</v>
      </c>
      <c r="BC33" s="14">
        <f t="shared" si="54"/>
        <v>89.149153354729506</v>
      </c>
      <c r="BD33" s="36">
        <f t="shared" si="55"/>
        <v>0</v>
      </c>
      <c r="BE33" s="42">
        <f t="shared" si="56"/>
        <v>1</v>
      </c>
      <c r="BF33" s="14">
        <f t="shared" si="57"/>
        <v>-0.11591662529884683</v>
      </c>
      <c r="BG33" s="14">
        <f t="shared" si="58"/>
        <v>-0.51354854888256574</v>
      </c>
      <c r="BH33" s="14">
        <f t="shared" si="59"/>
        <v>-0.51354854888256574</v>
      </c>
      <c r="BI33" s="14">
        <f t="shared" si="60"/>
        <v>84.593543533523032</v>
      </c>
      <c r="BK33" s="62">
        <f t="shared" si="61"/>
        <v>104.14233382974717</v>
      </c>
      <c r="BL33" s="63">
        <f t="shared" si="62"/>
        <v>102.2134836269022</v>
      </c>
      <c r="BM33" s="63">
        <f t="shared" si="63"/>
        <v>98.585941623641759</v>
      </c>
      <c r="BN33" s="63">
        <f t="shared" si="64"/>
        <v>89.149153354729506</v>
      </c>
      <c r="BO33" s="63">
        <f t="shared" si="65"/>
        <v>84.593543533523032</v>
      </c>
      <c r="BP33" s="14">
        <f t="shared" si="66"/>
        <v>1.9288502028449699</v>
      </c>
      <c r="BQ33" s="14">
        <f t="shared" si="67"/>
        <v>3.6275420032604444</v>
      </c>
      <c r="BR33" s="14">
        <f t="shared" si="68"/>
        <v>9.4367882689122524</v>
      </c>
      <c r="BS33" s="14">
        <f t="shared" si="69"/>
        <v>4.555609821206474</v>
      </c>
      <c r="BT33" s="14">
        <f t="shared" si="70"/>
        <v>19.548790296224141</v>
      </c>
    </row>
    <row r="34" spans="1:72" x14ac:dyDescent="0.3">
      <c r="A34" s="2" t="s">
        <v>32</v>
      </c>
      <c r="B34" s="4">
        <v>14.853160000000001</v>
      </c>
      <c r="C34" s="1">
        <v>13.407920000000001</v>
      </c>
      <c r="D34" s="11">
        <v>11.437100000000001</v>
      </c>
      <c r="E34" s="1">
        <v>9.4424499999999991</v>
      </c>
      <c r="F34" s="12">
        <v>8.490988999999999</v>
      </c>
      <c r="G34" s="21">
        <f t="shared" si="6"/>
        <v>1.0085003800285233</v>
      </c>
      <c r="H34" s="14">
        <f t="shared" si="7"/>
        <v>0.73795440656420908</v>
      </c>
      <c r="I34" s="14">
        <f t="shared" si="8"/>
        <v>0.36902093155456389</v>
      </c>
      <c r="J34" s="14">
        <f t="shared" si="9"/>
        <v>-4.3734707388923787E-3</v>
      </c>
      <c r="K34" s="14">
        <f t="shared" si="10"/>
        <v>-0.18248502484639692</v>
      </c>
      <c r="L34" s="25">
        <f t="shared" si="11"/>
        <v>0.62516900551114851</v>
      </c>
      <c r="M34" s="24">
        <f t="shared" si="12"/>
        <v>0.55789080004848812</v>
      </c>
      <c r="N34" s="24">
        <f t="shared" si="13"/>
        <v>0.46614601517544269</v>
      </c>
      <c r="O34" s="24">
        <f t="shared" si="14"/>
        <v>0.37329190615126984</v>
      </c>
      <c r="P34" s="24">
        <f t="shared" si="15"/>
        <v>0.3289998933037786</v>
      </c>
      <c r="Q34" s="49">
        <f t="shared" si="16"/>
        <v>107.51014033066892</v>
      </c>
      <c r="R34" s="49">
        <f t="shared" si="17"/>
        <v>103.47344800290929</v>
      </c>
      <c r="S34" s="49">
        <f t="shared" si="18"/>
        <v>97.968760910526555</v>
      </c>
      <c r="T34" s="49">
        <f t="shared" si="19"/>
        <v>92.397514369076191</v>
      </c>
      <c r="U34" s="49">
        <f t="shared" si="20"/>
        <v>89.739993598226718</v>
      </c>
      <c r="V34" s="25">
        <f t="shared" si="21"/>
        <v>0.36832867648783985</v>
      </c>
      <c r="W34" s="24">
        <f t="shared" si="22"/>
        <v>0.30105047102517951</v>
      </c>
      <c r="X34" s="24">
        <f t="shared" si="23"/>
        <v>0.20930568615213407</v>
      </c>
      <c r="Y34" s="24">
        <f t="shared" si="24"/>
        <v>0.11645157712796125</v>
      </c>
      <c r="Z34" s="24">
        <f t="shared" si="25"/>
        <v>7.215956428046999E-2</v>
      </c>
      <c r="AA34" s="58">
        <f t="shared" si="26"/>
        <v>122.09972058927039</v>
      </c>
      <c r="AB34" s="58">
        <f t="shared" si="27"/>
        <v>118.06302826151077</v>
      </c>
      <c r="AC34" s="58">
        <f t="shared" si="28"/>
        <v>112.55834116912804</v>
      </c>
      <c r="AD34" s="58">
        <f t="shared" si="29"/>
        <v>106.98709462767768</v>
      </c>
      <c r="AE34" s="58">
        <f t="shared" si="30"/>
        <v>104.3295738568282</v>
      </c>
      <c r="AF34" s="36">
        <f t="shared" si="31"/>
        <v>1</v>
      </c>
      <c r="AG34" s="34">
        <f t="shared" si="32"/>
        <v>0</v>
      </c>
      <c r="AH34" s="14">
        <f t="shared" si="33"/>
        <v>0.54056328705843426</v>
      </c>
      <c r="AI34" s="14">
        <f t="shared" si="34"/>
        <v>2.3948720982201541</v>
      </c>
      <c r="AJ34" s="14">
        <f t="shared" si="35"/>
        <v>0.54056328705843426</v>
      </c>
      <c r="AK34" s="14">
        <f t="shared" si="36"/>
        <v>116.21689861175302</v>
      </c>
      <c r="AL34" s="36">
        <f t="shared" si="37"/>
        <v>1</v>
      </c>
      <c r="AM34" s="34">
        <f t="shared" si="38"/>
        <v>0</v>
      </c>
      <c r="AN34" s="14">
        <f t="shared" si="39"/>
        <v>0.45809924853215567</v>
      </c>
      <c r="AO34" s="43">
        <f t="shared" si="40"/>
        <v>2.0295294460252267</v>
      </c>
      <c r="AP34" s="43">
        <f t="shared" si="41"/>
        <v>0.45809924853215567</v>
      </c>
      <c r="AQ34" s="43">
        <f t="shared" si="42"/>
        <v>113.74297745596468</v>
      </c>
      <c r="AR34" s="36">
        <f t="shared" si="43"/>
        <v>1</v>
      </c>
      <c r="AS34" s="34">
        <f t="shared" si="44"/>
        <v>0</v>
      </c>
      <c r="AT34" s="14">
        <f t="shared" si="45"/>
        <v>0.34564610828668757</v>
      </c>
      <c r="AU34" s="14">
        <f t="shared" si="46"/>
        <v>1.5313252683116239</v>
      </c>
      <c r="AV34" s="14">
        <f t="shared" si="47"/>
        <v>0.34564610828668757</v>
      </c>
      <c r="AW34" s="14">
        <f t="shared" si="48"/>
        <v>110.36938324860063</v>
      </c>
      <c r="AX34" s="36">
        <f t="shared" si="49"/>
        <v>1</v>
      </c>
      <c r="AY34" s="42">
        <f t="shared" si="50"/>
        <v>0</v>
      </c>
      <c r="AZ34" s="14">
        <f t="shared" si="51"/>
        <v>0.23183325059769361</v>
      </c>
      <c r="BA34" s="14">
        <f t="shared" si="52"/>
        <v>1.0270970977651313</v>
      </c>
      <c r="BB34" s="14">
        <f t="shared" si="53"/>
        <v>0.23183325059769361</v>
      </c>
      <c r="BC34" s="14">
        <f t="shared" si="54"/>
        <v>106.95499751793081</v>
      </c>
      <c r="BD34" s="36">
        <f t="shared" si="55"/>
        <v>1</v>
      </c>
      <c r="BE34" s="42">
        <f t="shared" si="56"/>
        <v>0</v>
      </c>
      <c r="BF34" s="14">
        <f t="shared" si="57"/>
        <v>0.17754377856519277</v>
      </c>
      <c r="BG34" s="14">
        <f t="shared" si="58"/>
        <v>0.78657698678007826</v>
      </c>
      <c r="BH34" s="14">
        <f t="shared" si="59"/>
        <v>0.17754377856519277</v>
      </c>
      <c r="BI34" s="14">
        <f t="shared" si="60"/>
        <v>105.32631335695578</v>
      </c>
      <c r="BK34" s="62">
        <f t="shared" si="61"/>
        <v>116.21689861175302</v>
      </c>
      <c r="BL34" s="63">
        <f t="shared" si="62"/>
        <v>113.74297745596468</v>
      </c>
      <c r="BM34" s="63">
        <f t="shared" si="63"/>
        <v>110.36938324860063</v>
      </c>
      <c r="BN34" s="63">
        <f t="shared" si="64"/>
        <v>106.95499751793081</v>
      </c>
      <c r="BO34" s="63">
        <f t="shared" si="65"/>
        <v>105.32631335695578</v>
      </c>
      <c r="BP34" s="14">
        <f t="shared" si="66"/>
        <v>2.4739211557883465</v>
      </c>
      <c r="BQ34" s="14">
        <f t="shared" si="67"/>
        <v>3.3735942073640501</v>
      </c>
      <c r="BR34" s="14">
        <f t="shared" si="68"/>
        <v>3.4143857306698209</v>
      </c>
      <c r="BS34" s="14">
        <f t="shared" si="69"/>
        <v>1.6286841609750269</v>
      </c>
      <c r="BT34" s="14">
        <f t="shared" si="70"/>
        <v>10.890585254797244</v>
      </c>
    </row>
    <row r="35" spans="1:72" x14ac:dyDescent="0.3">
      <c r="A35" s="2" t="s">
        <v>33</v>
      </c>
      <c r="B35" s="4">
        <v>12.286490000000001</v>
      </c>
      <c r="C35" s="1">
        <v>10.87228</v>
      </c>
      <c r="D35" s="11">
        <v>9.2329799999999995</v>
      </c>
      <c r="E35" s="1">
        <v>7.4128100000000003</v>
      </c>
      <c r="F35" s="12">
        <v>5.9860559999999996</v>
      </c>
      <c r="G35" s="21">
        <f t="shared" si="6"/>
        <v>0.52802500312804224</v>
      </c>
      <c r="H35" s="14">
        <f t="shared" si="7"/>
        <v>0.26328778222842142</v>
      </c>
      <c r="I35" s="14">
        <f t="shared" si="8"/>
        <v>-4.3585826514797962E-2</v>
      </c>
      <c r="J35" s="14">
        <f t="shared" si="9"/>
        <v>-0.38431792950152716</v>
      </c>
      <c r="K35" s="14">
        <f t="shared" si="10"/>
        <v>-0.65140336155717493</v>
      </c>
      <c r="L35" s="25">
        <f t="shared" si="11"/>
        <v>0.505686461701922</v>
      </c>
      <c r="M35" s="24">
        <f t="shared" si="12"/>
        <v>0.43985275176630656</v>
      </c>
      <c r="N35" s="24">
        <f t="shared" si="13"/>
        <v>0.36354074669106712</v>
      </c>
      <c r="O35" s="24">
        <f t="shared" si="14"/>
        <v>0.27880895734329758</v>
      </c>
      <c r="P35" s="24">
        <f t="shared" si="15"/>
        <v>0.21239130438830567</v>
      </c>
      <c r="Q35" s="49">
        <f t="shared" si="16"/>
        <v>100.34118770211532</v>
      </c>
      <c r="R35" s="49">
        <f t="shared" si="17"/>
        <v>96.391165105978388</v>
      </c>
      <c r="S35" s="49">
        <f t="shared" si="18"/>
        <v>91.812444801464025</v>
      </c>
      <c r="T35" s="49">
        <f t="shared" si="19"/>
        <v>86.728537440597847</v>
      </c>
      <c r="U35" s="49">
        <f t="shared" si="20"/>
        <v>82.743478263298343</v>
      </c>
      <c r="V35" s="25">
        <f t="shared" si="21"/>
        <v>0.24884613267861344</v>
      </c>
      <c r="W35" s="24">
        <f t="shared" si="22"/>
        <v>0.18301242274299798</v>
      </c>
      <c r="X35" s="24">
        <f t="shared" si="23"/>
        <v>0.10670041766775849</v>
      </c>
      <c r="Y35" s="24">
        <f t="shared" si="24"/>
        <v>2.1968628319988994E-2</v>
      </c>
      <c r="Z35" s="24">
        <f t="shared" si="25"/>
        <v>-4.4449024635002929E-2</v>
      </c>
      <c r="AA35" s="58">
        <f t="shared" si="26"/>
        <v>114.93076796071681</v>
      </c>
      <c r="AB35" s="58">
        <f t="shared" si="27"/>
        <v>110.98074536457987</v>
      </c>
      <c r="AC35" s="58">
        <f t="shared" si="28"/>
        <v>106.40202506006551</v>
      </c>
      <c r="AD35" s="58">
        <f t="shared" si="29"/>
        <v>101.31811769919933</v>
      </c>
      <c r="AE35" s="58">
        <f t="shared" si="30"/>
        <v>97.333058521899829</v>
      </c>
      <c r="AF35" s="36">
        <f t="shared" si="31"/>
        <v>1</v>
      </c>
      <c r="AG35" s="34">
        <f t="shared" si="32"/>
        <v>0</v>
      </c>
      <c r="AH35" s="14">
        <f t="shared" si="33"/>
        <v>0.39411150481863777</v>
      </c>
      <c r="AI35" s="14">
        <f t="shared" si="34"/>
        <v>1.7460428206543832</v>
      </c>
      <c r="AJ35" s="14">
        <f t="shared" si="35"/>
        <v>0.39411150481863777</v>
      </c>
      <c r="AK35" s="14">
        <f t="shared" si="36"/>
        <v>111.82334514455913</v>
      </c>
      <c r="AL35" s="36">
        <f t="shared" si="37"/>
        <v>1</v>
      </c>
      <c r="AM35" s="34">
        <f t="shared" si="38"/>
        <v>0</v>
      </c>
      <c r="AN35" s="14">
        <f t="shared" si="39"/>
        <v>0.31341800898109634</v>
      </c>
      <c r="AO35" s="43">
        <f t="shared" si="40"/>
        <v>1.3885442514474773</v>
      </c>
      <c r="AP35" s="43">
        <f t="shared" si="41"/>
        <v>0.31341800898109634</v>
      </c>
      <c r="AQ35" s="43">
        <f t="shared" si="42"/>
        <v>109.40254026943289</v>
      </c>
      <c r="AR35" s="36">
        <f t="shared" si="43"/>
        <v>1</v>
      </c>
      <c r="AS35" s="34">
        <f t="shared" si="44"/>
        <v>0</v>
      </c>
      <c r="AT35" s="14">
        <f t="shared" si="45"/>
        <v>0.21988108891513602</v>
      </c>
      <c r="AU35" s="14">
        <f t="shared" si="46"/>
        <v>0.9741451137657462</v>
      </c>
      <c r="AV35" s="14">
        <f t="shared" si="47"/>
        <v>0.21988108891513602</v>
      </c>
      <c r="AW35" s="14">
        <f t="shared" si="48"/>
        <v>106.59643266745408</v>
      </c>
      <c r="AX35" s="36">
        <f t="shared" si="49"/>
        <v>1</v>
      </c>
      <c r="AY35" s="42">
        <f t="shared" si="50"/>
        <v>0</v>
      </c>
      <c r="AZ35" s="14">
        <f t="shared" si="51"/>
        <v>0.11602389633509648</v>
      </c>
      <c r="BA35" s="14">
        <f t="shared" si="52"/>
        <v>0.5140237946452948</v>
      </c>
      <c r="BB35" s="14">
        <f t="shared" si="53"/>
        <v>0.11602389633509648</v>
      </c>
      <c r="BC35" s="14">
        <f t="shared" si="54"/>
        <v>103.48071689005289</v>
      </c>
      <c r="BD35" s="36">
        <f t="shared" si="55"/>
        <v>1</v>
      </c>
      <c r="BE35" s="42">
        <f t="shared" si="56"/>
        <v>0</v>
      </c>
      <c r="BF35" s="14">
        <f t="shared" si="57"/>
        <v>3.4614651625897941E-2</v>
      </c>
      <c r="BG35" s="14">
        <f t="shared" si="58"/>
        <v>0.15335422392366935</v>
      </c>
      <c r="BH35" s="14">
        <f t="shared" si="59"/>
        <v>3.4614651625897941E-2</v>
      </c>
      <c r="BI35" s="14">
        <f t="shared" si="60"/>
        <v>101.03843954877694</v>
      </c>
      <c r="BK35" s="62">
        <f t="shared" si="61"/>
        <v>111.82334514455913</v>
      </c>
      <c r="BL35" s="63">
        <f t="shared" si="62"/>
        <v>109.40254026943289</v>
      </c>
      <c r="BM35" s="63">
        <f t="shared" si="63"/>
        <v>106.59643266745408</v>
      </c>
      <c r="BN35" s="63">
        <f t="shared" si="64"/>
        <v>103.48071689005289</v>
      </c>
      <c r="BO35" s="63">
        <f t="shared" si="65"/>
        <v>101.03843954877694</v>
      </c>
      <c r="BP35" s="14">
        <f t="shared" si="66"/>
        <v>2.4208048751262368</v>
      </c>
      <c r="BQ35" s="14">
        <f t="shared" si="67"/>
        <v>2.8061076019788089</v>
      </c>
      <c r="BR35" s="14">
        <f t="shared" si="68"/>
        <v>3.1157157774011921</v>
      </c>
      <c r="BS35" s="14">
        <f t="shared" si="69"/>
        <v>2.442277341275954</v>
      </c>
      <c r="BT35" s="14">
        <f t="shared" si="70"/>
        <v>10.784905595782192</v>
      </c>
    </row>
    <row r="36" spans="1:72" x14ac:dyDescent="0.3">
      <c r="A36" s="2" t="s">
        <v>34</v>
      </c>
      <c r="B36" s="4">
        <v>7.9649200000000002</v>
      </c>
      <c r="C36" s="1">
        <v>7.1915509999999996</v>
      </c>
      <c r="D36" s="11">
        <v>5.5475399999999997</v>
      </c>
      <c r="E36" s="1">
        <v>4.3876499999999998</v>
      </c>
      <c r="F36" s="12">
        <v>3.7519499999999999</v>
      </c>
      <c r="G36" s="21">
        <f t="shared" si="6"/>
        <v>-0.28096406619205438</v>
      </c>
      <c r="H36" s="14">
        <f t="shared" si="7"/>
        <v>-0.42573716197692291</v>
      </c>
      <c r="I36" s="14">
        <f t="shared" si="8"/>
        <v>-0.73349266028934201</v>
      </c>
      <c r="J36" s="14">
        <f t="shared" si="9"/>
        <v>-0.95062169710089117</v>
      </c>
      <c r="K36" s="14">
        <f t="shared" si="10"/>
        <v>-1.069623437525502</v>
      </c>
      <c r="L36" s="25">
        <f t="shared" si="11"/>
        <v>0.30451055017077916</v>
      </c>
      <c r="M36" s="24">
        <f t="shared" si="12"/>
        <v>0.26850900130660976</v>
      </c>
      <c r="N36" s="24">
        <f t="shared" si="13"/>
        <v>0.19197769173804416</v>
      </c>
      <c r="O36" s="24">
        <f t="shared" si="14"/>
        <v>0.13798297962511827</v>
      </c>
      <c r="P36" s="24">
        <f t="shared" si="15"/>
        <v>0.10839014022639336</v>
      </c>
      <c r="Q36" s="49">
        <f t="shared" si="16"/>
        <v>88.270633010246755</v>
      </c>
      <c r="R36" s="49">
        <f t="shared" si="17"/>
        <v>86.110540078396582</v>
      </c>
      <c r="S36" s="49">
        <f t="shared" si="18"/>
        <v>81.518661504282647</v>
      </c>
      <c r="T36" s="49">
        <f t="shared" si="19"/>
        <v>78.278978777507092</v>
      </c>
      <c r="U36" s="49">
        <f t="shared" si="20"/>
        <v>76.5034084135836</v>
      </c>
      <c r="V36" s="25">
        <f t="shared" si="21"/>
        <v>4.7670221147470507E-2</v>
      </c>
      <c r="W36" s="24">
        <f t="shared" si="22"/>
        <v>1.1668672283301099E-2</v>
      </c>
      <c r="X36" s="24">
        <f t="shared" si="23"/>
        <v>-6.4862637285264438E-2</v>
      </c>
      <c r="Y36" s="24">
        <f t="shared" si="24"/>
        <v>-0.11885734939819037</v>
      </c>
      <c r="Z36" s="24">
        <f t="shared" si="25"/>
        <v>-0.14845018879691527</v>
      </c>
      <c r="AA36" s="58">
        <f t="shared" si="26"/>
        <v>102.86021326884823</v>
      </c>
      <c r="AB36" s="58">
        <f t="shared" si="27"/>
        <v>100.70012033699807</v>
      </c>
      <c r="AC36" s="58">
        <f t="shared" si="28"/>
        <v>96.108241762884134</v>
      </c>
      <c r="AD36" s="58">
        <f t="shared" si="29"/>
        <v>92.868559036108579</v>
      </c>
      <c r="AE36" s="58">
        <f t="shared" si="30"/>
        <v>91.092988672185086</v>
      </c>
      <c r="AF36" s="36">
        <f t="shared" si="31"/>
        <v>1</v>
      </c>
      <c r="AG36" s="34">
        <f t="shared" si="32"/>
        <v>0</v>
      </c>
      <c r="AH36" s="14">
        <f t="shared" si="33"/>
        <v>0.14752677496476604</v>
      </c>
      <c r="AI36" s="14">
        <f t="shared" si="34"/>
        <v>0.65359184680503402</v>
      </c>
      <c r="AJ36" s="14">
        <f t="shared" si="35"/>
        <v>0.14752677496476604</v>
      </c>
      <c r="AK36" s="14">
        <f t="shared" si="36"/>
        <v>104.42580324894298</v>
      </c>
      <c r="AL36" s="36">
        <f t="shared" si="37"/>
        <v>1</v>
      </c>
      <c r="AM36" s="34">
        <f t="shared" si="38"/>
        <v>0</v>
      </c>
      <c r="AN36" s="14">
        <f t="shared" si="39"/>
        <v>0.10339906537256711</v>
      </c>
      <c r="AO36" s="43">
        <f t="shared" si="40"/>
        <v>0.45809166580717953</v>
      </c>
      <c r="AP36" s="43">
        <f t="shared" si="41"/>
        <v>0.10339906537256711</v>
      </c>
      <c r="AQ36" s="43">
        <f t="shared" si="42"/>
        <v>103.10197196117701</v>
      </c>
      <c r="AR36" s="36">
        <f t="shared" si="43"/>
        <v>1</v>
      </c>
      <c r="AS36" s="34">
        <f t="shared" si="44"/>
        <v>0</v>
      </c>
      <c r="AT36" s="14">
        <f t="shared" si="45"/>
        <v>9.5933400663026115E-3</v>
      </c>
      <c r="AU36" s="14">
        <f t="shared" si="46"/>
        <v>4.2501633025333552E-2</v>
      </c>
      <c r="AV36" s="14">
        <f t="shared" si="47"/>
        <v>9.5933400663026115E-3</v>
      </c>
      <c r="AW36" s="14">
        <f t="shared" si="48"/>
        <v>100.28780020198907</v>
      </c>
      <c r="AX36" s="36">
        <f t="shared" si="49"/>
        <v>0</v>
      </c>
      <c r="AY36" s="42">
        <f t="shared" si="50"/>
        <v>1</v>
      </c>
      <c r="AZ36" s="14">
        <f t="shared" si="51"/>
        <v>-5.6588895165385698E-2</v>
      </c>
      <c r="BA36" s="14">
        <f t="shared" si="52"/>
        <v>-0.25070730725750845</v>
      </c>
      <c r="BB36" s="14">
        <f t="shared" si="53"/>
        <v>-0.25070730725750845</v>
      </c>
      <c r="BC36" s="14">
        <f t="shared" si="54"/>
        <v>92.478780782274754</v>
      </c>
      <c r="BD36" s="36">
        <f t="shared" si="55"/>
        <v>0</v>
      </c>
      <c r="BE36" s="42">
        <f t="shared" si="56"/>
        <v>1</v>
      </c>
      <c r="BF36" s="14">
        <f t="shared" si="57"/>
        <v>-9.2861340773834997E-2</v>
      </c>
      <c r="BG36" s="14">
        <f t="shared" si="58"/>
        <v>-0.41140610053773558</v>
      </c>
      <c r="BH36" s="14">
        <f t="shared" si="59"/>
        <v>-0.41140610053773558</v>
      </c>
      <c r="BI36" s="14">
        <f t="shared" si="60"/>
        <v>87.657816983867932</v>
      </c>
      <c r="BK36" s="62">
        <f t="shared" si="61"/>
        <v>104.42580324894298</v>
      </c>
      <c r="BL36" s="63">
        <f t="shared" si="62"/>
        <v>103.10197196117701</v>
      </c>
      <c r="BM36" s="63">
        <f t="shared" si="63"/>
        <v>100.28780020198907</v>
      </c>
      <c r="BN36" s="63">
        <f t="shared" si="64"/>
        <v>92.478780782274754</v>
      </c>
      <c r="BO36" s="63">
        <f t="shared" si="65"/>
        <v>87.657816983867932</v>
      </c>
      <c r="BP36" s="14">
        <f t="shared" si="66"/>
        <v>1.3238312877659695</v>
      </c>
      <c r="BQ36" s="14">
        <f t="shared" si="67"/>
        <v>2.8141717591879427</v>
      </c>
      <c r="BR36" s="14">
        <f t="shared" si="68"/>
        <v>7.8090194197143177</v>
      </c>
      <c r="BS36" s="14">
        <f t="shared" si="69"/>
        <v>4.8209637984068223</v>
      </c>
      <c r="BT36" s="14">
        <f t="shared" si="70"/>
        <v>16.767986265075052</v>
      </c>
    </row>
    <row r="38" spans="1:72" x14ac:dyDescent="0.3">
      <c r="A38" s="2" t="s">
        <v>40</v>
      </c>
      <c r="B38" s="19">
        <f>AVERAGE(B5:B36)</f>
        <v>9.4658128124999994</v>
      </c>
      <c r="D38" t="s">
        <v>44</v>
      </c>
      <c r="E38" s="19">
        <f>MAX(B5:F36)</f>
        <v>22.905110000000001</v>
      </c>
      <c r="G38" t="s">
        <v>44</v>
      </c>
      <c r="H38" s="14">
        <f>MAX(G5:K36)</f>
        <v>2.5158089592513408</v>
      </c>
      <c r="L38" t="s">
        <v>44</v>
      </c>
      <c r="M38" s="19">
        <f>MAX(L5:P36)</f>
        <v>1</v>
      </c>
      <c r="Q38" s="33" t="s">
        <v>44</v>
      </c>
      <c r="R38" s="52">
        <f>MAX(Q5:U36)</f>
        <v>130</v>
      </c>
      <c r="V38" t="s">
        <v>44</v>
      </c>
      <c r="W38" s="14">
        <f>MAX(V5:Z36)</f>
        <v>0.74315967097669144</v>
      </c>
      <c r="AA38" s="54" t="s">
        <v>44</v>
      </c>
      <c r="AB38" s="15">
        <f>MAX(AA5:AE36)</f>
        <v>144.58958025860147</v>
      </c>
      <c r="AF38" t="s">
        <v>44</v>
      </c>
      <c r="AG38" s="14">
        <f>MAX(AK5:AK36,AQ5:AQ36,AW5:AW36,BC5,BC5:BC36,BI5:BI36)</f>
        <v>130</v>
      </c>
      <c r="BK38" s="13" t="s">
        <v>44</v>
      </c>
      <c r="BL38" s="63">
        <f>MAX(BK5:BO36)</f>
        <v>130</v>
      </c>
    </row>
    <row r="39" spans="1:72" x14ac:dyDescent="0.3">
      <c r="A39" s="2" t="s">
        <v>41</v>
      </c>
      <c r="B39" s="19">
        <f>_xlfn.STDEV.P(B5:B36)</f>
        <v>5.3419386786424727</v>
      </c>
      <c r="D39" t="s">
        <v>45</v>
      </c>
      <c r="E39" s="19">
        <f>MIN(B5:F36)</f>
        <v>1.423562</v>
      </c>
      <c r="G39" t="s">
        <v>45</v>
      </c>
      <c r="H39" s="14">
        <f>MIN(G5:K36)</f>
        <v>-1.505492911151078</v>
      </c>
      <c r="L39" t="s">
        <v>45</v>
      </c>
      <c r="M39" s="19">
        <f>MIN(L5:P36)</f>
        <v>0</v>
      </c>
      <c r="Q39" s="33" t="s">
        <v>45</v>
      </c>
      <c r="R39" s="52">
        <f>MIN(Q5:U36)</f>
        <v>70</v>
      </c>
      <c r="V39" t="s">
        <v>45</v>
      </c>
      <c r="W39" s="14">
        <f>MIN(V5:Z36)</f>
        <v>-0.25684032902330861</v>
      </c>
      <c r="AA39" s="54" t="s">
        <v>45</v>
      </c>
      <c r="AB39" s="15">
        <f>MIN(AA5:AE36)</f>
        <v>84.589580258601487</v>
      </c>
      <c r="AF39" t="s">
        <v>45</v>
      </c>
      <c r="AG39" s="14">
        <f>MIN(AK5:AK36,AQ5:AQ36,AW5:AW36,BC5,BC5:BC36,BI5:BI36)</f>
        <v>70</v>
      </c>
      <c r="BK39" s="13" t="s">
        <v>45</v>
      </c>
      <c r="BL39" s="63">
        <f>MIN(BK5:BO36)</f>
        <v>70</v>
      </c>
    </row>
    <row r="40" spans="1:72" x14ac:dyDescent="0.3">
      <c r="AA40" s="54"/>
      <c r="AB40" s="54"/>
      <c r="BK40" s="13"/>
      <c r="BL40" s="13"/>
    </row>
    <row r="41" spans="1:72" x14ac:dyDescent="0.3">
      <c r="Q41" s="33" t="s">
        <v>50</v>
      </c>
      <c r="R41" s="17">
        <f>R38-R39</f>
        <v>60</v>
      </c>
      <c r="V41" t="s">
        <v>50</v>
      </c>
      <c r="W41" s="14">
        <f>W38-W39</f>
        <v>1</v>
      </c>
      <c r="AA41" s="54" t="s">
        <v>50</v>
      </c>
      <c r="AB41" s="15">
        <f>AB38-AB39</f>
        <v>59.999999999999986</v>
      </c>
      <c r="AF41" t="s">
        <v>50</v>
      </c>
      <c r="AG41" s="14">
        <f>AG38-AG39</f>
        <v>60</v>
      </c>
      <c r="BK41" s="13" t="s">
        <v>50</v>
      </c>
      <c r="BL41" s="63">
        <f>BL38-BL39</f>
        <v>60</v>
      </c>
    </row>
    <row r="43" spans="1:72" x14ac:dyDescent="0.3">
      <c r="L43" t="s">
        <v>63</v>
      </c>
      <c r="M43" s="14">
        <f>AVERAGE(L5:P36)</f>
        <v>0.25684032902330883</v>
      </c>
      <c r="O43">
        <f>(L5-M43)/M44</f>
        <v>-0.45335639877742412</v>
      </c>
    </row>
    <row r="44" spans="1:72" x14ac:dyDescent="0.3">
      <c r="L44" t="s">
        <v>64</v>
      </c>
      <c r="M44">
        <f>_xlfn.STDEV.P(L5:P36)</f>
        <v>0.21593116728017187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64"/>
  <sheetViews>
    <sheetView topLeftCell="V1" workbookViewId="0">
      <selection activeCell="L17" sqref="L17"/>
    </sheetView>
  </sheetViews>
  <sheetFormatPr baseColWidth="10" defaultRowHeight="14.4" x14ac:dyDescent="0.3"/>
  <cols>
    <col min="1" max="1" width="5" style="9" bestFit="1" customWidth="1"/>
    <col min="2" max="2" width="7.6640625" bestFit="1" customWidth="1"/>
    <col min="3" max="5" width="4.5546875" bestFit="1" customWidth="1"/>
    <col min="6" max="6" width="7.6640625" bestFit="1" customWidth="1"/>
    <col min="7" max="11" width="5" bestFit="1" customWidth="1"/>
    <col min="12" max="12" width="9" customWidth="1"/>
    <col min="13" max="13" width="8.33203125" customWidth="1"/>
    <col min="14" max="17" width="6.5546875" customWidth="1"/>
    <col min="18" max="18" width="5.77734375" customWidth="1"/>
    <col min="19" max="19" width="4.77734375" customWidth="1"/>
    <col min="20" max="22" width="5.21875" customWidth="1"/>
    <col min="23" max="23" width="7.109375" customWidth="1"/>
    <col min="24" max="24" width="5.44140625" customWidth="1"/>
    <col min="25" max="25" width="4.77734375" customWidth="1"/>
    <col min="26" max="26" width="5.21875" customWidth="1"/>
    <col min="27" max="27" width="5" customWidth="1"/>
    <col min="28" max="28" width="5.21875" customWidth="1"/>
    <col min="29" max="29" width="7.21875" customWidth="1"/>
    <col min="30" max="30" width="5.77734375" customWidth="1"/>
    <col min="31" max="31" width="4.77734375" customWidth="1"/>
    <col min="32" max="34" width="5.21875" customWidth="1"/>
    <col min="35" max="35" width="6.44140625" customWidth="1"/>
    <col min="36" max="36" width="5.77734375" customWidth="1"/>
    <col min="37" max="37" width="4.77734375" customWidth="1"/>
    <col min="38" max="40" width="5.21875" customWidth="1"/>
    <col min="41" max="41" width="6.5546875" customWidth="1"/>
    <col min="42" max="42" width="1.5546875" customWidth="1"/>
    <col min="43" max="47" width="6.5546875" bestFit="1" customWidth="1"/>
  </cols>
  <sheetData>
    <row r="1" spans="1:52" x14ac:dyDescent="0.3">
      <c r="F1" s="168"/>
      <c r="L1" s="6" t="s">
        <v>53</v>
      </c>
      <c r="N1" s="35">
        <f>MEDIAN(G5:K36)</f>
        <v>4.9106144999999994</v>
      </c>
      <c r="P1" s="5" t="s">
        <v>54</v>
      </c>
      <c r="Q1" s="5"/>
      <c r="R1" s="35">
        <f>MAX(G5:K36)</f>
        <v>15.891930000000002</v>
      </c>
    </row>
    <row r="2" spans="1:52" ht="15.6" x14ac:dyDescent="0.35">
      <c r="F2" s="20" t="s">
        <v>179</v>
      </c>
      <c r="L2" s="20" t="s">
        <v>49</v>
      </c>
      <c r="P2" s="5" t="s">
        <v>55</v>
      </c>
      <c r="Q2" s="5"/>
      <c r="R2" s="35">
        <f>MIN(G5:K36)</f>
        <v>2.05348</v>
      </c>
      <c r="AV2" s="147" t="s">
        <v>161</v>
      </c>
      <c r="AW2" s="146"/>
      <c r="AX2" s="146"/>
      <c r="AY2" s="146"/>
    </row>
    <row r="3" spans="1:52" ht="15.6" x14ac:dyDescent="0.35">
      <c r="C3" s="88"/>
      <c r="D3" s="88"/>
      <c r="E3" s="88"/>
      <c r="F3" s="168"/>
      <c r="G3" s="5" t="s">
        <v>180</v>
      </c>
      <c r="L3" s="23">
        <v>2000</v>
      </c>
      <c r="R3" s="22">
        <v>2005</v>
      </c>
      <c r="X3" s="22">
        <v>2010</v>
      </c>
      <c r="AD3" s="22">
        <v>2015</v>
      </c>
      <c r="AJ3" s="22">
        <v>2020</v>
      </c>
      <c r="AQ3" s="59" t="s">
        <v>49</v>
      </c>
      <c r="AR3" s="10" t="s">
        <v>62</v>
      </c>
      <c r="AS3" s="10"/>
      <c r="AT3" s="10"/>
      <c r="AU3" s="13"/>
      <c r="AV3" s="146">
        <v>2005</v>
      </c>
      <c r="AW3" s="146">
        <v>2010</v>
      </c>
      <c r="AX3" s="146">
        <v>2015</v>
      </c>
      <c r="AY3" s="146">
        <v>2020</v>
      </c>
      <c r="AZ3" s="146">
        <v>2000</v>
      </c>
    </row>
    <row r="4" spans="1:52" ht="15.6" x14ac:dyDescent="0.35">
      <c r="A4" s="6" t="s">
        <v>36</v>
      </c>
      <c r="B4" s="5" t="s">
        <v>35</v>
      </c>
      <c r="C4" s="87" t="s">
        <v>0</v>
      </c>
      <c r="D4" s="87" t="s">
        <v>1</v>
      </c>
      <c r="E4" s="87" t="s">
        <v>2</v>
      </c>
      <c r="F4" s="23" t="s">
        <v>35</v>
      </c>
      <c r="G4" s="22">
        <v>2000</v>
      </c>
      <c r="H4" s="22">
        <v>2005</v>
      </c>
      <c r="I4" s="22">
        <v>2010</v>
      </c>
      <c r="J4" s="22">
        <v>2015</v>
      </c>
      <c r="K4" s="22">
        <v>2020</v>
      </c>
      <c r="L4" s="37" t="s">
        <v>52</v>
      </c>
      <c r="M4" s="38" t="s">
        <v>51</v>
      </c>
      <c r="N4" s="39" t="s">
        <v>56</v>
      </c>
      <c r="O4" s="39" t="s">
        <v>57</v>
      </c>
      <c r="P4" s="45" t="s">
        <v>58</v>
      </c>
      <c r="Q4" s="40" t="s">
        <v>49</v>
      </c>
      <c r="R4" s="41" t="s">
        <v>52</v>
      </c>
      <c r="S4" s="38" t="s">
        <v>51</v>
      </c>
      <c r="T4" s="39" t="s">
        <v>56</v>
      </c>
      <c r="U4" s="39" t="s">
        <v>57</v>
      </c>
      <c r="V4" s="39" t="s">
        <v>58</v>
      </c>
      <c r="W4" s="40" t="s">
        <v>49</v>
      </c>
      <c r="X4" s="41" t="s">
        <v>52</v>
      </c>
      <c r="Y4" s="38" t="s">
        <v>51</v>
      </c>
      <c r="Z4" s="39" t="s">
        <v>56</v>
      </c>
      <c r="AA4" s="39" t="s">
        <v>57</v>
      </c>
      <c r="AB4" s="39" t="s">
        <v>58</v>
      </c>
      <c r="AC4" s="44" t="s">
        <v>49</v>
      </c>
      <c r="AD4" s="37" t="s">
        <v>52</v>
      </c>
      <c r="AE4" s="38" t="s">
        <v>51</v>
      </c>
      <c r="AF4" s="39" t="s">
        <v>56</v>
      </c>
      <c r="AG4" s="39" t="s">
        <v>57</v>
      </c>
      <c r="AH4" s="39" t="s">
        <v>58</v>
      </c>
      <c r="AI4" s="44" t="s">
        <v>49</v>
      </c>
      <c r="AJ4" s="37" t="s">
        <v>52</v>
      </c>
      <c r="AK4" s="38" t="s">
        <v>51</v>
      </c>
      <c r="AL4" s="39" t="s">
        <v>56</v>
      </c>
      <c r="AM4" s="39" t="s">
        <v>57</v>
      </c>
      <c r="AN4" s="39" t="s">
        <v>58</v>
      </c>
      <c r="AO4" s="44" t="s">
        <v>49</v>
      </c>
      <c r="AQ4" s="60">
        <v>2000</v>
      </c>
      <c r="AR4" s="61">
        <v>2005</v>
      </c>
      <c r="AS4" s="61">
        <v>2010</v>
      </c>
      <c r="AT4" s="61">
        <v>2015</v>
      </c>
      <c r="AU4" s="61">
        <v>2020</v>
      </c>
      <c r="AV4" s="61">
        <v>2000</v>
      </c>
      <c r="AW4" s="61">
        <v>2005</v>
      </c>
      <c r="AX4" s="61">
        <v>2010</v>
      </c>
      <c r="AY4" s="61">
        <v>2015</v>
      </c>
      <c r="AZ4" s="146">
        <v>2020</v>
      </c>
    </row>
    <row r="5" spans="1:52" x14ac:dyDescent="0.3">
      <c r="A5" s="7">
        <v>2000</v>
      </c>
      <c r="B5" s="2" t="s">
        <v>3</v>
      </c>
      <c r="C5" s="4">
        <v>4.8379799999999999</v>
      </c>
      <c r="D5" s="4">
        <v>6.8927899999999998</v>
      </c>
      <c r="E5" s="4">
        <v>49.069099999999999</v>
      </c>
      <c r="F5" s="173" t="s">
        <v>3</v>
      </c>
      <c r="G5" s="4">
        <f>D5</f>
        <v>6.8927899999999998</v>
      </c>
      <c r="H5" s="1">
        <f>D37</f>
        <v>4.5265370000000003</v>
      </c>
      <c r="I5" s="11">
        <f>D69</f>
        <v>4.2626499999999998</v>
      </c>
      <c r="J5" s="1">
        <f>D101</f>
        <v>3.4176600000000001</v>
      </c>
      <c r="K5" s="12">
        <f>D133</f>
        <v>5.0119829999999999</v>
      </c>
      <c r="L5" s="36">
        <f t="shared" ref="L5:L36" si="0">IF(G5&gt;=$N$1,1,0)</f>
        <v>1</v>
      </c>
      <c r="M5" s="34">
        <f t="shared" ref="M5:M36" si="1">IF(G5&lt;$N$1,1,0)</f>
        <v>0</v>
      </c>
      <c r="N5" s="14">
        <f t="shared" ref="N5:N36" si="2">(G5-$N$1)/($R$1-$N$1)</f>
        <v>0.18050437581909015</v>
      </c>
      <c r="O5" s="14">
        <f t="shared" ref="O5:O36" si="3">(G5-$N$1)/($N$1-$R$2)</f>
        <v>0.69376345425810393</v>
      </c>
      <c r="P5" s="14">
        <f>(N5*L5)+(O5*M5)</f>
        <v>0.18050437581909015</v>
      </c>
      <c r="Q5" s="14">
        <f>(P5*30)+100</f>
        <v>105.4151312745727</v>
      </c>
      <c r="R5" s="36">
        <f t="shared" ref="R5:R36" si="4">IF(H5&gt;=$N$1,1,0)</f>
        <v>0</v>
      </c>
      <c r="S5" s="34">
        <f t="shared" ref="S5:S36" si="5">IF(H5&lt;$N$1,1,0)</f>
        <v>1</v>
      </c>
      <c r="T5" s="14">
        <f t="shared" ref="T5:T36" si="6">(H5-$N$1)/($R$1-$N$1)</f>
        <v>-3.4975545507275434E-2</v>
      </c>
      <c r="U5" s="14">
        <f t="shared" ref="U5:U36" si="7">(H5-$N$1)/($N$1-$R$2)</f>
        <v>-0.13442751820049048</v>
      </c>
      <c r="V5" s="14">
        <f>(T5*R5)+(U5*S5)</f>
        <v>-0.13442751820049048</v>
      </c>
      <c r="W5" s="43">
        <f>(V5*30)+100</f>
        <v>95.96717445398528</v>
      </c>
      <c r="X5" s="46">
        <f t="shared" ref="X5:X36" si="8">IF(I5&gt;=$N$1,1,0)</f>
        <v>0</v>
      </c>
      <c r="Y5" s="34">
        <f t="shared" ref="Y5:Y36" si="9">IF(I5&lt;$N$1,1,0)</f>
        <v>1</v>
      </c>
      <c r="Z5" s="14">
        <f t="shared" ref="Z5:Z36" si="10">(I5-$N$1)/($R$1-$N$1)</f>
        <v>-5.9006090845855348E-2</v>
      </c>
      <c r="AA5" s="14">
        <f t="shared" ref="AA5:AA36" si="11">(I5-$N$1)/($N$1-$R$2)</f>
        <v>-0.22678823835559708</v>
      </c>
      <c r="AB5" s="14">
        <f>(Z5*X5)+(AA5*Y5)</f>
        <v>-0.22678823835559708</v>
      </c>
      <c r="AC5" s="14">
        <f>(AB5*30)+100</f>
        <v>93.196352849332087</v>
      </c>
      <c r="AD5" s="36">
        <f t="shared" ref="AD5:AD36" si="12">IF(J5&gt;=$N$1,1,0)</f>
        <v>0</v>
      </c>
      <c r="AE5" s="42">
        <f t="shared" ref="AE5:AE36" si="13">IF(J5&lt;$N$1,1,0)</f>
        <v>1</v>
      </c>
      <c r="AF5" s="14">
        <f t="shared" ref="AF5:AF36" si="14">(J5-$N$1)/($R$1-$N$1)</f>
        <v>-0.135954066705396</v>
      </c>
      <c r="AG5" s="14">
        <f t="shared" ref="AG5:AG36" si="15">(J5-$N$1)/($N$1-$R$2)</f>
        <v>-0.52253560341663985</v>
      </c>
      <c r="AH5" s="14">
        <f>(AF5*AD5)+(AG5*AE5)</f>
        <v>-0.52253560341663985</v>
      </c>
      <c r="AI5" s="14">
        <f>(AH5*30)+100</f>
        <v>84.323931897500799</v>
      </c>
      <c r="AJ5" s="36">
        <f t="shared" ref="AJ5:AJ36" si="16">IF(K5&gt;=$N$1,1,0)</f>
        <v>1</v>
      </c>
      <c r="AK5" s="42">
        <f t="shared" ref="AK5:AK36" si="17">IF(K5&lt;$N$1,1,0)</f>
        <v>0</v>
      </c>
      <c r="AL5" s="14">
        <f t="shared" ref="AL5:AL36" si="18">(K5-$N$1)/($R$1-$N$1)</f>
        <v>9.2309978708835384E-3</v>
      </c>
      <c r="AM5" s="14">
        <f t="shared" ref="AM5:AM36" si="19">(K5-$N$1)/($N$1-$R$2)</f>
        <v>3.5479078776305573E-2</v>
      </c>
      <c r="AN5" s="14">
        <f>(AL5*AJ5)+(AM5*AK5)</f>
        <v>9.2309978708835384E-3</v>
      </c>
      <c r="AO5" s="14">
        <f>(AN5*30)+100</f>
        <v>100.27692993612651</v>
      </c>
      <c r="AQ5" s="62">
        <f>Q5</f>
        <v>105.4151312745727</v>
      </c>
      <c r="AR5" s="63">
        <f>W5</f>
        <v>95.96717445398528</v>
      </c>
      <c r="AS5" s="63">
        <f>AC5</f>
        <v>93.196352849332087</v>
      </c>
      <c r="AT5" s="63">
        <f>AI5</f>
        <v>84.323931897500799</v>
      </c>
      <c r="AU5" s="63">
        <f>AO5</f>
        <v>100.27692993612651</v>
      </c>
      <c r="AV5" s="14">
        <f>AQ5-AR5</f>
        <v>9.4479568205874216</v>
      </c>
      <c r="AW5" s="14">
        <f t="shared" ref="AW5:AY20" si="20">AR5-AS5</f>
        <v>2.770821604653193</v>
      </c>
      <c r="AX5" s="14">
        <f t="shared" si="20"/>
        <v>8.8724209518312875</v>
      </c>
      <c r="AY5" s="14">
        <f t="shared" si="20"/>
        <v>-15.952998038625708</v>
      </c>
      <c r="AZ5" s="14">
        <f>AQ5-AU5</f>
        <v>5.1382013384461942</v>
      </c>
    </row>
    <row r="6" spans="1:52" x14ac:dyDescent="0.3">
      <c r="A6" s="7">
        <v>2000</v>
      </c>
      <c r="B6" s="2" t="s">
        <v>4</v>
      </c>
      <c r="C6" s="4">
        <v>3.5237400000000001</v>
      </c>
      <c r="D6" s="4">
        <v>7.5950899999999999</v>
      </c>
      <c r="E6" s="4">
        <v>44.382850000000005</v>
      </c>
      <c r="F6" s="173" t="s">
        <v>4</v>
      </c>
      <c r="G6" s="4">
        <f t="shared" ref="G6:G36" si="21">D6</f>
        <v>7.5950899999999999</v>
      </c>
      <c r="H6" s="1">
        <f t="shared" ref="H6:H36" si="22">D38</f>
        <v>4.7674240000000001</v>
      </c>
      <c r="I6" s="11">
        <f t="shared" ref="I6:I36" si="23">D70</f>
        <v>4.0411200000000003</v>
      </c>
      <c r="J6" s="1">
        <f t="shared" ref="J6:J36" si="24">D102</f>
        <v>3.0778799999999999</v>
      </c>
      <c r="K6" s="12">
        <f t="shared" ref="K6:K36" si="25">D134</f>
        <v>6.5137599999999996</v>
      </c>
      <c r="L6" s="36">
        <f t="shared" si="0"/>
        <v>1</v>
      </c>
      <c r="M6" s="34">
        <f t="shared" si="1"/>
        <v>0</v>
      </c>
      <c r="N6" s="14">
        <f t="shared" si="2"/>
        <v>0.24445846219426076</v>
      </c>
      <c r="O6" s="14">
        <f t="shared" si="3"/>
        <v>0.93956917323983202</v>
      </c>
      <c r="P6" s="14">
        <f t="shared" ref="P6:P36" si="26">(N6*L6)+(O6*M6)</f>
        <v>0.24445846219426076</v>
      </c>
      <c r="Q6" s="14">
        <f t="shared" ref="Q6:Q36" si="27">(P6*30)+100</f>
        <v>107.33375386582782</v>
      </c>
      <c r="R6" s="36">
        <f t="shared" si="4"/>
        <v>0</v>
      </c>
      <c r="S6" s="34">
        <f t="shared" si="5"/>
        <v>1</v>
      </c>
      <c r="T6" s="14">
        <f t="shared" si="6"/>
        <v>-1.3039466901756834E-2</v>
      </c>
      <c r="U6" s="14">
        <f t="shared" si="7"/>
        <v>-5.0116821591702929E-2</v>
      </c>
      <c r="V6" s="14">
        <f t="shared" ref="V6:V36" si="28">(T6*R6)+(U6*S6)</f>
        <v>-5.0116821591702929E-2</v>
      </c>
      <c r="W6" s="43">
        <f t="shared" ref="W6:W36" si="29">(V6*30)+100</f>
        <v>98.496495352248914</v>
      </c>
      <c r="X6" s="36">
        <f t="shared" si="8"/>
        <v>0</v>
      </c>
      <c r="Y6" s="34">
        <f t="shared" si="9"/>
        <v>1</v>
      </c>
      <c r="Z6" s="14">
        <f t="shared" si="10"/>
        <v>-7.9179448036075364E-2</v>
      </c>
      <c r="AA6" s="14">
        <f t="shared" si="11"/>
        <v>-0.3043239651475978</v>
      </c>
      <c r="AB6" s="14">
        <f t="shared" ref="AB6:AB36" si="30">(Z6*X6)+(AA6*Y6)</f>
        <v>-0.3043239651475978</v>
      </c>
      <c r="AC6" s="14">
        <f t="shared" ref="AC6:AC36" si="31">(AB6*30)+100</f>
        <v>90.870281045572071</v>
      </c>
      <c r="AD6" s="36">
        <f t="shared" si="12"/>
        <v>0</v>
      </c>
      <c r="AE6" s="42">
        <f t="shared" si="13"/>
        <v>1</v>
      </c>
      <c r="AF6" s="14">
        <f t="shared" si="14"/>
        <v>-0.16689571481668103</v>
      </c>
      <c r="AG6" s="14">
        <f t="shared" si="15"/>
        <v>-0.64145895126743235</v>
      </c>
      <c r="AH6" s="14">
        <f t="shared" ref="AH6:AH36" si="32">(AF6*AD6)+(AG6*AE6)</f>
        <v>-0.64145895126743235</v>
      </c>
      <c r="AI6" s="14">
        <f t="shared" ref="AI6:AI36" si="33">(AH6*30)+100</f>
        <v>80.756231461977023</v>
      </c>
      <c r="AJ6" s="36">
        <f t="shared" si="16"/>
        <v>1</v>
      </c>
      <c r="AK6" s="42">
        <f t="shared" si="17"/>
        <v>0</v>
      </c>
      <c r="AL6" s="14">
        <f t="shared" si="18"/>
        <v>0.14598847469595055</v>
      </c>
      <c r="AM6" s="14">
        <f t="shared" si="19"/>
        <v>0.56110256622500632</v>
      </c>
      <c r="AN6" s="14">
        <f t="shared" ref="AN6:AN36" si="34">(AL6*AJ6)+(AM6*AK6)</f>
        <v>0.14598847469595055</v>
      </c>
      <c r="AO6" s="14">
        <f t="shared" ref="AO6:AO36" si="35">(AN6*30)+100</f>
        <v>104.37965424087852</v>
      </c>
      <c r="AQ6" s="62">
        <f t="shared" ref="AQ6:AQ36" si="36">Q6</f>
        <v>107.33375386582782</v>
      </c>
      <c r="AR6" s="63">
        <f t="shared" ref="AR6:AR36" si="37">W6</f>
        <v>98.496495352248914</v>
      </c>
      <c r="AS6" s="63">
        <f t="shared" ref="AS6:AS36" si="38">AC6</f>
        <v>90.870281045572071</v>
      </c>
      <c r="AT6" s="63">
        <f t="shared" ref="AT6:AT36" si="39">AI6</f>
        <v>80.756231461977023</v>
      </c>
      <c r="AU6" s="63">
        <f t="shared" ref="AU6:AU36" si="40">AO6</f>
        <v>104.37965424087852</v>
      </c>
      <c r="AV6" s="14">
        <f t="shared" ref="AV6:AY36" si="41">AQ6-AR6</f>
        <v>8.8372585135789024</v>
      </c>
      <c r="AW6" s="14">
        <f t="shared" si="20"/>
        <v>7.6262143066768431</v>
      </c>
      <c r="AX6" s="14">
        <f t="shared" si="20"/>
        <v>10.114049583595047</v>
      </c>
      <c r="AY6" s="14">
        <f t="shared" si="20"/>
        <v>-23.623422778901499</v>
      </c>
      <c r="AZ6" s="14">
        <f t="shared" ref="AZ6:AZ36" si="42">AQ6-AU6</f>
        <v>2.9540996249492935</v>
      </c>
    </row>
    <row r="7" spans="1:52" x14ac:dyDescent="0.3">
      <c r="A7" s="7">
        <v>2000</v>
      </c>
      <c r="B7" s="2" t="s">
        <v>5</v>
      </c>
      <c r="C7" s="4">
        <v>4.2012900000000002</v>
      </c>
      <c r="D7" s="4">
        <v>5.6245399999999997</v>
      </c>
      <c r="E7" s="4">
        <v>44.340740000000004</v>
      </c>
      <c r="F7" s="173" t="s">
        <v>5</v>
      </c>
      <c r="G7" s="4">
        <f t="shared" si="21"/>
        <v>5.6245399999999997</v>
      </c>
      <c r="H7" s="1">
        <f t="shared" si="22"/>
        <v>4.0308890000000002</v>
      </c>
      <c r="I7" s="11">
        <f t="shared" si="23"/>
        <v>3.63889</v>
      </c>
      <c r="J7" s="1">
        <f t="shared" si="24"/>
        <v>2.3936000000000002</v>
      </c>
      <c r="K7" s="12">
        <f t="shared" si="25"/>
        <v>4.2319749999999994</v>
      </c>
      <c r="L7" s="36">
        <f t="shared" si="0"/>
        <v>1</v>
      </c>
      <c r="M7" s="34">
        <f t="shared" si="1"/>
        <v>0</v>
      </c>
      <c r="N7" s="14">
        <f t="shared" si="2"/>
        <v>6.5012748244962087E-2</v>
      </c>
      <c r="O7" s="14">
        <f t="shared" si="3"/>
        <v>0.24987465588336857</v>
      </c>
      <c r="P7" s="14">
        <f t="shared" si="26"/>
        <v>6.5012748244962087E-2</v>
      </c>
      <c r="Q7" s="14">
        <f t="shared" si="27"/>
        <v>101.95038244734886</v>
      </c>
      <c r="R7" s="36">
        <f t="shared" si="4"/>
        <v>0</v>
      </c>
      <c r="S7" s="34">
        <f t="shared" si="5"/>
        <v>1</v>
      </c>
      <c r="T7" s="14">
        <f t="shared" si="6"/>
        <v>-8.0111121477203631E-2</v>
      </c>
      <c r="U7" s="14">
        <f t="shared" si="7"/>
        <v>-0.30790482562161475</v>
      </c>
      <c r="V7" s="14">
        <f t="shared" si="28"/>
        <v>-0.30790482562161475</v>
      </c>
      <c r="W7" s="43">
        <f t="shared" si="29"/>
        <v>90.762855231351551</v>
      </c>
      <c r="X7" s="36">
        <f t="shared" si="8"/>
        <v>0</v>
      </c>
      <c r="Y7" s="34">
        <f t="shared" si="9"/>
        <v>1</v>
      </c>
      <c r="Z7" s="14">
        <f t="shared" si="10"/>
        <v>-0.11580802864647675</v>
      </c>
      <c r="AA7" s="14">
        <f t="shared" si="11"/>
        <v>-0.44510487693176493</v>
      </c>
      <c r="AB7" s="14">
        <f t="shared" si="30"/>
        <v>-0.44510487693176493</v>
      </c>
      <c r="AC7" s="14">
        <f t="shared" si="31"/>
        <v>86.646853692047046</v>
      </c>
      <c r="AD7" s="36">
        <f t="shared" si="12"/>
        <v>0</v>
      </c>
      <c r="AE7" s="42">
        <f t="shared" si="13"/>
        <v>1</v>
      </c>
      <c r="AF7" s="14">
        <f t="shared" si="14"/>
        <v>-0.22920883203838363</v>
      </c>
      <c r="AG7" s="14">
        <f t="shared" si="15"/>
        <v>-0.88095765180113139</v>
      </c>
      <c r="AH7" s="14">
        <f t="shared" si="32"/>
        <v>-0.88095765180113139</v>
      </c>
      <c r="AI7" s="14">
        <f t="shared" si="33"/>
        <v>73.571270445966064</v>
      </c>
      <c r="AJ7" s="36">
        <f t="shared" si="16"/>
        <v>0</v>
      </c>
      <c r="AK7" s="42">
        <f t="shared" si="17"/>
        <v>1</v>
      </c>
      <c r="AL7" s="14">
        <f t="shared" si="18"/>
        <v>-6.1799472021362094E-2</v>
      </c>
      <c r="AM7" s="14">
        <f t="shared" si="19"/>
        <v>-0.23752451975922037</v>
      </c>
      <c r="AN7" s="14">
        <f t="shared" si="34"/>
        <v>-0.23752451975922037</v>
      </c>
      <c r="AO7" s="14">
        <f t="shared" si="35"/>
        <v>92.874264407223393</v>
      </c>
      <c r="AQ7" s="62">
        <f t="shared" si="36"/>
        <v>101.95038244734886</v>
      </c>
      <c r="AR7" s="63">
        <f t="shared" si="37"/>
        <v>90.762855231351551</v>
      </c>
      <c r="AS7" s="63">
        <f t="shared" si="38"/>
        <v>86.646853692047046</v>
      </c>
      <c r="AT7" s="63">
        <f t="shared" si="39"/>
        <v>73.571270445966064</v>
      </c>
      <c r="AU7" s="63">
        <f t="shared" si="40"/>
        <v>92.874264407223393</v>
      </c>
      <c r="AV7" s="14">
        <f t="shared" si="41"/>
        <v>11.187527215997306</v>
      </c>
      <c r="AW7" s="14">
        <f t="shared" si="20"/>
        <v>4.1160015393045057</v>
      </c>
      <c r="AX7" s="14">
        <f t="shared" si="20"/>
        <v>13.075583246080981</v>
      </c>
      <c r="AY7" s="14">
        <f t="shared" si="20"/>
        <v>-19.302993961257329</v>
      </c>
      <c r="AZ7" s="14">
        <f t="shared" si="42"/>
        <v>9.0761180401254649</v>
      </c>
    </row>
    <row r="8" spans="1:52" x14ac:dyDescent="0.3">
      <c r="A8" s="7">
        <v>2000</v>
      </c>
      <c r="B8" s="2" t="s">
        <v>6</v>
      </c>
      <c r="C8" s="4">
        <v>11.801390000000001</v>
      </c>
      <c r="D8" s="4">
        <v>8.1357700000000008</v>
      </c>
      <c r="E8" s="4">
        <v>57.704630000000002</v>
      </c>
      <c r="F8" s="173" t="s">
        <v>6</v>
      </c>
      <c r="G8" s="4">
        <f t="shared" si="21"/>
        <v>8.1357700000000008</v>
      </c>
      <c r="H8" s="1">
        <f t="shared" si="22"/>
        <v>5.1053059999999997</v>
      </c>
      <c r="I8" s="11">
        <f t="shared" si="23"/>
        <v>4.7917300000000003</v>
      </c>
      <c r="J8" s="1">
        <f t="shared" si="24"/>
        <v>4.4530099999999999</v>
      </c>
      <c r="K8" s="12">
        <f t="shared" si="25"/>
        <v>6.399813</v>
      </c>
      <c r="L8" s="36">
        <f t="shared" si="0"/>
        <v>1</v>
      </c>
      <c r="M8" s="34">
        <f t="shared" si="1"/>
        <v>0</v>
      </c>
      <c r="N8" s="14">
        <f t="shared" si="2"/>
        <v>0.29369482189998097</v>
      </c>
      <c r="O8" s="14">
        <f t="shared" si="3"/>
        <v>1.1288077267626015</v>
      </c>
      <c r="P8" s="14">
        <f t="shared" si="26"/>
        <v>0.29369482189998097</v>
      </c>
      <c r="Q8" s="14">
        <f t="shared" si="27"/>
        <v>108.81084465699942</v>
      </c>
      <c r="R8" s="36">
        <f t="shared" si="4"/>
        <v>1</v>
      </c>
      <c r="S8" s="34">
        <f t="shared" si="5"/>
        <v>0</v>
      </c>
      <c r="T8" s="14">
        <f t="shared" si="6"/>
        <v>1.7729342172165093E-2</v>
      </c>
      <c r="U8" s="14">
        <f t="shared" si="7"/>
        <v>6.8142224316006222E-2</v>
      </c>
      <c r="V8" s="14">
        <f t="shared" si="28"/>
        <v>1.7729342172165093E-2</v>
      </c>
      <c r="W8" s="43">
        <f t="shared" si="29"/>
        <v>100.53188026516496</v>
      </c>
      <c r="X8" s="36">
        <f t="shared" si="8"/>
        <v>0</v>
      </c>
      <c r="Y8" s="34">
        <f t="shared" si="9"/>
        <v>1</v>
      </c>
      <c r="Z8" s="14">
        <f t="shared" si="10"/>
        <v>-1.082607088376608E-2</v>
      </c>
      <c r="AA8" s="14">
        <f t="shared" si="11"/>
        <v>-4.1609696708362592E-2</v>
      </c>
      <c r="AB8" s="14">
        <f t="shared" si="30"/>
        <v>-4.1609696708362592E-2</v>
      </c>
      <c r="AC8" s="14">
        <f t="shared" si="31"/>
        <v>98.751709098749117</v>
      </c>
      <c r="AD8" s="36">
        <f t="shared" si="12"/>
        <v>0</v>
      </c>
      <c r="AE8" s="42">
        <f t="shared" si="13"/>
        <v>1</v>
      </c>
      <c r="AF8" s="14">
        <f t="shared" si="14"/>
        <v>-4.1671191397788306E-2</v>
      </c>
      <c r="AG8" s="14">
        <f t="shared" si="15"/>
        <v>-0.16016204347397703</v>
      </c>
      <c r="AH8" s="14">
        <f t="shared" si="32"/>
        <v>-0.16016204347397703</v>
      </c>
      <c r="AI8" s="14">
        <f t="shared" si="33"/>
        <v>95.195138695780685</v>
      </c>
      <c r="AJ8" s="36">
        <f t="shared" si="16"/>
        <v>1</v>
      </c>
      <c r="AK8" s="42">
        <f t="shared" si="17"/>
        <v>0</v>
      </c>
      <c r="AL8" s="14">
        <f t="shared" si="18"/>
        <v>0.13561203118151011</v>
      </c>
      <c r="AM8" s="14">
        <f t="shared" si="19"/>
        <v>0.52122099957142398</v>
      </c>
      <c r="AN8" s="14">
        <f t="shared" si="34"/>
        <v>0.13561203118151011</v>
      </c>
      <c r="AO8" s="14">
        <f t="shared" si="35"/>
        <v>104.0683609354453</v>
      </c>
      <c r="AQ8" s="62">
        <f t="shared" si="36"/>
        <v>108.81084465699942</v>
      </c>
      <c r="AR8" s="63">
        <f t="shared" si="37"/>
        <v>100.53188026516496</v>
      </c>
      <c r="AS8" s="63">
        <f t="shared" si="38"/>
        <v>98.751709098749117</v>
      </c>
      <c r="AT8" s="63">
        <f t="shared" si="39"/>
        <v>95.195138695780685</v>
      </c>
      <c r="AU8" s="63">
        <f t="shared" si="40"/>
        <v>104.0683609354453</v>
      </c>
      <c r="AV8" s="14">
        <f t="shared" si="41"/>
        <v>8.2789643918344638</v>
      </c>
      <c r="AW8" s="14">
        <f t="shared" si="20"/>
        <v>1.7801711664158404</v>
      </c>
      <c r="AX8" s="14">
        <f t="shared" si="20"/>
        <v>3.5565704029684326</v>
      </c>
      <c r="AY8" s="14">
        <f t="shared" si="20"/>
        <v>-8.8732222396646137</v>
      </c>
      <c r="AZ8" s="14">
        <f t="shared" si="42"/>
        <v>4.7424837215541231</v>
      </c>
    </row>
    <row r="9" spans="1:52" x14ac:dyDescent="0.3">
      <c r="A9" s="7">
        <v>2000</v>
      </c>
      <c r="B9" s="2" t="s">
        <v>7</v>
      </c>
      <c r="C9" s="4">
        <v>3.8646500000000001</v>
      </c>
      <c r="D9" s="4">
        <v>5.6855900000000004</v>
      </c>
      <c r="E9" s="4">
        <v>43.45261</v>
      </c>
      <c r="F9" s="173" t="s">
        <v>7</v>
      </c>
      <c r="G9" s="4">
        <f t="shared" si="21"/>
        <v>5.6855900000000004</v>
      </c>
      <c r="H9" s="1">
        <f t="shared" si="22"/>
        <v>3.8429069999999999</v>
      </c>
      <c r="I9" s="11">
        <f t="shared" si="23"/>
        <v>3.7368999999999999</v>
      </c>
      <c r="J9" s="1">
        <f t="shared" si="24"/>
        <v>3.0856300000000001</v>
      </c>
      <c r="K9" s="12">
        <f t="shared" si="25"/>
        <v>4.9769549999999994</v>
      </c>
      <c r="L9" s="36">
        <f t="shared" si="0"/>
        <v>1</v>
      </c>
      <c r="M9" s="34">
        <f t="shared" si="1"/>
        <v>0</v>
      </c>
      <c r="N9" s="14">
        <f t="shared" si="2"/>
        <v>7.0572191464674763E-2</v>
      </c>
      <c r="O9" s="14">
        <f t="shared" si="3"/>
        <v>0.27124221838348916</v>
      </c>
      <c r="P9" s="14">
        <f t="shared" si="26"/>
        <v>7.0572191464674763E-2</v>
      </c>
      <c r="Q9" s="14">
        <f t="shared" si="27"/>
        <v>102.11716574394025</v>
      </c>
      <c r="R9" s="36">
        <f t="shared" si="4"/>
        <v>0</v>
      </c>
      <c r="S9" s="34">
        <f t="shared" si="5"/>
        <v>1</v>
      </c>
      <c r="T9" s="14">
        <f t="shared" si="6"/>
        <v>-9.7229471277826357E-2</v>
      </c>
      <c r="U9" s="14">
        <f t="shared" si="7"/>
        <v>-0.37369871806875027</v>
      </c>
      <c r="V9" s="14">
        <f t="shared" si="28"/>
        <v>-0.37369871806875027</v>
      </c>
      <c r="W9" s="43">
        <f t="shared" si="29"/>
        <v>88.789038457937494</v>
      </c>
      <c r="X9" s="36">
        <f t="shared" si="8"/>
        <v>0</v>
      </c>
      <c r="Y9" s="34">
        <f t="shared" si="9"/>
        <v>1</v>
      </c>
      <c r="Z9" s="14">
        <f t="shared" si="10"/>
        <v>-0.10688286845050571</v>
      </c>
      <c r="AA9" s="14">
        <f t="shared" si="11"/>
        <v>-0.41080127659373394</v>
      </c>
      <c r="AB9" s="14">
        <f t="shared" si="30"/>
        <v>-0.41080127659373394</v>
      </c>
      <c r="AC9" s="14">
        <f t="shared" si="31"/>
        <v>87.675961702187976</v>
      </c>
      <c r="AD9" s="36">
        <f t="shared" si="12"/>
        <v>0</v>
      </c>
      <c r="AE9" s="42">
        <f t="shared" si="13"/>
        <v>1</v>
      </c>
      <c r="AF9" s="14">
        <f t="shared" si="14"/>
        <v>-0.16618997059141039</v>
      </c>
      <c r="AG9" s="14">
        <f t="shared" si="15"/>
        <v>-0.63874644333334663</v>
      </c>
      <c r="AH9" s="14">
        <f t="shared" si="32"/>
        <v>-0.63874644333334663</v>
      </c>
      <c r="AI9" s="14">
        <f t="shared" si="33"/>
        <v>80.837606699999597</v>
      </c>
      <c r="AJ9" s="36">
        <f t="shared" si="16"/>
        <v>1</v>
      </c>
      <c r="AK9" s="42">
        <f t="shared" si="17"/>
        <v>0</v>
      </c>
      <c r="AL9" s="14">
        <f t="shared" si="18"/>
        <v>6.0412161002021932E-3</v>
      </c>
      <c r="AM9" s="14">
        <f t="shared" si="19"/>
        <v>2.3219242916285503E-2</v>
      </c>
      <c r="AN9" s="14">
        <f t="shared" si="34"/>
        <v>6.0412161002021932E-3</v>
      </c>
      <c r="AO9" s="14">
        <f t="shared" si="35"/>
        <v>100.18123648300606</v>
      </c>
      <c r="AQ9" s="62">
        <f t="shared" si="36"/>
        <v>102.11716574394025</v>
      </c>
      <c r="AR9" s="63">
        <f t="shared" si="37"/>
        <v>88.789038457937494</v>
      </c>
      <c r="AS9" s="63">
        <f t="shared" si="38"/>
        <v>87.675961702187976</v>
      </c>
      <c r="AT9" s="63">
        <f t="shared" si="39"/>
        <v>80.837606699999597</v>
      </c>
      <c r="AU9" s="63">
        <f t="shared" si="40"/>
        <v>100.18123648300606</v>
      </c>
      <c r="AV9" s="14">
        <f t="shared" si="41"/>
        <v>13.328127286002754</v>
      </c>
      <c r="AW9" s="14">
        <f t="shared" si="20"/>
        <v>1.1130767557495176</v>
      </c>
      <c r="AX9" s="14">
        <f t="shared" si="20"/>
        <v>6.8383550021883792</v>
      </c>
      <c r="AY9" s="14">
        <f t="shared" si="20"/>
        <v>-19.343629783006463</v>
      </c>
      <c r="AZ9" s="14">
        <f t="shared" si="42"/>
        <v>1.9359292609341878</v>
      </c>
    </row>
    <row r="10" spans="1:52" x14ac:dyDescent="0.3">
      <c r="A10" s="7">
        <v>2000</v>
      </c>
      <c r="B10" s="2" t="s">
        <v>8</v>
      </c>
      <c r="C10" s="4">
        <v>7.1508500000000002</v>
      </c>
      <c r="D10" s="4">
        <v>7.9380000000000006</v>
      </c>
      <c r="E10" s="4">
        <v>51.139310000000002</v>
      </c>
      <c r="F10" s="173" t="s">
        <v>8</v>
      </c>
      <c r="G10" s="4">
        <f t="shared" si="21"/>
        <v>7.9380000000000006</v>
      </c>
      <c r="H10" s="1">
        <f t="shared" si="22"/>
        <v>4.7707839999999999</v>
      </c>
      <c r="I10" s="11">
        <f t="shared" si="23"/>
        <v>5.0652699999999999</v>
      </c>
      <c r="J10" s="1">
        <f t="shared" si="24"/>
        <v>4.0811099999999998</v>
      </c>
      <c r="K10" s="12">
        <f t="shared" si="25"/>
        <v>5.9662629999999996</v>
      </c>
      <c r="L10" s="36">
        <f t="shared" si="0"/>
        <v>1</v>
      </c>
      <c r="M10" s="34">
        <f t="shared" si="1"/>
        <v>0</v>
      </c>
      <c r="N10" s="14">
        <f t="shared" si="2"/>
        <v>0.27568513990878418</v>
      </c>
      <c r="O10" s="14">
        <f t="shared" si="3"/>
        <v>1.0595880242949716</v>
      </c>
      <c r="P10" s="14">
        <f t="shared" si="26"/>
        <v>0.27568513990878418</v>
      </c>
      <c r="Q10" s="14">
        <f t="shared" si="27"/>
        <v>108.27055419726352</v>
      </c>
      <c r="R10" s="36">
        <f t="shared" si="4"/>
        <v>0</v>
      </c>
      <c r="S10" s="34">
        <f t="shared" si="5"/>
        <v>1</v>
      </c>
      <c r="T10" s="14">
        <f t="shared" si="6"/>
        <v>-1.2733492631187901E-2</v>
      </c>
      <c r="U10" s="14">
        <f t="shared" si="7"/>
        <v>-4.894081815189294E-2</v>
      </c>
      <c r="V10" s="14">
        <f t="shared" si="28"/>
        <v>-4.894081815189294E-2</v>
      </c>
      <c r="W10" s="43">
        <f t="shared" si="29"/>
        <v>98.53177545544321</v>
      </c>
      <c r="X10" s="36">
        <f t="shared" si="8"/>
        <v>1</v>
      </c>
      <c r="Y10" s="34">
        <f t="shared" si="9"/>
        <v>0</v>
      </c>
      <c r="Z10" s="14">
        <f t="shared" si="10"/>
        <v>1.4083513036302477E-2</v>
      </c>
      <c r="AA10" s="14">
        <f t="shared" si="11"/>
        <v>5.4129583329031422E-2</v>
      </c>
      <c r="AB10" s="14">
        <f t="shared" si="30"/>
        <v>1.4083513036302477E-2</v>
      </c>
      <c r="AC10" s="14">
        <f t="shared" si="31"/>
        <v>100.42250539108908</v>
      </c>
      <c r="AD10" s="36">
        <f t="shared" si="12"/>
        <v>0</v>
      </c>
      <c r="AE10" s="42">
        <f t="shared" si="13"/>
        <v>1</v>
      </c>
      <c r="AF10" s="14">
        <f t="shared" si="14"/>
        <v>-7.5537807833678888E-2</v>
      </c>
      <c r="AG10" s="14">
        <f t="shared" si="15"/>
        <v>-0.29032742420771573</v>
      </c>
      <c r="AH10" s="14">
        <f t="shared" si="32"/>
        <v>-0.29032742420771573</v>
      </c>
      <c r="AI10" s="14">
        <f t="shared" si="33"/>
        <v>91.290177273768535</v>
      </c>
      <c r="AJ10" s="36">
        <f t="shared" si="16"/>
        <v>1</v>
      </c>
      <c r="AK10" s="42">
        <f t="shared" si="17"/>
        <v>0</v>
      </c>
      <c r="AL10" s="14">
        <f t="shared" si="18"/>
        <v>9.6131333263305294E-2</v>
      </c>
      <c r="AM10" s="14">
        <f t="shared" si="19"/>
        <v>0.36947805572331316</v>
      </c>
      <c r="AN10" s="14">
        <f t="shared" si="34"/>
        <v>9.6131333263305294E-2</v>
      </c>
      <c r="AO10" s="14">
        <f t="shared" si="35"/>
        <v>102.88393999789916</v>
      </c>
      <c r="AQ10" s="62">
        <f t="shared" si="36"/>
        <v>108.27055419726352</v>
      </c>
      <c r="AR10" s="63">
        <f t="shared" si="37"/>
        <v>98.53177545544321</v>
      </c>
      <c r="AS10" s="63">
        <f t="shared" si="38"/>
        <v>100.42250539108908</v>
      </c>
      <c r="AT10" s="63">
        <f t="shared" si="39"/>
        <v>91.290177273768535</v>
      </c>
      <c r="AU10" s="63">
        <f t="shared" si="40"/>
        <v>102.88393999789916</v>
      </c>
      <c r="AV10" s="14">
        <f t="shared" si="41"/>
        <v>9.7387787418203118</v>
      </c>
      <c r="AW10" s="14">
        <f t="shared" si="20"/>
        <v>-1.8907299356458651</v>
      </c>
      <c r="AX10" s="14">
        <f t="shared" si="20"/>
        <v>9.1323281173205402</v>
      </c>
      <c r="AY10" s="14">
        <f t="shared" si="20"/>
        <v>-11.593762724130627</v>
      </c>
      <c r="AZ10" s="14">
        <f t="shared" si="42"/>
        <v>5.3866141993643595</v>
      </c>
    </row>
    <row r="11" spans="1:52" x14ac:dyDescent="0.3">
      <c r="A11" s="7">
        <v>2000</v>
      </c>
      <c r="B11" s="2" t="s">
        <v>9</v>
      </c>
      <c r="C11" s="4">
        <v>22.905110000000001</v>
      </c>
      <c r="D11" s="4">
        <v>15.891930000000002</v>
      </c>
      <c r="E11" s="4">
        <v>71.377510000000001</v>
      </c>
      <c r="F11" s="173" t="s">
        <v>9</v>
      </c>
      <c r="G11" s="4">
        <f t="shared" si="21"/>
        <v>15.891930000000002</v>
      </c>
      <c r="H11" s="1">
        <f t="shared" si="22"/>
        <v>9.6516909999999996</v>
      </c>
      <c r="I11" s="11">
        <f t="shared" si="23"/>
        <v>8.9146099999999997</v>
      </c>
      <c r="J11" s="1">
        <f t="shared" si="24"/>
        <v>6.9009200000000002</v>
      </c>
      <c r="K11" s="12">
        <f t="shared" si="25"/>
        <v>10.523719999999999</v>
      </c>
      <c r="L11" s="36">
        <f t="shared" si="0"/>
        <v>1</v>
      </c>
      <c r="M11" s="34">
        <f t="shared" si="1"/>
        <v>0</v>
      </c>
      <c r="N11" s="14">
        <f t="shared" si="2"/>
        <v>1</v>
      </c>
      <c r="O11" s="14">
        <f t="shared" si="3"/>
        <v>3.8434716671546281</v>
      </c>
      <c r="P11" s="14">
        <f t="shared" si="26"/>
        <v>1</v>
      </c>
      <c r="Q11" s="30">
        <f t="shared" si="27"/>
        <v>130</v>
      </c>
      <c r="R11" s="36">
        <f t="shared" si="4"/>
        <v>1</v>
      </c>
      <c r="S11" s="34">
        <f t="shared" si="5"/>
        <v>0</v>
      </c>
      <c r="T11" s="14">
        <f t="shared" si="6"/>
        <v>0.43174030470210961</v>
      </c>
      <c r="U11" s="14">
        <f t="shared" si="7"/>
        <v>1.6593816286912644</v>
      </c>
      <c r="V11" s="14">
        <f t="shared" si="28"/>
        <v>0.43174030470210961</v>
      </c>
      <c r="W11" s="43">
        <f t="shared" si="29"/>
        <v>112.95220914106329</v>
      </c>
      <c r="X11" s="36">
        <f t="shared" si="8"/>
        <v>1</v>
      </c>
      <c r="Y11" s="34">
        <f t="shared" si="9"/>
        <v>0</v>
      </c>
      <c r="Z11" s="14">
        <f t="shared" si="10"/>
        <v>0.36461892930769535</v>
      </c>
      <c r="AA11" s="14">
        <f t="shared" si="11"/>
        <v>1.4014025241023833</v>
      </c>
      <c r="AB11" s="14">
        <f t="shared" si="30"/>
        <v>0.36461892930769535</v>
      </c>
      <c r="AC11" s="14">
        <f t="shared" si="31"/>
        <v>110.93856787923086</v>
      </c>
      <c r="AD11" s="36">
        <f t="shared" si="12"/>
        <v>1</v>
      </c>
      <c r="AE11" s="42">
        <f t="shared" si="13"/>
        <v>0</v>
      </c>
      <c r="AF11" s="14">
        <f t="shared" si="14"/>
        <v>0.18124472427734184</v>
      </c>
      <c r="AG11" s="14">
        <f t="shared" si="15"/>
        <v>0.69660896258121596</v>
      </c>
      <c r="AH11" s="14">
        <f t="shared" si="32"/>
        <v>0.18124472427734184</v>
      </c>
      <c r="AI11" s="14">
        <f t="shared" si="33"/>
        <v>105.43734172832026</v>
      </c>
      <c r="AJ11" s="36">
        <f t="shared" si="16"/>
        <v>1</v>
      </c>
      <c r="AK11" s="42">
        <f t="shared" si="17"/>
        <v>0</v>
      </c>
      <c r="AL11" s="14">
        <f t="shared" si="18"/>
        <v>0.51115055386579122</v>
      </c>
      <c r="AM11" s="14">
        <f t="shared" si="19"/>
        <v>1.9645926714335642</v>
      </c>
      <c r="AN11" s="14">
        <f t="shared" si="34"/>
        <v>0.51115055386579122</v>
      </c>
      <c r="AO11" s="14">
        <f t="shared" si="35"/>
        <v>115.33451661597374</v>
      </c>
      <c r="AQ11" s="64">
        <f t="shared" si="36"/>
        <v>130</v>
      </c>
      <c r="AR11" s="63">
        <f t="shared" si="37"/>
        <v>112.95220914106329</v>
      </c>
      <c r="AS11" s="63">
        <f t="shared" si="38"/>
        <v>110.93856787923086</v>
      </c>
      <c r="AT11" s="63">
        <f t="shared" si="39"/>
        <v>105.43734172832026</v>
      </c>
      <c r="AU11" s="63">
        <f t="shared" si="40"/>
        <v>115.33451661597374</v>
      </c>
      <c r="AV11" s="14">
        <f t="shared" si="41"/>
        <v>17.047790858936708</v>
      </c>
      <c r="AW11" s="14">
        <f t="shared" si="20"/>
        <v>2.0136412618324329</v>
      </c>
      <c r="AX11" s="14">
        <f t="shared" si="20"/>
        <v>5.5012261509105969</v>
      </c>
      <c r="AY11" s="14">
        <f t="shared" si="20"/>
        <v>-9.8971748876534775</v>
      </c>
      <c r="AZ11" s="14">
        <f t="shared" si="42"/>
        <v>14.66548338402626</v>
      </c>
    </row>
    <row r="12" spans="1:52" x14ac:dyDescent="0.3">
      <c r="A12" s="7">
        <v>2000</v>
      </c>
      <c r="B12" s="2" t="s">
        <v>10</v>
      </c>
      <c r="C12" s="4">
        <v>4.7903200000000004</v>
      </c>
      <c r="D12" s="4">
        <v>8.4184599999999996</v>
      </c>
      <c r="E12" s="4">
        <v>52.580709999999996</v>
      </c>
      <c r="F12" s="173" t="s">
        <v>10</v>
      </c>
      <c r="G12" s="4">
        <f t="shared" si="21"/>
        <v>8.4184599999999996</v>
      </c>
      <c r="H12" s="1">
        <f t="shared" si="22"/>
        <v>5.827547</v>
      </c>
      <c r="I12" s="11">
        <f t="shared" si="23"/>
        <v>5.41493</v>
      </c>
      <c r="J12" s="1">
        <f t="shared" si="24"/>
        <v>3.9708299999999999</v>
      </c>
      <c r="K12" s="12">
        <f t="shared" si="25"/>
        <v>6.8657349999999999</v>
      </c>
      <c r="L12" s="36">
        <f t="shared" si="0"/>
        <v>1</v>
      </c>
      <c r="M12" s="34">
        <f t="shared" si="1"/>
        <v>0</v>
      </c>
      <c r="N12" s="14">
        <f t="shared" si="2"/>
        <v>0.31943763932472385</v>
      </c>
      <c r="O12" s="14">
        <f t="shared" si="3"/>
        <v>1.2277495161673351</v>
      </c>
      <c r="P12" s="14">
        <f t="shared" si="26"/>
        <v>0.31943763932472385</v>
      </c>
      <c r="Q12" s="14">
        <f t="shared" si="27"/>
        <v>109.58312917974172</v>
      </c>
      <c r="R12" s="36">
        <f t="shared" si="4"/>
        <v>1</v>
      </c>
      <c r="S12" s="34">
        <f t="shared" si="5"/>
        <v>0</v>
      </c>
      <c r="T12" s="14">
        <f t="shared" si="6"/>
        <v>8.3499331204899843E-2</v>
      </c>
      <c r="U12" s="14">
        <f t="shared" si="7"/>
        <v>0.32092731371239286</v>
      </c>
      <c r="V12" s="14">
        <f t="shared" si="28"/>
        <v>8.3499331204899843E-2</v>
      </c>
      <c r="W12" s="43">
        <f t="shared" si="29"/>
        <v>102.504979936147</v>
      </c>
      <c r="X12" s="36">
        <f t="shared" si="8"/>
        <v>1</v>
      </c>
      <c r="Y12" s="34">
        <f t="shared" si="9"/>
        <v>0</v>
      </c>
      <c r="Z12" s="14">
        <f t="shared" si="10"/>
        <v>4.5924871205093823E-2</v>
      </c>
      <c r="AA12" s="14">
        <f t="shared" si="11"/>
        <v>0.17651094129450354</v>
      </c>
      <c r="AB12" s="14">
        <f t="shared" si="30"/>
        <v>4.5924871205093823E-2</v>
      </c>
      <c r="AC12" s="14">
        <f t="shared" si="31"/>
        <v>101.37774613615281</v>
      </c>
      <c r="AD12" s="36">
        <f t="shared" si="12"/>
        <v>0</v>
      </c>
      <c r="AE12" s="42">
        <f t="shared" si="13"/>
        <v>1</v>
      </c>
      <c r="AF12" s="14">
        <f t="shared" si="14"/>
        <v>-8.5580320499852619E-2</v>
      </c>
      <c r="AG12" s="14">
        <f t="shared" si="15"/>
        <v>-0.32892553710719596</v>
      </c>
      <c r="AH12" s="14">
        <f t="shared" si="32"/>
        <v>-0.32892553710719596</v>
      </c>
      <c r="AI12" s="14">
        <f t="shared" si="33"/>
        <v>90.132233886784121</v>
      </c>
      <c r="AJ12" s="36">
        <f t="shared" si="16"/>
        <v>1</v>
      </c>
      <c r="AK12" s="42">
        <f t="shared" si="17"/>
        <v>0</v>
      </c>
      <c r="AL12" s="14">
        <f t="shared" si="18"/>
        <v>0.1780406454946131</v>
      </c>
      <c r="AM12" s="14">
        <f t="shared" si="19"/>
        <v>0.68429417656046676</v>
      </c>
      <c r="AN12" s="14">
        <f t="shared" si="34"/>
        <v>0.1780406454946131</v>
      </c>
      <c r="AO12" s="14">
        <f t="shared" si="35"/>
        <v>105.34121936483839</v>
      </c>
      <c r="AQ12" s="62">
        <f t="shared" si="36"/>
        <v>109.58312917974172</v>
      </c>
      <c r="AR12" s="63">
        <f t="shared" si="37"/>
        <v>102.504979936147</v>
      </c>
      <c r="AS12" s="63">
        <f t="shared" si="38"/>
        <v>101.37774613615281</v>
      </c>
      <c r="AT12" s="63">
        <f t="shared" si="39"/>
        <v>90.132233886784121</v>
      </c>
      <c r="AU12" s="63">
        <f t="shared" si="40"/>
        <v>105.34121936483839</v>
      </c>
      <c r="AV12" s="14">
        <f t="shared" si="41"/>
        <v>7.0781492435947229</v>
      </c>
      <c r="AW12" s="14">
        <f t="shared" si="20"/>
        <v>1.1272337999941868</v>
      </c>
      <c r="AX12" s="14">
        <f t="shared" si="20"/>
        <v>11.245512249368687</v>
      </c>
      <c r="AY12" s="14">
        <f t="shared" si="20"/>
        <v>-15.208985478054274</v>
      </c>
      <c r="AZ12" s="14">
        <f t="shared" si="42"/>
        <v>4.2419098149033232</v>
      </c>
    </row>
    <row r="13" spans="1:52" x14ac:dyDescent="0.3">
      <c r="A13" s="7">
        <v>2000</v>
      </c>
      <c r="B13" s="2" t="s">
        <v>11</v>
      </c>
      <c r="C13" s="4">
        <v>2.9031400000000001</v>
      </c>
      <c r="D13" s="4">
        <v>3.5698300000000001</v>
      </c>
      <c r="E13" s="4">
        <v>32.695729999999998</v>
      </c>
      <c r="F13" s="173" t="s">
        <v>11</v>
      </c>
      <c r="G13" s="4">
        <f t="shared" si="21"/>
        <v>3.5698300000000001</v>
      </c>
      <c r="H13" s="1">
        <f t="shared" si="22"/>
        <v>2.708361</v>
      </c>
      <c r="I13" s="11">
        <f t="shared" si="23"/>
        <v>3.0460099999999999</v>
      </c>
      <c r="J13" s="1">
        <f t="shared" si="24"/>
        <v>2.1930100000000001</v>
      </c>
      <c r="K13" s="12">
        <f t="shared" si="25"/>
        <v>5.242769</v>
      </c>
      <c r="L13" s="36">
        <f t="shared" si="0"/>
        <v>0</v>
      </c>
      <c r="M13" s="34">
        <f t="shared" si="1"/>
        <v>1</v>
      </c>
      <c r="N13" s="14">
        <f t="shared" si="2"/>
        <v>-0.12209689267192068</v>
      </c>
      <c r="O13" s="14">
        <f t="shared" si="3"/>
        <v>-0.46927594763214669</v>
      </c>
      <c r="P13" s="14">
        <f t="shared" si="26"/>
        <v>-0.46927594763214669</v>
      </c>
      <c r="Q13" s="14">
        <f t="shared" si="27"/>
        <v>85.921721571035604</v>
      </c>
      <c r="R13" s="36">
        <f t="shared" si="4"/>
        <v>0</v>
      </c>
      <c r="S13" s="34">
        <f t="shared" si="5"/>
        <v>1</v>
      </c>
      <c r="T13" s="14">
        <f t="shared" si="6"/>
        <v>-0.20054550841381424</v>
      </c>
      <c r="U13" s="14">
        <f t="shared" si="7"/>
        <v>-0.7707909795636152</v>
      </c>
      <c r="V13" s="14">
        <f t="shared" si="28"/>
        <v>-0.7707909795636152</v>
      </c>
      <c r="W13" s="43">
        <f t="shared" si="29"/>
        <v>76.876270613091549</v>
      </c>
      <c r="X13" s="36">
        <f t="shared" si="8"/>
        <v>0</v>
      </c>
      <c r="Y13" s="34">
        <f t="shared" si="9"/>
        <v>1</v>
      </c>
      <c r="Z13" s="14">
        <f t="shared" si="10"/>
        <v>-0.16979791719853593</v>
      </c>
      <c r="AA13" s="14">
        <f t="shared" si="11"/>
        <v>-0.6526134838944404</v>
      </c>
      <c r="AB13" s="14">
        <f t="shared" si="30"/>
        <v>-0.6526134838944404</v>
      </c>
      <c r="AC13" s="14">
        <f t="shared" si="31"/>
        <v>80.421595483166783</v>
      </c>
      <c r="AD13" s="36">
        <f t="shared" si="12"/>
        <v>0</v>
      </c>
      <c r="AE13" s="42">
        <f t="shared" si="13"/>
        <v>1</v>
      </c>
      <c r="AF13" s="14">
        <f t="shared" si="14"/>
        <v>-0.24747531386380792</v>
      </c>
      <c r="AG13" s="14">
        <f t="shared" si="15"/>
        <v>-0.95116435715574466</v>
      </c>
      <c r="AH13" s="14">
        <f t="shared" si="32"/>
        <v>-0.95116435715574466</v>
      </c>
      <c r="AI13" s="14">
        <f t="shared" si="33"/>
        <v>71.465069285327658</v>
      </c>
      <c r="AJ13" s="36">
        <f t="shared" si="16"/>
        <v>1</v>
      </c>
      <c r="AK13" s="42">
        <f t="shared" si="17"/>
        <v>0</v>
      </c>
      <c r="AL13" s="14">
        <f t="shared" si="18"/>
        <v>3.024724132550426E-2</v>
      </c>
      <c r="AM13" s="14">
        <f t="shared" si="19"/>
        <v>0.11625441504416423</v>
      </c>
      <c r="AN13" s="14">
        <f t="shared" si="34"/>
        <v>3.024724132550426E-2</v>
      </c>
      <c r="AO13" s="30">
        <f t="shared" si="35"/>
        <v>100.90741723976512</v>
      </c>
      <c r="AQ13" s="62">
        <f t="shared" si="36"/>
        <v>85.921721571035604</v>
      </c>
      <c r="AR13" s="63">
        <f t="shared" si="37"/>
        <v>76.876270613091549</v>
      </c>
      <c r="AS13" s="63">
        <f t="shared" si="38"/>
        <v>80.421595483166783</v>
      </c>
      <c r="AT13" s="63">
        <f t="shared" si="39"/>
        <v>71.465069285327658</v>
      </c>
      <c r="AU13" s="174">
        <f t="shared" si="40"/>
        <v>100.90741723976512</v>
      </c>
      <c r="AV13" s="14">
        <f t="shared" si="41"/>
        <v>9.0454509579440554</v>
      </c>
      <c r="AW13" s="14">
        <f t="shared" si="20"/>
        <v>-3.545324870075234</v>
      </c>
      <c r="AX13" s="14">
        <f t="shared" si="20"/>
        <v>8.9565261978391248</v>
      </c>
      <c r="AY13" s="14">
        <f t="shared" si="20"/>
        <v>-29.442347954437466</v>
      </c>
      <c r="AZ13" s="14">
        <f t="shared" si="42"/>
        <v>-14.98569566872952</v>
      </c>
    </row>
    <row r="14" spans="1:52" x14ac:dyDescent="0.3">
      <c r="A14" s="7">
        <v>2000</v>
      </c>
      <c r="B14" s="2" t="s">
        <v>12</v>
      </c>
      <c r="C14" s="4">
        <v>5.4022399999999999</v>
      </c>
      <c r="D14" s="4">
        <v>8.1901299999999999</v>
      </c>
      <c r="E14" s="4">
        <v>56.510170000000002</v>
      </c>
      <c r="F14" s="173" t="s">
        <v>12</v>
      </c>
      <c r="G14" s="4">
        <f t="shared" si="21"/>
        <v>8.1901299999999999</v>
      </c>
      <c r="H14" s="1">
        <f t="shared" si="22"/>
        <v>4.9840590000000002</v>
      </c>
      <c r="I14" s="11">
        <f t="shared" si="23"/>
        <v>4.8658000000000001</v>
      </c>
      <c r="J14" s="1">
        <f t="shared" si="24"/>
        <v>3.6208200000000001</v>
      </c>
      <c r="K14" s="12">
        <f t="shared" si="25"/>
        <v>5.3834989999999996</v>
      </c>
      <c r="L14" s="36">
        <f t="shared" si="0"/>
        <v>1</v>
      </c>
      <c r="M14" s="34">
        <f t="shared" si="1"/>
        <v>0</v>
      </c>
      <c r="N14" s="14">
        <f t="shared" si="2"/>
        <v>0.29864504849168572</v>
      </c>
      <c r="O14" s="14">
        <f t="shared" si="3"/>
        <v>1.1478337824138138</v>
      </c>
      <c r="P14" s="14">
        <f t="shared" si="26"/>
        <v>0.29864504849168572</v>
      </c>
      <c r="Q14" s="14">
        <f t="shared" si="27"/>
        <v>108.95935145475057</v>
      </c>
      <c r="R14" s="36">
        <f t="shared" si="4"/>
        <v>1</v>
      </c>
      <c r="S14" s="34">
        <f t="shared" si="5"/>
        <v>0</v>
      </c>
      <c r="T14" s="14">
        <f t="shared" si="6"/>
        <v>6.6881331294051955E-3</v>
      </c>
      <c r="U14" s="14">
        <f t="shared" si="7"/>
        <v>2.5705650189027089E-2</v>
      </c>
      <c r="V14" s="14">
        <f t="shared" si="28"/>
        <v>6.6881331294051955E-3</v>
      </c>
      <c r="W14" s="43">
        <f t="shared" si="29"/>
        <v>100.20064399388215</v>
      </c>
      <c r="X14" s="36">
        <f t="shared" si="8"/>
        <v>0</v>
      </c>
      <c r="Y14" s="34">
        <f t="shared" si="9"/>
        <v>1</v>
      </c>
      <c r="Z14" s="14">
        <f t="shared" si="10"/>
        <v>-4.0809773655988034E-3</v>
      </c>
      <c r="AA14" s="14">
        <f t="shared" si="11"/>
        <v>-1.5685120878978335E-2</v>
      </c>
      <c r="AB14" s="14">
        <f t="shared" si="30"/>
        <v>-1.5685120878978335E-2</v>
      </c>
      <c r="AC14" s="14">
        <f t="shared" si="31"/>
        <v>99.529446373630648</v>
      </c>
      <c r="AD14" s="36">
        <f t="shared" si="12"/>
        <v>0</v>
      </c>
      <c r="AE14" s="42">
        <f t="shared" si="13"/>
        <v>1</v>
      </c>
      <c r="AF14" s="14">
        <f t="shared" si="14"/>
        <v>-0.11745355098849486</v>
      </c>
      <c r="AG14" s="14">
        <f t="shared" si="15"/>
        <v>-0.45142939543098148</v>
      </c>
      <c r="AH14" s="14">
        <f t="shared" si="32"/>
        <v>-0.45142939543098148</v>
      </c>
      <c r="AI14" s="14">
        <f t="shared" si="33"/>
        <v>86.457118137070552</v>
      </c>
      <c r="AJ14" s="36">
        <f t="shared" si="16"/>
        <v>1</v>
      </c>
      <c r="AK14" s="42">
        <f t="shared" si="17"/>
        <v>0</v>
      </c>
      <c r="AL14" s="14">
        <f t="shared" si="18"/>
        <v>4.3062645818709062E-2</v>
      </c>
      <c r="AM14" s="14">
        <f t="shared" si="19"/>
        <v>0.16551005911692301</v>
      </c>
      <c r="AN14" s="14">
        <f t="shared" si="34"/>
        <v>4.3062645818709062E-2</v>
      </c>
      <c r="AO14" s="14">
        <f t="shared" si="35"/>
        <v>101.29187937456128</v>
      </c>
      <c r="AQ14" s="62">
        <f t="shared" si="36"/>
        <v>108.95935145475057</v>
      </c>
      <c r="AR14" s="63">
        <f t="shared" si="37"/>
        <v>100.20064399388215</v>
      </c>
      <c r="AS14" s="63">
        <f t="shared" si="38"/>
        <v>99.529446373630648</v>
      </c>
      <c r="AT14" s="63">
        <f t="shared" si="39"/>
        <v>86.457118137070552</v>
      </c>
      <c r="AU14" s="63">
        <f t="shared" si="40"/>
        <v>101.29187937456128</v>
      </c>
      <c r="AV14" s="14">
        <f t="shared" si="41"/>
        <v>8.7587074608684219</v>
      </c>
      <c r="AW14" s="14">
        <f t="shared" si="20"/>
        <v>0.67119762025150465</v>
      </c>
      <c r="AX14" s="14">
        <f t="shared" si="20"/>
        <v>13.072328236560097</v>
      </c>
      <c r="AY14" s="14">
        <f t="shared" si="20"/>
        <v>-14.834761237490724</v>
      </c>
      <c r="AZ14" s="14">
        <f t="shared" si="42"/>
        <v>7.6674720801892988</v>
      </c>
    </row>
    <row r="15" spans="1:52" x14ac:dyDescent="0.3">
      <c r="A15" s="7">
        <v>2000</v>
      </c>
      <c r="B15" s="2" t="s">
        <v>13</v>
      </c>
      <c r="C15" s="4">
        <v>11.98021</v>
      </c>
      <c r="D15" s="4">
        <v>10.20683</v>
      </c>
      <c r="E15" s="4">
        <v>63.61468</v>
      </c>
      <c r="F15" s="173" t="s">
        <v>13</v>
      </c>
      <c r="G15" s="4">
        <f t="shared" si="21"/>
        <v>10.20683</v>
      </c>
      <c r="H15" s="1">
        <f t="shared" si="22"/>
        <v>6.5789689999999998</v>
      </c>
      <c r="I15" s="11">
        <f t="shared" si="23"/>
        <v>4.8471299999999999</v>
      </c>
      <c r="J15" s="1">
        <f t="shared" si="24"/>
        <v>4.01119</v>
      </c>
      <c r="K15" s="12">
        <f t="shared" si="25"/>
        <v>7.0061139999999993</v>
      </c>
      <c r="L15" s="36">
        <f t="shared" si="0"/>
        <v>1</v>
      </c>
      <c r="M15" s="34">
        <f t="shared" si="1"/>
        <v>0</v>
      </c>
      <c r="N15" s="14">
        <f t="shared" si="2"/>
        <v>0.48229335547275726</v>
      </c>
      <c r="O15" s="14">
        <f t="shared" si="3"/>
        <v>1.8536808470164781</v>
      </c>
      <c r="P15" s="14">
        <f t="shared" si="26"/>
        <v>0.48229335547275726</v>
      </c>
      <c r="Q15" s="14">
        <f t="shared" si="27"/>
        <v>114.46880066418272</v>
      </c>
      <c r="R15" s="36">
        <f t="shared" si="4"/>
        <v>1</v>
      </c>
      <c r="S15" s="34">
        <f t="shared" si="5"/>
        <v>0</v>
      </c>
      <c r="T15" s="14">
        <f t="shared" si="6"/>
        <v>0.15192665213926329</v>
      </c>
      <c r="U15" s="14">
        <f t="shared" si="7"/>
        <v>0.58392578298291553</v>
      </c>
      <c r="V15" s="14">
        <f t="shared" si="28"/>
        <v>0.15192665213926329</v>
      </c>
      <c r="W15" s="43">
        <f t="shared" si="29"/>
        <v>104.5577995641779</v>
      </c>
      <c r="X15" s="36">
        <f t="shared" si="8"/>
        <v>0</v>
      </c>
      <c r="Y15" s="34">
        <f t="shared" si="9"/>
        <v>1</v>
      </c>
      <c r="Z15" s="14">
        <f t="shared" si="10"/>
        <v>-5.7811379702185483E-3</v>
      </c>
      <c r="AA15" s="14">
        <f t="shared" si="11"/>
        <v>-2.2219639992446808E-2</v>
      </c>
      <c r="AB15" s="14">
        <f t="shared" si="30"/>
        <v>-2.2219639992446808E-2</v>
      </c>
      <c r="AC15" s="14">
        <f t="shared" si="31"/>
        <v>99.333410800226602</v>
      </c>
      <c r="AD15" s="36">
        <f t="shared" si="12"/>
        <v>0</v>
      </c>
      <c r="AE15" s="42">
        <f t="shared" si="13"/>
        <v>1</v>
      </c>
      <c r="AF15" s="14">
        <f t="shared" si="14"/>
        <v>-8.1904986702185101E-2</v>
      </c>
      <c r="AG15" s="14">
        <f t="shared" si="15"/>
        <v>-0.31479949578852501</v>
      </c>
      <c r="AH15" s="14">
        <f t="shared" si="32"/>
        <v>-0.31479949578852501</v>
      </c>
      <c r="AI15" s="14">
        <f t="shared" si="33"/>
        <v>90.556015126344249</v>
      </c>
      <c r="AJ15" s="36">
        <f t="shared" si="16"/>
        <v>1</v>
      </c>
      <c r="AK15" s="42">
        <f t="shared" si="17"/>
        <v>0</v>
      </c>
      <c r="AL15" s="14">
        <f t="shared" si="18"/>
        <v>0.19082408660419595</v>
      </c>
      <c r="AM15" s="14">
        <f t="shared" si="19"/>
        <v>0.73342697027388815</v>
      </c>
      <c r="AN15" s="14">
        <f t="shared" si="34"/>
        <v>0.19082408660419595</v>
      </c>
      <c r="AO15" s="14">
        <f t="shared" si="35"/>
        <v>105.72472259812588</v>
      </c>
      <c r="AQ15" s="62">
        <f t="shared" si="36"/>
        <v>114.46880066418272</v>
      </c>
      <c r="AR15" s="63">
        <f t="shared" si="37"/>
        <v>104.5577995641779</v>
      </c>
      <c r="AS15" s="63">
        <f t="shared" si="38"/>
        <v>99.333410800226602</v>
      </c>
      <c r="AT15" s="63">
        <f t="shared" si="39"/>
        <v>90.556015126344249</v>
      </c>
      <c r="AU15" s="63">
        <f t="shared" si="40"/>
        <v>105.72472259812588</v>
      </c>
      <c r="AV15" s="14">
        <f t="shared" si="41"/>
        <v>9.9110011000048246</v>
      </c>
      <c r="AW15" s="14">
        <f t="shared" si="20"/>
        <v>5.2243887639512963</v>
      </c>
      <c r="AX15" s="14">
        <f t="shared" si="20"/>
        <v>8.7773956738823529</v>
      </c>
      <c r="AY15" s="14">
        <f t="shared" si="20"/>
        <v>-15.16870747178163</v>
      </c>
      <c r="AZ15" s="14">
        <f t="shared" si="42"/>
        <v>8.7440780660568436</v>
      </c>
    </row>
    <row r="16" spans="1:52" x14ac:dyDescent="0.3">
      <c r="A16" s="7">
        <v>2000</v>
      </c>
      <c r="B16" s="2" t="s">
        <v>14</v>
      </c>
      <c r="C16" s="4">
        <v>21.547499999999999</v>
      </c>
      <c r="D16" s="4">
        <v>11.088470000000001</v>
      </c>
      <c r="E16" s="4">
        <v>63.917120000000004</v>
      </c>
      <c r="F16" s="173" t="s">
        <v>14</v>
      </c>
      <c r="G16" s="4">
        <f t="shared" si="21"/>
        <v>11.088470000000001</v>
      </c>
      <c r="H16" s="1">
        <f t="shared" si="22"/>
        <v>7.0868120000000001</v>
      </c>
      <c r="I16" s="11">
        <f t="shared" si="23"/>
        <v>6.4905400000000002</v>
      </c>
      <c r="J16" s="1">
        <f t="shared" si="24"/>
        <v>4.1445299999999996</v>
      </c>
      <c r="K16" s="12">
        <f t="shared" si="25"/>
        <v>6.2755029999999996</v>
      </c>
      <c r="L16" s="36">
        <f t="shared" si="0"/>
        <v>1</v>
      </c>
      <c r="M16" s="34">
        <f t="shared" si="1"/>
        <v>0</v>
      </c>
      <c r="N16" s="14">
        <f t="shared" si="2"/>
        <v>0.56257881853954561</v>
      </c>
      <c r="O16" s="14">
        <f t="shared" si="3"/>
        <v>2.1622557495980685</v>
      </c>
      <c r="P16" s="14">
        <f t="shared" si="26"/>
        <v>0.56257881853954561</v>
      </c>
      <c r="Q16" s="14">
        <f t="shared" si="27"/>
        <v>116.87736455618636</v>
      </c>
      <c r="R16" s="36">
        <f t="shared" si="4"/>
        <v>1</v>
      </c>
      <c r="S16" s="34">
        <f t="shared" si="5"/>
        <v>0</v>
      </c>
      <c r="T16" s="14">
        <f t="shared" si="6"/>
        <v>0.19817275079656896</v>
      </c>
      <c r="U16" s="43">
        <f t="shared" si="7"/>
        <v>0.76167135288870758</v>
      </c>
      <c r="V16" s="43">
        <f t="shared" si="28"/>
        <v>0.19817275079656896</v>
      </c>
      <c r="W16" s="43">
        <f t="shared" si="29"/>
        <v>105.94518252389707</v>
      </c>
      <c r="X16" s="36">
        <f t="shared" si="8"/>
        <v>1</v>
      </c>
      <c r="Y16" s="34">
        <f t="shared" si="9"/>
        <v>0</v>
      </c>
      <c r="Z16" s="14">
        <f t="shared" si="10"/>
        <v>0.14387397393326878</v>
      </c>
      <c r="AA16" s="14">
        <f t="shared" si="11"/>
        <v>0.55297554245346203</v>
      </c>
      <c r="AB16" s="14">
        <f t="shared" si="30"/>
        <v>0.14387397393326878</v>
      </c>
      <c r="AC16" s="14">
        <f t="shared" si="31"/>
        <v>104.31621921799807</v>
      </c>
      <c r="AD16" s="36">
        <f t="shared" si="12"/>
        <v>0</v>
      </c>
      <c r="AE16" s="42">
        <f t="shared" si="13"/>
        <v>1</v>
      </c>
      <c r="AF16" s="14">
        <f t="shared" si="14"/>
        <v>-6.9762543476689989E-2</v>
      </c>
      <c r="AG16" s="14">
        <f t="shared" si="15"/>
        <v>-0.26813035928130091</v>
      </c>
      <c r="AH16" s="14">
        <f t="shared" si="32"/>
        <v>-0.26813035928130091</v>
      </c>
      <c r="AI16" s="14">
        <f t="shared" si="33"/>
        <v>91.956089221560973</v>
      </c>
      <c r="AJ16" s="36">
        <f t="shared" si="16"/>
        <v>1</v>
      </c>
      <c r="AK16" s="42">
        <f t="shared" si="17"/>
        <v>0</v>
      </c>
      <c r="AL16" s="14">
        <f t="shared" si="18"/>
        <v>0.12429189380816896</v>
      </c>
      <c r="AM16" s="14">
        <f t="shared" si="19"/>
        <v>0.47771237230868913</v>
      </c>
      <c r="AN16" s="14">
        <f t="shared" si="34"/>
        <v>0.12429189380816896</v>
      </c>
      <c r="AO16" s="14">
        <f t="shared" si="35"/>
        <v>103.72875681424507</v>
      </c>
      <c r="AQ16" s="62">
        <f t="shared" si="36"/>
        <v>116.87736455618636</v>
      </c>
      <c r="AR16" s="63">
        <f t="shared" si="37"/>
        <v>105.94518252389707</v>
      </c>
      <c r="AS16" s="63">
        <f t="shared" si="38"/>
        <v>104.31621921799807</v>
      </c>
      <c r="AT16" s="63">
        <f t="shared" si="39"/>
        <v>91.956089221560973</v>
      </c>
      <c r="AU16" s="63">
        <f t="shared" si="40"/>
        <v>103.72875681424507</v>
      </c>
      <c r="AV16" s="14">
        <f t="shared" si="41"/>
        <v>10.93218203228929</v>
      </c>
      <c r="AW16" s="14">
        <f t="shared" si="20"/>
        <v>1.6289633058990063</v>
      </c>
      <c r="AX16" s="14">
        <f t="shared" si="20"/>
        <v>12.360129996437095</v>
      </c>
      <c r="AY16" s="14">
        <f t="shared" si="20"/>
        <v>-11.772667592684101</v>
      </c>
      <c r="AZ16" s="14">
        <f t="shared" si="42"/>
        <v>13.148607741941291</v>
      </c>
    </row>
    <row r="17" spans="1:52" x14ac:dyDescent="0.3">
      <c r="A17" s="7">
        <v>2000</v>
      </c>
      <c r="B17" s="2" t="s">
        <v>15</v>
      </c>
      <c r="C17" s="4">
        <v>14.91142</v>
      </c>
      <c r="D17" s="4">
        <v>5.9579599999999999</v>
      </c>
      <c r="E17" s="4">
        <v>58.704409999999996</v>
      </c>
      <c r="F17" s="173" t="s">
        <v>15</v>
      </c>
      <c r="G17" s="4">
        <f t="shared" si="21"/>
        <v>5.9579599999999999</v>
      </c>
      <c r="H17" s="1">
        <f t="shared" si="22"/>
        <v>4.2686270000000004</v>
      </c>
      <c r="I17" s="11">
        <f t="shared" si="23"/>
        <v>3.2932299999999999</v>
      </c>
      <c r="J17" s="1">
        <f t="shared" si="24"/>
        <v>2.05348</v>
      </c>
      <c r="K17" s="12">
        <f t="shared" si="25"/>
        <v>3.7525439999999999</v>
      </c>
      <c r="L17" s="36">
        <f t="shared" si="0"/>
        <v>1</v>
      </c>
      <c r="M17" s="34">
        <f t="shared" si="1"/>
        <v>0</v>
      </c>
      <c r="N17" s="14">
        <f t="shared" si="2"/>
        <v>9.5375230772670197E-2</v>
      </c>
      <c r="O17" s="14">
        <f t="shared" si="3"/>
        <v>0.36657199722309214</v>
      </c>
      <c r="P17" s="14">
        <f t="shared" si="26"/>
        <v>9.5375230772670197E-2</v>
      </c>
      <c r="Q17" s="14">
        <f t="shared" si="27"/>
        <v>102.86125692318011</v>
      </c>
      <c r="R17" s="36">
        <f t="shared" si="4"/>
        <v>0</v>
      </c>
      <c r="S17" s="34">
        <f t="shared" si="5"/>
        <v>1</v>
      </c>
      <c r="T17" s="14">
        <f t="shared" si="6"/>
        <v>-5.8461802686572376E-2</v>
      </c>
      <c r="U17" s="43">
        <f t="shared" si="7"/>
        <v>-0.22469628223662524</v>
      </c>
      <c r="V17" s="43">
        <f t="shared" si="28"/>
        <v>-0.22469628223662524</v>
      </c>
      <c r="W17" s="43">
        <f t="shared" si="29"/>
        <v>93.259111532901244</v>
      </c>
      <c r="X17" s="36">
        <f t="shared" si="8"/>
        <v>0</v>
      </c>
      <c r="Y17" s="34">
        <f t="shared" si="9"/>
        <v>1</v>
      </c>
      <c r="Z17" s="14">
        <f t="shared" si="10"/>
        <v>-0.14728513173125743</v>
      </c>
      <c r="AA17" s="14">
        <f t="shared" si="11"/>
        <v>-0.56608623080222509</v>
      </c>
      <c r="AB17" s="14">
        <f t="shared" si="30"/>
        <v>-0.56608623080222509</v>
      </c>
      <c r="AC17" s="14">
        <f t="shared" si="31"/>
        <v>83.017413075933248</v>
      </c>
      <c r="AD17" s="36">
        <f t="shared" si="12"/>
        <v>0</v>
      </c>
      <c r="AE17" s="42">
        <f t="shared" si="13"/>
        <v>1</v>
      </c>
      <c r="AF17" s="14">
        <f t="shared" si="14"/>
        <v>-0.26018144183180958</v>
      </c>
      <c r="AG17" s="14">
        <f t="shared" si="15"/>
        <v>-1</v>
      </c>
      <c r="AH17" s="14">
        <f t="shared" si="32"/>
        <v>-1</v>
      </c>
      <c r="AI17" s="14">
        <f t="shared" si="33"/>
        <v>70</v>
      </c>
      <c r="AJ17" s="36">
        <f t="shared" si="16"/>
        <v>0</v>
      </c>
      <c r="AK17" s="42">
        <f t="shared" si="17"/>
        <v>1</v>
      </c>
      <c r="AL17" s="14">
        <f t="shared" si="18"/>
        <v>-0.10545826681694004</v>
      </c>
      <c r="AM17" s="14">
        <f t="shared" si="19"/>
        <v>-0.40532586057814213</v>
      </c>
      <c r="AN17" s="14">
        <f t="shared" si="34"/>
        <v>-0.40532586057814213</v>
      </c>
      <c r="AO17" s="14">
        <f t="shared" si="35"/>
        <v>87.840224182655732</v>
      </c>
      <c r="AQ17" s="62">
        <f t="shared" si="36"/>
        <v>102.86125692318011</v>
      </c>
      <c r="AR17" s="63">
        <f t="shared" si="37"/>
        <v>93.259111532901244</v>
      </c>
      <c r="AS17" s="63">
        <f t="shared" si="38"/>
        <v>83.017413075933248</v>
      </c>
      <c r="AT17" s="65">
        <f t="shared" si="39"/>
        <v>70</v>
      </c>
      <c r="AU17" s="63">
        <f t="shared" si="40"/>
        <v>87.840224182655732</v>
      </c>
      <c r="AV17" s="14">
        <f t="shared" si="41"/>
        <v>9.6021453902788636</v>
      </c>
      <c r="AW17" s="14">
        <f t="shared" si="20"/>
        <v>10.241698456967995</v>
      </c>
      <c r="AX17" s="14">
        <f t="shared" si="20"/>
        <v>13.017413075933248</v>
      </c>
      <c r="AY17" s="14">
        <f t="shared" si="20"/>
        <v>-17.840224182655732</v>
      </c>
      <c r="AZ17" s="14">
        <f t="shared" si="42"/>
        <v>15.021032740524376</v>
      </c>
    </row>
    <row r="18" spans="1:52" x14ac:dyDescent="0.3">
      <c r="A18" s="7">
        <v>2000</v>
      </c>
      <c r="B18" s="2" t="s">
        <v>16</v>
      </c>
      <c r="C18" s="4">
        <v>6.44855</v>
      </c>
      <c r="D18" s="4">
        <v>8.5938400000000001</v>
      </c>
      <c r="E18" s="4">
        <v>53.50891</v>
      </c>
      <c r="F18" s="173" t="s">
        <v>16</v>
      </c>
      <c r="G18" s="4">
        <f t="shared" si="21"/>
        <v>8.5938400000000001</v>
      </c>
      <c r="H18" s="1">
        <f t="shared" si="22"/>
        <v>5.9636630000000004</v>
      </c>
      <c r="I18" s="11">
        <f t="shared" si="23"/>
        <v>5.2737400000000001</v>
      </c>
      <c r="J18" s="1">
        <f t="shared" si="24"/>
        <v>4.2097300000000004</v>
      </c>
      <c r="K18" s="12">
        <f t="shared" si="25"/>
        <v>6.9714899999999993</v>
      </c>
      <c r="L18" s="36">
        <f t="shared" si="0"/>
        <v>1</v>
      </c>
      <c r="M18" s="34">
        <f t="shared" si="1"/>
        <v>0</v>
      </c>
      <c r="N18" s="14">
        <f t="shared" si="2"/>
        <v>0.33540840348317102</v>
      </c>
      <c r="O18" s="14">
        <f t="shared" si="3"/>
        <v>1.2891326957131355</v>
      </c>
      <c r="P18" s="14">
        <f t="shared" si="26"/>
        <v>0.33540840348317102</v>
      </c>
      <c r="Q18" s="14">
        <f t="shared" si="27"/>
        <v>110.06225210449513</v>
      </c>
      <c r="R18" s="36">
        <f t="shared" si="4"/>
        <v>1</v>
      </c>
      <c r="S18" s="34">
        <f t="shared" si="5"/>
        <v>0</v>
      </c>
      <c r="T18" s="14">
        <f t="shared" si="6"/>
        <v>9.5894567458698426E-2</v>
      </c>
      <c r="U18" s="43">
        <f t="shared" si="7"/>
        <v>0.3685680530615556</v>
      </c>
      <c r="V18" s="43">
        <f t="shared" si="28"/>
        <v>9.5894567458698426E-2</v>
      </c>
      <c r="W18" s="43">
        <f t="shared" si="29"/>
        <v>102.87683702376096</v>
      </c>
      <c r="X18" s="36">
        <f t="shared" si="8"/>
        <v>1</v>
      </c>
      <c r="Y18" s="34">
        <f t="shared" si="9"/>
        <v>0</v>
      </c>
      <c r="Z18" s="14">
        <f t="shared" si="10"/>
        <v>3.3067577377227764E-2</v>
      </c>
      <c r="AA18" s="14">
        <f t="shared" si="11"/>
        <v>0.12709429675081824</v>
      </c>
      <c r="AB18" s="14">
        <f t="shared" si="30"/>
        <v>3.3067577377227764E-2</v>
      </c>
      <c r="AC18" s="14">
        <f t="shared" si="31"/>
        <v>100.99202732131684</v>
      </c>
      <c r="AD18" s="36">
        <f t="shared" si="12"/>
        <v>0</v>
      </c>
      <c r="AE18" s="42">
        <f t="shared" si="13"/>
        <v>1</v>
      </c>
      <c r="AF18" s="14">
        <f t="shared" si="14"/>
        <v>-6.3825185607316245E-2</v>
      </c>
      <c r="AG18" s="14">
        <f t="shared" si="15"/>
        <v>-0.24531029253260536</v>
      </c>
      <c r="AH18" s="14">
        <f t="shared" si="32"/>
        <v>-0.24531029253260536</v>
      </c>
      <c r="AI18" s="14">
        <f t="shared" si="33"/>
        <v>92.640691224021836</v>
      </c>
      <c r="AJ18" s="36">
        <f t="shared" si="16"/>
        <v>1</v>
      </c>
      <c r="AK18" s="42">
        <f t="shared" si="17"/>
        <v>0</v>
      </c>
      <c r="AL18" s="14">
        <f t="shared" si="18"/>
        <v>0.18767109459699974</v>
      </c>
      <c r="AM18" s="14">
        <f t="shared" si="19"/>
        <v>0.72130853482746449</v>
      </c>
      <c r="AN18" s="14">
        <f t="shared" si="34"/>
        <v>0.18767109459699974</v>
      </c>
      <c r="AO18" s="14">
        <f t="shared" si="35"/>
        <v>105.63013283791</v>
      </c>
      <c r="AQ18" s="62">
        <f t="shared" si="36"/>
        <v>110.06225210449513</v>
      </c>
      <c r="AR18" s="63">
        <f t="shared" si="37"/>
        <v>102.87683702376096</v>
      </c>
      <c r="AS18" s="63">
        <f t="shared" si="38"/>
        <v>100.99202732131684</v>
      </c>
      <c r="AT18" s="63">
        <f t="shared" si="39"/>
        <v>92.640691224021836</v>
      </c>
      <c r="AU18" s="63">
        <f t="shared" si="40"/>
        <v>105.63013283791</v>
      </c>
      <c r="AV18" s="14">
        <f t="shared" si="41"/>
        <v>7.1854150807341739</v>
      </c>
      <c r="AW18" s="14">
        <f t="shared" si="20"/>
        <v>1.8848097024441159</v>
      </c>
      <c r="AX18" s="14">
        <f t="shared" si="20"/>
        <v>8.3513360972950039</v>
      </c>
      <c r="AY18" s="14">
        <f t="shared" si="20"/>
        <v>-12.989441613888161</v>
      </c>
      <c r="AZ18" s="14">
        <f t="shared" si="42"/>
        <v>4.4321192665851328</v>
      </c>
    </row>
    <row r="19" spans="1:52" x14ac:dyDescent="0.3">
      <c r="A19" s="7">
        <v>2000</v>
      </c>
      <c r="B19" s="2" t="s">
        <v>17</v>
      </c>
      <c r="C19" s="4">
        <v>6.3948900000000002</v>
      </c>
      <c r="D19" s="4">
        <v>5.8119200000000006</v>
      </c>
      <c r="E19" s="4">
        <v>45.14528</v>
      </c>
      <c r="F19" s="173" t="s">
        <v>17</v>
      </c>
      <c r="G19" s="4">
        <f t="shared" si="21"/>
        <v>5.8119200000000006</v>
      </c>
      <c r="H19" s="1">
        <f t="shared" si="22"/>
        <v>4.2161359999999997</v>
      </c>
      <c r="I19" s="11">
        <f t="shared" si="23"/>
        <v>3.8379200000000004</v>
      </c>
      <c r="J19" s="1">
        <f t="shared" si="24"/>
        <v>2.44679</v>
      </c>
      <c r="K19" s="12">
        <f t="shared" si="25"/>
        <v>5.6715439999999999</v>
      </c>
      <c r="L19" s="36">
        <f t="shared" si="0"/>
        <v>1</v>
      </c>
      <c r="M19" s="34">
        <f t="shared" si="1"/>
        <v>0</v>
      </c>
      <c r="N19" s="14">
        <f t="shared" si="2"/>
        <v>8.2076277655441274E-2</v>
      </c>
      <c r="O19" s="14">
        <f t="shared" si="3"/>
        <v>0.31545784771420504</v>
      </c>
      <c r="P19" s="14">
        <f t="shared" si="26"/>
        <v>8.2076277655441274E-2</v>
      </c>
      <c r="Q19" s="14">
        <f t="shared" si="27"/>
        <v>102.46228832966324</v>
      </c>
      <c r="R19" s="36">
        <f t="shared" si="4"/>
        <v>0</v>
      </c>
      <c r="S19" s="34">
        <f t="shared" si="5"/>
        <v>1</v>
      </c>
      <c r="T19" s="14">
        <f t="shared" si="6"/>
        <v>-6.3241831090273259E-2</v>
      </c>
      <c r="U19" s="43">
        <f t="shared" si="7"/>
        <v>-0.24306818597444393</v>
      </c>
      <c r="V19" s="43">
        <f t="shared" si="28"/>
        <v>-0.24306818597444393</v>
      </c>
      <c r="W19" s="43">
        <f t="shared" si="29"/>
        <v>92.707954420766683</v>
      </c>
      <c r="X19" s="36">
        <f t="shared" si="8"/>
        <v>0</v>
      </c>
      <c r="Y19" s="34">
        <f t="shared" si="9"/>
        <v>1</v>
      </c>
      <c r="Z19" s="14">
        <f t="shared" si="10"/>
        <v>-9.7683606303816575E-2</v>
      </c>
      <c r="AA19" s="14">
        <f t="shared" si="11"/>
        <v>-0.37544417317420625</v>
      </c>
      <c r="AB19" s="14">
        <f t="shared" si="30"/>
        <v>-0.37544417317420625</v>
      </c>
      <c r="AC19" s="14">
        <f t="shared" si="31"/>
        <v>88.736674804773813</v>
      </c>
      <c r="AD19" s="36">
        <f t="shared" si="12"/>
        <v>0</v>
      </c>
      <c r="AE19" s="42">
        <f t="shared" si="13"/>
        <v>1</v>
      </c>
      <c r="AF19" s="14">
        <f t="shared" si="14"/>
        <v>-0.22436515005875196</v>
      </c>
      <c r="AG19" s="14">
        <f t="shared" si="15"/>
        <v>-0.8623410973477097</v>
      </c>
      <c r="AH19" s="14">
        <f t="shared" si="32"/>
        <v>-0.8623410973477097</v>
      </c>
      <c r="AI19" s="14">
        <f t="shared" si="33"/>
        <v>74.129767079568708</v>
      </c>
      <c r="AJ19" s="36">
        <f t="shared" si="16"/>
        <v>1</v>
      </c>
      <c r="AK19" s="42">
        <f t="shared" si="17"/>
        <v>0</v>
      </c>
      <c r="AL19" s="14">
        <f t="shared" si="18"/>
        <v>6.9293109737171316E-2</v>
      </c>
      <c r="AM19" s="14">
        <f t="shared" si="19"/>
        <v>0.26632610400385442</v>
      </c>
      <c r="AN19" s="14">
        <f t="shared" si="34"/>
        <v>6.9293109737171316E-2</v>
      </c>
      <c r="AO19" s="14">
        <f t="shared" si="35"/>
        <v>102.07879329211514</v>
      </c>
      <c r="AQ19" s="62">
        <f t="shared" si="36"/>
        <v>102.46228832966324</v>
      </c>
      <c r="AR19" s="63">
        <f t="shared" si="37"/>
        <v>92.707954420766683</v>
      </c>
      <c r="AS19" s="63">
        <f t="shared" si="38"/>
        <v>88.736674804773813</v>
      </c>
      <c r="AT19" s="63">
        <f t="shared" si="39"/>
        <v>74.129767079568708</v>
      </c>
      <c r="AU19" s="63">
        <f t="shared" si="40"/>
        <v>102.07879329211514</v>
      </c>
      <c r="AV19" s="14">
        <f t="shared" si="41"/>
        <v>9.7543339088965553</v>
      </c>
      <c r="AW19" s="14">
        <f t="shared" si="20"/>
        <v>3.97127961599287</v>
      </c>
      <c r="AX19" s="14">
        <f t="shared" si="20"/>
        <v>14.606907725205104</v>
      </c>
      <c r="AY19" s="14">
        <f t="shared" si="20"/>
        <v>-27.949026212546428</v>
      </c>
      <c r="AZ19" s="14">
        <f t="shared" si="42"/>
        <v>0.38349503754810144</v>
      </c>
    </row>
    <row r="20" spans="1:52" x14ac:dyDescent="0.3">
      <c r="A20" s="7">
        <v>2000</v>
      </c>
      <c r="B20" s="2" t="s">
        <v>18</v>
      </c>
      <c r="C20" s="4">
        <v>13.887510000000001</v>
      </c>
      <c r="D20" s="4">
        <v>11.79757</v>
      </c>
      <c r="E20" s="4">
        <v>65.059950000000001</v>
      </c>
      <c r="F20" s="173" t="s">
        <v>18</v>
      </c>
      <c r="G20" s="4">
        <f t="shared" si="21"/>
        <v>11.79757</v>
      </c>
      <c r="H20" s="1">
        <f t="shared" si="22"/>
        <v>7.7355150000000004</v>
      </c>
      <c r="I20" s="11">
        <f t="shared" si="23"/>
        <v>7.1281399999999993</v>
      </c>
      <c r="J20" s="1">
        <f t="shared" si="24"/>
        <v>5.2289899999999996</v>
      </c>
      <c r="K20" s="12">
        <f t="shared" si="25"/>
        <v>7.9840999999999998</v>
      </c>
      <c r="L20" s="36">
        <f t="shared" si="0"/>
        <v>1</v>
      </c>
      <c r="M20" s="34">
        <f t="shared" si="1"/>
        <v>0</v>
      </c>
      <c r="N20" s="14">
        <f t="shared" si="2"/>
        <v>0.62715213855753427</v>
      </c>
      <c r="O20" s="14">
        <f t="shared" si="3"/>
        <v>2.4104414755413166</v>
      </c>
      <c r="P20" s="14">
        <f t="shared" si="26"/>
        <v>0.62715213855753427</v>
      </c>
      <c r="Q20" s="14">
        <f t="shared" si="27"/>
        <v>118.81456415672602</v>
      </c>
      <c r="R20" s="36">
        <f t="shared" si="4"/>
        <v>1</v>
      </c>
      <c r="S20" s="34">
        <f t="shared" si="5"/>
        <v>0</v>
      </c>
      <c r="T20" s="14">
        <f t="shared" si="6"/>
        <v>0.25724609223730982</v>
      </c>
      <c r="U20" s="43">
        <f t="shared" si="7"/>
        <v>0.98871806700034648</v>
      </c>
      <c r="V20" s="43">
        <f t="shared" si="28"/>
        <v>0.25724609223730982</v>
      </c>
      <c r="W20" s="43">
        <f t="shared" si="29"/>
        <v>107.71738276711929</v>
      </c>
      <c r="X20" s="36">
        <f t="shared" si="8"/>
        <v>1</v>
      </c>
      <c r="Y20" s="34">
        <f t="shared" si="9"/>
        <v>0</v>
      </c>
      <c r="Z20" s="14">
        <f t="shared" si="10"/>
        <v>0.20193623432456698</v>
      </c>
      <c r="AA20" s="14">
        <f t="shared" si="11"/>
        <v>0.77613619519837107</v>
      </c>
      <c r="AB20" s="14">
        <f t="shared" si="30"/>
        <v>0.20193623432456698</v>
      </c>
      <c r="AC20" s="14">
        <f t="shared" si="31"/>
        <v>106.05808702973701</v>
      </c>
      <c r="AD20" s="36">
        <f t="shared" si="12"/>
        <v>1</v>
      </c>
      <c r="AE20" s="42">
        <f t="shared" si="13"/>
        <v>0</v>
      </c>
      <c r="AF20" s="14">
        <f t="shared" si="14"/>
        <v>2.899247362485852E-2</v>
      </c>
      <c r="AG20" s="14">
        <f t="shared" si="15"/>
        <v>0.11143175093787157</v>
      </c>
      <c r="AH20" s="14">
        <f t="shared" si="32"/>
        <v>2.899247362485852E-2</v>
      </c>
      <c r="AI20" s="14">
        <f t="shared" si="33"/>
        <v>100.86977420874575</v>
      </c>
      <c r="AJ20" s="36">
        <f t="shared" si="16"/>
        <v>1</v>
      </c>
      <c r="AK20" s="42">
        <f t="shared" si="17"/>
        <v>0</v>
      </c>
      <c r="AL20" s="14">
        <f t="shared" si="18"/>
        <v>0.27988317975200688</v>
      </c>
      <c r="AM20" s="14">
        <f t="shared" si="19"/>
        <v>1.0757230714899844</v>
      </c>
      <c r="AN20" s="14">
        <f t="shared" si="34"/>
        <v>0.27988317975200688</v>
      </c>
      <c r="AO20" s="14">
        <f t="shared" si="35"/>
        <v>108.39649539256021</v>
      </c>
      <c r="AQ20" s="62">
        <f t="shared" si="36"/>
        <v>118.81456415672602</v>
      </c>
      <c r="AR20" s="63">
        <f t="shared" si="37"/>
        <v>107.71738276711929</v>
      </c>
      <c r="AS20" s="63">
        <f t="shared" si="38"/>
        <v>106.05808702973701</v>
      </c>
      <c r="AT20" s="63">
        <f t="shared" si="39"/>
        <v>100.86977420874575</v>
      </c>
      <c r="AU20" s="63">
        <f t="shared" si="40"/>
        <v>108.39649539256021</v>
      </c>
      <c r="AV20" s="14">
        <f t="shared" si="41"/>
        <v>11.097181389606732</v>
      </c>
      <c r="AW20" s="14">
        <f t="shared" si="20"/>
        <v>1.6592957373822799</v>
      </c>
      <c r="AX20" s="14">
        <f t="shared" si="20"/>
        <v>5.188312820991257</v>
      </c>
      <c r="AY20" s="14">
        <f t="shared" si="20"/>
        <v>-7.526721183814459</v>
      </c>
      <c r="AZ20" s="14">
        <f t="shared" si="42"/>
        <v>10.41806876416581</v>
      </c>
    </row>
    <row r="21" spans="1:52" x14ac:dyDescent="0.3">
      <c r="A21" s="7">
        <v>2000</v>
      </c>
      <c r="B21" s="2" t="s">
        <v>19</v>
      </c>
      <c r="C21" s="4">
        <v>9.2409199999999991</v>
      </c>
      <c r="D21" s="4">
        <v>8.1317299999999992</v>
      </c>
      <c r="E21" s="4">
        <v>47.29504</v>
      </c>
      <c r="F21" s="173" t="s">
        <v>19</v>
      </c>
      <c r="G21" s="4">
        <f t="shared" si="21"/>
        <v>8.1317299999999992</v>
      </c>
      <c r="H21" s="1">
        <f t="shared" si="22"/>
        <v>5.0879640000000004</v>
      </c>
      <c r="I21" s="11">
        <f t="shared" si="23"/>
        <v>5.1473399999999998</v>
      </c>
      <c r="J21" s="1">
        <f t="shared" si="24"/>
        <v>3.7303000000000002</v>
      </c>
      <c r="K21" s="12">
        <f t="shared" si="25"/>
        <v>5.858555</v>
      </c>
      <c r="L21" s="36">
        <f t="shared" si="0"/>
        <v>1</v>
      </c>
      <c r="M21" s="34">
        <f t="shared" si="1"/>
        <v>0</v>
      </c>
      <c r="N21" s="14">
        <f t="shared" si="2"/>
        <v>0.29332692426513007</v>
      </c>
      <c r="O21" s="14">
        <f t="shared" si="3"/>
        <v>1.1273937226266388</v>
      </c>
      <c r="P21" s="14">
        <f t="shared" si="26"/>
        <v>0.29332692426513007</v>
      </c>
      <c r="Q21" s="14">
        <f t="shared" si="27"/>
        <v>108.7998077279539</v>
      </c>
      <c r="R21" s="36">
        <f t="shared" si="4"/>
        <v>1</v>
      </c>
      <c r="S21" s="34">
        <f t="shared" si="5"/>
        <v>0</v>
      </c>
      <c r="T21" s="14">
        <f t="shared" si="6"/>
        <v>1.6150114255436963E-2</v>
      </c>
      <c r="U21" s="43">
        <f t="shared" si="7"/>
        <v>6.2072506562082033E-2</v>
      </c>
      <c r="V21" s="43">
        <f t="shared" si="28"/>
        <v>1.6150114255436963E-2</v>
      </c>
      <c r="W21" s="43">
        <f t="shared" si="29"/>
        <v>100.48450342766311</v>
      </c>
      <c r="X21" s="36">
        <f t="shared" si="8"/>
        <v>1</v>
      </c>
      <c r="Y21" s="34">
        <f t="shared" si="9"/>
        <v>0</v>
      </c>
      <c r="Z21" s="14">
        <f t="shared" si="10"/>
        <v>2.1557116722491065E-2</v>
      </c>
      <c r="AA21" s="14">
        <f t="shared" si="11"/>
        <v>8.2854167348439645E-2</v>
      </c>
      <c r="AB21" s="14">
        <f t="shared" si="30"/>
        <v>2.1557116722491065E-2</v>
      </c>
      <c r="AC21" s="14">
        <f t="shared" si="31"/>
        <v>100.64671350167472</v>
      </c>
      <c r="AD21" s="36">
        <f t="shared" si="12"/>
        <v>0</v>
      </c>
      <c r="AE21" s="42">
        <f t="shared" si="13"/>
        <v>1</v>
      </c>
      <c r="AF21" s="14">
        <f t="shared" si="14"/>
        <v>-0.10748388933912326</v>
      </c>
      <c r="AG21" s="14">
        <f t="shared" si="15"/>
        <v>-0.41311128335050362</v>
      </c>
      <c r="AH21" s="14">
        <f t="shared" si="32"/>
        <v>-0.41311128335050362</v>
      </c>
      <c r="AI21" s="14">
        <f t="shared" si="33"/>
        <v>87.606661499484886</v>
      </c>
      <c r="AJ21" s="36">
        <f t="shared" si="16"/>
        <v>1</v>
      </c>
      <c r="AK21" s="42">
        <f t="shared" si="17"/>
        <v>0</v>
      </c>
      <c r="AL21" s="14">
        <f t="shared" si="18"/>
        <v>8.6323036616150428E-2</v>
      </c>
      <c r="AM21" s="14">
        <f t="shared" si="19"/>
        <v>0.33178014545692569</v>
      </c>
      <c r="AN21" s="14">
        <f t="shared" si="34"/>
        <v>8.6323036616150428E-2</v>
      </c>
      <c r="AO21" s="14">
        <f t="shared" si="35"/>
        <v>102.58969109848451</v>
      </c>
      <c r="AQ21" s="62">
        <f t="shared" si="36"/>
        <v>108.7998077279539</v>
      </c>
      <c r="AR21" s="63">
        <f t="shared" si="37"/>
        <v>100.48450342766311</v>
      </c>
      <c r="AS21" s="63">
        <f t="shared" si="38"/>
        <v>100.64671350167472</v>
      </c>
      <c r="AT21" s="63">
        <f t="shared" si="39"/>
        <v>87.606661499484886</v>
      </c>
      <c r="AU21" s="63">
        <f t="shared" si="40"/>
        <v>102.58969109848451</v>
      </c>
      <c r="AV21" s="14">
        <f t="shared" si="41"/>
        <v>8.3153043002907907</v>
      </c>
      <c r="AW21" s="14">
        <f t="shared" si="41"/>
        <v>-0.16221007401161103</v>
      </c>
      <c r="AX21" s="14">
        <f t="shared" si="41"/>
        <v>13.040052002189839</v>
      </c>
      <c r="AY21" s="14">
        <f t="shared" si="41"/>
        <v>-14.983029598999622</v>
      </c>
      <c r="AZ21" s="14">
        <f t="shared" si="42"/>
        <v>6.2101166294693968</v>
      </c>
    </row>
    <row r="22" spans="1:52" x14ac:dyDescent="0.3">
      <c r="A22" s="7">
        <v>2000</v>
      </c>
      <c r="B22" s="2" t="s">
        <v>20</v>
      </c>
      <c r="C22" s="4">
        <v>9.0433500000000002</v>
      </c>
      <c r="D22" s="4">
        <v>7.1254499999999998</v>
      </c>
      <c r="E22" s="4">
        <v>53.075839999999999</v>
      </c>
      <c r="F22" s="173" t="s">
        <v>20</v>
      </c>
      <c r="G22" s="4">
        <f t="shared" si="21"/>
        <v>7.1254499999999998</v>
      </c>
      <c r="H22" s="1">
        <f t="shared" si="22"/>
        <v>4.6713360000000002</v>
      </c>
      <c r="I22" s="11">
        <f t="shared" si="23"/>
        <v>4.1954400000000005</v>
      </c>
      <c r="J22" s="1">
        <f t="shared" si="24"/>
        <v>3.4963299999999999</v>
      </c>
      <c r="K22" s="12">
        <f t="shared" si="25"/>
        <v>5.3654389999999994</v>
      </c>
      <c r="L22" s="36">
        <f t="shared" si="0"/>
        <v>1</v>
      </c>
      <c r="M22" s="34">
        <f t="shared" si="1"/>
        <v>0</v>
      </c>
      <c r="N22" s="14">
        <f t="shared" si="2"/>
        <v>0.20169127278056986</v>
      </c>
      <c r="O22" s="14">
        <f t="shared" si="3"/>
        <v>0.7751946924444757</v>
      </c>
      <c r="P22" s="14">
        <f t="shared" si="26"/>
        <v>0.20169127278056986</v>
      </c>
      <c r="Q22" s="14">
        <f t="shared" si="27"/>
        <v>106.0507381834171</v>
      </c>
      <c r="R22" s="36">
        <f t="shared" si="4"/>
        <v>0</v>
      </c>
      <c r="S22" s="34">
        <f t="shared" si="5"/>
        <v>1</v>
      </c>
      <c r="T22" s="14">
        <f t="shared" si="6"/>
        <v>-2.1789602529860765E-2</v>
      </c>
      <c r="U22" s="43">
        <f t="shared" si="7"/>
        <v>-8.374771996208065E-2</v>
      </c>
      <c r="V22" s="43">
        <f t="shared" si="28"/>
        <v>-8.374771996208065E-2</v>
      </c>
      <c r="W22" s="43">
        <f t="shared" si="29"/>
        <v>97.48756840113758</v>
      </c>
      <c r="X22" s="36">
        <f t="shared" si="8"/>
        <v>0</v>
      </c>
      <c r="Y22" s="34">
        <f t="shared" si="9"/>
        <v>1</v>
      </c>
      <c r="Z22" s="14">
        <f t="shared" si="10"/>
        <v>-6.512648689494431E-2</v>
      </c>
      <c r="AA22" s="14">
        <f t="shared" si="11"/>
        <v>-0.2503118071620356</v>
      </c>
      <c r="AB22" s="14">
        <f t="shared" si="30"/>
        <v>-0.2503118071620356</v>
      </c>
      <c r="AC22" s="14">
        <f t="shared" si="31"/>
        <v>92.490645785138938</v>
      </c>
      <c r="AD22" s="36">
        <f t="shared" si="12"/>
        <v>0</v>
      </c>
      <c r="AE22" s="42">
        <f t="shared" si="13"/>
        <v>1</v>
      </c>
      <c r="AF22" s="14">
        <f t="shared" si="14"/>
        <v>-0.12879007984061647</v>
      </c>
      <c r="AG22" s="14">
        <f t="shared" si="15"/>
        <v>-0.49500102287799186</v>
      </c>
      <c r="AH22" s="14">
        <f t="shared" si="32"/>
        <v>-0.49500102287799186</v>
      </c>
      <c r="AI22" s="14">
        <f t="shared" si="33"/>
        <v>85.14996931366025</v>
      </c>
      <c r="AJ22" s="36">
        <f t="shared" si="16"/>
        <v>1</v>
      </c>
      <c r="AK22" s="42">
        <f t="shared" si="17"/>
        <v>0</v>
      </c>
      <c r="AL22" s="14">
        <f t="shared" si="18"/>
        <v>4.1418034114400946E-2</v>
      </c>
      <c r="AM22" s="14">
        <f t="shared" si="19"/>
        <v>0.15918904062794387</v>
      </c>
      <c r="AN22" s="14">
        <f t="shared" si="34"/>
        <v>4.1418034114400946E-2</v>
      </c>
      <c r="AO22" s="14">
        <f t="shared" si="35"/>
        <v>101.24254102343203</v>
      </c>
      <c r="AQ22" s="62">
        <f t="shared" si="36"/>
        <v>106.0507381834171</v>
      </c>
      <c r="AR22" s="63">
        <f t="shared" si="37"/>
        <v>97.48756840113758</v>
      </c>
      <c r="AS22" s="63">
        <f t="shared" si="38"/>
        <v>92.490645785138938</v>
      </c>
      <c r="AT22" s="63">
        <f t="shared" si="39"/>
        <v>85.14996931366025</v>
      </c>
      <c r="AU22" s="63">
        <f t="shared" si="40"/>
        <v>101.24254102343203</v>
      </c>
      <c r="AV22" s="14">
        <f t="shared" si="41"/>
        <v>8.5631697822795161</v>
      </c>
      <c r="AW22" s="14">
        <f t="shared" si="41"/>
        <v>4.996922615998642</v>
      </c>
      <c r="AX22" s="14">
        <f t="shared" si="41"/>
        <v>7.3406764714786874</v>
      </c>
      <c r="AY22" s="14">
        <f t="shared" si="41"/>
        <v>-16.092571709771775</v>
      </c>
      <c r="AZ22" s="14">
        <f t="shared" si="42"/>
        <v>4.8081971599850704</v>
      </c>
    </row>
    <row r="23" spans="1:52" x14ac:dyDescent="0.3">
      <c r="A23" s="7">
        <v>2000</v>
      </c>
      <c r="B23" s="2" t="s">
        <v>21</v>
      </c>
      <c r="C23" s="4">
        <v>3.3180300000000003</v>
      </c>
      <c r="D23" s="4">
        <v>4.72072</v>
      </c>
      <c r="E23" s="4">
        <v>37.170340000000003</v>
      </c>
      <c r="F23" s="173" t="s">
        <v>21</v>
      </c>
      <c r="G23" s="4">
        <f t="shared" si="21"/>
        <v>4.72072</v>
      </c>
      <c r="H23" s="1">
        <f t="shared" si="22"/>
        <v>3.2984870000000002</v>
      </c>
      <c r="I23" s="11">
        <f t="shared" si="23"/>
        <v>2.9815399999999999</v>
      </c>
      <c r="J23" s="1">
        <f t="shared" si="24"/>
        <v>2.0995599999999999</v>
      </c>
      <c r="K23" s="12">
        <f t="shared" si="25"/>
        <v>4.867864</v>
      </c>
      <c r="L23" s="36">
        <f t="shared" si="0"/>
        <v>0</v>
      </c>
      <c r="M23" s="34">
        <f t="shared" si="1"/>
        <v>1</v>
      </c>
      <c r="N23" s="14">
        <f t="shared" si="2"/>
        <v>-1.7292509262665238E-2</v>
      </c>
      <c r="O23" s="14">
        <f t="shared" si="3"/>
        <v>-6.6463269405062822E-2</v>
      </c>
      <c r="P23" s="14">
        <f t="shared" si="26"/>
        <v>-6.6463269405062822E-2</v>
      </c>
      <c r="Q23" s="14">
        <f t="shared" si="27"/>
        <v>98.006101917848113</v>
      </c>
      <c r="R23" s="36">
        <f t="shared" si="4"/>
        <v>0</v>
      </c>
      <c r="S23" s="34">
        <f t="shared" si="5"/>
        <v>1</v>
      </c>
      <c r="T23" s="14">
        <f t="shared" si="6"/>
        <v>-0.14680640948709642</v>
      </c>
      <c r="U23" s="43">
        <f t="shared" si="7"/>
        <v>-0.56424627542035544</v>
      </c>
      <c r="V23" s="43">
        <f t="shared" si="28"/>
        <v>-0.56424627542035544</v>
      </c>
      <c r="W23" s="43">
        <f t="shared" si="29"/>
        <v>83.072611737389337</v>
      </c>
      <c r="X23" s="36">
        <f t="shared" si="8"/>
        <v>0</v>
      </c>
      <c r="Y23" s="34">
        <f t="shared" si="9"/>
        <v>1</v>
      </c>
      <c r="Z23" s="14">
        <f t="shared" si="10"/>
        <v>-0.17566879851507763</v>
      </c>
      <c r="AA23" s="14">
        <f t="shared" si="11"/>
        <v>-0.67517804989579588</v>
      </c>
      <c r="AB23" s="14">
        <f t="shared" si="30"/>
        <v>-0.67517804989579588</v>
      </c>
      <c r="AC23" s="14">
        <f t="shared" si="31"/>
        <v>79.744658503126118</v>
      </c>
      <c r="AD23" s="36">
        <f t="shared" si="12"/>
        <v>0</v>
      </c>
      <c r="AE23" s="42">
        <f t="shared" si="13"/>
        <v>1</v>
      </c>
      <c r="AF23" s="14">
        <f t="shared" si="14"/>
        <v>-0.25598522326400686</v>
      </c>
      <c r="AG23" s="14">
        <f t="shared" si="15"/>
        <v>-0.98387195282546203</v>
      </c>
      <c r="AH23" s="14">
        <f t="shared" si="32"/>
        <v>-0.98387195282546203</v>
      </c>
      <c r="AI23" s="14">
        <f t="shared" si="33"/>
        <v>70.483841415236142</v>
      </c>
      <c r="AJ23" s="36">
        <f t="shared" si="16"/>
        <v>0</v>
      </c>
      <c r="AK23" s="42">
        <f t="shared" si="17"/>
        <v>1</v>
      </c>
      <c r="AL23" s="14">
        <f t="shared" si="18"/>
        <v>-3.8930217422493197E-3</v>
      </c>
      <c r="AM23" s="14">
        <f t="shared" si="19"/>
        <v>-1.4962718765952208E-2</v>
      </c>
      <c r="AN23" s="14">
        <f t="shared" si="34"/>
        <v>-1.4962718765952208E-2</v>
      </c>
      <c r="AO23" s="14">
        <f t="shared" si="35"/>
        <v>99.551118437021429</v>
      </c>
      <c r="AQ23" s="62">
        <f t="shared" si="36"/>
        <v>98.006101917848113</v>
      </c>
      <c r="AR23" s="63">
        <f t="shared" si="37"/>
        <v>83.072611737389337</v>
      </c>
      <c r="AS23" s="63">
        <f t="shared" si="38"/>
        <v>79.744658503126118</v>
      </c>
      <c r="AT23" s="63">
        <f t="shared" si="39"/>
        <v>70.483841415236142</v>
      </c>
      <c r="AU23" s="63">
        <f t="shared" si="40"/>
        <v>99.551118437021429</v>
      </c>
      <c r="AV23" s="14">
        <f t="shared" si="41"/>
        <v>14.933490180458776</v>
      </c>
      <c r="AW23" s="14">
        <f t="shared" si="41"/>
        <v>3.3279532342632194</v>
      </c>
      <c r="AX23" s="14">
        <f t="shared" si="41"/>
        <v>9.2608170878899756</v>
      </c>
      <c r="AY23" s="14">
        <f t="shared" si="41"/>
        <v>-29.067277021785287</v>
      </c>
      <c r="AZ23" s="14">
        <f t="shared" si="42"/>
        <v>-1.5450165191733163</v>
      </c>
    </row>
    <row r="24" spans="1:52" x14ac:dyDescent="0.3">
      <c r="A24" s="7">
        <v>2000</v>
      </c>
      <c r="B24" s="2" t="s">
        <v>22</v>
      </c>
      <c r="C24" s="4">
        <v>21.466070000000002</v>
      </c>
      <c r="D24" s="4">
        <v>10.22104</v>
      </c>
      <c r="E24" s="4">
        <v>70.034040000000005</v>
      </c>
      <c r="F24" s="173" t="s">
        <v>22</v>
      </c>
      <c r="G24" s="4">
        <f t="shared" si="21"/>
        <v>10.22104</v>
      </c>
      <c r="H24" s="1">
        <f t="shared" si="22"/>
        <v>6.1750990000000003</v>
      </c>
      <c r="I24" s="11">
        <f t="shared" si="23"/>
        <v>5.6383599999999996</v>
      </c>
      <c r="J24" s="1">
        <f t="shared" si="24"/>
        <v>3.7267800000000002</v>
      </c>
      <c r="K24" s="12">
        <f t="shared" si="25"/>
        <v>5.8146969999999998</v>
      </c>
      <c r="L24" s="36">
        <f t="shared" si="0"/>
        <v>1</v>
      </c>
      <c r="M24" s="34">
        <f t="shared" si="1"/>
        <v>0</v>
      </c>
      <c r="N24" s="14">
        <f t="shared" si="2"/>
        <v>0.48358737165870513</v>
      </c>
      <c r="O24" s="14">
        <f t="shared" si="3"/>
        <v>1.8586543615640083</v>
      </c>
      <c r="P24" s="14">
        <f t="shared" si="26"/>
        <v>0.48358737165870513</v>
      </c>
      <c r="Q24" s="14">
        <f t="shared" si="27"/>
        <v>114.50762114976115</v>
      </c>
      <c r="R24" s="36">
        <f t="shared" si="4"/>
        <v>1</v>
      </c>
      <c r="S24" s="34">
        <f t="shared" si="5"/>
        <v>0</v>
      </c>
      <c r="T24" s="14">
        <f t="shared" si="6"/>
        <v>0.11514872694441759</v>
      </c>
      <c r="U24" s="43">
        <f t="shared" si="7"/>
        <v>0.44257086951979374</v>
      </c>
      <c r="V24" s="43">
        <f t="shared" si="28"/>
        <v>0.11514872694441759</v>
      </c>
      <c r="W24" s="43">
        <f t="shared" si="29"/>
        <v>103.45446180833252</v>
      </c>
      <c r="X24" s="36">
        <f t="shared" si="8"/>
        <v>1</v>
      </c>
      <c r="Y24" s="34">
        <f t="shared" si="9"/>
        <v>0</v>
      </c>
      <c r="Z24" s="14">
        <f t="shared" si="10"/>
        <v>6.6271249560218903E-2</v>
      </c>
      <c r="AA24" s="14">
        <f t="shared" si="11"/>
        <v>0.25471167003163492</v>
      </c>
      <c r="AB24" s="14">
        <f t="shared" si="30"/>
        <v>6.6271249560218903E-2</v>
      </c>
      <c r="AC24" s="14">
        <f t="shared" si="31"/>
        <v>101.98813748680656</v>
      </c>
      <c r="AD24" s="36">
        <f t="shared" si="12"/>
        <v>0</v>
      </c>
      <c r="AE24" s="42">
        <f t="shared" si="13"/>
        <v>1</v>
      </c>
      <c r="AF24" s="14">
        <f t="shared" si="14"/>
        <v>-0.10780443381305263</v>
      </c>
      <c r="AG24" s="14">
        <f t="shared" si="15"/>
        <v>-0.41434328695411415</v>
      </c>
      <c r="AH24" s="14">
        <f t="shared" si="32"/>
        <v>-0.41434328695411415</v>
      </c>
      <c r="AI24" s="14">
        <f t="shared" si="33"/>
        <v>87.569701391376583</v>
      </c>
      <c r="AJ24" s="36">
        <f t="shared" si="16"/>
        <v>1</v>
      </c>
      <c r="AK24" s="42">
        <f t="shared" si="17"/>
        <v>0</v>
      </c>
      <c r="AL24" s="14">
        <f t="shared" si="18"/>
        <v>8.2329161747515603E-2</v>
      </c>
      <c r="AM24" s="14">
        <f t="shared" si="19"/>
        <v>0.3164298005571668</v>
      </c>
      <c r="AN24" s="14">
        <f t="shared" si="34"/>
        <v>8.2329161747515603E-2</v>
      </c>
      <c r="AO24" s="14">
        <f t="shared" si="35"/>
        <v>102.46987485242546</v>
      </c>
      <c r="AQ24" s="62">
        <f t="shared" si="36"/>
        <v>114.50762114976115</v>
      </c>
      <c r="AR24" s="63">
        <f t="shared" si="37"/>
        <v>103.45446180833252</v>
      </c>
      <c r="AS24" s="63">
        <f t="shared" si="38"/>
        <v>101.98813748680656</v>
      </c>
      <c r="AT24" s="63">
        <f t="shared" si="39"/>
        <v>87.569701391376583</v>
      </c>
      <c r="AU24" s="63">
        <f t="shared" si="40"/>
        <v>102.46987485242546</v>
      </c>
      <c r="AV24" s="14">
        <f t="shared" si="41"/>
        <v>11.053159341428625</v>
      </c>
      <c r="AW24" s="14">
        <f t="shared" si="41"/>
        <v>1.4663243215259598</v>
      </c>
      <c r="AX24" s="14">
        <f t="shared" si="41"/>
        <v>14.418436095429982</v>
      </c>
      <c r="AY24" s="14">
        <f t="shared" si="41"/>
        <v>-14.90017346104888</v>
      </c>
      <c r="AZ24" s="14">
        <f t="shared" si="42"/>
        <v>12.037746297335687</v>
      </c>
    </row>
    <row r="25" spans="1:52" x14ac:dyDescent="0.3">
      <c r="A25" s="7">
        <v>2000</v>
      </c>
      <c r="B25" s="2" t="s">
        <v>23</v>
      </c>
      <c r="C25" s="4">
        <v>14.594570000000001</v>
      </c>
      <c r="D25" s="4">
        <v>10.444979999999999</v>
      </c>
      <c r="E25" s="4">
        <v>60.293039999999998</v>
      </c>
      <c r="F25" s="173" t="s">
        <v>23</v>
      </c>
      <c r="G25" s="4">
        <f t="shared" si="21"/>
        <v>10.444979999999999</v>
      </c>
      <c r="H25" s="1">
        <f t="shared" si="22"/>
        <v>6.6699510000000002</v>
      </c>
      <c r="I25" s="11">
        <f t="shared" si="23"/>
        <v>5.7761500000000003</v>
      </c>
      <c r="J25" s="1">
        <f t="shared" si="24"/>
        <v>4.1303000000000001</v>
      </c>
      <c r="K25" s="12">
        <f t="shared" si="25"/>
        <v>6.2626019999999993</v>
      </c>
      <c r="L25" s="36">
        <f t="shared" si="0"/>
        <v>1</v>
      </c>
      <c r="M25" s="34">
        <f t="shared" si="1"/>
        <v>0</v>
      </c>
      <c r="N25" s="14">
        <f t="shared" si="2"/>
        <v>0.50398019253704152</v>
      </c>
      <c r="O25" s="14">
        <f t="shared" si="3"/>
        <v>1.9370335908232534</v>
      </c>
      <c r="P25" s="14">
        <f t="shared" si="26"/>
        <v>0.50398019253704152</v>
      </c>
      <c r="Q25" s="14">
        <f t="shared" si="27"/>
        <v>115.11940577611125</v>
      </c>
      <c r="R25" s="36">
        <f t="shared" si="4"/>
        <v>1</v>
      </c>
      <c r="S25" s="34">
        <f t="shared" si="5"/>
        <v>0</v>
      </c>
      <c r="T25" s="14">
        <f t="shared" si="6"/>
        <v>0.16021181615262764</v>
      </c>
      <c r="U25" s="43">
        <f t="shared" si="7"/>
        <v>0.61576957612601058</v>
      </c>
      <c r="V25" s="43">
        <f t="shared" si="28"/>
        <v>0.16021181615262764</v>
      </c>
      <c r="W25" s="43">
        <f t="shared" si="29"/>
        <v>104.80635448457883</v>
      </c>
      <c r="X25" s="36">
        <f t="shared" si="8"/>
        <v>1</v>
      </c>
      <c r="Y25" s="34">
        <f t="shared" si="9"/>
        <v>0</v>
      </c>
      <c r="Z25" s="14">
        <f t="shared" si="10"/>
        <v>7.8818926566675981E-2</v>
      </c>
      <c r="AA25" s="14">
        <f t="shared" si="11"/>
        <v>0.30293831109456032</v>
      </c>
      <c r="AB25" s="14">
        <f t="shared" si="30"/>
        <v>7.8818926566675981E-2</v>
      </c>
      <c r="AC25" s="14">
        <f t="shared" si="31"/>
        <v>102.36456779700028</v>
      </c>
      <c r="AD25" s="36">
        <f t="shared" si="12"/>
        <v>0</v>
      </c>
      <c r="AE25" s="42">
        <f t="shared" si="13"/>
        <v>1</v>
      </c>
      <c r="AF25" s="14">
        <f t="shared" si="14"/>
        <v>-7.1058380938057844E-2</v>
      </c>
      <c r="AG25" s="14">
        <f t="shared" si="15"/>
        <v>-0.27311087384930582</v>
      </c>
      <c r="AH25" s="14">
        <f t="shared" si="32"/>
        <v>-0.27311087384930582</v>
      </c>
      <c r="AI25" s="14">
        <f t="shared" si="33"/>
        <v>91.806673784520825</v>
      </c>
      <c r="AJ25" s="36">
        <f t="shared" si="16"/>
        <v>1</v>
      </c>
      <c r="AK25" s="42">
        <f t="shared" si="17"/>
        <v>0</v>
      </c>
      <c r="AL25" s="14">
        <f t="shared" si="18"/>
        <v>0.12311708009846357</v>
      </c>
      <c r="AM25" s="14">
        <f t="shared" si="19"/>
        <v>0.47319700910125168</v>
      </c>
      <c r="AN25" s="14">
        <f t="shared" si="34"/>
        <v>0.12311708009846357</v>
      </c>
      <c r="AO25" s="14">
        <f t="shared" si="35"/>
        <v>103.69351240295391</v>
      </c>
      <c r="AQ25" s="62">
        <f t="shared" si="36"/>
        <v>115.11940577611125</v>
      </c>
      <c r="AR25" s="63">
        <f t="shared" si="37"/>
        <v>104.80635448457883</v>
      </c>
      <c r="AS25" s="63">
        <f t="shared" si="38"/>
        <v>102.36456779700028</v>
      </c>
      <c r="AT25" s="63">
        <f t="shared" si="39"/>
        <v>91.806673784520825</v>
      </c>
      <c r="AU25" s="63">
        <f t="shared" si="40"/>
        <v>103.69351240295391</v>
      </c>
      <c r="AV25" s="14">
        <f t="shared" si="41"/>
        <v>10.313051291532418</v>
      </c>
      <c r="AW25" s="14">
        <f t="shared" si="41"/>
        <v>2.4417866875785563</v>
      </c>
      <c r="AX25" s="14">
        <f t="shared" si="41"/>
        <v>10.557894012479451</v>
      </c>
      <c r="AY25" s="14">
        <f t="shared" si="41"/>
        <v>-11.886838618433089</v>
      </c>
      <c r="AZ25" s="14">
        <f t="shared" si="42"/>
        <v>11.425893373157336</v>
      </c>
    </row>
    <row r="26" spans="1:52" x14ac:dyDescent="0.3">
      <c r="A26" s="7">
        <v>2000</v>
      </c>
      <c r="B26" s="2" t="s">
        <v>24</v>
      </c>
      <c r="C26" s="4">
        <v>9.7937499999999993</v>
      </c>
      <c r="D26" s="4">
        <v>7.77447</v>
      </c>
      <c r="E26" s="4">
        <v>50.880049999999997</v>
      </c>
      <c r="F26" s="173" t="s">
        <v>24</v>
      </c>
      <c r="G26" s="4">
        <f t="shared" si="21"/>
        <v>7.77447</v>
      </c>
      <c r="H26" s="1">
        <f t="shared" si="22"/>
        <v>5.142137</v>
      </c>
      <c r="I26" s="11">
        <f t="shared" si="23"/>
        <v>3.8360799999999999</v>
      </c>
      <c r="J26" s="1">
        <f t="shared" si="24"/>
        <v>2.84938</v>
      </c>
      <c r="K26" s="12">
        <f t="shared" si="25"/>
        <v>5.5523559999999996</v>
      </c>
      <c r="L26" s="36">
        <f t="shared" si="0"/>
        <v>1</v>
      </c>
      <c r="M26" s="34">
        <f t="shared" si="1"/>
        <v>0</v>
      </c>
      <c r="N26" s="14">
        <f t="shared" si="2"/>
        <v>0.26079348143671854</v>
      </c>
      <c r="O26" s="14">
        <f t="shared" si="3"/>
        <v>1.0023523568806443</v>
      </c>
      <c r="P26" s="14">
        <f t="shared" si="26"/>
        <v>0.26079348143671854</v>
      </c>
      <c r="Q26" s="14">
        <f t="shared" si="27"/>
        <v>107.82380444310155</v>
      </c>
      <c r="R26" s="36">
        <f t="shared" si="4"/>
        <v>1</v>
      </c>
      <c r="S26" s="34">
        <f t="shared" si="5"/>
        <v>0</v>
      </c>
      <c r="T26" s="14">
        <f t="shared" si="6"/>
        <v>2.1083311921964217E-2</v>
      </c>
      <c r="U26" s="43">
        <f t="shared" si="7"/>
        <v>8.1033112021852857E-2</v>
      </c>
      <c r="V26" s="43">
        <f t="shared" si="28"/>
        <v>2.1083311921964217E-2</v>
      </c>
      <c r="W26" s="43">
        <f t="shared" si="29"/>
        <v>100.63249935765893</v>
      </c>
      <c r="X26" s="36">
        <f t="shared" si="8"/>
        <v>0</v>
      </c>
      <c r="Y26" s="34">
        <f t="shared" si="9"/>
        <v>1</v>
      </c>
      <c r="Z26" s="14">
        <f t="shared" si="10"/>
        <v>-9.7851163642461533E-2</v>
      </c>
      <c r="AA26" s="14">
        <f t="shared" si="11"/>
        <v>-0.37608817505791192</v>
      </c>
      <c r="AB26" s="14">
        <f t="shared" si="30"/>
        <v>-0.37608817505791192</v>
      </c>
      <c r="AC26" s="14">
        <f t="shared" si="31"/>
        <v>88.717354748262636</v>
      </c>
      <c r="AD26" s="36">
        <f t="shared" si="12"/>
        <v>0</v>
      </c>
      <c r="AE26" s="42">
        <f t="shared" si="13"/>
        <v>1</v>
      </c>
      <c r="AF26" s="14">
        <f t="shared" si="14"/>
        <v>-0.18770378649078964</v>
      </c>
      <c r="AG26" s="14">
        <f t="shared" si="15"/>
        <v>-0.72143418519499158</v>
      </c>
      <c r="AH26" s="14">
        <f t="shared" si="32"/>
        <v>-0.72143418519499158</v>
      </c>
      <c r="AI26" s="14">
        <f t="shared" si="33"/>
        <v>78.356974444150254</v>
      </c>
      <c r="AJ26" s="36">
        <f t="shared" si="16"/>
        <v>1</v>
      </c>
      <c r="AK26" s="42">
        <f t="shared" si="17"/>
        <v>0</v>
      </c>
      <c r="AL26" s="14">
        <f t="shared" si="18"/>
        <v>5.8439400998905829E-2</v>
      </c>
      <c r="AM26" s="14">
        <f t="shared" si="19"/>
        <v>0.22461018198478241</v>
      </c>
      <c r="AN26" s="14">
        <f t="shared" si="34"/>
        <v>5.8439400998905829E-2</v>
      </c>
      <c r="AO26" s="14">
        <f t="shared" si="35"/>
        <v>101.75318202996718</v>
      </c>
      <c r="AQ26" s="62">
        <f t="shared" si="36"/>
        <v>107.82380444310155</v>
      </c>
      <c r="AR26" s="63">
        <f t="shared" si="37"/>
        <v>100.63249935765893</v>
      </c>
      <c r="AS26" s="63">
        <f t="shared" si="38"/>
        <v>88.717354748262636</v>
      </c>
      <c r="AT26" s="63">
        <f t="shared" si="39"/>
        <v>78.356974444150254</v>
      </c>
      <c r="AU26" s="63">
        <f t="shared" si="40"/>
        <v>101.75318202996718</v>
      </c>
      <c r="AV26" s="14">
        <f t="shared" si="41"/>
        <v>7.1913050854426217</v>
      </c>
      <c r="AW26" s="14">
        <f t="shared" si="41"/>
        <v>11.915144609396293</v>
      </c>
      <c r="AX26" s="14">
        <f t="shared" si="41"/>
        <v>10.360380304112383</v>
      </c>
      <c r="AY26" s="14">
        <f t="shared" si="41"/>
        <v>-23.396207585816924</v>
      </c>
      <c r="AZ26" s="14">
        <f t="shared" si="42"/>
        <v>6.0706224131343731</v>
      </c>
    </row>
    <row r="27" spans="1:52" x14ac:dyDescent="0.3">
      <c r="A27" s="7">
        <v>2000</v>
      </c>
      <c r="B27" s="2" t="s">
        <v>25</v>
      </c>
      <c r="C27" s="4">
        <v>7.5152800000000006</v>
      </c>
      <c r="D27" s="4">
        <v>6.7953799999999998</v>
      </c>
      <c r="E27" s="4">
        <v>47.725349999999999</v>
      </c>
      <c r="F27" s="173" t="s">
        <v>25</v>
      </c>
      <c r="G27" s="4">
        <f t="shared" si="21"/>
        <v>6.7953799999999998</v>
      </c>
      <c r="H27" s="1">
        <f t="shared" si="22"/>
        <v>3.9440559999999998</v>
      </c>
      <c r="I27" s="11">
        <f t="shared" si="23"/>
        <v>4.26553</v>
      </c>
      <c r="J27" s="1">
        <f t="shared" si="24"/>
        <v>3.3607900000000002</v>
      </c>
      <c r="K27" s="12">
        <f t="shared" si="25"/>
        <v>6.7606229999999998</v>
      </c>
      <c r="L27" s="36">
        <f t="shared" si="0"/>
        <v>1</v>
      </c>
      <c r="M27" s="34">
        <f t="shared" si="1"/>
        <v>0</v>
      </c>
      <c r="N27" s="14">
        <f t="shared" si="2"/>
        <v>0.17163385388572069</v>
      </c>
      <c r="O27" s="14">
        <f t="shared" si="3"/>
        <v>0.6596698545343247</v>
      </c>
      <c r="P27" s="14">
        <f t="shared" si="26"/>
        <v>0.17163385388572069</v>
      </c>
      <c r="Q27" s="14">
        <f t="shared" si="27"/>
        <v>105.14901561657162</v>
      </c>
      <c r="R27" s="36">
        <f t="shared" si="4"/>
        <v>0</v>
      </c>
      <c r="S27" s="34">
        <f t="shared" si="5"/>
        <v>1</v>
      </c>
      <c r="T27" s="14">
        <f t="shared" si="6"/>
        <v>-8.801846190467795E-2</v>
      </c>
      <c r="U27" s="43">
        <f t="shared" si="7"/>
        <v>-0.33829646451715867</v>
      </c>
      <c r="V27" s="43">
        <f t="shared" si="28"/>
        <v>-0.33829646451715867</v>
      </c>
      <c r="W27" s="43">
        <f t="shared" si="29"/>
        <v>89.851106064485236</v>
      </c>
      <c r="X27" s="36">
        <f t="shared" si="8"/>
        <v>0</v>
      </c>
      <c r="Y27" s="34">
        <f t="shared" si="9"/>
        <v>1</v>
      </c>
      <c r="Z27" s="14">
        <f t="shared" si="10"/>
        <v>-5.8743827185367657E-2</v>
      </c>
      <c r="AA27" s="14">
        <f t="shared" si="11"/>
        <v>-0.22578023540718839</v>
      </c>
      <c r="AB27" s="14">
        <f t="shared" si="30"/>
        <v>-0.22578023540718839</v>
      </c>
      <c r="AC27" s="14">
        <f t="shared" si="31"/>
        <v>93.226592937784346</v>
      </c>
      <c r="AD27" s="36">
        <f t="shared" si="12"/>
        <v>0</v>
      </c>
      <c r="AE27" s="42">
        <f t="shared" si="13"/>
        <v>1</v>
      </c>
      <c r="AF27" s="14">
        <f t="shared" si="14"/>
        <v>-0.14113286336231748</v>
      </c>
      <c r="AG27" s="14">
        <f t="shared" si="15"/>
        <v>-0.54244016163747266</v>
      </c>
      <c r="AH27" s="14">
        <f t="shared" si="32"/>
        <v>-0.54244016163747266</v>
      </c>
      <c r="AI27" s="14">
        <f t="shared" si="33"/>
        <v>83.726795150875816</v>
      </c>
      <c r="AJ27" s="36">
        <f t="shared" si="16"/>
        <v>1</v>
      </c>
      <c r="AK27" s="42">
        <f t="shared" si="17"/>
        <v>0</v>
      </c>
      <c r="AL27" s="14">
        <f t="shared" si="18"/>
        <v>0.16846875039698112</v>
      </c>
      <c r="AM27" s="14">
        <f t="shared" si="19"/>
        <v>0.64750486895174197</v>
      </c>
      <c r="AN27" s="14">
        <f t="shared" si="34"/>
        <v>0.16846875039698112</v>
      </c>
      <c r="AO27" s="14">
        <f t="shared" si="35"/>
        <v>105.05406251190944</v>
      </c>
      <c r="AQ27" s="62">
        <f t="shared" si="36"/>
        <v>105.14901561657162</v>
      </c>
      <c r="AR27" s="63">
        <f t="shared" si="37"/>
        <v>89.851106064485236</v>
      </c>
      <c r="AS27" s="63">
        <f t="shared" si="38"/>
        <v>93.226592937784346</v>
      </c>
      <c r="AT27" s="63">
        <f t="shared" si="39"/>
        <v>83.726795150875816</v>
      </c>
      <c r="AU27" s="63">
        <f t="shared" si="40"/>
        <v>105.05406251190944</v>
      </c>
      <c r="AV27" s="14">
        <f t="shared" si="41"/>
        <v>15.297909552086381</v>
      </c>
      <c r="AW27" s="14">
        <f t="shared" si="41"/>
        <v>-3.3754868732991099</v>
      </c>
      <c r="AX27" s="14">
        <f t="shared" si="41"/>
        <v>9.4997977869085304</v>
      </c>
      <c r="AY27" s="14">
        <f t="shared" si="41"/>
        <v>-21.32726736103362</v>
      </c>
      <c r="AZ27" s="14">
        <f t="shared" si="42"/>
        <v>9.4953104662181431E-2</v>
      </c>
    </row>
    <row r="28" spans="1:52" x14ac:dyDescent="0.3">
      <c r="A28" s="7">
        <v>2000</v>
      </c>
      <c r="B28" s="2" t="s">
        <v>26</v>
      </c>
      <c r="C28" s="4">
        <v>11.279579999999999</v>
      </c>
      <c r="D28" s="4">
        <v>6.7669199999999998</v>
      </c>
      <c r="E28" s="4">
        <v>58.025130000000004</v>
      </c>
      <c r="F28" s="173" t="s">
        <v>26</v>
      </c>
      <c r="G28" s="4">
        <f t="shared" si="21"/>
        <v>6.7669199999999998</v>
      </c>
      <c r="H28" s="1">
        <f t="shared" si="22"/>
        <v>4.1684400000000004</v>
      </c>
      <c r="I28" s="11">
        <f t="shared" si="23"/>
        <v>3.5442</v>
      </c>
      <c r="J28" s="1">
        <f t="shared" si="24"/>
        <v>2.6233</v>
      </c>
      <c r="K28" s="12">
        <f t="shared" si="25"/>
        <v>4.7033160000000001</v>
      </c>
      <c r="L28" s="36">
        <f t="shared" si="0"/>
        <v>1</v>
      </c>
      <c r="M28" s="34">
        <f t="shared" si="1"/>
        <v>0</v>
      </c>
      <c r="N28" s="14">
        <f t="shared" si="2"/>
        <v>0.1690421789629849</v>
      </c>
      <c r="O28" s="14">
        <f t="shared" si="3"/>
        <v>0.64970882539831454</v>
      </c>
      <c r="P28" s="14">
        <f t="shared" si="26"/>
        <v>0.1690421789629849</v>
      </c>
      <c r="Q28" s="14">
        <f t="shared" si="27"/>
        <v>105.07126536888954</v>
      </c>
      <c r="R28" s="36">
        <f t="shared" si="4"/>
        <v>0</v>
      </c>
      <c r="S28" s="34">
        <f t="shared" si="5"/>
        <v>1</v>
      </c>
      <c r="T28" s="14">
        <f t="shared" si="6"/>
        <v>-6.7585208712016231E-2</v>
      </c>
      <c r="U28" s="43">
        <f t="shared" si="7"/>
        <v>-0.25976183480336651</v>
      </c>
      <c r="V28" s="43">
        <f t="shared" si="28"/>
        <v>-0.25976183480336651</v>
      </c>
      <c r="W28" s="43">
        <f t="shared" si="29"/>
        <v>92.207144955899011</v>
      </c>
      <c r="X28" s="36">
        <f t="shared" si="8"/>
        <v>0</v>
      </c>
      <c r="Y28" s="34">
        <f t="shared" si="9"/>
        <v>1</v>
      </c>
      <c r="Z28" s="14">
        <f t="shared" si="10"/>
        <v>-0.12443085712271895</v>
      </c>
      <c r="AA28" s="14">
        <f t="shared" si="11"/>
        <v>-0.47824647387093594</v>
      </c>
      <c r="AB28" s="14">
        <f t="shared" si="30"/>
        <v>-0.47824647387093594</v>
      </c>
      <c r="AC28" s="14">
        <f t="shared" si="31"/>
        <v>85.65260578387192</v>
      </c>
      <c r="AD28" s="36">
        <f t="shared" si="12"/>
        <v>0</v>
      </c>
      <c r="AE28" s="42">
        <f t="shared" si="13"/>
        <v>1</v>
      </c>
      <c r="AF28" s="14">
        <f t="shared" si="14"/>
        <v>-0.20829148383907181</v>
      </c>
      <c r="AG28" s="14">
        <f t="shared" si="15"/>
        <v>-0.80056241664506866</v>
      </c>
      <c r="AH28" s="14">
        <f t="shared" si="32"/>
        <v>-0.80056241664506866</v>
      </c>
      <c r="AI28" s="14">
        <f t="shared" si="33"/>
        <v>75.983127500647939</v>
      </c>
      <c r="AJ28" s="36">
        <f t="shared" si="16"/>
        <v>0</v>
      </c>
      <c r="AK28" s="42">
        <f t="shared" si="17"/>
        <v>1</v>
      </c>
      <c r="AL28" s="14">
        <f t="shared" si="18"/>
        <v>-1.8877383133195594E-2</v>
      </c>
      <c r="AM28" s="14">
        <f t="shared" si="19"/>
        <v>-7.2554687222459918E-2</v>
      </c>
      <c r="AN28" s="14">
        <f t="shared" si="34"/>
        <v>-7.2554687222459918E-2</v>
      </c>
      <c r="AO28" s="14">
        <f t="shared" si="35"/>
        <v>97.823359383326206</v>
      </c>
      <c r="AQ28" s="62">
        <f t="shared" si="36"/>
        <v>105.07126536888954</v>
      </c>
      <c r="AR28" s="63">
        <f t="shared" si="37"/>
        <v>92.207144955899011</v>
      </c>
      <c r="AS28" s="63">
        <f t="shared" si="38"/>
        <v>85.65260578387192</v>
      </c>
      <c r="AT28" s="63">
        <f t="shared" si="39"/>
        <v>75.983127500647939</v>
      </c>
      <c r="AU28" s="63">
        <f t="shared" si="40"/>
        <v>97.823359383326206</v>
      </c>
      <c r="AV28" s="14">
        <f t="shared" si="41"/>
        <v>12.86412041299053</v>
      </c>
      <c r="AW28" s="14">
        <f t="shared" si="41"/>
        <v>6.5545391720270914</v>
      </c>
      <c r="AX28" s="14">
        <f t="shared" si="41"/>
        <v>9.669478283223981</v>
      </c>
      <c r="AY28" s="14">
        <f t="shared" si="41"/>
        <v>-21.840231882678268</v>
      </c>
      <c r="AZ28" s="14">
        <f t="shared" si="42"/>
        <v>7.2479059855633352</v>
      </c>
    </row>
    <row r="29" spans="1:52" x14ac:dyDescent="0.3">
      <c r="A29" s="7">
        <v>2000</v>
      </c>
      <c r="B29" s="2" t="s">
        <v>27</v>
      </c>
      <c r="C29" s="4">
        <v>7.9556699999999996</v>
      </c>
      <c r="D29" s="4">
        <v>8.71204</v>
      </c>
      <c r="E29" s="4">
        <v>52.511209999999998</v>
      </c>
      <c r="F29" s="173" t="s">
        <v>27</v>
      </c>
      <c r="G29" s="4">
        <f t="shared" si="21"/>
        <v>8.71204</v>
      </c>
      <c r="H29" s="1">
        <f t="shared" si="22"/>
        <v>4.5237319999999999</v>
      </c>
      <c r="I29" s="11">
        <f t="shared" si="23"/>
        <v>3.78653</v>
      </c>
      <c r="J29" s="1">
        <f t="shared" si="24"/>
        <v>2.8141699999999998</v>
      </c>
      <c r="K29" s="12">
        <f t="shared" si="25"/>
        <v>4.866079</v>
      </c>
      <c r="L29" s="36">
        <f t="shared" si="0"/>
        <v>1</v>
      </c>
      <c r="M29" s="34">
        <f t="shared" si="1"/>
        <v>0</v>
      </c>
      <c r="N29" s="14">
        <f t="shared" si="2"/>
        <v>0.34617214121568585</v>
      </c>
      <c r="O29" s="14">
        <f t="shared" si="3"/>
        <v>1.3305028167207393</v>
      </c>
      <c r="P29" s="14">
        <f t="shared" si="26"/>
        <v>0.34617214121568585</v>
      </c>
      <c r="Q29" s="14">
        <f t="shared" si="27"/>
        <v>110.38516423647057</v>
      </c>
      <c r="R29" s="36">
        <f t="shared" si="4"/>
        <v>0</v>
      </c>
      <c r="S29" s="34">
        <f t="shared" si="5"/>
        <v>1</v>
      </c>
      <c r="T29" s="14">
        <f t="shared" si="6"/>
        <v>-3.5230979384937938E-2</v>
      </c>
      <c r="U29" s="43">
        <f t="shared" si="7"/>
        <v>-0.13540927107211775</v>
      </c>
      <c r="V29" s="43">
        <f t="shared" si="28"/>
        <v>-0.13540927107211775</v>
      </c>
      <c r="W29" s="43">
        <f t="shared" si="29"/>
        <v>95.937721867836473</v>
      </c>
      <c r="X29" s="36">
        <f t="shared" si="8"/>
        <v>0</v>
      </c>
      <c r="Y29" s="34">
        <f t="shared" si="9"/>
        <v>1</v>
      </c>
      <c r="Z29" s="14">
        <f t="shared" si="10"/>
        <v>-0.10236337349564351</v>
      </c>
      <c r="AA29" s="14">
        <f t="shared" si="11"/>
        <v>-0.39343072578487281</v>
      </c>
      <c r="AB29" s="14">
        <f t="shared" si="30"/>
        <v>-0.39343072578487281</v>
      </c>
      <c r="AC29" s="14">
        <f t="shared" si="31"/>
        <v>88.197078226453812</v>
      </c>
      <c r="AD29" s="36">
        <f t="shared" si="12"/>
        <v>0</v>
      </c>
      <c r="AE29" s="42">
        <f t="shared" si="13"/>
        <v>1</v>
      </c>
      <c r="AF29" s="14">
        <f t="shared" si="14"/>
        <v>-0.19091014186779345</v>
      </c>
      <c r="AG29" s="14">
        <f t="shared" si="15"/>
        <v>-0.73375772124133465</v>
      </c>
      <c r="AH29" s="14">
        <f t="shared" si="32"/>
        <v>-0.73375772124133465</v>
      </c>
      <c r="AI29" s="14">
        <f t="shared" si="33"/>
        <v>77.987268362759963</v>
      </c>
      <c r="AJ29" s="36">
        <f t="shared" si="16"/>
        <v>0</v>
      </c>
      <c r="AK29" s="42">
        <f t="shared" si="17"/>
        <v>1</v>
      </c>
      <c r="AL29" s="14">
        <f t="shared" si="18"/>
        <v>-4.0555705734890675E-3</v>
      </c>
      <c r="AM29" s="14">
        <f t="shared" si="19"/>
        <v>-1.5587470593351277E-2</v>
      </c>
      <c r="AN29" s="14">
        <f t="shared" si="34"/>
        <v>-1.5587470593351277E-2</v>
      </c>
      <c r="AO29" s="14">
        <f t="shared" si="35"/>
        <v>99.53237588219946</v>
      </c>
      <c r="AQ29" s="62">
        <f t="shared" si="36"/>
        <v>110.38516423647057</v>
      </c>
      <c r="AR29" s="63">
        <f t="shared" si="37"/>
        <v>95.937721867836473</v>
      </c>
      <c r="AS29" s="63">
        <f t="shared" si="38"/>
        <v>88.197078226453812</v>
      </c>
      <c r="AT29" s="63">
        <f t="shared" si="39"/>
        <v>77.987268362759963</v>
      </c>
      <c r="AU29" s="63">
        <f t="shared" si="40"/>
        <v>99.53237588219946</v>
      </c>
      <c r="AV29" s="14">
        <f t="shared" si="41"/>
        <v>14.4474423686341</v>
      </c>
      <c r="AW29" s="14">
        <f t="shared" si="41"/>
        <v>7.7406436413826611</v>
      </c>
      <c r="AX29" s="14">
        <f t="shared" si="41"/>
        <v>10.209809863693849</v>
      </c>
      <c r="AY29" s="14">
        <f t="shared" si="41"/>
        <v>-21.545107519439497</v>
      </c>
      <c r="AZ29" s="14">
        <f t="shared" si="42"/>
        <v>10.852788354271112</v>
      </c>
    </row>
    <row r="30" spans="1:52" x14ac:dyDescent="0.3">
      <c r="A30" s="7">
        <v>2000</v>
      </c>
      <c r="B30" s="2" t="s">
        <v>28</v>
      </c>
      <c r="C30" s="4">
        <v>4.3902200000000002</v>
      </c>
      <c r="D30" s="4">
        <v>5.6940499999999998</v>
      </c>
      <c r="E30" s="4">
        <v>45.672330000000002</v>
      </c>
      <c r="F30" s="173" t="s">
        <v>28</v>
      </c>
      <c r="G30" s="4">
        <f t="shared" si="21"/>
        <v>5.6940499999999998</v>
      </c>
      <c r="H30" s="1">
        <f t="shared" si="22"/>
        <v>3.316681</v>
      </c>
      <c r="I30" s="11">
        <f t="shared" si="23"/>
        <v>3.4177499999999998</v>
      </c>
      <c r="J30" s="1">
        <f t="shared" si="24"/>
        <v>2.8392900000000001</v>
      </c>
      <c r="K30" s="12">
        <f t="shared" si="25"/>
        <v>4.6356320000000002</v>
      </c>
      <c r="L30" s="36">
        <f t="shared" si="0"/>
        <v>1</v>
      </c>
      <c r="M30" s="34">
        <f t="shared" si="1"/>
        <v>0</v>
      </c>
      <c r="N30" s="14">
        <f t="shared" si="2"/>
        <v>7.1342590967357247E-2</v>
      </c>
      <c r="O30" s="14">
        <f t="shared" si="3"/>
        <v>0.27420322704443928</v>
      </c>
      <c r="P30" s="14">
        <f t="shared" si="26"/>
        <v>7.1342590967357247E-2</v>
      </c>
      <c r="Q30" s="14">
        <f t="shared" si="27"/>
        <v>102.14027772902072</v>
      </c>
      <c r="R30" s="36">
        <f t="shared" si="4"/>
        <v>0</v>
      </c>
      <c r="S30" s="34">
        <f t="shared" si="5"/>
        <v>1</v>
      </c>
      <c r="T30" s="14">
        <f t="shared" si="6"/>
        <v>-0.14514959523747398</v>
      </c>
      <c r="U30" s="43">
        <f t="shared" si="7"/>
        <v>-0.55787835679419351</v>
      </c>
      <c r="V30" s="43">
        <f t="shared" si="28"/>
        <v>-0.55787835679419351</v>
      </c>
      <c r="W30" s="43">
        <f t="shared" si="29"/>
        <v>83.263649296174194</v>
      </c>
      <c r="X30" s="36">
        <f t="shared" si="8"/>
        <v>0</v>
      </c>
      <c r="Y30" s="34">
        <f t="shared" si="9"/>
        <v>1</v>
      </c>
      <c r="Z30" s="14">
        <f t="shared" si="10"/>
        <v>-0.13594587096600577</v>
      </c>
      <c r="AA30" s="14">
        <f t="shared" si="11"/>
        <v>-0.52250410332450214</v>
      </c>
      <c r="AB30" s="14">
        <f t="shared" si="30"/>
        <v>-0.52250410332450214</v>
      </c>
      <c r="AC30" s="14">
        <f t="shared" si="31"/>
        <v>84.32487690026494</v>
      </c>
      <c r="AD30" s="36">
        <f t="shared" si="12"/>
        <v>0</v>
      </c>
      <c r="AE30" s="42">
        <f t="shared" si="13"/>
        <v>1</v>
      </c>
      <c r="AF30" s="14">
        <f t="shared" si="14"/>
        <v>-0.18862261994020652</v>
      </c>
      <c r="AG30" s="14">
        <f t="shared" si="15"/>
        <v>-0.72496569552465928</v>
      </c>
      <c r="AH30" s="14">
        <f t="shared" si="32"/>
        <v>-0.72496569552465928</v>
      </c>
      <c r="AI30" s="14">
        <f t="shared" si="33"/>
        <v>78.251029134260222</v>
      </c>
      <c r="AJ30" s="36">
        <f t="shared" si="16"/>
        <v>0</v>
      </c>
      <c r="AK30" s="42">
        <f t="shared" si="17"/>
        <v>1</v>
      </c>
      <c r="AL30" s="14">
        <f t="shared" si="18"/>
        <v>-2.504094340973986E-2</v>
      </c>
      <c r="AM30" s="14">
        <f t="shared" si="19"/>
        <v>-9.6244156514157561E-2</v>
      </c>
      <c r="AN30" s="14">
        <f t="shared" si="34"/>
        <v>-9.6244156514157561E-2</v>
      </c>
      <c r="AO30" s="14">
        <f t="shared" si="35"/>
        <v>97.112675304575276</v>
      </c>
      <c r="AQ30" s="62">
        <f t="shared" si="36"/>
        <v>102.14027772902072</v>
      </c>
      <c r="AR30" s="63">
        <f t="shared" si="37"/>
        <v>83.263649296174194</v>
      </c>
      <c r="AS30" s="63">
        <f t="shared" si="38"/>
        <v>84.32487690026494</v>
      </c>
      <c r="AT30" s="63">
        <f t="shared" si="39"/>
        <v>78.251029134260222</v>
      </c>
      <c r="AU30" s="63">
        <f t="shared" si="40"/>
        <v>97.112675304575276</v>
      </c>
      <c r="AV30" s="14">
        <f t="shared" si="41"/>
        <v>18.87662843284653</v>
      </c>
      <c r="AW30" s="14">
        <f t="shared" si="41"/>
        <v>-1.061227604090746</v>
      </c>
      <c r="AX30" s="14">
        <f t="shared" si="41"/>
        <v>6.0738477660047181</v>
      </c>
      <c r="AY30" s="14">
        <f t="shared" si="41"/>
        <v>-18.861646170315055</v>
      </c>
      <c r="AZ30" s="14">
        <f t="shared" si="42"/>
        <v>5.0276024244454476</v>
      </c>
    </row>
    <row r="31" spans="1:52" x14ac:dyDescent="0.3">
      <c r="A31" s="7">
        <v>2000</v>
      </c>
      <c r="B31" s="2" t="s">
        <v>29</v>
      </c>
      <c r="C31" s="4">
        <v>9.723279999999999</v>
      </c>
      <c r="D31" s="4">
        <v>7.431989999999999</v>
      </c>
      <c r="E31" s="4">
        <v>56.311929999999997</v>
      </c>
      <c r="F31" s="173" t="s">
        <v>29</v>
      </c>
      <c r="G31" s="4">
        <f t="shared" si="21"/>
        <v>7.431989999999999</v>
      </c>
      <c r="H31" s="1">
        <f t="shared" si="22"/>
        <v>4.474818</v>
      </c>
      <c r="I31" s="11">
        <f t="shared" si="23"/>
        <v>4.2148500000000002</v>
      </c>
      <c r="J31" s="1">
        <f t="shared" si="24"/>
        <v>3.0711300000000001</v>
      </c>
      <c r="K31" s="12">
        <f t="shared" si="25"/>
        <v>4.9189099999999994</v>
      </c>
      <c r="L31" s="36">
        <f t="shared" si="0"/>
        <v>1</v>
      </c>
      <c r="M31" s="34">
        <f t="shared" si="1"/>
        <v>0</v>
      </c>
      <c r="N31" s="14">
        <f t="shared" si="2"/>
        <v>0.22960596114372625</v>
      </c>
      <c r="O31" s="14">
        <f t="shared" si="3"/>
        <v>0.88248400626571832</v>
      </c>
      <c r="P31" s="14">
        <f t="shared" si="26"/>
        <v>0.22960596114372625</v>
      </c>
      <c r="Q31" s="14">
        <f t="shared" si="27"/>
        <v>106.88817883431179</v>
      </c>
      <c r="R31" s="36">
        <f t="shared" si="4"/>
        <v>0</v>
      </c>
      <c r="S31" s="34">
        <f t="shared" si="5"/>
        <v>1</v>
      </c>
      <c r="T31" s="14">
        <f t="shared" si="6"/>
        <v>-3.9685272679762219E-2</v>
      </c>
      <c r="U31" s="43">
        <f t="shared" si="7"/>
        <v>-0.15252922114797171</v>
      </c>
      <c r="V31" s="43">
        <f t="shared" si="28"/>
        <v>-0.15252922114797171</v>
      </c>
      <c r="W31" s="43">
        <f t="shared" si="29"/>
        <v>95.424123365560845</v>
      </c>
      <c r="X31" s="36">
        <f t="shared" si="8"/>
        <v>0</v>
      </c>
      <c r="Y31" s="34">
        <f t="shared" si="9"/>
        <v>1</v>
      </c>
      <c r="Z31" s="14">
        <f t="shared" si="10"/>
        <v>-6.335893909978263E-2</v>
      </c>
      <c r="AA31" s="14">
        <f t="shared" si="11"/>
        <v>-0.24351828729099009</v>
      </c>
      <c r="AB31" s="14">
        <f t="shared" si="30"/>
        <v>-0.24351828729099009</v>
      </c>
      <c r="AC31" s="14">
        <f t="shared" si="31"/>
        <v>92.694451381270298</v>
      </c>
      <c r="AD31" s="36">
        <f t="shared" si="12"/>
        <v>0</v>
      </c>
      <c r="AE31" s="42">
        <f t="shared" si="13"/>
        <v>1</v>
      </c>
      <c r="AF31" s="14">
        <f t="shared" si="14"/>
        <v>-0.16751039527094899</v>
      </c>
      <c r="AG31" s="14">
        <f t="shared" si="15"/>
        <v>-0.64382145817776504</v>
      </c>
      <c r="AH31" s="14">
        <f t="shared" si="32"/>
        <v>-0.64382145817776504</v>
      </c>
      <c r="AI31" s="14">
        <f t="shared" si="33"/>
        <v>80.685356254667056</v>
      </c>
      <c r="AJ31" s="36">
        <f t="shared" si="16"/>
        <v>1</v>
      </c>
      <c r="AK31" s="42">
        <f t="shared" si="17"/>
        <v>0</v>
      </c>
      <c r="AL31" s="14">
        <f t="shared" si="18"/>
        <v>7.5541951235259645E-4</v>
      </c>
      <c r="AM31" s="14">
        <f t="shared" si="19"/>
        <v>2.9034334925429704E-3</v>
      </c>
      <c r="AN31" s="14">
        <f t="shared" si="34"/>
        <v>7.5541951235259645E-4</v>
      </c>
      <c r="AO31" s="14">
        <f t="shared" si="35"/>
        <v>100.02266258537058</v>
      </c>
      <c r="AQ31" s="62">
        <f t="shared" si="36"/>
        <v>106.88817883431179</v>
      </c>
      <c r="AR31" s="63">
        <f t="shared" si="37"/>
        <v>95.424123365560845</v>
      </c>
      <c r="AS31" s="63">
        <f t="shared" si="38"/>
        <v>92.694451381270298</v>
      </c>
      <c r="AT31" s="63">
        <f t="shared" si="39"/>
        <v>80.685356254667056</v>
      </c>
      <c r="AU31" s="63">
        <f t="shared" si="40"/>
        <v>100.02266258537058</v>
      </c>
      <c r="AV31" s="14">
        <f t="shared" si="41"/>
        <v>11.464055468750942</v>
      </c>
      <c r="AW31" s="14">
        <f t="shared" si="41"/>
        <v>2.7296719842905475</v>
      </c>
      <c r="AX31" s="14">
        <f t="shared" si="41"/>
        <v>12.009095126603242</v>
      </c>
      <c r="AY31" s="14">
        <f t="shared" si="41"/>
        <v>-19.337306330703527</v>
      </c>
      <c r="AZ31" s="14">
        <f t="shared" si="42"/>
        <v>6.8655162489412049</v>
      </c>
    </row>
    <row r="32" spans="1:52" x14ac:dyDescent="0.3">
      <c r="A32" s="7">
        <v>2000</v>
      </c>
      <c r="B32" s="2" t="s">
        <v>30</v>
      </c>
      <c r="C32" s="4">
        <v>5.1306099999999999</v>
      </c>
      <c r="D32" s="4">
        <v>6.6364500000000008</v>
      </c>
      <c r="E32" s="4">
        <v>47.332270000000001</v>
      </c>
      <c r="F32" s="173" t="s">
        <v>30</v>
      </c>
      <c r="G32" s="4">
        <f t="shared" si="21"/>
        <v>6.6364500000000008</v>
      </c>
      <c r="H32" s="1">
        <f t="shared" si="22"/>
        <v>4.089906</v>
      </c>
      <c r="I32" s="11">
        <f t="shared" si="23"/>
        <v>3.9667399999999997</v>
      </c>
      <c r="J32" s="1">
        <f t="shared" si="24"/>
        <v>3.5151300000000001</v>
      </c>
      <c r="K32" s="12">
        <f t="shared" si="25"/>
        <v>5.8536700000000002</v>
      </c>
      <c r="L32" s="36">
        <f t="shared" si="0"/>
        <v>1</v>
      </c>
      <c r="M32" s="34">
        <f t="shared" si="1"/>
        <v>0</v>
      </c>
      <c r="N32" s="14">
        <f t="shared" si="2"/>
        <v>0.15716108876026746</v>
      </c>
      <c r="O32" s="14">
        <f t="shared" si="3"/>
        <v>0.60404419182926172</v>
      </c>
      <c r="P32" s="14">
        <f t="shared" si="26"/>
        <v>0.15716108876026746</v>
      </c>
      <c r="Q32" s="14">
        <f t="shared" si="27"/>
        <v>104.71483266280802</v>
      </c>
      <c r="R32" s="36">
        <f t="shared" si="4"/>
        <v>0</v>
      </c>
      <c r="S32" s="34">
        <f t="shared" si="5"/>
        <v>1</v>
      </c>
      <c r="T32" s="14">
        <f t="shared" si="6"/>
        <v>-7.4736810903939438E-2</v>
      </c>
      <c r="U32" s="43">
        <f t="shared" si="7"/>
        <v>-0.28724881520278434</v>
      </c>
      <c r="V32" s="43">
        <f t="shared" si="28"/>
        <v>-0.28724881520278434</v>
      </c>
      <c r="W32" s="43">
        <f t="shared" si="29"/>
        <v>91.382535543916475</v>
      </c>
      <c r="X32" s="36">
        <f t="shared" si="8"/>
        <v>0</v>
      </c>
      <c r="Y32" s="34">
        <f t="shared" si="9"/>
        <v>1</v>
      </c>
      <c r="Z32" s="14">
        <f t="shared" si="10"/>
        <v>-8.5952771323253532E-2</v>
      </c>
      <c r="AA32" s="14">
        <f t="shared" si="11"/>
        <v>-0.33035704129434573</v>
      </c>
      <c r="AB32" s="14">
        <f t="shared" si="30"/>
        <v>-0.33035704129434573</v>
      </c>
      <c r="AC32" s="14">
        <f t="shared" si="31"/>
        <v>90.089288761169627</v>
      </c>
      <c r="AD32" s="36">
        <f t="shared" si="12"/>
        <v>0</v>
      </c>
      <c r="AE32" s="42">
        <f t="shared" si="13"/>
        <v>1</v>
      </c>
      <c r="AF32" s="14">
        <f t="shared" si="14"/>
        <v>-0.12707808094576639</v>
      </c>
      <c r="AG32" s="14">
        <f t="shared" si="15"/>
        <v>-0.48842100363143548</v>
      </c>
      <c r="AH32" s="14">
        <f t="shared" si="32"/>
        <v>-0.48842100363143548</v>
      </c>
      <c r="AI32" s="14">
        <f t="shared" si="33"/>
        <v>85.347369891056928</v>
      </c>
      <c r="AJ32" s="36">
        <f t="shared" si="16"/>
        <v>1</v>
      </c>
      <c r="AK32" s="42">
        <f t="shared" si="17"/>
        <v>0</v>
      </c>
      <c r="AL32" s="14">
        <f t="shared" si="18"/>
        <v>8.5878190094802437E-2</v>
      </c>
      <c r="AM32" s="14">
        <f t="shared" si="19"/>
        <v>0.33007039045589237</v>
      </c>
      <c r="AN32" s="14">
        <f t="shared" si="34"/>
        <v>8.5878190094802437E-2</v>
      </c>
      <c r="AO32" s="14">
        <f t="shared" si="35"/>
        <v>102.57634570284408</v>
      </c>
      <c r="AQ32" s="62">
        <f t="shared" si="36"/>
        <v>104.71483266280802</v>
      </c>
      <c r="AR32" s="63">
        <f t="shared" si="37"/>
        <v>91.382535543916475</v>
      </c>
      <c r="AS32" s="63">
        <f t="shared" si="38"/>
        <v>90.089288761169627</v>
      </c>
      <c r="AT32" s="63">
        <f t="shared" si="39"/>
        <v>85.347369891056928</v>
      </c>
      <c r="AU32" s="63">
        <f t="shared" si="40"/>
        <v>102.57634570284408</v>
      </c>
      <c r="AV32" s="14">
        <f t="shared" si="41"/>
        <v>13.332297118891546</v>
      </c>
      <c r="AW32" s="14">
        <f t="shared" si="41"/>
        <v>1.2932467827468486</v>
      </c>
      <c r="AX32" s="14">
        <f t="shared" si="41"/>
        <v>4.7419188701126984</v>
      </c>
      <c r="AY32" s="14">
        <f t="shared" si="41"/>
        <v>-17.228975811787151</v>
      </c>
      <c r="AZ32" s="14">
        <f t="shared" si="42"/>
        <v>2.1384869599639416</v>
      </c>
    </row>
    <row r="33" spans="1:52" x14ac:dyDescent="0.3">
      <c r="A33" s="7">
        <v>2000</v>
      </c>
      <c r="B33" s="2" t="s">
        <v>31</v>
      </c>
      <c r="C33" s="4">
        <v>7.7993199999999998</v>
      </c>
      <c r="D33" s="4">
        <v>6.2909699999999997</v>
      </c>
      <c r="E33" s="4">
        <v>50.553780000000003</v>
      </c>
      <c r="F33" s="173" t="s">
        <v>31</v>
      </c>
      <c r="G33" s="4">
        <f t="shared" si="21"/>
        <v>6.2909699999999997</v>
      </c>
      <c r="H33" s="1">
        <f t="shared" si="22"/>
        <v>4.270397</v>
      </c>
      <c r="I33" s="11">
        <f t="shared" si="23"/>
        <v>3.2797399999999999</v>
      </c>
      <c r="J33" s="1">
        <f t="shared" si="24"/>
        <v>2.5215900000000002</v>
      </c>
      <c r="K33" s="12">
        <f t="shared" si="25"/>
        <v>4.9023189999999994</v>
      </c>
      <c r="L33" s="36">
        <f t="shared" si="0"/>
        <v>1</v>
      </c>
      <c r="M33" s="34">
        <f t="shared" si="1"/>
        <v>0</v>
      </c>
      <c r="N33" s="14">
        <f t="shared" si="2"/>
        <v>0.12570037715426716</v>
      </c>
      <c r="O33" s="14">
        <f t="shared" si="3"/>
        <v>0.48312583814307675</v>
      </c>
      <c r="P33" s="14">
        <f t="shared" si="26"/>
        <v>0.12570037715426716</v>
      </c>
      <c r="Q33" s="14">
        <f t="shared" si="27"/>
        <v>103.77101131462801</v>
      </c>
      <c r="R33" s="36">
        <f t="shared" si="4"/>
        <v>0</v>
      </c>
      <c r="S33" s="34">
        <f t="shared" si="5"/>
        <v>1</v>
      </c>
      <c r="T33" s="14">
        <f t="shared" si="6"/>
        <v>-5.83006198118977E-2</v>
      </c>
      <c r="U33" s="43">
        <f t="shared" si="7"/>
        <v>-0.22407678042458259</v>
      </c>
      <c r="V33" s="43">
        <f t="shared" si="28"/>
        <v>-0.22407678042458259</v>
      </c>
      <c r="W33" s="43">
        <f t="shared" si="29"/>
        <v>93.277696587262525</v>
      </c>
      <c r="X33" s="36">
        <f t="shared" si="8"/>
        <v>0</v>
      </c>
      <c r="Y33" s="34">
        <f t="shared" si="9"/>
        <v>1</v>
      </c>
      <c r="Z33" s="14">
        <f t="shared" si="10"/>
        <v>-0.14851358200208337</v>
      </c>
      <c r="AA33" s="14">
        <f t="shared" si="11"/>
        <v>-0.57080774461265293</v>
      </c>
      <c r="AB33" s="14">
        <f t="shared" si="30"/>
        <v>-0.57080774461265293</v>
      </c>
      <c r="AC33" s="14">
        <f t="shared" si="31"/>
        <v>82.875767661620415</v>
      </c>
      <c r="AD33" s="36">
        <f t="shared" si="12"/>
        <v>0</v>
      </c>
      <c r="AE33" s="42">
        <f t="shared" si="13"/>
        <v>1</v>
      </c>
      <c r="AF33" s="14">
        <f t="shared" si="14"/>
        <v>-0.21755357998775271</v>
      </c>
      <c r="AG33" s="14">
        <f t="shared" si="15"/>
        <v>-0.83616102077098564</v>
      </c>
      <c r="AH33" s="14">
        <f t="shared" si="32"/>
        <v>-0.83616102077098564</v>
      </c>
      <c r="AI33" s="14">
        <f t="shared" si="33"/>
        <v>74.915169376870438</v>
      </c>
      <c r="AJ33" s="36">
        <f t="shared" si="16"/>
        <v>0</v>
      </c>
      <c r="AK33" s="42">
        <f t="shared" si="17"/>
        <v>1</v>
      </c>
      <c r="AL33" s="14">
        <f t="shared" si="18"/>
        <v>-7.5541951235259645E-4</v>
      </c>
      <c r="AM33" s="14">
        <f t="shared" si="19"/>
        <v>-2.9034334925429704E-3</v>
      </c>
      <c r="AN33" s="14">
        <f t="shared" si="34"/>
        <v>-2.9034334925429704E-3</v>
      </c>
      <c r="AO33" s="14">
        <f t="shared" si="35"/>
        <v>99.912896995223704</v>
      </c>
      <c r="AQ33" s="62">
        <f t="shared" si="36"/>
        <v>103.77101131462801</v>
      </c>
      <c r="AR33" s="63">
        <f t="shared" si="37"/>
        <v>93.277696587262525</v>
      </c>
      <c r="AS33" s="63">
        <f t="shared" si="38"/>
        <v>82.875767661620415</v>
      </c>
      <c r="AT33" s="63">
        <f t="shared" si="39"/>
        <v>74.915169376870438</v>
      </c>
      <c r="AU33" s="63">
        <f t="shared" si="40"/>
        <v>99.912896995223704</v>
      </c>
      <c r="AV33" s="14">
        <f t="shared" si="41"/>
        <v>10.493314727365487</v>
      </c>
      <c r="AW33" s="14">
        <f t="shared" si="41"/>
        <v>10.40192892564211</v>
      </c>
      <c r="AX33" s="14">
        <f t="shared" si="41"/>
        <v>7.9605982847499774</v>
      </c>
      <c r="AY33" s="14">
        <f t="shared" si="41"/>
        <v>-24.997727618353267</v>
      </c>
      <c r="AZ33" s="14">
        <f t="shared" si="42"/>
        <v>3.8581143194043079</v>
      </c>
    </row>
    <row r="34" spans="1:52" x14ac:dyDescent="0.3">
      <c r="A34" s="7">
        <v>2000</v>
      </c>
      <c r="B34" s="2" t="s">
        <v>32</v>
      </c>
      <c r="C34" s="4">
        <v>14.853160000000001</v>
      </c>
      <c r="D34" s="4">
        <v>9.8937300000000015</v>
      </c>
      <c r="E34" s="4">
        <v>62.164109999999994</v>
      </c>
      <c r="F34" s="173" t="s">
        <v>32</v>
      </c>
      <c r="G34" s="4">
        <f t="shared" si="21"/>
        <v>9.8937300000000015</v>
      </c>
      <c r="H34" s="1">
        <f t="shared" si="22"/>
        <v>5.9323420000000002</v>
      </c>
      <c r="I34" s="11">
        <f t="shared" si="23"/>
        <v>5.7092200000000002</v>
      </c>
      <c r="J34" s="1">
        <f t="shared" si="24"/>
        <v>4.1185900000000002</v>
      </c>
      <c r="K34" s="12">
        <f t="shared" si="25"/>
        <v>6.6278169999999994</v>
      </c>
      <c r="L34" s="36">
        <f t="shared" si="0"/>
        <v>1</v>
      </c>
      <c r="M34" s="34">
        <f t="shared" si="1"/>
        <v>0</v>
      </c>
      <c r="N34" s="14">
        <f t="shared" si="2"/>
        <v>0.45378128877182344</v>
      </c>
      <c r="O34" s="14">
        <f t="shared" si="3"/>
        <v>1.744095526479416</v>
      </c>
      <c r="P34" s="14">
        <f t="shared" si="26"/>
        <v>0.45378128877182344</v>
      </c>
      <c r="Q34" s="14">
        <f t="shared" si="27"/>
        <v>113.61343866315471</v>
      </c>
      <c r="R34" s="36">
        <f t="shared" si="4"/>
        <v>1</v>
      </c>
      <c r="S34" s="34">
        <f t="shared" si="5"/>
        <v>0</v>
      </c>
      <c r="T34" s="14">
        <f t="shared" si="6"/>
        <v>9.3042359087123994E-2</v>
      </c>
      <c r="U34" s="43">
        <f t="shared" si="7"/>
        <v>0.35760567099658802</v>
      </c>
      <c r="V34" s="43">
        <f t="shared" si="28"/>
        <v>9.3042359087123994E-2</v>
      </c>
      <c r="W34" s="43">
        <f t="shared" si="29"/>
        <v>102.79127077261371</v>
      </c>
      <c r="X34" s="36">
        <f t="shared" si="8"/>
        <v>1</v>
      </c>
      <c r="Y34" s="34">
        <f t="shared" si="9"/>
        <v>0</v>
      </c>
      <c r="Z34" s="14">
        <f t="shared" si="10"/>
        <v>7.2724028373467697E-2</v>
      </c>
      <c r="AA34" s="14">
        <f t="shared" si="11"/>
        <v>0.27951274257477232</v>
      </c>
      <c r="AB34" s="14">
        <f t="shared" si="30"/>
        <v>7.2724028373467697E-2</v>
      </c>
      <c r="AC34" s="14">
        <f t="shared" si="31"/>
        <v>102.18172085120403</v>
      </c>
      <c r="AD34" s="36">
        <f t="shared" si="12"/>
        <v>0</v>
      </c>
      <c r="AE34" s="42">
        <f t="shared" si="13"/>
        <v>1</v>
      </c>
      <c r="AF34" s="14">
        <f t="shared" si="14"/>
        <v>-7.2124737696499019E-2</v>
      </c>
      <c r="AG34" s="14">
        <f t="shared" si="15"/>
        <v>-0.27720938583745336</v>
      </c>
      <c r="AH34" s="14">
        <f t="shared" si="32"/>
        <v>-0.27720938583745336</v>
      </c>
      <c r="AI34" s="14">
        <f t="shared" si="33"/>
        <v>91.683718424876403</v>
      </c>
      <c r="AJ34" s="36">
        <f t="shared" si="16"/>
        <v>1</v>
      </c>
      <c r="AK34" s="42">
        <f t="shared" si="17"/>
        <v>0</v>
      </c>
      <c r="AL34" s="14">
        <f t="shared" si="18"/>
        <v>0.15637493522520135</v>
      </c>
      <c r="AM34" s="14">
        <f t="shared" si="19"/>
        <v>0.60102263299120162</v>
      </c>
      <c r="AN34" s="14">
        <f t="shared" si="34"/>
        <v>0.15637493522520135</v>
      </c>
      <c r="AO34" s="14">
        <f t="shared" si="35"/>
        <v>104.69124805675604</v>
      </c>
      <c r="AQ34" s="62">
        <f t="shared" si="36"/>
        <v>113.61343866315471</v>
      </c>
      <c r="AR34" s="63">
        <f t="shared" si="37"/>
        <v>102.79127077261371</v>
      </c>
      <c r="AS34" s="63">
        <f t="shared" si="38"/>
        <v>102.18172085120403</v>
      </c>
      <c r="AT34" s="63">
        <f t="shared" si="39"/>
        <v>91.683718424876403</v>
      </c>
      <c r="AU34" s="63">
        <f t="shared" si="40"/>
        <v>104.69124805675604</v>
      </c>
      <c r="AV34" s="14">
        <f t="shared" si="41"/>
        <v>10.822167890540996</v>
      </c>
      <c r="AW34" s="14">
        <f t="shared" si="41"/>
        <v>0.60954992140968045</v>
      </c>
      <c r="AX34" s="14">
        <f t="shared" si="41"/>
        <v>10.498002426327631</v>
      </c>
      <c r="AY34" s="14">
        <f t="shared" si="41"/>
        <v>-13.007529631879635</v>
      </c>
      <c r="AZ34" s="14">
        <f t="shared" si="42"/>
        <v>8.9221906063986722</v>
      </c>
    </row>
    <row r="35" spans="1:52" x14ac:dyDescent="0.3">
      <c r="A35" s="7">
        <v>2000</v>
      </c>
      <c r="B35" s="2" t="s">
        <v>33</v>
      </c>
      <c r="C35" s="4">
        <v>12.286490000000001</v>
      </c>
      <c r="D35" s="4">
        <v>6.9041399999999999</v>
      </c>
      <c r="E35" s="4">
        <v>58.470120000000001</v>
      </c>
      <c r="F35" s="173" t="s">
        <v>33</v>
      </c>
      <c r="G35" s="4">
        <f t="shared" si="21"/>
        <v>6.9041399999999999</v>
      </c>
      <c r="H35" s="1">
        <f t="shared" si="22"/>
        <v>4.2033019999999999</v>
      </c>
      <c r="I35" s="11">
        <f t="shared" si="23"/>
        <v>3.5974399999999997</v>
      </c>
      <c r="J35" s="1">
        <f t="shared" si="24"/>
        <v>2.4294099999999998</v>
      </c>
      <c r="K35" s="12">
        <f t="shared" si="25"/>
        <v>4.2123939999999997</v>
      </c>
      <c r="L35" s="36">
        <f t="shared" si="0"/>
        <v>1</v>
      </c>
      <c r="M35" s="34">
        <f t="shared" si="1"/>
        <v>0</v>
      </c>
      <c r="N35" s="14">
        <f t="shared" si="2"/>
        <v>0.18153794961997038</v>
      </c>
      <c r="O35" s="14">
        <f t="shared" si="3"/>
        <v>0.69773596587770048</v>
      </c>
      <c r="P35" s="14">
        <f t="shared" si="26"/>
        <v>0.18153794961997038</v>
      </c>
      <c r="Q35" s="14">
        <f t="shared" si="27"/>
        <v>105.44613848859912</v>
      </c>
      <c r="R35" s="36">
        <f t="shared" si="4"/>
        <v>0</v>
      </c>
      <c r="S35" s="34">
        <f t="shared" si="5"/>
        <v>1</v>
      </c>
      <c r="T35" s="14">
        <f t="shared" si="6"/>
        <v>-6.4410543527321423E-2</v>
      </c>
      <c r="U35" s="43">
        <f t="shared" si="7"/>
        <v>-0.2475600991132898</v>
      </c>
      <c r="V35" s="43">
        <f t="shared" si="28"/>
        <v>-0.2475600991132898</v>
      </c>
      <c r="W35" s="43">
        <f t="shared" si="29"/>
        <v>92.573197026601306</v>
      </c>
      <c r="X35" s="36">
        <f t="shared" si="8"/>
        <v>0</v>
      </c>
      <c r="Y35" s="34">
        <f t="shared" si="9"/>
        <v>1</v>
      </c>
      <c r="Z35" s="14">
        <f t="shared" si="10"/>
        <v>-0.11958262195453717</v>
      </c>
      <c r="AA35" s="14">
        <f t="shared" si="11"/>
        <v>-0.45961241936632663</v>
      </c>
      <c r="AB35" s="14">
        <f t="shared" si="30"/>
        <v>-0.45961241936632663</v>
      </c>
      <c r="AC35" s="14">
        <f t="shared" si="31"/>
        <v>86.211627419010199</v>
      </c>
      <c r="AD35" s="36">
        <f t="shared" si="12"/>
        <v>0</v>
      </c>
      <c r="AE35" s="42">
        <f t="shared" si="13"/>
        <v>1</v>
      </c>
      <c r="AF35" s="14">
        <f t="shared" si="14"/>
        <v>-0.22594783839877827</v>
      </c>
      <c r="AG35" s="14">
        <f t="shared" si="15"/>
        <v>-0.86842411514053686</v>
      </c>
      <c r="AH35" s="14">
        <f t="shared" si="32"/>
        <v>-0.86842411514053686</v>
      </c>
      <c r="AI35" s="14">
        <f t="shared" si="33"/>
        <v>73.947276545783893</v>
      </c>
      <c r="AJ35" s="36">
        <f t="shared" si="16"/>
        <v>0</v>
      </c>
      <c r="AK35" s="42">
        <f t="shared" si="17"/>
        <v>1</v>
      </c>
      <c r="AL35" s="14">
        <f t="shared" si="18"/>
        <v>-6.3582591721365211E-2</v>
      </c>
      <c r="AM35" s="14">
        <f t="shared" si="19"/>
        <v>-0.24437788980532762</v>
      </c>
      <c r="AN35" s="14">
        <f t="shared" si="34"/>
        <v>-0.24437788980532762</v>
      </c>
      <c r="AO35" s="14">
        <f t="shared" si="35"/>
        <v>92.66866330584017</v>
      </c>
      <c r="AQ35" s="62">
        <f t="shared" si="36"/>
        <v>105.44613848859912</v>
      </c>
      <c r="AR35" s="63">
        <f t="shared" si="37"/>
        <v>92.573197026601306</v>
      </c>
      <c r="AS35" s="63">
        <f t="shared" si="38"/>
        <v>86.211627419010199</v>
      </c>
      <c r="AT35" s="63">
        <f t="shared" si="39"/>
        <v>73.947276545783893</v>
      </c>
      <c r="AU35" s="63">
        <f t="shared" si="40"/>
        <v>92.66866330584017</v>
      </c>
      <c r="AV35" s="14">
        <f t="shared" si="41"/>
        <v>12.872941461997812</v>
      </c>
      <c r="AW35" s="14">
        <f t="shared" si="41"/>
        <v>6.3615696075911075</v>
      </c>
      <c r="AX35" s="14">
        <f t="shared" si="41"/>
        <v>12.264350873226306</v>
      </c>
      <c r="AY35" s="14">
        <f t="shared" si="41"/>
        <v>-18.721386760056276</v>
      </c>
      <c r="AZ35" s="14">
        <f t="shared" si="42"/>
        <v>12.777475182758948</v>
      </c>
    </row>
    <row r="36" spans="1:52" x14ac:dyDescent="0.3">
      <c r="A36" s="7">
        <v>2000</v>
      </c>
      <c r="B36" s="2" t="s">
        <v>34</v>
      </c>
      <c r="C36" s="4">
        <v>7.9649200000000002</v>
      </c>
      <c r="D36" s="4">
        <v>9.2879500000000004</v>
      </c>
      <c r="E36" s="4">
        <v>65.466359999999995</v>
      </c>
      <c r="F36" s="173" t="s">
        <v>34</v>
      </c>
      <c r="G36" s="4">
        <f t="shared" si="21"/>
        <v>9.2879500000000004</v>
      </c>
      <c r="H36" s="1">
        <f t="shared" si="22"/>
        <v>5.517957</v>
      </c>
      <c r="I36" s="11">
        <f t="shared" si="23"/>
        <v>4.4042500000000002</v>
      </c>
      <c r="J36" s="1">
        <f t="shared" si="24"/>
        <v>3.0007799999999998</v>
      </c>
      <c r="K36" s="12">
        <f t="shared" si="25"/>
        <v>5.2936209999999999</v>
      </c>
      <c r="L36" s="36">
        <f t="shared" si="0"/>
        <v>1</v>
      </c>
      <c r="M36" s="34">
        <f t="shared" si="1"/>
        <v>0</v>
      </c>
      <c r="N36" s="14">
        <f t="shared" si="2"/>
        <v>0.39861667757382985</v>
      </c>
      <c r="O36" s="14">
        <f t="shared" si="3"/>
        <v>1.5320719063103265</v>
      </c>
      <c r="P36" s="14">
        <f t="shared" si="26"/>
        <v>0.39861667757382985</v>
      </c>
      <c r="Q36" s="14">
        <f t="shared" si="27"/>
        <v>111.95850032721489</v>
      </c>
      <c r="R36" s="36">
        <f t="shared" si="4"/>
        <v>1</v>
      </c>
      <c r="S36" s="34">
        <f t="shared" si="5"/>
        <v>0</v>
      </c>
      <c r="T36" s="14">
        <f t="shared" si="6"/>
        <v>5.5306898340185234E-2</v>
      </c>
      <c r="U36" s="43">
        <f t="shared" si="7"/>
        <v>0.21257049676870329</v>
      </c>
      <c r="V36" s="43">
        <f t="shared" si="28"/>
        <v>5.5306898340185234E-2</v>
      </c>
      <c r="W36" s="43">
        <f t="shared" si="29"/>
        <v>101.65920695020556</v>
      </c>
      <c r="X36" s="36">
        <f t="shared" si="8"/>
        <v>0</v>
      </c>
      <c r="Y36" s="34">
        <f t="shared" si="9"/>
        <v>1</v>
      </c>
      <c r="Z36" s="14">
        <f t="shared" si="10"/>
        <v>-4.6111460871878153E-2</v>
      </c>
      <c r="AA36" s="14">
        <f t="shared" si="11"/>
        <v>-0.17722809339217294</v>
      </c>
      <c r="AB36" s="14">
        <f t="shared" si="30"/>
        <v>-0.17722809339217294</v>
      </c>
      <c r="AC36" s="14">
        <f t="shared" si="31"/>
        <v>94.683157198234809</v>
      </c>
      <c r="AD36" s="36">
        <f t="shared" si="12"/>
        <v>0</v>
      </c>
      <c r="AE36" s="42">
        <f t="shared" si="13"/>
        <v>1</v>
      </c>
      <c r="AF36" s="14">
        <f t="shared" si="14"/>
        <v>-0.17391673156098642</v>
      </c>
      <c r="AG36" s="14">
        <f t="shared" si="15"/>
        <v>-0.66844403019878829</v>
      </c>
      <c r="AH36" s="14">
        <f t="shared" si="32"/>
        <v>-0.66844403019878829</v>
      </c>
      <c r="AI36" s="14">
        <f t="shared" si="33"/>
        <v>79.946679094036355</v>
      </c>
      <c r="AJ36" s="36">
        <f t="shared" si="16"/>
        <v>1</v>
      </c>
      <c r="AK36" s="42">
        <f t="shared" si="17"/>
        <v>0</v>
      </c>
      <c r="AL36" s="14">
        <f t="shared" si="18"/>
        <v>3.4878016208531697E-2</v>
      </c>
      <c r="AM36" s="14">
        <f t="shared" si="19"/>
        <v>0.13405266710405148</v>
      </c>
      <c r="AN36" s="14">
        <f t="shared" si="34"/>
        <v>3.4878016208531697E-2</v>
      </c>
      <c r="AO36" s="14">
        <f t="shared" si="35"/>
        <v>101.04634048625596</v>
      </c>
      <c r="AQ36" s="62">
        <f t="shared" si="36"/>
        <v>111.95850032721489</v>
      </c>
      <c r="AR36" s="63">
        <f t="shared" si="37"/>
        <v>101.65920695020556</v>
      </c>
      <c r="AS36" s="63">
        <f t="shared" si="38"/>
        <v>94.683157198234809</v>
      </c>
      <c r="AT36" s="63">
        <f t="shared" si="39"/>
        <v>79.946679094036355</v>
      </c>
      <c r="AU36" s="63">
        <f t="shared" si="40"/>
        <v>101.04634048625596</v>
      </c>
      <c r="AV36" s="14">
        <f t="shared" si="41"/>
        <v>10.299293377009334</v>
      </c>
      <c r="AW36" s="14">
        <f t="shared" si="41"/>
        <v>6.9760497519707485</v>
      </c>
      <c r="AX36" s="14">
        <f t="shared" si="41"/>
        <v>14.736478104198454</v>
      </c>
      <c r="AY36" s="14">
        <f t="shared" si="41"/>
        <v>-21.099661392219602</v>
      </c>
      <c r="AZ36" s="14">
        <f t="shared" si="42"/>
        <v>10.912159840958935</v>
      </c>
    </row>
    <row r="37" spans="1:52" x14ac:dyDescent="0.3">
      <c r="A37" s="8">
        <v>2005</v>
      </c>
      <c r="B37" s="3" t="s">
        <v>3</v>
      </c>
      <c r="C37" s="1">
        <v>4.152704</v>
      </c>
      <c r="D37" s="1">
        <v>4.5265370000000003</v>
      </c>
      <c r="E37" s="1">
        <v>41.825020000000002</v>
      </c>
    </row>
    <row r="38" spans="1:52" x14ac:dyDescent="0.3">
      <c r="A38" s="8">
        <v>2005</v>
      </c>
      <c r="B38" s="3" t="s">
        <v>4</v>
      </c>
      <c r="C38" s="1">
        <v>3.069734</v>
      </c>
      <c r="D38" s="1">
        <v>4.7674240000000001</v>
      </c>
      <c r="E38" s="1">
        <v>38.935299999999998</v>
      </c>
      <c r="F38" s="2"/>
      <c r="G38" s="19"/>
      <c r="J38" s="19"/>
      <c r="M38" s="14"/>
      <c r="AQ38" s="13" t="s">
        <v>44</v>
      </c>
      <c r="AR38" s="63">
        <f>MAX(AQ5:AU36)</f>
        <v>130</v>
      </c>
    </row>
    <row r="39" spans="1:52" x14ac:dyDescent="0.3">
      <c r="A39" s="8">
        <v>2005</v>
      </c>
      <c r="B39" s="3" t="s">
        <v>5</v>
      </c>
      <c r="C39" s="1">
        <v>3.5998559999999999</v>
      </c>
      <c r="D39" s="1">
        <v>4.0308890000000002</v>
      </c>
      <c r="E39" s="1">
        <v>38.922409999999999</v>
      </c>
      <c r="F39" s="2"/>
      <c r="G39" s="19"/>
      <c r="J39" s="19"/>
      <c r="M39" s="14"/>
      <c r="AQ39" s="13" t="s">
        <v>45</v>
      </c>
      <c r="AR39" s="63">
        <f>MIN(AQ5:AU36)</f>
        <v>70</v>
      </c>
    </row>
    <row r="40" spans="1:52" x14ac:dyDescent="0.3">
      <c r="A40" s="8">
        <v>2005</v>
      </c>
      <c r="B40" s="3" t="s">
        <v>6</v>
      </c>
      <c r="C40" s="1">
        <v>10.168850000000001</v>
      </c>
      <c r="D40" s="1">
        <v>5.1053059999999997</v>
      </c>
      <c r="E40" s="1">
        <v>48.99924</v>
      </c>
      <c r="AQ40" s="13"/>
      <c r="AR40" s="13"/>
    </row>
    <row r="41" spans="1:52" x14ac:dyDescent="0.3">
      <c r="A41" s="8">
        <v>2005</v>
      </c>
      <c r="B41" s="3" t="s">
        <v>7</v>
      </c>
      <c r="C41" s="1">
        <v>3.2829259999999998</v>
      </c>
      <c r="D41" s="1">
        <v>3.8429069999999999</v>
      </c>
      <c r="E41" s="1">
        <v>38.126519999999999</v>
      </c>
      <c r="M41" s="14"/>
      <c r="AQ41" s="13" t="s">
        <v>50</v>
      </c>
      <c r="AR41" s="63">
        <f>AR38-AR39</f>
        <v>60</v>
      </c>
    </row>
    <row r="42" spans="1:52" x14ac:dyDescent="0.3">
      <c r="A42" s="8">
        <v>2005</v>
      </c>
      <c r="B42" s="3" t="s">
        <v>8</v>
      </c>
      <c r="C42" s="1">
        <v>6.4188929999999997</v>
      </c>
      <c r="D42" s="1">
        <v>4.7707839999999999</v>
      </c>
      <c r="E42" s="1">
        <v>43.718910000000001</v>
      </c>
    </row>
    <row r="43" spans="1:52" x14ac:dyDescent="0.3">
      <c r="A43" s="8">
        <v>2005</v>
      </c>
      <c r="B43" s="3" t="s">
        <v>9</v>
      </c>
      <c r="C43" s="1">
        <v>21.32685</v>
      </c>
      <c r="D43" s="1">
        <v>9.6516909999999996</v>
      </c>
      <c r="E43" s="1">
        <v>64.650710000000004</v>
      </c>
    </row>
    <row r="44" spans="1:52" x14ac:dyDescent="0.3">
      <c r="A44" s="8">
        <v>2005</v>
      </c>
      <c r="B44" s="3" t="s">
        <v>10</v>
      </c>
      <c r="C44" s="1">
        <v>4.4100570000000001</v>
      </c>
      <c r="D44" s="1">
        <v>5.827547</v>
      </c>
      <c r="E44" s="1">
        <v>47.452770000000001</v>
      </c>
    </row>
    <row r="45" spans="1:52" x14ac:dyDescent="0.3">
      <c r="A45" s="8">
        <v>2005</v>
      </c>
      <c r="B45" s="3" t="s">
        <v>11</v>
      </c>
      <c r="C45" s="1">
        <v>2.585458</v>
      </c>
      <c r="D45" s="1">
        <v>2.708361</v>
      </c>
      <c r="E45" s="1">
        <v>28.275670000000002</v>
      </c>
    </row>
    <row r="46" spans="1:52" x14ac:dyDescent="0.3">
      <c r="A46" s="8">
        <v>2005</v>
      </c>
      <c r="B46" s="3" t="s">
        <v>12</v>
      </c>
      <c r="C46" s="1">
        <v>4.8327939999999998</v>
      </c>
      <c r="D46" s="1">
        <v>4.9840590000000002</v>
      </c>
      <c r="E46" s="1">
        <v>49.553379999999997</v>
      </c>
    </row>
    <row r="47" spans="1:52" x14ac:dyDescent="0.3">
      <c r="A47" s="8">
        <v>2005</v>
      </c>
      <c r="B47" s="3" t="s">
        <v>13</v>
      </c>
      <c r="C47" s="1">
        <v>10.427250000000001</v>
      </c>
      <c r="D47" s="1">
        <v>6.5789689999999998</v>
      </c>
      <c r="E47" s="1">
        <v>56.02308</v>
      </c>
    </row>
    <row r="48" spans="1:52" x14ac:dyDescent="0.3">
      <c r="A48" s="8">
        <v>2005</v>
      </c>
      <c r="B48" s="3" t="s">
        <v>14</v>
      </c>
      <c r="C48" s="1">
        <v>19.8581</v>
      </c>
      <c r="D48" s="1">
        <v>7.0868120000000001</v>
      </c>
      <c r="E48" s="1">
        <v>57.977620000000002</v>
      </c>
    </row>
    <row r="49" spans="1:5" x14ac:dyDescent="0.3">
      <c r="A49" s="8">
        <v>2005</v>
      </c>
      <c r="B49" s="3" t="s">
        <v>15</v>
      </c>
      <c r="C49" s="1">
        <v>12.79027</v>
      </c>
      <c r="D49" s="1">
        <v>4.2686270000000004</v>
      </c>
      <c r="E49" s="1">
        <v>49.948729999999998</v>
      </c>
    </row>
    <row r="50" spans="1:5" x14ac:dyDescent="0.3">
      <c r="A50" s="8">
        <v>2005</v>
      </c>
      <c r="B50" s="3" t="s">
        <v>16</v>
      </c>
      <c r="C50" s="1">
        <v>5.5415799999999997</v>
      </c>
      <c r="D50" s="1">
        <v>5.9636630000000004</v>
      </c>
      <c r="E50" s="1">
        <v>46.90963</v>
      </c>
    </row>
    <row r="51" spans="1:5" x14ac:dyDescent="0.3">
      <c r="A51" s="8">
        <v>2005</v>
      </c>
      <c r="B51" s="3" t="s">
        <v>17</v>
      </c>
      <c r="C51" s="1">
        <v>5.3142040000000001</v>
      </c>
      <c r="D51" s="1">
        <v>4.2161359999999997</v>
      </c>
      <c r="E51" s="1">
        <v>38.653379999999999</v>
      </c>
    </row>
    <row r="52" spans="1:5" x14ac:dyDescent="0.3">
      <c r="A52" s="8">
        <v>2005</v>
      </c>
      <c r="B52" s="3" t="s">
        <v>18</v>
      </c>
      <c r="C52" s="1">
        <v>12.567819999999999</v>
      </c>
      <c r="D52" s="1">
        <v>7.7355150000000004</v>
      </c>
      <c r="E52" s="1">
        <v>58.458599999999997</v>
      </c>
    </row>
    <row r="53" spans="1:5" x14ac:dyDescent="0.3">
      <c r="A53" s="8">
        <v>2005</v>
      </c>
      <c r="B53" s="3" t="s">
        <v>19</v>
      </c>
      <c r="C53" s="1">
        <v>8.1190829999999998</v>
      </c>
      <c r="D53" s="1">
        <v>5.0879640000000004</v>
      </c>
      <c r="E53" s="1">
        <v>41.191200000000002</v>
      </c>
    </row>
    <row r="54" spans="1:5" x14ac:dyDescent="0.3">
      <c r="A54" s="8">
        <v>2005</v>
      </c>
      <c r="B54" s="3" t="s">
        <v>20</v>
      </c>
      <c r="C54" s="1">
        <v>8.0003810000000009</v>
      </c>
      <c r="D54" s="1">
        <v>4.6713360000000002</v>
      </c>
      <c r="E54" s="1">
        <v>45.722900000000003</v>
      </c>
    </row>
    <row r="55" spans="1:5" x14ac:dyDescent="0.3">
      <c r="A55" s="8">
        <v>2005</v>
      </c>
      <c r="B55" s="3" t="s">
        <v>21</v>
      </c>
      <c r="C55" s="1">
        <v>2.773129</v>
      </c>
      <c r="D55" s="1">
        <v>3.2984870000000002</v>
      </c>
      <c r="E55" s="1">
        <v>32.637729999999998</v>
      </c>
    </row>
    <row r="56" spans="1:5" x14ac:dyDescent="0.3">
      <c r="A56" s="8">
        <v>2005</v>
      </c>
      <c r="B56" s="3" t="s">
        <v>22</v>
      </c>
      <c r="C56" s="1">
        <v>19.326339999999998</v>
      </c>
      <c r="D56" s="1">
        <v>6.1750990000000003</v>
      </c>
      <c r="E56" s="1">
        <v>62.591900000000003</v>
      </c>
    </row>
    <row r="57" spans="1:5" x14ac:dyDescent="0.3">
      <c r="A57" s="8">
        <v>2005</v>
      </c>
      <c r="B57" s="3" t="s">
        <v>23</v>
      </c>
      <c r="C57" s="1">
        <v>12.69713</v>
      </c>
      <c r="D57" s="1">
        <v>6.6699510000000002</v>
      </c>
      <c r="E57" s="1">
        <v>53.539549999999998</v>
      </c>
    </row>
    <row r="58" spans="1:5" x14ac:dyDescent="0.3">
      <c r="A58" s="8">
        <v>2005</v>
      </c>
      <c r="B58" s="3" t="s">
        <v>24</v>
      </c>
      <c r="C58" s="1">
        <v>8.1280579999999993</v>
      </c>
      <c r="D58" s="1">
        <v>5.142137</v>
      </c>
      <c r="E58" s="1">
        <v>43.386069999999997</v>
      </c>
    </row>
    <row r="59" spans="1:5" x14ac:dyDescent="0.3">
      <c r="A59" s="8">
        <v>2005</v>
      </c>
      <c r="B59" s="3" t="s">
        <v>25</v>
      </c>
      <c r="C59" s="1">
        <v>6.5751749999999998</v>
      </c>
      <c r="D59" s="1">
        <v>3.9440559999999998</v>
      </c>
      <c r="E59" s="1">
        <v>39.770440000000001</v>
      </c>
    </row>
    <row r="60" spans="1:5" x14ac:dyDescent="0.3">
      <c r="A60" s="8">
        <v>2005</v>
      </c>
      <c r="B60" s="3" t="s">
        <v>26</v>
      </c>
      <c r="C60" s="1">
        <v>9.9126469999999998</v>
      </c>
      <c r="D60" s="1">
        <v>4.1684400000000004</v>
      </c>
      <c r="E60" s="1">
        <v>49.526760000000003</v>
      </c>
    </row>
    <row r="61" spans="1:5" x14ac:dyDescent="0.3">
      <c r="A61" s="8">
        <v>2005</v>
      </c>
      <c r="B61" s="3" t="s">
        <v>27</v>
      </c>
      <c r="C61" s="1">
        <v>6.418291</v>
      </c>
      <c r="D61" s="1">
        <v>4.5237319999999999</v>
      </c>
      <c r="E61" s="1">
        <v>44.891559999999998</v>
      </c>
    </row>
    <row r="62" spans="1:5" x14ac:dyDescent="0.3">
      <c r="A62" s="8">
        <v>2005</v>
      </c>
      <c r="B62" s="3" t="s">
        <v>28</v>
      </c>
      <c r="C62" s="1">
        <v>3.7291859999999999</v>
      </c>
      <c r="D62" s="1">
        <v>3.316681</v>
      </c>
      <c r="E62" s="1">
        <v>38.963920000000002</v>
      </c>
    </row>
    <row r="63" spans="1:5" x14ac:dyDescent="0.3">
      <c r="A63" s="8">
        <v>2005</v>
      </c>
      <c r="B63" s="3" t="s">
        <v>29</v>
      </c>
      <c r="C63" s="1">
        <v>8.5588200000000008</v>
      </c>
      <c r="D63" s="1">
        <v>4.474818</v>
      </c>
      <c r="E63" s="1">
        <v>45.230789999999999</v>
      </c>
    </row>
    <row r="64" spans="1:5" x14ac:dyDescent="0.3">
      <c r="A64" s="8">
        <v>2005</v>
      </c>
      <c r="B64" s="3" t="s">
        <v>30</v>
      </c>
      <c r="C64" s="1">
        <v>4.5108370000000004</v>
      </c>
      <c r="D64" s="1">
        <v>4.089906</v>
      </c>
      <c r="E64" s="1">
        <v>41.815379999999998</v>
      </c>
    </row>
    <row r="65" spans="1:5" x14ac:dyDescent="0.3">
      <c r="A65" s="8">
        <v>2005</v>
      </c>
      <c r="B65" s="3" t="s">
        <v>31</v>
      </c>
      <c r="C65" s="1">
        <v>6.6725050000000001</v>
      </c>
      <c r="D65" s="1">
        <v>4.270397</v>
      </c>
      <c r="E65" s="1">
        <v>44.094889999999999</v>
      </c>
    </row>
    <row r="66" spans="1:5" x14ac:dyDescent="0.3">
      <c r="A66" s="8">
        <v>2005</v>
      </c>
      <c r="B66" s="3" t="s">
        <v>32</v>
      </c>
      <c r="C66" s="1">
        <v>13.407920000000001</v>
      </c>
      <c r="D66" s="1">
        <v>5.9323420000000002</v>
      </c>
      <c r="E66" s="1">
        <v>55.421590000000002</v>
      </c>
    </row>
    <row r="67" spans="1:5" x14ac:dyDescent="0.3">
      <c r="A67" s="8">
        <v>2005</v>
      </c>
      <c r="B67" s="3" t="s">
        <v>33</v>
      </c>
      <c r="C67" s="1">
        <v>10.87228</v>
      </c>
      <c r="D67" s="1">
        <v>4.2033019999999999</v>
      </c>
      <c r="E67" s="1">
        <v>51.114220000000003</v>
      </c>
    </row>
    <row r="68" spans="1:5" x14ac:dyDescent="0.3">
      <c r="A68" s="8">
        <v>2005</v>
      </c>
      <c r="B68" s="3" t="s">
        <v>34</v>
      </c>
      <c r="C68" s="1">
        <v>7.1915509999999996</v>
      </c>
      <c r="D68" s="1">
        <v>5.517957</v>
      </c>
      <c r="E68" s="1">
        <v>57.4818</v>
      </c>
    </row>
    <row r="69" spans="1:5" x14ac:dyDescent="0.3">
      <c r="A69" s="7">
        <v>2010</v>
      </c>
      <c r="B69" s="2" t="s">
        <v>3</v>
      </c>
      <c r="C69" s="11">
        <v>3.25624</v>
      </c>
      <c r="D69" s="11">
        <v>4.2626499999999998</v>
      </c>
      <c r="E69" s="11">
        <v>35.565689999999996</v>
      </c>
    </row>
    <row r="70" spans="1:5" x14ac:dyDescent="0.3">
      <c r="A70" s="7">
        <v>2010</v>
      </c>
      <c r="B70" s="2" t="s">
        <v>4</v>
      </c>
      <c r="C70" s="11">
        <v>2.5714899999999998</v>
      </c>
      <c r="D70" s="11">
        <v>4.0411200000000003</v>
      </c>
      <c r="E70" s="11">
        <v>35.015360000000001</v>
      </c>
    </row>
    <row r="71" spans="1:5" x14ac:dyDescent="0.3">
      <c r="A71" s="7">
        <v>2010</v>
      </c>
      <c r="B71" s="2" t="s">
        <v>5</v>
      </c>
      <c r="C71" s="11">
        <v>3.2111399999999999</v>
      </c>
      <c r="D71" s="11">
        <v>3.63889</v>
      </c>
      <c r="E71" s="11">
        <v>34.315259999999995</v>
      </c>
    </row>
    <row r="72" spans="1:5" x14ac:dyDescent="0.3">
      <c r="A72" s="7">
        <v>2010</v>
      </c>
      <c r="B72" s="2" t="s">
        <v>6</v>
      </c>
      <c r="C72" s="11">
        <v>8.30748</v>
      </c>
      <c r="D72" s="11">
        <v>4.7917300000000003</v>
      </c>
      <c r="E72" s="11">
        <v>42.204160000000002</v>
      </c>
    </row>
    <row r="73" spans="1:5" x14ac:dyDescent="0.3">
      <c r="A73" s="7">
        <v>2010</v>
      </c>
      <c r="B73" s="2" t="s">
        <v>7</v>
      </c>
      <c r="C73" s="11">
        <v>2.6253199999999999</v>
      </c>
      <c r="D73" s="11">
        <v>3.7368999999999999</v>
      </c>
      <c r="E73" s="11">
        <v>32.455089999999998</v>
      </c>
    </row>
    <row r="74" spans="1:5" x14ac:dyDescent="0.3">
      <c r="A74" s="7">
        <v>2010</v>
      </c>
      <c r="B74" s="2" t="s">
        <v>8</v>
      </c>
      <c r="C74" s="11">
        <v>5.1291900000000004</v>
      </c>
      <c r="D74" s="11">
        <v>5.0652699999999999</v>
      </c>
      <c r="E74" s="11">
        <v>38.941700000000004</v>
      </c>
    </row>
    <row r="75" spans="1:5" x14ac:dyDescent="0.3">
      <c r="A75" s="7">
        <v>2010</v>
      </c>
      <c r="B75" s="2" t="s">
        <v>9</v>
      </c>
      <c r="C75" s="11">
        <v>17.7971</v>
      </c>
      <c r="D75" s="11">
        <v>8.9146099999999997</v>
      </c>
      <c r="E75" s="11">
        <v>59.934390000000008</v>
      </c>
    </row>
    <row r="76" spans="1:5" x14ac:dyDescent="0.3">
      <c r="A76" s="7">
        <v>2010</v>
      </c>
      <c r="B76" s="2" t="s">
        <v>10</v>
      </c>
      <c r="C76" s="11">
        <v>3.6616299999999997</v>
      </c>
      <c r="D76" s="11">
        <v>5.41493</v>
      </c>
      <c r="E76" s="11">
        <v>40.16283</v>
      </c>
    </row>
    <row r="77" spans="1:5" x14ac:dyDescent="0.3">
      <c r="A77" s="7">
        <v>2010</v>
      </c>
      <c r="B77" s="2" t="s">
        <v>11</v>
      </c>
      <c r="C77" s="11">
        <v>2.0876899999999998</v>
      </c>
      <c r="D77" s="11">
        <v>3.0460099999999999</v>
      </c>
      <c r="E77" s="11">
        <v>25.157990000000002</v>
      </c>
    </row>
    <row r="78" spans="1:5" x14ac:dyDescent="0.3">
      <c r="A78" s="7">
        <v>2010</v>
      </c>
      <c r="B78" s="2" t="s">
        <v>12</v>
      </c>
      <c r="C78" s="11">
        <v>3.8188399999999998</v>
      </c>
      <c r="D78" s="11">
        <v>4.8658000000000001</v>
      </c>
      <c r="E78" s="11">
        <v>41.662510000000005</v>
      </c>
    </row>
    <row r="79" spans="1:5" x14ac:dyDescent="0.3">
      <c r="A79" s="7">
        <v>2010</v>
      </c>
      <c r="B79" s="2" t="s">
        <v>13</v>
      </c>
      <c r="C79" s="11">
        <v>8.1833100000000005</v>
      </c>
      <c r="D79" s="11">
        <v>4.8471299999999999</v>
      </c>
      <c r="E79" s="11">
        <v>49.779250000000005</v>
      </c>
    </row>
    <row r="80" spans="1:5" x14ac:dyDescent="0.3">
      <c r="A80" s="7">
        <v>2010</v>
      </c>
      <c r="B80" s="2" t="s">
        <v>14</v>
      </c>
      <c r="C80" s="11">
        <v>16.676959999999998</v>
      </c>
      <c r="D80" s="11">
        <v>6.4905400000000002</v>
      </c>
      <c r="E80" s="11">
        <v>53.746720000000003</v>
      </c>
    </row>
    <row r="81" spans="1:5" x14ac:dyDescent="0.3">
      <c r="A81" s="7">
        <v>2010</v>
      </c>
      <c r="B81" s="2" t="s">
        <v>15</v>
      </c>
      <c r="C81" s="11">
        <v>10.232900000000001</v>
      </c>
      <c r="D81" s="11">
        <v>3.2932299999999999</v>
      </c>
      <c r="E81" s="11">
        <v>43.187089999999998</v>
      </c>
    </row>
    <row r="82" spans="1:5" x14ac:dyDescent="0.3">
      <c r="A82" s="7">
        <v>2010</v>
      </c>
      <c r="B82" s="2" t="s">
        <v>16</v>
      </c>
      <c r="C82" s="11">
        <v>4.3636599999999994</v>
      </c>
      <c r="D82" s="11">
        <v>5.2737400000000001</v>
      </c>
      <c r="E82" s="11">
        <v>41.186349999999997</v>
      </c>
    </row>
    <row r="83" spans="1:5" x14ac:dyDescent="0.3">
      <c r="A83" s="7">
        <v>2010</v>
      </c>
      <c r="B83" s="2" t="s">
        <v>17</v>
      </c>
      <c r="C83" s="11">
        <v>4.3822200000000002</v>
      </c>
      <c r="D83" s="11">
        <v>3.8379200000000004</v>
      </c>
      <c r="E83" s="11">
        <v>34.760359999999999</v>
      </c>
    </row>
    <row r="84" spans="1:5" x14ac:dyDescent="0.3">
      <c r="A84" s="7">
        <v>2010</v>
      </c>
      <c r="B84" s="2" t="s">
        <v>18</v>
      </c>
      <c r="C84" s="11">
        <v>10.18135</v>
      </c>
      <c r="D84" s="11">
        <v>7.1281399999999993</v>
      </c>
      <c r="E84" s="11">
        <v>53.709569999999992</v>
      </c>
    </row>
    <row r="85" spans="1:5" x14ac:dyDescent="0.3">
      <c r="A85" s="7">
        <v>2010</v>
      </c>
      <c r="B85" s="2" t="s">
        <v>19</v>
      </c>
      <c r="C85" s="11">
        <v>6.4205499999999995</v>
      </c>
      <c r="D85" s="11">
        <v>5.1473399999999998</v>
      </c>
      <c r="E85" s="11">
        <v>37.190339999999999</v>
      </c>
    </row>
    <row r="86" spans="1:5" x14ac:dyDescent="0.3">
      <c r="A86" s="7">
        <v>2010</v>
      </c>
      <c r="B86" s="2" t="s">
        <v>20</v>
      </c>
      <c r="C86" s="11">
        <v>6.3135499999999993</v>
      </c>
      <c r="D86" s="11">
        <v>4.1954400000000005</v>
      </c>
      <c r="E86" s="11">
        <v>40.519570000000002</v>
      </c>
    </row>
    <row r="87" spans="1:5" x14ac:dyDescent="0.3">
      <c r="A87" s="7">
        <v>2010</v>
      </c>
      <c r="B87" s="2" t="s">
        <v>21</v>
      </c>
      <c r="C87" s="11">
        <v>2.19869</v>
      </c>
      <c r="D87" s="11">
        <v>2.9815399999999999</v>
      </c>
      <c r="E87" s="11">
        <v>28.330020000000001</v>
      </c>
    </row>
    <row r="88" spans="1:5" x14ac:dyDescent="0.3">
      <c r="A88" s="7">
        <v>2010</v>
      </c>
      <c r="B88" s="2" t="s">
        <v>22</v>
      </c>
      <c r="C88" s="11">
        <v>16.27375</v>
      </c>
      <c r="D88" s="11">
        <v>5.6383599999999996</v>
      </c>
      <c r="E88" s="11">
        <v>57.797520000000006</v>
      </c>
    </row>
    <row r="89" spans="1:5" x14ac:dyDescent="0.3">
      <c r="A89" s="7">
        <v>2010</v>
      </c>
      <c r="B89" s="2" t="s">
        <v>23</v>
      </c>
      <c r="C89" s="11">
        <v>10.37632</v>
      </c>
      <c r="D89" s="11">
        <v>5.7761500000000003</v>
      </c>
      <c r="E89" s="11">
        <v>49.094610000000003</v>
      </c>
    </row>
    <row r="90" spans="1:5" x14ac:dyDescent="0.3">
      <c r="A90" s="7">
        <v>2010</v>
      </c>
      <c r="B90" s="2" t="s">
        <v>24</v>
      </c>
      <c r="C90" s="11">
        <v>6.3138899999999998</v>
      </c>
      <c r="D90" s="11">
        <v>3.8360799999999999</v>
      </c>
      <c r="E90" s="11">
        <v>38.564070000000001</v>
      </c>
    </row>
    <row r="91" spans="1:5" x14ac:dyDescent="0.3">
      <c r="A91" s="7">
        <v>2010</v>
      </c>
      <c r="B91" s="2" t="s">
        <v>25</v>
      </c>
      <c r="C91" s="11">
        <v>4.7723199999999997</v>
      </c>
      <c r="D91" s="11">
        <v>4.26553</v>
      </c>
      <c r="E91" s="11">
        <v>33.439300000000003</v>
      </c>
    </row>
    <row r="92" spans="1:5" x14ac:dyDescent="0.3">
      <c r="A92" s="7">
        <v>2010</v>
      </c>
      <c r="B92" s="2" t="s">
        <v>26</v>
      </c>
      <c r="C92" s="11">
        <v>7.9093800000000005</v>
      </c>
      <c r="D92" s="11">
        <v>3.5442</v>
      </c>
      <c r="E92" s="11">
        <v>44.19529</v>
      </c>
    </row>
    <row r="93" spans="1:5" x14ac:dyDescent="0.3">
      <c r="A93" s="7">
        <v>2010</v>
      </c>
      <c r="B93" s="2" t="s">
        <v>27</v>
      </c>
      <c r="C93" s="11">
        <v>4.9733600000000004</v>
      </c>
      <c r="D93" s="11">
        <v>3.78653</v>
      </c>
      <c r="E93" s="11">
        <v>39.672350000000002</v>
      </c>
    </row>
    <row r="94" spans="1:5" x14ac:dyDescent="0.3">
      <c r="A94" s="7">
        <v>2010</v>
      </c>
      <c r="B94" s="2" t="s">
        <v>28</v>
      </c>
      <c r="C94" s="11">
        <v>3.0356100000000001</v>
      </c>
      <c r="D94" s="11">
        <v>3.4177499999999998</v>
      </c>
      <c r="E94" s="11">
        <v>32.743610000000004</v>
      </c>
    </row>
    <row r="95" spans="1:5" x14ac:dyDescent="0.3">
      <c r="A95" s="7">
        <v>2010</v>
      </c>
      <c r="B95" s="2" t="s">
        <v>29</v>
      </c>
      <c r="C95" s="11">
        <v>7.0561700000000007</v>
      </c>
      <c r="D95" s="11">
        <v>4.2148500000000002</v>
      </c>
      <c r="E95" s="11">
        <v>39.828089999999996</v>
      </c>
    </row>
    <row r="96" spans="1:5" x14ac:dyDescent="0.3">
      <c r="A96" s="7">
        <v>2010</v>
      </c>
      <c r="B96" s="2" t="s">
        <v>30</v>
      </c>
      <c r="C96" s="11">
        <v>3.6071899999999997</v>
      </c>
      <c r="D96" s="11">
        <v>3.9667399999999997</v>
      </c>
      <c r="E96" s="11">
        <v>35.927889999999998</v>
      </c>
    </row>
    <row r="97" spans="1:5" x14ac:dyDescent="0.3">
      <c r="A97" s="7">
        <v>2010</v>
      </c>
      <c r="B97" s="2" t="s">
        <v>31</v>
      </c>
      <c r="C97" s="11">
        <v>5.1929500000000006</v>
      </c>
      <c r="D97" s="11">
        <v>3.2797399999999999</v>
      </c>
      <c r="E97" s="11">
        <v>38.96987</v>
      </c>
    </row>
    <row r="98" spans="1:5" x14ac:dyDescent="0.3">
      <c r="A98" s="7">
        <v>2010</v>
      </c>
      <c r="B98" s="2" t="s">
        <v>32</v>
      </c>
      <c r="C98" s="11">
        <v>11.437100000000001</v>
      </c>
      <c r="D98" s="11">
        <v>5.7092200000000002</v>
      </c>
      <c r="E98" s="11">
        <v>50.723179999999999</v>
      </c>
    </row>
    <row r="99" spans="1:5" x14ac:dyDescent="0.3">
      <c r="A99" s="7">
        <v>2010</v>
      </c>
      <c r="B99" s="2" t="s">
        <v>33</v>
      </c>
      <c r="C99" s="11">
        <v>9.2329799999999995</v>
      </c>
      <c r="D99" s="11">
        <v>3.5974399999999997</v>
      </c>
      <c r="E99" s="11">
        <v>45.062539999999998</v>
      </c>
    </row>
    <row r="100" spans="1:5" x14ac:dyDescent="0.3">
      <c r="A100" s="7">
        <v>2010</v>
      </c>
      <c r="B100" s="2" t="s">
        <v>34</v>
      </c>
      <c r="C100" s="11">
        <v>5.5475399999999997</v>
      </c>
      <c r="D100" s="11">
        <v>4.4042500000000002</v>
      </c>
      <c r="E100" s="11">
        <v>48.783769999999997</v>
      </c>
    </row>
    <row r="101" spans="1:5" x14ac:dyDescent="0.3">
      <c r="A101" s="8">
        <v>2015</v>
      </c>
      <c r="B101" s="3" t="s">
        <v>3</v>
      </c>
      <c r="C101" s="1">
        <v>2.5915699999999999</v>
      </c>
      <c r="D101" s="1">
        <v>3.4176600000000001</v>
      </c>
      <c r="E101" s="1">
        <v>29.237400000000001</v>
      </c>
    </row>
    <row r="102" spans="1:5" x14ac:dyDescent="0.3">
      <c r="A102" s="8">
        <v>2015</v>
      </c>
      <c r="B102" s="3" t="s">
        <v>4</v>
      </c>
      <c r="C102" s="1">
        <v>1.9523999999999999</v>
      </c>
      <c r="D102" s="1">
        <v>3.0778799999999999</v>
      </c>
      <c r="E102" s="1">
        <v>29.762699999999999</v>
      </c>
    </row>
    <row r="103" spans="1:5" x14ac:dyDescent="0.3">
      <c r="A103" s="8">
        <v>2015</v>
      </c>
      <c r="B103" s="3" t="s">
        <v>5</v>
      </c>
      <c r="C103" s="1">
        <v>2.4873400000000001</v>
      </c>
      <c r="D103" s="1">
        <v>2.3936000000000002</v>
      </c>
      <c r="E103" s="1">
        <v>29.018699999999999</v>
      </c>
    </row>
    <row r="104" spans="1:5" x14ac:dyDescent="0.3">
      <c r="A104" s="8">
        <v>2015</v>
      </c>
      <c r="B104" s="3" t="s">
        <v>6</v>
      </c>
      <c r="C104" s="1">
        <v>6.6499100000000002</v>
      </c>
      <c r="D104" s="1">
        <v>4.4530099999999999</v>
      </c>
      <c r="E104" s="1">
        <v>35.519100000000002</v>
      </c>
    </row>
    <row r="105" spans="1:5" x14ac:dyDescent="0.3">
      <c r="A105" s="8">
        <v>2015</v>
      </c>
      <c r="B105" s="3" t="s">
        <v>7</v>
      </c>
      <c r="C105" s="1">
        <v>1.96933</v>
      </c>
      <c r="D105" s="1">
        <v>3.0856300000000001</v>
      </c>
      <c r="E105" s="1">
        <v>27.235199999999999</v>
      </c>
    </row>
    <row r="106" spans="1:5" x14ac:dyDescent="0.3">
      <c r="A106" s="8">
        <v>2015</v>
      </c>
      <c r="B106" s="3" t="s">
        <v>8</v>
      </c>
      <c r="C106" s="1">
        <v>3.8801199999999998</v>
      </c>
      <c r="D106" s="1">
        <v>4.0811099999999998</v>
      </c>
      <c r="E106" s="1">
        <v>33.501399999999997</v>
      </c>
    </row>
    <row r="107" spans="1:5" x14ac:dyDescent="0.3">
      <c r="A107" s="8">
        <v>2015</v>
      </c>
      <c r="B107" s="3" t="s">
        <v>9</v>
      </c>
      <c r="C107" s="1">
        <v>14.84</v>
      </c>
      <c r="D107" s="1">
        <v>6.9009200000000002</v>
      </c>
      <c r="E107" s="1">
        <v>53.245899999999999</v>
      </c>
    </row>
    <row r="108" spans="1:5" x14ac:dyDescent="0.3">
      <c r="A108" s="8">
        <v>2015</v>
      </c>
      <c r="B108" s="3" t="s">
        <v>10</v>
      </c>
      <c r="C108" s="1">
        <v>2.6498200000000001</v>
      </c>
      <c r="D108" s="1">
        <v>3.9708299999999999</v>
      </c>
      <c r="E108" s="1">
        <v>32.568800000000003</v>
      </c>
    </row>
    <row r="109" spans="1:5" x14ac:dyDescent="0.3">
      <c r="A109" s="8">
        <v>2015</v>
      </c>
      <c r="B109" s="3" t="s">
        <v>11</v>
      </c>
      <c r="C109" s="1">
        <v>1.4750700000000001</v>
      </c>
      <c r="D109" s="1">
        <v>2.1930100000000001</v>
      </c>
      <c r="E109" s="1">
        <v>20.363600000000002</v>
      </c>
    </row>
    <row r="110" spans="1:5" x14ac:dyDescent="0.3">
      <c r="A110" s="8">
        <v>2015</v>
      </c>
      <c r="B110" s="3" t="s">
        <v>12</v>
      </c>
      <c r="C110" s="1">
        <v>3.1538300000000001</v>
      </c>
      <c r="D110" s="1">
        <v>3.6208200000000001</v>
      </c>
      <c r="E110" s="1">
        <v>33.789299999999997</v>
      </c>
    </row>
    <row r="111" spans="1:5" x14ac:dyDescent="0.3">
      <c r="A111" s="8">
        <v>2015</v>
      </c>
      <c r="B111" s="3" t="s">
        <v>13</v>
      </c>
      <c r="C111" s="1">
        <v>6.3490700000000002</v>
      </c>
      <c r="D111" s="1">
        <v>4.01119</v>
      </c>
      <c r="E111" s="1">
        <v>41.534599999999998</v>
      </c>
    </row>
    <row r="112" spans="1:5" x14ac:dyDescent="0.3">
      <c r="A112" s="8">
        <v>2015</v>
      </c>
      <c r="B112" s="3" t="s">
        <v>14</v>
      </c>
      <c r="C112" s="1">
        <v>13.6135</v>
      </c>
      <c r="D112" s="1">
        <v>4.1445299999999996</v>
      </c>
      <c r="E112" s="1">
        <v>48.149099999999997</v>
      </c>
    </row>
    <row r="113" spans="1:5" x14ac:dyDescent="0.3">
      <c r="A113" s="8">
        <v>2015</v>
      </c>
      <c r="B113" s="3" t="s">
        <v>15</v>
      </c>
      <c r="C113" s="1">
        <v>8.1968599999999991</v>
      </c>
      <c r="D113" s="1">
        <v>2.05348</v>
      </c>
      <c r="E113" s="1">
        <v>35.706499999999998</v>
      </c>
    </row>
    <row r="114" spans="1:5" x14ac:dyDescent="0.3">
      <c r="A114" s="8">
        <v>2015</v>
      </c>
      <c r="B114" s="3" t="s">
        <v>16</v>
      </c>
      <c r="C114" s="1">
        <v>3.52447</v>
      </c>
      <c r="D114" s="1">
        <v>4.2097300000000004</v>
      </c>
      <c r="E114" s="1">
        <v>35.756900000000002</v>
      </c>
    </row>
    <row r="115" spans="1:5" x14ac:dyDescent="0.3">
      <c r="A115" s="8">
        <v>2015</v>
      </c>
      <c r="B115" s="3" t="s">
        <v>17</v>
      </c>
      <c r="C115" s="1">
        <v>3.3370700000000002</v>
      </c>
      <c r="D115" s="1">
        <v>2.44679</v>
      </c>
      <c r="E115" s="1">
        <v>29.679400000000001</v>
      </c>
    </row>
    <row r="116" spans="1:5" x14ac:dyDescent="0.3">
      <c r="A116" s="8">
        <v>2015</v>
      </c>
      <c r="B116" s="3" t="s">
        <v>18</v>
      </c>
      <c r="C116" s="1">
        <v>8.2745300000000004</v>
      </c>
      <c r="D116" s="1">
        <v>5.2289899999999996</v>
      </c>
      <c r="E116" s="1">
        <v>48.527900000000002</v>
      </c>
    </row>
    <row r="117" spans="1:5" x14ac:dyDescent="0.3">
      <c r="A117" s="8">
        <v>2015</v>
      </c>
      <c r="B117" s="3" t="s">
        <v>19</v>
      </c>
      <c r="C117" s="1">
        <v>4.9551999999999996</v>
      </c>
      <c r="D117" s="1">
        <v>3.7303000000000002</v>
      </c>
      <c r="E117" s="1">
        <v>32.277999999999999</v>
      </c>
    </row>
    <row r="118" spans="1:5" x14ac:dyDescent="0.3">
      <c r="A118" s="8">
        <v>2015</v>
      </c>
      <c r="B118" s="3" t="s">
        <v>20</v>
      </c>
      <c r="C118" s="1">
        <v>5.0359600000000002</v>
      </c>
      <c r="D118" s="1">
        <v>3.4963299999999999</v>
      </c>
      <c r="E118" s="1">
        <v>34.058599999999998</v>
      </c>
    </row>
    <row r="119" spans="1:5" x14ac:dyDescent="0.3">
      <c r="A119" s="8">
        <v>2015</v>
      </c>
      <c r="B119" s="3" t="s">
        <v>21</v>
      </c>
      <c r="C119" s="1">
        <v>1.62629</v>
      </c>
      <c r="D119" s="1">
        <v>2.0995599999999999</v>
      </c>
      <c r="E119" s="1">
        <v>23.714099999999998</v>
      </c>
    </row>
    <row r="120" spans="1:5" x14ac:dyDescent="0.3">
      <c r="A120" s="8">
        <v>2015</v>
      </c>
      <c r="B120" s="3" t="s">
        <v>22</v>
      </c>
      <c r="C120" s="1">
        <v>13.5349</v>
      </c>
      <c r="D120" s="1">
        <v>3.7267800000000002</v>
      </c>
      <c r="E120" s="1">
        <v>51.379300000000001</v>
      </c>
    </row>
    <row r="121" spans="1:5" x14ac:dyDescent="0.3">
      <c r="A121" s="8">
        <v>2015</v>
      </c>
      <c r="B121" s="3" t="s">
        <v>23</v>
      </c>
      <c r="C121" s="1">
        <v>8.3322299999999991</v>
      </c>
      <c r="D121" s="1">
        <v>4.1303000000000001</v>
      </c>
      <c r="E121" s="1">
        <v>43.617800000000003</v>
      </c>
    </row>
    <row r="122" spans="1:5" x14ac:dyDescent="0.3">
      <c r="A122" s="8">
        <v>2015</v>
      </c>
      <c r="B122" s="3" t="s">
        <v>24</v>
      </c>
      <c r="C122" s="1">
        <v>4.5357200000000004</v>
      </c>
      <c r="D122" s="1">
        <v>2.84938</v>
      </c>
      <c r="E122" s="1">
        <v>31.4954</v>
      </c>
    </row>
    <row r="123" spans="1:5" x14ac:dyDescent="0.3">
      <c r="A123" s="8">
        <v>2015</v>
      </c>
      <c r="B123" s="3" t="s">
        <v>25</v>
      </c>
      <c r="C123" s="1">
        <v>3.8716200000000001</v>
      </c>
      <c r="D123" s="1">
        <v>3.3607900000000002</v>
      </c>
      <c r="E123" s="1">
        <v>28.385200000000001</v>
      </c>
    </row>
    <row r="124" spans="1:5" x14ac:dyDescent="0.3">
      <c r="A124" s="8">
        <v>2015</v>
      </c>
      <c r="B124" s="3" t="s">
        <v>26</v>
      </c>
      <c r="C124" s="1">
        <v>6.2801900000000002</v>
      </c>
      <c r="D124" s="1">
        <v>2.6233</v>
      </c>
      <c r="E124" s="1">
        <v>37.2119</v>
      </c>
    </row>
    <row r="125" spans="1:5" x14ac:dyDescent="0.3">
      <c r="A125" s="8">
        <v>2015</v>
      </c>
      <c r="B125" s="3" t="s">
        <v>27</v>
      </c>
      <c r="C125" s="1">
        <v>4.1569399999999996</v>
      </c>
      <c r="D125" s="1">
        <v>2.8141699999999998</v>
      </c>
      <c r="E125" s="1">
        <v>34.087899999999998</v>
      </c>
    </row>
    <row r="126" spans="1:5" x14ac:dyDescent="0.3">
      <c r="A126" s="8">
        <v>2015</v>
      </c>
      <c r="B126" s="3" t="s">
        <v>28</v>
      </c>
      <c r="C126" s="1">
        <v>2.1807799999999999</v>
      </c>
      <c r="D126" s="1">
        <v>2.8392900000000001</v>
      </c>
      <c r="E126" s="1">
        <v>26.9467</v>
      </c>
    </row>
    <row r="127" spans="1:5" x14ac:dyDescent="0.3">
      <c r="A127" s="8">
        <v>2015</v>
      </c>
      <c r="B127" s="3" t="s">
        <v>29</v>
      </c>
      <c r="C127" s="1">
        <v>5.3565800000000001</v>
      </c>
      <c r="D127" s="1">
        <v>3.0711300000000001</v>
      </c>
      <c r="E127" s="1">
        <v>33.348399999999998</v>
      </c>
    </row>
    <row r="128" spans="1:5" x14ac:dyDescent="0.3">
      <c r="A128" s="8">
        <v>2015</v>
      </c>
      <c r="B128" s="3" t="s">
        <v>30</v>
      </c>
      <c r="C128" s="1">
        <v>3.0046400000000002</v>
      </c>
      <c r="D128" s="1">
        <v>3.5151300000000001</v>
      </c>
      <c r="E128" s="1">
        <v>31.7438</v>
      </c>
    </row>
    <row r="129" spans="1:5" x14ac:dyDescent="0.3">
      <c r="A129" s="8">
        <v>2015</v>
      </c>
      <c r="B129" s="3" t="s">
        <v>31</v>
      </c>
      <c r="C129" s="1">
        <v>3.9485999999999999</v>
      </c>
      <c r="D129" s="1">
        <v>2.5215900000000002</v>
      </c>
      <c r="E129" s="1">
        <v>32.288400000000003</v>
      </c>
    </row>
    <row r="130" spans="1:5" x14ac:dyDescent="0.3">
      <c r="A130" s="8">
        <v>2015</v>
      </c>
      <c r="B130" s="3" t="s">
        <v>32</v>
      </c>
      <c r="C130" s="1">
        <v>9.4424499999999991</v>
      </c>
      <c r="D130" s="1">
        <v>4.1185900000000002</v>
      </c>
      <c r="E130" s="1">
        <v>45.097000000000001</v>
      </c>
    </row>
    <row r="131" spans="1:5" x14ac:dyDescent="0.3">
      <c r="A131" s="8">
        <v>2015</v>
      </c>
      <c r="B131" s="3" t="s">
        <v>33</v>
      </c>
      <c r="C131" s="1">
        <v>7.4128100000000003</v>
      </c>
      <c r="D131" s="1">
        <v>2.4294099999999998</v>
      </c>
      <c r="E131" s="1">
        <v>38.901699999999998</v>
      </c>
    </row>
    <row r="132" spans="1:5" x14ac:dyDescent="0.3">
      <c r="A132" s="8">
        <v>2015</v>
      </c>
      <c r="B132" s="3" t="s">
        <v>34</v>
      </c>
      <c r="C132" s="1">
        <v>4.3876499999999998</v>
      </c>
      <c r="D132" s="1">
        <v>3.0007799999999998</v>
      </c>
      <c r="E132" s="1">
        <v>39.000500000000002</v>
      </c>
    </row>
    <row r="133" spans="1:5" x14ac:dyDescent="0.3">
      <c r="A133" s="7">
        <v>2020</v>
      </c>
      <c r="B133" s="2" t="s">
        <v>3</v>
      </c>
      <c r="C133" s="12">
        <v>2.1087609999999999</v>
      </c>
      <c r="D133" s="12">
        <v>5.0119829999999999</v>
      </c>
      <c r="E133" s="12">
        <v>23.479358999999999</v>
      </c>
    </row>
    <row r="134" spans="1:5" x14ac:dyDescent="0.3">
      <c r="A134" s="7">
        <v>2020</v>
      </c>
      <c r="B134" s="2" t="s">
        <v>4</v>
      </c>
      <c r="C134" s="12">
        <v>1.8211979999999999</v>
      </c>
      <c r="D134" s="12">
        <v>6.5137599999999996</v>
      </c>
      <c r="E134" s="12">
        <v>24.620450999999999</v>
      </c>
    </row>
    <row r="135" spans="1:5" x14ac:dyDescent="0.3">
      <c r="A135" s="7">
        <v>2020</v>
      </c>
      <c r="B135" s="2" t="s">
        <v>5</v>
      </c>
      <c r="C135" s="12">
        <v>2.330508</v>
      </c>
      <c r="D135" s="12">
        <v>4.2319749999999994</v>
      </c>
      <c r="E135" s="12">
        <v>23.854994999999999</v>
      </c>
    </row>
    <row r="136" spans="1:5" x14ac:dyDescent="0.3">
      <c r="A136" s="7">
        <v>2020</v>
      </c>
      <c r="B136" s="2" t="s">
        <v>6</v>
      </c>
      <c r="C136" s="12">
        <v>5.8548859999999996</v>
      </c>
      <c r="D136" s="12">
        <v>6.399813</v>
      </c>
      <c r="E136" s="12">
        <v>29.683534999999999</v>
      </c>
    </row>
    <row r="137" spans="1:5" x14ac:dyDescent="0.3">
      <c r="A137" s="7">
        <v>2020</v>
      </c>
      <c r="B137" s="2" t="s">
        <v>7</v>
      </c>
      <c r="C137" s="12">
        <v>1.666687</v>
      </c>
      <c r="D137" s="12">
        <v>4.9769549999999994</v>
      </c>
      <c r="E137" s="12">
        <v>21.263403</v>
      </c>
    </row>
    <row r="138" spans="1:5" x14ac:dyDescent="0.3">
      <c r="A138" s="7">
        <v>2020</v>
      </c>
      <c r="B138" s="2" t="s">
        <v>8</v>
      </c>
      <c r="C138" s="12">
        <v>3.3677769999999998</v>
      </c>
      <c r="D138" s="12">
        <v>5.9662629999999996</v>
      </c>
      <c r="E138" s="12">
        <v>27.654995999999997</v>
      </c>
    </row>
    <row r="139" spans="1:5" x14ac:dyDescent="0.3">
      <c r="A139" s="7">
        <v>2020</v>
      </c>
      <c r="B139" s="2" t="s">
        <v>9</v>
      </c>
      <c r="C139" s="12">
        <v>13.687469</v>
      </c>
      <c r="D139" s="12">
        <v>10.523719999999999</v>
      </c>
      <c r="E139" s="12">
        <v>48.053342000000001</v>
      </c>
    </row>
    <row r="140" spans="1:5" x14ac:dyDescent="0.3">
      <c r="A140" s="7">
        <v>2020</v>
      </c>
      <c r="B140" s="2" t="s">
        <v>10</v>
      </c>
      <c r="C140" s="12">
        <v>2.6226879999999997</v>
      </c>
      <c r="D140" s="12">
        <v>6.8657349999999999</v>
      </c>
      <c r="E140" s="12">
        <v>27.127120999999999</v>
      </c>
    </row>
    <row r="141" spans="1:5" x14ac:dyDescent="0.3">
      <c r="A141" s="7">
        <v>2020</v>
      </c>
      <c r="B141" s="2" t="s">
        <v>11</v>
      </c>
      <c r="C141" s="12">
        <v>1.423562</v>
      </c>
      <c r="D141" s="12">
        <v>5.242769</v>
      </c>
      <c r="E141" s="12">
        <v>17.528493999999998</v>
      </c>
    </row>
    <row r="142" spans="1:5" x14ac:dyDescent="0.3">
      <c r="A142" s="7">
        <v>2020</v>
      </c>
      <c r="B142" s="2" t="s">
        <v>12</v>
      </c>
      <c r="C142" s="12">
        <v>2.7196560000000001</v>
      </c>
      <c r="D142" s="12">
        <v>5.3834989999999996</v>
      </c>
      <c r="E142" s="12">
        <v>27.409162999999999</v>
      </c>
    </row>
    <row r="143" spans="1:5" x14ac:dyDescent="0.3">
      <c r="A143" s="7">
        <v>2020</v>
      </c>
      <c r="B143" s="2" t="s">
        <v>13</v>
      </c>
      <c r="C143" s="12">
        <v>5.2849699999999995</v>
      </c>
      <c r="D143" s="12">
        <v>7.0061139999999993</v>
      </c>
      <c r="E143" s="12">
        <v>33.445307999999997</v>
      </c>
    </row>
    <row r="144" spans="1:5" x14ac:dyDescent="0.3">
      <c r="A144" s="7">
        <v>2020</v>
      </c>
      <c r="B144" s="2" t="s">
        <v>14</v>
      </c>
      <c r="C144" s="12">
        <v>12.456393</v>
      </c>
      <c r="D144" s="12">
        <v>6.2755029999999996</v>
      </c>
      <c r="E144" s="12">
        <v>42.469836000000001</v>
      </c>
    </row>
    <row r="145" spans="1:5" x14ac:dyDescent="0.3">
      <c r="A145" s="7">
        <v>2020</v>
      </c>
      <c r="B145" s="2" t="s">
        <v>15</v>
      </c>
      <c r="C145" s="12">
        <v>6.612616</v>
      </c>
      <c r="D145" s="12">
        <v>3.7525439999999999</v>
      </c>
      <c r="E145" s="12">
        <v>29.810502999999997</v>
      </c>
    </row>
    <row r="146" spans="1:5" x14ac:dyDescent="0.3">
      <c r="A146" s="7">
        <v>2020</v>
      </c>
      <c r="B146" s="2" t="s">
        <v>16</v>
      </c>
      <c r="C146" s="12">
        <v>2.8905339999999997</v>
      </c>
      <c r="D146" s="12">
        <v>6.9714899999999993</v>
      </c>
      <c r="E146" s="12">
        <v>29.400570999999999</v>
      </c>
    </row>
    <row r="147" spans="1:5" x14ac:dyDescent="0.3">
      <c r="A147" s="7">
        <v>2020</v>
      </c>
      <c r="B147" s="2" t="s">
        <v>17</v>
      </c>
      <c r="C147" s="12">
        <v>2.895743</v>
      </c>
      <c r="D147" s="12">
        <v>5.6715439999999999</v>
      </c>
      <c r="E147" s="12">
        <v>24.859392999999997</v>
      </c>
    </row>
    <row r="148" spans="1:5" x14ac:dyDescent="0.3">
      <c r="A148" s="7">
        <v>2020</v>
      </c>
      <c r="B148" s="2" t="s">
        <v>18</v>
      </c>
      <c r="C148" s="12">
        <v>7.0304489999999999</v>
      </c>
      <c r="D148" s="12">
        <v>7.9840999999999998</v>
      </c>
      <c r="E148" s="12">
        <v>42.266300999999999</v>
      </c>
    </row>
    <row r="149" spans="1:5" x14ac:dyDescent="0.3">
      <c r="A149" s="7">
        <v>2020</v>
      </c>
      <c r="B149" s="2" t="s">
        <v>19</v>
      </c>
      <c r="C149" s="12">
        <v>4.4382199999999994</v>
      </c>
      <c r="D149" s="12">
        <v>5.858555</v>
      </c>
      <c r="E149" s="12">
        <v>27.449949</v>
      </c>
    </row>
    <row r="150" spans="1:5" x14ac:dyDescent="0.3">
      <c r="A150" s="7">
        <v>2020</v>
      </c>
      <c r="B150" s="2" t="s">
        <v>20</v>
      </c>
      <c r="C150" s="12">
        <v>4.4790289999999997</v>
      </c>
      <c r="D150" s="12">
        <v>5.3654389999999994</v>
      </c>
      <c r="E150" s="12">
        <v>28.937137999999997</v>
      </c>
    </row>
    <row r="151" spans="1:5" x14ac:dyDescent="0.3">
      <c r="A151" s="7">
        <v>2020</v>
      </c>
      <c r="B151" s="2" t="s">
        <v>21</v>
      </c>
      <c r="C151" s="12">
        <v>1.4591109999999998</v>
      </c>
      <c r="D151" s="12">
        <v>4.867864</v>
      </c>
      <c r="E151" s="12">
        <v>18.839041999999999</v>
      </c>
    </row>
    <row r="152" spans="1:5" x14ac:dyDescent="0.3">
      <c r="A152" s="7">
        <v>2020</v>
      </c>
      <c r="B152" s="2" t="s">
        <v>22</v>
      </c>
      <c r="C152" s="12">
        <v>11.812374999999999</v>
      </c>
      <c r="D152" s="12">
        <v>5.8146969999999998</v>
      </c>
      <c r="E152" s="12">
        <v>45.229898999999996</v>
      </c>
    </row>
    <row r="153" spans="1:5" x14ac:dyDescent="0.3">
      <c r="A153" s="7">
        <v>2020</v>
      </c>
      <c r="B153" s="2" t="s">
        <v>23</v>
      </c>
      <c r="C153" s="12">
        <v>6.9665569999999999</v>
      </c>
      <c r="D153" s="12">
        <v>6.2626019999999993</v>
      </c>
      <c r="E153" s="12">
        <v>36.779730999999998</v>
      </c>
    </row>
    <row r="154" spans="1:5" x14ac:dyDescent="0.3">
      <c r="A154" s="7">
        <v>2020</v>
      </c>
      <c r="B154" s="2" t="s">
        <v>24</v>
      </c>
      <c r="C154" s="12">
        <v>3.4717519999999999</v>
      </c>
      <c r="D154" s="12">
        <v>5.5523559999999996</v>
      </c>
      <c r="E154" s="12">
        <v>23.526751999999998</v>
      </c>
    </row>
    <row r="155" spans="1:5" x14ac:dyDescent="0.3">
      <c r="A155" s="7">
        <v>2020</v>
      </c>
      <c r="B155" s="2" t="s">
        <v>25</v>
      </c>
      <c r="C155" s="12">
        <v>3.0606789999999999</v>
      </c>
      <c r="D155" s="12">
        <v>6.7606229999999998</v>
      </c>
      <c r="E155" s="12">
        <v>22.427681999999997</v>
      </c>
    </row>
    <row r="156" spans="1:5" x14ac:dyDescent="0.3">
      <c r="A156" s="7">
        <v>2020</v>
      </c>
      <c r="B156" s="2" t="s">
        <v>26</v>
      </c>
      <c r="C156" s="12">
        <v>5.0047879999999996</v>
      </c>
      <c r="D156" s="12">
        <v>4.7033160000000001</v>
      </c>
      <c r="E156" s="12">
        <v>29.165016999999999</v>
      </c>
    </row>
    <row r="157" spans="1:5" x14ac:dyDescent="0.3">
      <c r="A157" s="7">
        <v>2020</v>
      </c>
      <c r="B157" s="2" t="s">
        <v>27</v>
      </c>
      <c r="C157" s="12">
        <v>3.5515629999999998</v>
      </c>
      <c r="D157" s="12">
        <v>4.866079</v>
      </c>
      <c r="E157" s="12">
        <v>28.737288999999997</v>
      </c>
    </row>
    <row r="158" spans="1:5" x14ac:dyDescent="0.3">
      <c r="A158" s="7">
        <v>2020</v>
      </c>
      <c r="B158" s="2" t="s">
        <v>28</v>
      </c>
      <c r="C158" s="12">
        <v>1.9895699999999998</v>
      </c>
      <c r="D158" s="12">
        <v>4.6356320000000002</v>
      </c>
      <c r="E158" s="12">
        <v>22.257635000000001</v>
      </c>
    </row>
    <row r="159" spans="1:5" x14ac:dyDescent="0.3">
      <c r="A159" s="7">
        <v>2020</v>
      </c>
      <c r="B159" s="2" t="s">
        <v>29</v>
      </c>
      <c r="C159" s="12">
        <v>5.0830359999999999</v>
      </c>
      <c r="D159" s="12">
        <v>4.9189099999999994</v>
      </c>
      <c r="E159" s="12">
        <v>29.122373</v>
      </c>
    </row>
    <row r="160" spans="1:5" x14ac:dyDescent="0.3">
      <c r="A160" s="7">
        <v>2020</v>
      </c>
      <c r="B160" s="2" t="s">
        <v>30</v>
      </c>
      <c r="C160" s="12">
        <v>2.5729059999999997</v>
      </c>
      <c r="D160" s="12">
        <v>5.8536700000000002</v>
      </c>
      <c r="E160" s="12">
        <v>25.609836999999999</v>
      </c>
    </row>
    <row r="161" spans="1:5" x14ac:dyDescent="0.3">
      <c r="A161" s="7">
        <v>2020</v>
      </c>
      <c r="B161" s="2" t="s">
        <v>31</v>
      </c>
      <c r="C161" s="12">
        <v>3.34789</v>
      </c>
      <c r="D161" s="12">
        <v>4.9023189999999994</v>
      </c>
      <c r="E161" s="12">
        <v>26.864832</v>
      </c>
    </row>
    <row r="162" spans="1:5" x14ac:dyDescent="0.3">
      <c r="A162" s="7">
        <v>2020</v>
      </c>
      <c r="B162" s="2" t="s">
        <v>32</v>
      </c>
      <c r="C162" s="12">
        <v>8.490988999999999</v>
      </c>
      <c r="D162" s="12">
        <v>6.6278169999999994</v>
      </c>
      <c r="E162" s="12">
        <v>39.774287999999999</v>
      </c>
    </row>
    <row r="163" spans="1:5" x14ac:dyDescent="0.3">
      <c r="A163" s="7">
        <v>2020</v>
      </c>
      <c r="B163" s="2" t="s">
        <v>33</v>
      </c>
      <c r="C163" s="12">
        <v>5.9860559999999996</v>
      </c>
      <c r="D163" s="12">
        <v>4.2123939999999997</v>
      </c>
      <c r="E163" s="12">
        <v>31.388005</v>
      </c>
    </row>
    <row r="164" spans="1:5" x14ac:dyDescent="0.3">
      <c r="A164" s="7">
        <v>2020</v>
      </c>
      <c r="B164" s="2" t="s">
        <v>34</v>
      </c>
      <c r="C164" s="12">
        <v>3.7519499999999999</v>
      </c>
      <c r="D164" s="12">
        <v>5.2936209999999999</v>
      </c>
      <c r="E164" s="12">
        <v>32.197479999999999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64"/>
  <sheetViews>
    <sheetView topLeftCell="N1" workbookViewId="0">
      <selection activeCell="T2" sqref="T2"/>
    </sheetView>
  </sheetViews>
  <sheetFormatPr baseColWidth="10" defaultRowHeight="14.4" x14ac:dyDescent="0.3"/>
  <cols>
    <col min="1" max="1" width="5" style="9" bestFit="1" customWidth="1"/>
    <col min="2" max="2" width="7.6640625" bestFit="1" customWidth="1"/>
    <col min="3" max="5" width="4.5546875" bestFit="1" customWidth="1"/>
    <col min="6" max="6" width="7.6640625" bestFit="1" customWidth="1"/>
    <col min="7" max="11" width="5" bestFit="1" customWidth="1"/>
    <col min="12" max="12" width="9" customWidth="1"/>
    <col min="13" max="13" width="8.33203125" customWidth="1"/>
    <col min="14" max="17" width="6.5546875" customWidth="1"/>
    <col min="18" max="18" width="5.77734375" customWidth="1"/>
    <col min="19" max="19" width="4.77734375" customWidth="1"/>
    <col min="20" max="22" width="5.21875" customWidth="1"/>
    <col min="23" max="23" width="7.109375" customWidth="1"/>
    <col min="24" max="24" width="5.44140625" customWidth="1"/>
    <col min="25" max="25" width="4.77734375" customWidth="1"/>
    <col min="26" max="26" width="5.21875" customWidth="1"/>
    <col min="27" max="27" width="5" customWidth="1"/>
    <col min="28" max="28" width="5.21875" customWidth="1"/>
    <col min="29" max="29" width="7.21875" customWidth="1"/>
    <col min="30" max="30" width="5.77734375" customWidth="1"/>
    <col min="31" max="31" width="4.77734375" customWidth="1"/>
    <col min="32" max="34" width="5.21875" customWidth="1"/>
    <col min="35" max="35" width="6.44140625" customWidth="1"/>
    <col min="36" max="36" width="5.77734375" customWidth="1"/>
    <col min="37" max="37" width="4.77734375" customWidth="1"/>
    <col min="38" max="40" width="5.21875" customWidth="1"/>
    <col min="41" max="41" width="6.5546875" customWidth="1"/>
    <col min="42" max="42" width="1.5546875" customWidth="1"/>
    <col min="43" max="47" width="6.5546875" bestFit="1" customWidth="1"/>
  </cols>
  <sheetData>
    <row r="1" spans="1:52" x14ac:dyDescent="0.3">
      <c r="F1" s="168"/>
      <c r="L1" s="6" t="s">
        <v>53</v>
      </c>
      <c r="N1" s="35">
        <f>MEDIAN(G5:K36)</f>
        <v>40.341200000000001</v>
      </c>
      <c r="P1" s="5" t="s">
        <v>54</v>
      </c>
      <c r="Q1" s="5"/>
      <c r="R1" s="35">
        <f>MAX(G5:K36)</f>
        <v>71.377510000000001</v>
      </c>
    </row>
    <row r="2" spans="1:52" ht="15.6" x14ac:dyDescent="0.35">
      <c r="F2" s="20" t="s">
        <v>181</v>
      </c>
      <c r="L2" s="20" t="s">
        <v>49</v>
      </c>
      <c r="P2" s="5" t="s">
        <v>55</v>
      </c>
      <c r="Q2" s="5"/>
      <c r="R2" s="35">
        <f>MIN(G5:K36)</f>
        <v>17.528493999999998</v>
      </c>
      <c r="AV2" s="147" t="s">
        <v>161</v>
      </c>
      <c r="AW2" s="146"/>
      <c r="AX2" s="146"/>
      <c r="AY2" s="146"/>
    </row>
    <row r="3" spans="1:52" ht="15.6" x14ac:dyDescent="0.35">
      <c r="C3" s="88"/>
      <c r="D3" s="88"/>
      <c r="E3" s="88"/>
      <c r="F3" s="168"/>
      <c r="G3" s="5" t="s">
        <v>182</v>
      </c>
      <c r="L3" s="23">
        <v>2000</v>
      </c>
      <c r="R3" s="22">
        <v>2005</v>
      </c>
      <c r="X3" s="22">
        <v>2010</v>
      </c>
      <c r="AD3" s="22">
        <v>2015</v>
      </c>
      <c r="AJ3" s="22">
        <v>2020</v>
      </c>
      <c r="AQ3" s="59" t="s">
        <v>49</v>
      </c>
      <c r="AR3" s="10" t="s">
        <v>62</v>
      </c>
      <c r="AS3" s="10"/>
      <c r="AT3" s="10"/>
      <c r="AU3" s="13"/>
      <c r="AV3" s="146">
        <v>2005</v>
      </c>
      <c r="AW3" s="146">
        <v>2010</v>
      </c>
      <c r="AX3" s="146">
        <v>2015</v>
      </c>
      <c r="AY3" s="146">
        <v>2020</v>
      </c>
      <c r="AZ3" s="146">
        <v>2000</v>
      </c>
    </row>
    <row r="4" spans="1:52" ht="15.6" x14ac:dyDescent="0.35">
      <c r="A4" s="6" t="s">
        <v>36</v>
      </c>
      <c r="B4" s="5" t="s">
        <v>35</v>
      </c>
      <c r="C4" s="87" t="s">
        <v>0</v>
      </c>
      <c r="D4" s="87" t="s">
        <v>1</v>
      </c>
      <c r="E4" s="87" t="s">
        <v>2</v>
      </c>
      <c r="F4" s="23" t="s">
        <v>35</v>
      </c>
      <c r="G4" s="22">
        <v>2000</v>
      </c>
      <c r="H4" s="22">
        <v>2005</v>
      </c>
      <c r="I4" s="22">
        <v>2010</v>
      </c>
      <c r="J4" s="22">
        <v>2015</v>
      </c>
      <c r="K4" s="22">
        <v>2020</v>
      </c>
      <c r="L4" s="37" t="s">
        <v>52</v>
      </c>
      <c r="M4" s="38" t="s">
        <v>51</v>
      </c>
      <c r="N4" s="39" t="s">
        <v>56</v>
      </c>
      <c r="O4" s="39" t="s">
        <v>57</v>
      </c>
      <c r="P4" s="45" t="s">
        <v>58</v>
      </c>
      <c r="Q4" s="40" t="s">
        <v>49</v>
      </c>
      <c r="R4" s="41" t="s">
        <v>52</v>
      </c>
      <c r="S4" s="38" t="s">
        <v>51</v>
      </c>
      <c r="T4" s="39" t="s">
        <v>56</v>
      </c>
      <c r="U4" s="39" t="s">
        <v>57</v>
      </c>
      <c r="V4" s="39" t="s">
        <v>58</v>
      </c>
      <c r="W4" s="40" t="s">
        <v>49</v>
      </c>
      <c r="X4" s="41" t="s">
        <v>52</v>
      </c>
      <c r="Y4" s="38" t="s">
        <v>51</v>
      </c>
      <c r="Z4" s="39" t="s">
        <v>56</v>
      </c>
      <c r="AA4" s="39" t="s">
        <v>57</v>
      </c>
      <c r="AB4" s="39" t="s">
        <v>58</v>
      </c>
      <c r="AC4" s="44" t="s">
        <v>49</v>
      </c>
      <c r="AD4" s="37" t="s">
        <v>52</v>
      </c>
      <c r="AE4" s="38" t="s">
        <v>51</v>
      </c>
      <c r="AF4" s="39" t="s">
        <v>56</v>
      </c>
      <c r="AG4" s="39" t="s">
        <v>57</v>
      </c>
      <c r="AH4" s="39" t="s">
        <v>58</v>
      </c>
      <c r="AI4" s="44" t="s">
        <v>49</v>
      </c>
      <c r="AJ4" s="37" t="s">
        <v>52</v>
      </c>
      <c r="AK4" s="38" t="s">
        <v>51</v>
      </c>
      <c r="AL4" s="39" t="s">
        <v>56</v>
      </c>
      <c r="AM4" s="39" t="s">
        <v>57</v>
      </c>
      <c r="AN4" s="39" t="s">
        <v>58</v>
      </c>
      <c r="AO4" s="44" t="s">
        <v>49</v>
      </c>
      <c r="AQ4" s="60">
        <v>2000</v>
      </c>
      <c r="AR4" s="61">
        <v>2005</v>
      </c>
      <c r="AS4" s="61">
        <v>2010</v>
      </c>
      <c r="AT4" s="61">
        <v>2015</v>
      </c>
      <c r="AU4" s="61">
        <v>2020</v>
      </c>
      <c r="AV4" s="61">
        <v>2000</v>
      </c>
      <c r="AW4" s="61">
        <v>2005</v>
      </c>
      <c r="AX4" s="61">
        <v>2010</v>
      </c>
      <c r="AY4" s="61">
        <v>2015</v>
      </c>
      <c r="AZ4" s="146">
        <v>2020</v>
      </c>
    </row>
    <row r="5" spans="1:52" x14ac:dyDescent="0.3">
      <c r="A5" s="7">
        <v>2000</v>
      </c>
      <c r="B5" s="2" t="s">
        <v>3</v>
      </c>
      <c r="C5" s="4">
        <v>4.8379799999999999</v>
      </c>
      <c r="D5" s="4">
        <v>6.8927899999999998</v>
      </c>
      <c r="E5" s="4">
        <v>49.069099999999999</v>
      </c>
      <c r="F5" s="173" t="s">
        <v>3</v>
      </c>
      <c r="G5" s="4">
        <f>E5</f>
        <v>49.069099999999999</v>
      </c>
      <c r="H5" s="1">
        <f>E37</f>
        <v>41.825020000000002</v>
      </c>
      <c r="I5" s="11">
        <f>E69</f>
        <v>35.565689999999996</v>
      </c>
      <c r="J5" s="1">
        <f>E101</f>
        <v>29.237400000000001</v>
      </c>
      <c r="K5" s="12">
        <f>E133</f>
        <v>23.479358999999999</v>
      </c>
      <c r="L5" s="36">
        <f t="shared" ref="L5:L36" si="0">IF(G5&gt;=$N$1,1,0)</f>
        <v>1</v>
      </c>
      <c r="M5" s="34">
        <f t="shared" ref="M5:M36" si="1">IF(G5&lt;$N$1,1,0)</f>
        <v>0</v>
      </c>
      <c r="N5" s="14">
        <f t="shared" ref="N5:N36" si="2">(G5-$N$1)/($R$1-$N$1)</f>
        <v>0.28121577597336789</v>
      </c>
      <c r="O5" s="14">
        <f t="shared" ref="O5:O36" si="3">(G5-$N$1)/($N$1-$R$2)</f>
        <v>0.38258942187743961</v>
      </c>
      <c r="P5" s="14">
        <f>(N5*L5)+(O5*M5)</f>
        <v>0.28121577597336789</v>
      </c>
      <c r="Q5" s="14">
        <f>(P5*30)+100</f>
        <v>108.43647327920104</v>
      </c>
      <c r="R5" s="36">
        <f t="shared" ref="R5:R36" si="4">IF(H5&gt;=$N$1,1,0)</f>
        <v>1</v>
      </c>
      <c r="S5" s="34">
        <f t="shared" ref="S5:S36" si="5">IF(H5&lt;$N$1,1,0)</f>
        <v>0</v>
      </c>
      <c r="T5" s="14">
        <f t="shared" ref="T5:T36" si="6">(H5-$N$1)/($R$1-$N$1)</f>
        <v>4.7809162880510007E-2</v>
      </c>
      <c r="U5" s="14">
        <f t="shared" ref="U5:U36" si="7">(H5-$N$1)/($N$1-$R$2)</f>
        <v>6.5043577031151031E-2</v>
      </c>
      <c r="V5" s="14">
        <f>(T5*R5)+(U5*S5)</f>
        <v>4.7809162880510007E-2</v>
      </c>
      <c r="W5" s="43">
        <f>(V5*30)+100</f>
        <v>101.4342748864153</v>
      </c>
      <c r="X5" s="46">
        <f t="shared" ref="X5:X36" si="8">IF(I5&gt;=$N$1,1,0)</f>
        <v>0</v>
      </c>
      <c r="Y5" s="34">
        <f t="shared" ref="Y5:Y36" si="9">IF(I5&lt;$N$1,1,0)</f>
        <v>1</v>
      </c>
      <c r="Z5" s="14">
        <f t="shared" ref="Z5:Z36" si="10">(I5-$N$1)/($R$1-$N$1)</f>
        <v>-0.15386848500997716</v>
      </c>
      <c r="AA5" s="14">
        <f t="shared" ref="AA5:AA36" si="11">(I5-$N$1)/($N$1-$R$2)</f>
        <v>-0.20933553432898333</v>
      </c>
      <c r="AB5" s="14">
        <f>(Z5*X5)+(AA5*Y5)</f>
        <v>-0.20933553432898333</v>
      </c>
      <c r="AC5" s="14">
        <f>(AB5*30)+100</f>
        <v>93.719933970130498</v>
      </c>
      <c r="AD5" s="36">
        <f t="shared" ref="AD5:AD36" si="12">IF(J5&gt;=$N$1,1,0)</f>
        <v>0</v>
      </c>
      <c r="AE5" s="42">
        <f t="shared" ref="AE5:AE36" si="13">IF(J5&lt;$N$1,1,0)</f>
        <v>1</v>
      </c>
      <c r="AF5" s="14">
        <f t="shared" ref="AF5:AF36" si="14">(J5-$N$1)/($R$1-$N$1)</f>
        <v>-0.35776804652357191</v>
      </c>
      <c r="AG5" s="14">
        <f t="shared" ref="AG5:AG36" si="15">(J5-$N$1)/($N$1-$R$2)</f>
        <v>-0.48673752250171454</v>
      </c>
      <c r="AH5" s="14">
        <f>(AF5*AD5)+(AG5*AE5)</f>
        <v>-0.48673752250171454</v>
      </c>
      <c r="AI5" s="14">
        <f>(AH5*30)+100</f>
        <v>85.39787432494856</v>
      </c>
      <c r="AJ5" s="36">
        <f t="shared" ref="AJ5:AJ36" si="16">IF(K5&gt;=$N$1,1,0)</f>
        <v>0</v>
      </c>
      <c r="AK5" s="42">
        <f t="shared" ref="AK5:AK36" si="17">IF(K5&lt;$N$1,1,0)</f>
        <v>1</v>
      </c>
      <c r="AL5" s="14">
        <f t="shared" ref="AL5:AL36" si="18">(K5-$N$1)/($R$1-$N$1)</f>
        <v>-0.54329399983438753</v>
      </c>
      <c r="AM5" s="14">
        <f t="shared" ref="AM5:AM36" si="19">(K5-$N$1)/($N$1-$R$2)</f>
        <v>-0.73914251996234026</v>
      </c>
      <c r="AN5" s="14">
        <f>(AL5*AJ5)+(AM5*AK5)</f>
        <v>-0.73914251996234026</v>
      </c>
      <c r="AO5" s="14">
        <f>(AN5*30)+100</f>
        <v>77.82572440112979</v>
      </c>
      <c r="AQ5" s="62">
        <f>Q5</f>
        <v>108.43647327920104</v>
      </c>
      <c r="AR5" s="63">
        <f>W5</f>
        <v>101.4342748864153</v>
      </c>
      <c r="AS5" s="63">
        <f>AC5</f>
        <v>93.719933970130498</v>
      </c>
      <c r="AT5" s="63">
        <f>AI5</f>
        <v>85.39787432494856</v>
      </c>
      <c r="AU5" s="63">
        <f>AO5</f>
        <v>77.82572440112979</v>
      </c>
      <c r="AV5" s="14">
        <f>AQ5-AR5</f>
        <v>7.0021983927857434</v>
      </c>
      <c r="AW5" s="14">
        <f t="shared" ref="AW5:AY20" si="20">AR5-AS5</f>
        <v>7.7143409162847973</v>
      </c>
      <c r="AX5" s="14">
        <f t="shared" si="20"/>
        <v>8.3220596451819375</v>
      </c>
      <c r="AY5" s="14">
        <f t="shared" si="20"/>
        <v>7.5721499238187704</v>
      </c>
      <c r="AZ5" s="14">
        <f>AQ5-AU5</f>
        <v>30.610748878071249</v>
      </c>
    </row>
    <row r="6" spans="1:52" x14ac:dyDescent="0.3">
      <c r="A6" s="7">
        <v>2000</v>
      </c>
      <c r="B6" s="2" t="s">
        <v>4</v>
      </c>
      <c r="C6" s="4">
        <v>3.5237400000000001</v>
      </c>
      <c r="D6" s="4">
        <v>7.5950899999999999</v>
      </c>
      <c r="E6" s="4">
        <v>44.382850000000005</v>
      </c>
      <c r="F6" s="173" t="s">
        <v>4</v>
      </c>
      <c r="G6" s="4">
        <f t="shared" ref="G6:G36" si="21">E6</f>
        <v>44.382850000000005</v>
      </c>
      <c r="H6" s="1">
        <f t="shared" ref="H6:H36" si="22">E38</f>
        <v>38.935299999999998</v>
      </c>
      <c r="I6" s="11">
        <f t="shared" ref="I6:I36" si="23">E70</f>
        <v>35.015360000000001</v>
      </c>
      <c r="J6" s="1">
        <f t="shared" ref="J6:J36" si="24">E102</f>
        <v>29.762699999999999</v>
      </c>
      <c r="K6" s="12">
        <f t="shared" ref="K6:K36" si="25">E134</f>
        <v>24.620450999999999</v>
      </c>
      <c r="L6" s="36">
        <f t="shared" si="0"/>
        <v>1</v>
      </c>
      <c r="M6" s="34">
        <f t="shared" si="1"/>
        <v>0</v>
      </c>
      <c r="N6" s="14">
        <f t="shared" si="2"/>
        <v>0.13022327718726887</v>
      </c>
      <c r="O6" s="14">
        <f t="shared" si="3"/>
        <v>0.17716661933924033</v>
      </c>
      <c r="P6" s="14">
        <f t="shared" ref="P6:P36" si="26">(N6*L6)+(O6*M6)</f>
        <v>0.13022327718726887</v>
      </c>
      <c r="Q6" s="14">
        <f t="shared" ref="Q6:Q36" si="27">(P6*30)+100</f>
        <v>103.90669831561807</v>
      </c>
      <c r="R6" s="36">
        <f t="shared" si="4"/>
        <v>0</v>
      </c>
      <c r="S6" s="34">
        <f t="shared" si="5"/>
        <v>1</v>
      </c>
      <c r="T6" s="14">
        <f t="shared" si="6"/>
        <v>-4.5298555143958884E-2</v>
      </c>
      <c r="U6" s="14">
        <f t="shared" si="7"/>
        <v>-6.1627936641974981E-2</v>
      </c>
      <c r="V6" s="14">
        <f t="shared" ref="V6:V36" si="28">(T6*R6)+(U6*S6)</f>
        <v>-6.1627936641974981E-2</v>
      </c>
      <c r="W6" s="43">
        <f t="shared" ref="W6:W36" si="29">(V6*30)+100</f>
        <v>98.151161900740746</v>
      </c>
      <c r="X6" s="36">
        <f t="shared" si="8"/>
        <v>0</v>
      </c>
      <c r="Y6" s="34">
        <f t="shared" si="9"/>
        <v>1</v>
      </c>
      <c r="Z6" s="14">
        <f t="shared" si="10"/>
        <v>-0.17160029655587275</v>
      </c>
      <c r="AA6" s="14">
        <f t="shared" si="11"/>
        <v>-0.23345937128195135</v>
      </c>
      <c r="AB6" s="14">
        <f t="shared" ref="AB6:AB36" si="30">(Z6*X6)+(AA6*Y6)</f>
        <v>-0.23345937128195135</v>
      </c>
      <c r="AC6" s="14">
        <f t="shared" ref="AC6:AC36" si="31">(AB6*30)+100</f>
        <v>92.996218861541465</v>
      </c>
      <c r="AD6" s="36">
        <f t="shared" si="12"/>
        <v>0</v>
      </c>
      <c r="AE6" s="42">
        <f t="shared" si="13"/>
        <v>1</v>
      </c>
      <c r="AF6" s="14">
        <f t="shared" si="14"/>
        <v>-0.34084270971645797</v>
      </c>
      <c r="AG6" s="14">
        <f t="shared" si="15"/>
        <v>-0.46371088112037218</v>
      </c>
      <c r="AH6" s="14">
        <f t="shared" ref="AH6:AH36" si="32">(AF6*AD6)+(AG6*AE6)</f>
        <v>-0.46371088112037218</v>
      </c>
      <c r="AI6" s="14">
        <f t="shared" ref="AI6:AI36" si="33">(AH6*30)+100</f>
        <v>86.088673566388835</v>
      </c>
      <c r="AJ6" s="36">
        <f t="shared" si="16"/>
        <v>0</v>
      </c>
      <c r="AK6" s="42">
        <f t="shared" si="17"/>
        <v>1</v>
      </c>
      <c r="AL6" s="14">
        <f t="shared" si="18"/>
        <v>-0.50652764455568333</v>
      </c>
      <c r="AM6" s="14">
        <f t="shared" si="19"/>
        <v>-0.68912250041709211</v>
      </c>
      <c r="AN6" s="14">
        <f t="shared" ref="AN6:AN36" si="34">(AL6*AJ6)+(AM6*AK6)</f>
        <v>-0.68912250041709211</v>
      </c>
      <c r="AO6" s="14">
        <f t="shared" ref="AO6:AO36" si="35">(AN6*30)+100</f>
        <v>79.32632498748724</v>
      </c>
      <c r="AQ6" s="62">
        <f t="shared" ref="AQ6:AQ36" si="36">Q6</f>
        <v>103.90669831561807</v>
      </c>
      <c r="AR6" s="63">
        <f t="shared" ref="AR6:AR36" si="37">W6</f>
        <v>98.151161900740746</v>
      </c>
      <c r="AS6" s="63">
        <f t="shared" ref="AS6:AS36" si="38">AC6</f>
        <v>92.996218861541465</v>
      </c>
      <c r="AT6" s="63">
        <f t="shared" ref="AT6:AT36" si="39">AI6</f>
        <v>86.088673566388835</v>
      </c>
      <c r="AU6" s="63">
        <f t="shared" ref="AU6:AU36" si="40">AO6</f>
        <v>79.32632498748724</v>
      </c>
      <c r="AV6" s="14">
        <f t="shared" ref="AV6:AY36" si="41">AQ6-AR6</f>
        <v>5.7555364148773265</v>
      </c>
      <c r="AW6" s="14">
        <f t="shared" si="20"/>
        <v>5.1549430391992814</v>
      </c>
      <c r="AX6" s="14">
        <f t="shared" si="20"/>
        <v>6.9075452951526302</v>
      </c>
      <c r="AY6" s="14">
        <f t="shared" si="20"/>
        <v>6.7623485789015945</v>
      </c>
      <c r="AZ6" s="14">
        <f t="shared" ref="AZ6:AZ36" si="42">AQ6-AU6</f>
        <v>24.580373328130833</v>
      </c>
    </row>
    <row r="7" spans="1:52" x14ac:dyDescent="0.3">
      <c r="A7" s="7">
        <v>2000</v>
      </c>
      <c r="B7" s="2" t="s">
        <v>5</v>
      </c>
      <c r="C7" s="4">
        <v>4.2012900000000002</v>
      </c>
      <c r="D7" s="4">
        <v>5.6245399999999997</v>
      </c>
      <c r="E7" s="4">
        <v>44.340740000000004</v>
      </c>
      <c r="F7" s="173" t="s">
        <v>5</v>
      </c>
      <c r="G7" s="4">
        <f t="shared" si="21"/>
        <v>44.340740000000004</v>
      </c>
      <c r="H7" s="1">
        <f t="shared" si="22"/>
        <v>38.922409999999999</v>
      </c>
      <c r="I7" s="11">
        <f t="shared" si="23"/>
        <v>34.315259999999995</v>
      </c>
      <c r="J7" s="1">
        <f t="shared" si="24"/>
        <v>29.018699999999999</v>
      </c>
      <c r="K7" s="12">
        <f t="shared" si="25"/>
        <v>23.854994999999999</v>
      </c>
      <c r="L7" s="36">
        <f t="shared" si="0"/>
        <v>1</v>
      </c>
      <c r="M7" s="34">
        <f t="shared" si="1"/>
        <v>0</v>
      </c>
      <c r="N7" s="14">
        <f t="shared" si="2"/>
        <v>0.12886647929473585</v>
      </c>
      <c r="O7" s="14">
        <f t="shared" si="3"/>
        <v>0.17532071819976125</v>
      </c>
      <c r="P7" s="14">
        <f t="shared" si="26"/>
        <v>0.12886647929473585</v>
      </c>
      <c r="Q7" s="14">
        <f t="shared" si="27"/>
        <v>103.86599437884207</v>
      </c>
      <c r="R7" s="36">
        <f t="shared" si="4"/>
        <v>0</v>
      </c>
      <c r="S7" s="34">
        <f t="shared" si="5"/>
        <v>1</v>
      </c>
      <c r="T7" s="14">
        <f t="shared" si="6"/>
        <v>-4.5713875135285131E-2</v>
      </c>
      <c r="U7" s="14">
        <f t="shared" si="7"/>
        <v>-6.2192972635512912E-2</v>
      </c>
      <c r="V7" s="14">
        <f t="shared" si="28"/>
        <v>-6.2192972635512912E-2</v>
      </c>
      <c r="W7" s="43">
        <f t="shared" si="29"/>
        <v>98.134210820934612</v>
      </c>
      <c r="X7" s="36">
        <f t="shared" si="8"/>
        <v>0</v>
      </c>
      <c r="Y7" s="34">
        <f t="shared" si="9"/>
        <v>1</v>
      </c>
      <c r="Z7" s="14">
        <f t="shared" si="10"/>
        <v>-0.19415774620114329</v>
      </c>
      <c r="AA7" s="14">
        <f t="shared" si="11"/>
        <v>-0.26414840922422816</v>
      </c>
      <c r="AB7" s="14">
        <f t="shared" si="30"/>
        <v>-0.26414840922422816</v>
      </c>
      <c r="AC7" s="14">
        <f t="shared" si="31"/>
        <v>92.075547723273161</v>
      </c>
      <c r="AD7" s="36">
        <f t="shared" si="12"/>
        <v>0</v>
      </c>
      <c r="AE7" s="42">
        <f t="shared" si="13"/>
        <v>1</v>
      </c>
      <c r="AF7" s="14">
        <f t="shared" si="14"/>
        <v>-0.36481463163629957</v>
      </c>
      <c r="AG7" s="14">
        <f t="shared" si="15"/>
        <v>-0.49632428524700228</v>
      </c>
      <c r="AH7" s="14">
        <f t="shared" si="32"/>
        <v>-0.49632428524700228</v>
      </c>
      <c r="AI7" s="14">
        <f t="shared" si="33"/>
        <v>85.110271442589934</v>
      </c>
      <c r="AJ7" s="36">
        <f t="shared" si="16"/>
        <v>0</v>
      </c>
      <c r="AK7" s="42">
        <f t="shared" si="17"/>
        <v>1</v>
      </c>
      <c r="AL7" s="14">
        <f t="shared" si="18"/>
        <v>-0.5311908857721811</v>
      </c>
      <c r="AM7" s="14">
        <f t="shared" si="19"/>
        <v>-0.72267643303692253</v>
      </c>
      <c r="AN7" s="14">
        <f t="shared" si="34"/>
        <v>-0.72267643303692253</v>
      </c>
      <c r="AO7" s="14">
        <f t="shared" si="35"/>
        <v>78.319707008892323</v>
      </c>
      <c r="AQ7" s="62">
        <f t="shared" si="36"/>
        <v>103.86599437884207</v>
      </c>
      <c r="AR7" s="63">
        <f t="shared" si="37"/>
        <v>98.134210820934612</v>
      </c>
      <c r="AS7" s="63">
        <f t="shared" si="38"/>
        <v>92.075547723273161</v>
      </c>
      <c r="AT7" s="63">
        <f t="shared" si="39"/>
        <v>85.110271442589934</v>
      </c>
      <c r="AU7" s="63">
        <f t="shared" si="40"/>
        <v>78.319707008892323</v>
      </c>
      <c r="AV7" s="14">
        <f t="shared" si="41"/>
        <v>5.7317835579074625</v>
      </c>
      <c r="AW7" s="14">
        <f t="shared" si="20"/>
        <v>6.0586630976614515</v>
      </c>
      <c r="AX7" s="14">
        <f t="shared" si="20"/>
        <v>6.9652762806832271</v>
      </c>
      <c r="AY7" s="14">
        <f t="shared" si="20"/>
        <v>6.790564433697611</v>
      </c>
      <c r="AZ7" s="14">
        <f t="shared" si="42"/>
        <v>25.546287369949752</v>
      </c>
    </row>
    <row r="8" spans="1:52" x14ac:dyDescent="0.3">
      <c r="A8" s="7">
        <v>2000</v>
      </c>
      <c r="B8" s="2" t="s">
        <v>6</v>
      </c>
      <c r="C8" s="4">
        <v>11.801390000000001</v>
      </c>
      <c r="D8" s="4">
        <v>8.1357700000000008</v>
      </c>
      <c r="E8" s="4">
        <v>57.704630000000002</v>
      </c>
      <c r="F8" s="173" t="s">
        <v>6</v>
      </c>
      <c r="G8" s="4">
        <f t="shared" si="21"/>
        <v>57.704630000000002</v>
      </c>
      <c r="H8" s="1">
        <f t="shared" si="22"/>
        <v>48.99924</v>
      </c>
      <c r="I8" s="11">
        <f t="shared" si="23"/>
        <v>42.204160000000002</v>
      </c>
      <c r="J8" s="1">
        <f t="shared" si="24"/>
        <v>35.519100000000002</v>
      </c>
      <c r="K8" s="12">
        <f t="shared" si="25"/>
        <v>29.683534999999999</v>
      </c>
      <c r="L8" s="36">
        <f t="shared" si="0"/>
        <v>1</v>
      </c>
      <c r="M8" s="34">
        <f t="shared" si="1"/>
        <v>0</v>
      </c>
      <c r="N8" s="14">
        <f t="shared" si="2"/>
        <v>0.55945536051160727</v>
      </c>
      <c r="O8" s="14">
        <f t="shared" si="3"/>
        <v>0.76112978442802881</v>
      </c>
      <c r="P8" s="14">
        <f t="shared" si="26"/>
        <v>0.55945536051160727</v>
      </c>
      <c r="Q8" s="14">
        <f t="shared" si="27"/>
        <v>116.78366081534821</v>
      </c>
      <c r="R8" s="36">
        <f t="shared" si="4"/>
        <v>1</v>
      </c>
      <c r="S8" s="34">
        <f t="shared" si="5"/>
        <v>0</v>
      </c>
      <c r="T8" s="14">
        <f t="shared" si="6"/>
        <v>0.27896486405761506</v>
      </c>
      <c r="U8" s="14">
        <f t="shared" si="7"/>
        <v>0.37952709336630203</v>
      </c>
      <c r="V8" s="14">
        <f t="shared" si="28"/>
        <v>0.27896486405761506</v>
      </c>
      <c r="W8" s="43">
        <f t="shared" si="29"/>
        <v>108.36894592172845</v>
      </c>
      <c r="X8" s="36">
        <f t="shared" si="8"/>
        <v>1</v>
      </c>
      <c r="Y8" s="34">
        <f t="shared" si="9"/>
        <v>0</v>
      </c>
      <c r="Z8" s="14">
        <f t="shared" si="10"/>
        <v>6.0025176962080901E-2</v>
      </c>
      <c r="AA8" s="14">
        <f t="shared" si="11"/>
        <v>8.1663262569552281E-2</v>
      </c>
      <c r="AB8" s="14">
        <f t="shared" si="30"/>
        <v>6.0025176962080901E-2</v>
      </c>
      <c r="AC8" s="14">
        <f t="shared" si="31"/>
        <v>101.80075530886242</v>
      </c>
      <c r="AD8" s="36">
        <f t="shared" si="12"/>
        <v>0</v>
      </c>
      <c r="AE8" s="42">
        <f t="shared" si="13"/>
        <v>1</v>
      </c>
      <c r="AF8" s="14">
        <f t="shared" si="14"/>
        <v>-0.15536962995923159</v>
      </c>
      <c r="AG8" s="14">
        <f t="shared" si="15"/>
        <v>-0.2113778172567515</v>
      </c>
      <c r="AH8" s="14">
        <f t="shared" si="32"/>
        <v>-0.2113778172567515</v>
      </c>
      <c r="AI8" s="14">
        <f t="shared" si="33"/>
        <v>93.658665482297451</v>
      </c>
      <c r="AJ8" s="36">
        <f t="shared" si="16"/>
        <v>0</v>
      </c>
      <c r="AK8" s="42">
        <f t="shared" si="17"/>
        <v>1</v>
      </c>
      <c r="AL8" s="14">
        <f t="shared" si="18"/>
        <v>-0.34339343175783466</v>
      </c>
      <c r="AM8" s="14">
        <f t="shared" si="19"/>
        <v>-0.46718109635919564</v>
      </c>
      <c r="AN8" s="14">
        <f t="shared" si="34"/>
        <v>-0.46718109635919564</v>
      </c>
      <c r="AO8" s="14">
        <f t="shared" si="35"/>
        <v>85.98456710922413</v>
      </c>
      <c r="AQ8" s="62">
        <f t="shared" si="36"/>
        <v>116.78366081534821</v>
      </c>
      <c r="AR8" s="63">
        <f t="shared" si="37"/>
        <v>108.36894592172845</v>
      </c>
      <c r="AS8" s="63">
        <f t="shared" si="38"/>
        <v>101.80075530886242</v>
      </c>
      <c r="AT8" s="63">
        <f t="shared" si="39"/>
        <v>93.658665482297451</v>
      </c>
      <c r="AU8" s="63">
        <f t="shared" si="40"/>
        <v>85.98456710922413</v>
      </c>
      <c r="AV8" s="14">
        <f t="shared" si="41"/>
        <v>8.4147148936197596</v>
      </c>
      <c r="AW8" s="14">
        <f t="shared" si="20"/>
        <v>6.568190612866033</v>
      </c>
      <c r="AX8" s="14">
        <f t="shared" si="20"/>
        <v>8.1420898265649697</v>
      </c>
      <c r="AY8" s="14">
        <f t="shared" si="20"/>
        <v>7.6740983730733205</v>
      </c>
      <c r="AZ8" s="14">
        <f t="shared" si="42"/>
        <v>30.799093706124083</v>
      </c>
    </row>
    <row r="9" spans="1:52" x14ac:dyDescent="0.3">
      <c r="A9" s="7">
        <v>2000</v>
      </c>
      <c r="B9" s="2" t="s">
        <v>7</v>
      </c>
      <c r="C9" s="4">
        <v>3.8646500000000001</v>
      </c>
      <c r="D9" s="4">
        <v>5.6855900000000004</v>
      </c>
      <c r="E9" s="4">
        <v>43.45261</v>
      </c>
      <c r="F9" s="173" t="s">
        <v>7</v>
      </c>
      <c r="G9" s="4">
        <f t="shared" si="21"/>
        <v>43.45261</v>
      </c>
      <c r="H9" s="1">
        <f t="shared" si="22"/>
        <v>38.126519999999999</v>
      </c>
      <c r="I9" s="11">
        <f t="shared" si="23"/>
        <v>32.455089999999998</v>
      </c>
      <c r="J9" s="1">
        <f t="shared" si="24"/>
        <v>27.235199999999999</v>
      </c>
      <c r="K9" s="12">
        <f t="shared" si="25"/>
        <v>21.263403</v>
      </c>
      <c r="L9" s="36">
        <f t="shared" si="0"/>
        <v>1</v>
      </c>
      <c r="M9" s="34">
        <f t="shared" si="1"/>
        <v>0</v>
      </c>
      <c r="N9" s="14">
        <f t="shared" si="2"/>
        <v>0.10025064190942799</v>
      </c>
      <c r="O9" s="14">
        <f t="shared" si="3"/>
        <v>0.13638934372800837</v>
      </c>
      <c r="P9" s="14">
        <f t="shared" si="26"/>
        <v>0.10025064190942799</v>
      </c>
      <c r="Q9" s="14">
        <f t="shared" si="27"/>
        <v>103.00751925728284</v>
      </c>
      <c r="R9" s="36">
        <f t="shared" si="4"/>
        <v>0</v>
      </c>
      <c r="S9" s="34">
        <f t="shared" si="5"/>
        <v>1</v>
      </c>
      <c r="T9" s="14">
        <f t="shared" si="6"/>
        <v>-7.1357709727735072E-2</v>
      </c>
      <c r="U9" s="14">
        <f t="shared" si="7"/>
        <v>-9.7080986359093097E-2</v>
      </c>
      <c r="V9" s="14">
        <f t="shared" si="28"/>
        <v>-9.7080986359093097E-2</v>
      </c>
      <c r="W9" s="43">
        <f t="shared" si="29"/>
        <v>97.087570409227212</v>
      </c>
      <c r="X9" s="36">
        <f t="shared" si="8"/>
        <v>0</v>
      </c>
      <c r="Y9" s="34">
        <f t="shared" si="9"/>
        <v>1</v>
      </c>
      <c r="Z9" s="14">
        <f t="shared" si="10"/>
        <v>-0.25409302845602466</v>
      </c>
      <c r="AA9" s="14">
        <f t="shared" si="11"/>
        <v>-0.34568937152830537</v>
      </c>
      <c r="AB9" s="14">
        <f t="shared" si="30"/>
        <v>-0.34568937152830537</v>
      </c>
      <c r="AC9" s="14">
        <f t="shared" si="31"/>
        <v>89.629318854150839</v>
      </c>
      <c r="AD9" s="36">
        <f t="shared" si="12"/>
        <v>0</v>
      </c>
      <c r="AE9" s="42">
        <f t="shared" si="13"/>
        <v>1</v>
      </c>
      <c r="AF9" s="14">
        <f t="shared" si="14"/>
        <v>-0.42227958156108125</v>
      </c>
      <c r="AG9" s="14">
        <f t="shared" si="15"/>
        <v>-0.574504401187654</v>
      </c>
      <c r="AH9" s="14">
        <f t="shared" si="32"/>
        <v>-0.574504401187654</v>
      </c>
      <c r="AI9" s="14">
        <f t="shared" si="33"/>
        <v>82.764867964370382</v>
      </c>
      <c r="AJ9" s="36">
        <f t="shared" si="16"/>
        <v>0</v>
      </c>
      <c r="AK9" s="42">
        <f t="shared" si="17"/>
        <v>1</v>
      </c>
      <c r="AL9" s="14">
        <f t="shared" si="18"/>
        <v>-0.61469282269702807</v>
      </c>
      <c r="AM9" s="14">
        <f t="shared" si="19"/>
        <v>-0.83627944006291921</v>
      </c>
      <c r="AN9" s="14">
        <f t="shared" si="34"/>
        <v>-0.83627944006291921</v>
      </c>
      <c r="AO9" s="14">
        <f t="shared" si="35"/>
        <v>74.911616798112419</v>
      </c>
      <c r="AQ9" s="62">
        <f t="shared" si="36"/>
        <v>103.00751925728284</v>
      </c>
      <c r="AR9" s="63">
        <f t="shared" si="37"/>
        <v>97.087570409227212</v>
      </c>
      <c r="AS9" s="63">
        <f t="shared" si="38"/>
        <v>89.629318854150839</v>
      </c>
      <c r="AT9" s="63">
        <f t="shared" si="39"/>
        <v>82.764867964370382</v>
      </c>
      <c r="AU9" s="63">
        <f t="shared" si="40"/>
        <v>74.911616798112419</v>
      </c>
      <c r="AV9" s="14">
        <f t="shared" si="41"/>
        <v>5.9199488480556255</v>
      </c>
      <c r="AW9" s="14">
        <f t="shared" si="20"/>
        <v>7.4582515550763731</v>
      </c>
      <c r="AX9" s="14">
        <f t="shared" si="20"/>
        <v>6.864450889780457</v>
      </c>
      <c r="AY9" s="14">
        <f t="shared" si="20"/>
        <v>7.8532511662579623</v>
      </c>
      <c r="AZ9" s="14">
        <f t="shared" si="42"/>
        <v>28.095902459170418</v>
      </c>
    </row>
    <row r="10" spans="1:52" x14ac:dyDescent="0.3">
      <c r="A10" s="7">
        <v>2000</v>
      </c>
      <c r="B10" s="2" t="s">
        <v>8</v>
      </c>
      <c r="C10" s="4">
        <v>7.1508500000000002</v>
      </c>
      <c r="D10" s="4">
        <v>7.9380000000000006</v>
      </c>
      <c r="E10" s="4">
        <v>51.139310000000002</v>
      </c>
      <c r="F10" s="173" t="s">
        <v>8</v>
      </c>
      <c r="G10" s="4">
        <f t="shared" si="21"/>
        <v>51.139310000000002</v>
      </c>
      <c r="H10" s="1">
        <f t="shared" si="22"/>
        <v>43.718910000000001</v>
      </c>
      <c r="I10" s="11">
        <f t="shared" si="23"/>
        <v>38.941700000000004</v>
      </c>
      <c r="J10" s="1">
        <f t="shared" si="24"/>
        <v>33.501399999999997</v>
      </c>
      <c r="K10" s="12">
        <f t="shared" si="25"/>
        <v>27.654995999999997</v>
      </c>
      <c r="L10" s="36">
        <f t="shared" si="0"/>
        <v>1</v>
      </c>
      <c r="M10" s="34">
        <f t="shared" si="1"/>
        <v>0</v>
      </c>
      <c r="N10" s="14">
        <f t="shared" si="2"/>
        <v>0.34791861532508217</v>
      </c>
      <c r="O10" s="14">
        <f t="shared" si="3"/>
        <v>0.47333753391640609</v>
      </c>
      <c r="P10" s="14">
        <f t="shared" si="26"/>
        <v>0.34791861532508217</v>
      </c>
      <c r="Q10" s="14">
        <f t="shared" si="27"/>
        <v>110.43755845975247</v>
      </c>
      <c r="R10" s="36">
        <f t="shared" si="4"/>
        <v>1</v>
      </c>
      <c r="S10" s="34">
        <f t="shared" si="5"/>
        <v>0</v>
      </c>
      <c r="T10" s="14">
        <f t="shared" si="6"/>
        <v>0.10883091449982296</v>
      </c>
      <c r="U10" s="14">
        <f t="shared" si="7"/>
        <v>0.1480626629738708</v>
      </c>
      <c r="V10" s="14">
        <f t="shared" si="28"/>
        <v>0.10883091449982296</v>
      </c>
      <c r="W10" s="43">
        <f t="shared" si="29"/>
        <v>103.26492743499469</v>
      </c>
      <c r="X10" s="36">
        <f t="shared" si="8"/>
        <v>0</v>
      </c>
      <c r="Y10" s="34">
        <f t="shared" si="9"/>
        <v>1</v>
      </c>
      <c r="Z10" s="14">
        <f t="shared" si="10"/>
        <v>-4.509234506292778E-2</v>
      </c>
      <c r="AA10" s="14">
        <f t="shared" si="11"/>
        <v>-6.134739123013272E-2</v>
      </c>
      <c r="AB10" s="14">
        <f t="shared" si="30"/>
        <v>-6.134739123013272E-2</v>
      </c>
      <c r="AC10" s="14">
        <f t="shared" si="31"/>
        <v>98.159578263096023</v>
      </c>
      <c r="AD10" s="36">
        <f t="shared" si="12"/>
        <v>0</v>
      </c>
      <c r="AE10" s="42">
        <f t="shared" si="13"/>
        <v>1</v>
      </c>
      <c r="AF10" s="14">
        <f t="shared" si="14"/>
        <v>-0.22038058003673774</v>
      </c>
      <c r="AG10" s="14">
        <f t="shared" si="15"/>
        <v>-0.2998241418619958</v>
      </c>
      <c r="AH10" s="14">
        <f t="shared" si="32"/>
        <v>-0.2998241418619958</v>
      </c>
      <c r="AI10" s="14">
        <f t="shared" si="33"/>
        <v>91.005275744140121</v>
      </c>
      <c r="AJ10" s="36">
        <f t="shared" si="16"/>
        <v>0</v>
      </c>
      <c r="AK10" s="42">
        <f t="shared" si="17"/>
        <v>1</v>
      </c>
      <c r="AL10" s="14">
        <f t="shared" si="18"/>
        <v>-0.40875361793976162</v>
      </c>
      <c r="AM10" s="14">
        <f t="shared" si="19"/>
        <v>-0.55610255092052663</v>
      </c>
      <c r="AN10" s="14">
        <f t="shared" si="34"/>
        <v>-0.55610255092052663</v>
      </c>
      <c r="AO10" s="14">
        <f t="shared" si="35"/>
        <v>83.316923472384204</v>
      </c>
      <c r="AQ10" s="62">
        <f t="shared" si="36"/>
        <v>110.43755845975247</v>
      </c>
      <c r="AR10" s="63">
        <f t="shared" si="37"/>
        <v>103.26492743499469</v>
      </c>
      <c r="AS10" s="63">
        <f t="shared" si="38"/>
        <v>98.159578263096023</v>
      </c>
      <c r="AT10" s="63">
        <f t="shared" si="39"/>
        <v>91.005275744140121</v>
      </c>
      <c r="AU10" s="63">
        <f t="shared" si="40"/>
        <v>83.316923472384204</v>
      </c>
      <c r="AV10" s="14">
        <f t="shared" si="41"/>
        <v>7.1726310247577771</v>
      </c>
      <c r="AW10" s="14">
        <f t="shared" si="20"/>
        <v>5.1053491718986663</v>
      </c>
      <c r="AX10" s="14">
        <f t="shared" si="20"/>
        <v>7.1543025189559017</v>
      </c>
      <c r="AY10" s="14">
        <f t="shared" si="20"/>
        <v>7.6883522717559174</v>
      </c>
      <c r="AZ10" s="14">
        <f t="shared" si="42"/>
        <v>27.120634987368263</v>
      </c>
    </row>
    <row r="11" spans="1:52" x14ac:dyDescent="0.3">
      <c r="A11" s="7">
        <v>2000</v>
      </c>
      <c r="B11" s="2" t="s">
        <v>9</v>
      </c>
      <c r="C11" s="4">
        <v>22.905110000000001</v>
      </c>
      <c r="D11" s="4">
        <v>15.891930000000002</v>
      </c>
      <c r="E11" s="4">
        <v>71.377510000000001</v>
      </c>
      <c r="F11" s="173" t="s">
        <v>9</v>
      </c>
      <c r="G11" s="4">
        <f t="shared" si="21"/>
        <v>71.377510000000001</v>
      </c>
      <c r="H11" s="1">
        <f t="shared" si="22"/>
        <v>64.650710000000004</v>
      </c>
      <c r="I11" s="11">
        <f t="shared" si="23"/>
        <v>59.934390000000008</v>
      </c>
      <c r="J11" s="1">
        <f t="shared" si="24"/>
        <v>53.245899999999999</v>
      </c>
      <c r="K11" s="12">
        <f t="shared" si="25"/>
        <v>48.053342000000001</v>
      </c>
      <c r="L11" s="36">
        <f t="shared" si="0"/>
        <v>1</v>
      </c>
      <c r="M11" s="34">
        <f t="shared" si="1"/>
        <v>0</v>
      </c>
      <c r="N11" s="14">
        <f t="shared" si="2"/>
        <v>1</v>
      </c>
      <c r="O11" s="14">
        <f t="shared" si="3"/>
        <v>1.3604834954695859</v>
      </c>
      <c r="P11" s="14">
        <f t="shared" si="26"/>
        <v>1</v>
      </c>
      <c r="Q11" s="30">
        <f t="shared" si="27"/>
        <v>130</v>
      </c>
      <c r="R11" s="36">
        <f t="shared" si="4"/>
        <v>1</v>
      </c>
      <c r="S11" s="34">
        <f t="shared" si="5"/>
        <v>0</v>
      </c>
      <c r="T11" s="14">
        <f t="shared" si="6"/>
        <v>0.78326031670646423</v>
      </c>
      <c r="U11" s="14">
        <f t="shared" si="7"/>
        <v>1.0656127335354255</v>
      </c>
      <c r="V11" s="14">
        <f t="shared" si="28"/>
        <v>0.78326031670646423</v>
      </c>
      <c r="W11" s="43">
        <f t="shared" si="29"/>
        <v>123.49780950119393</v>
      </c>
      <c r="X11" s="36">
        <f t="shared" si="8"/>
        <v>1</v>
      </c>
      <c r="Y11" s="34">
        <f t="shared" si="9"/>
        <v>0</v>
      </c>
      <c r="Z11" s="14">
        <f t="shared" si="10"/>
        <v>0.63129895274277148</v>
      </c>
      <c r="AA11" s="14">
        <f t="shared" si="11"/>
        <v>0.85887180591377477</v>
      </c>
      <c r="AB11" s="14">
        <f t="shared" si="30"/>
        <v>0.63129895274277148</v>
      </c>
      <c r="AC11" s="14">
        <f t="shared" si="31"/>
        <v>118.93896858228314</v>
      </c>
      <c r="AD11" s="36">
        <f t="shared" si="12"/>
        <v>1</v>
      </c>
      <c r="AE11" s="42">
        <f t="shared" si="13"/>
        <v>0</v>
      </c>
      <c r="AF11" s="14">
        <f t="shared" si="14"/>
        <v>0.41579363010615622</v>
      </c>
      <c r="AG11" s="14">
        <f t="shared" si="15"/>
        <v>0.5656803712808115</v>
      </c>
      <c r="AH11" s="14">
        <f t="shared" si="32"/>
        <v>0.41579363010615622</v>
      </c>
      <c r="AI11" s="14">
        <f t="shared" si="33"/>
        <v>112.47380890318469</v>
      </c>
      <c r="AJ11" s="36">
        <f t="shared" si="16"/>
        <v>1</v>
      </c>
      <c r="AK11" s="42">
        <f t="shared" si="17"/>
        <v>0</v>
      </c>
      <c r="AL11" s="14">
        <f t="shared" si="18"/>
        <v>0.24848772292840224</v>
      </c>
      <c r="AM11" s="14">
        <f t="shared" si="19"/>
        <v>0.33806344587091069</v>
      </c>
      <c r="AN11" s="14">
        <f t="shared" si="34"/>
        <v>0.24848772292840224</v>
      </c>
      <c r="AO11" s="14">
        <f t="shared" si="35"/>
        <v>107.45463168785207</v>
      </c>
      <c r="AQ11" s="64">
        <f t="shared" si="36"/>
        <v>130</v>
      </c>
      <c r="AR11" s="63">
        <f t="shared" si="37"/>
        <v>123.49780950119393</v>
      </c>
      <c r="AS11" s="63">
        <f t="shared" si="38"/>
        <v>118.93896858228314</v>
      </c>
      <c r="AT11" s="63">
        <f t="shared" si="39"/>
        <v>112.47380890318469</v>
      </c>
      <c r="AU11" s="63">
        <f t="shared" si="40"/>
        <v>107.45463168785207</v>
      </c>
      <c r="AV11" s="14">
        <f t="shared" si="41"/>
        <v>6.5021904988060726</v>
      </c>
      <c r="AW11" s="14">
        <f t="shared" si="20"/>
        <v>4.5588409189107892</v>
      </c>
      <c r="AX11" s="14">
        <f t="shared" si="20"/>
        <v>6.4651596790984485</v>
      </c>
      <c r="AY11" s="14">
        <f t="shared" si="20"/>
        <v>5.0191772153326184</v>
      </c>
      <c r="AZ11" s="14">
        <f t="shared" si="42"/>
        <v>22.545368312147929</v>
      </c>
    </row>
    <row r="12" spans="1:52" x14ac:dyDescent="0.3">
      <c r="A12" s="7">
        <v>2000</v>
      </c>
      <c r="B12" s="2" t="s">
        <v>10</v>
      </c>
      <c r="C12" s="4">
        <v>4.7903200000000004</v>
      </c>
      <c r="D12" s="4">
        <v>8.4184599999999996</v>
      </c>
      <c r="E12" s="4">
        <v>52.580709999999996</v>
      </c>
      <c r="F12" s="173" t="s">
        <v>10</v>
      </c>
      <c r="G12" s="4">
        <f t="shared" si="21"/>
        <v>52.580709999999996</v>
      </c>
      <c r="H12" s="1">
        <f t="shared" si="22"/>
        <v>47.452770000000001</v>
      </c>
      <c r="I12" s="11">
        <f t="shared" si="23"/>
        <v>40.16283</v>
      </c>
      <c r="J12" s="1">
        <f t="shared" si="24"/>
        <v>32.568800000000003</v>
      </c>
      <c r="K12" s="12">
        <f t="shared" si="25"/>
        <v>27.127120999999999</v>
      </c>
      <c r="L12" s="36">
        <f t="shared" si="0"/>
        <v>1</v>
      </c>
      <c r="M12" s="34">
        <f t="shared" si="1"/>
        <v>0</v>
      </c>
      <c r="N12" s="14">
        <f t="shared" si="2"/>
        <v>0.39436099201225905</v>
      </c>
      <c r="O12" s="14">
        <f t="shared" si="3"/>
        <v>0.53652162088969169</v>
      </c>
      <c r="P12" s="14">
        <f t="shared" si="26"/>
        <v>0.39436099201225905</v>
      </c>
      <c r="Q12" s="14">
        <f t="shared" si="27"/>
        <v>111.83082976036778</v>
      </c>
      <c r="R12" s="36">
        <f t="shared" si="4"/>
        <v>1</v>
      </c>
      <c r="S12" s="34">
        <f t="shared" si="5"/>
        <v>0</v>
      </c>
      <c r="T12" s="14">
        <f t="shared" si="6"/>
        <v>0.22913709780576363</v>
      </c>
      <c r="U12" s="14">
        <f t="shared" si="7"/>
        <v>0.31173723976454171</v>
      </c>
      <c r="V12" s="14">
        <f t="shared" si="28"/>
        <v>0.22913709780576363</v>
      </c>
      <c r="W12" s="43">
        <f t="shared" si="29"/>
        <v>106.87411293417291</v>
      </c>
      <c r="X12" s="36">
        <f t="shared" si="8"/>
        <v>0</v>
      </c>
      <c r="Y12" s="34">
        <f t="shared" si="9"/>
        <v>1</v>
      </c>
      <c r="Z12" s="14">
        <f t="shared" si="10"/>
        <v>-5.74713939898142E-3</v>
      </c>
      <c r="AA12" s="14">
        <f t="shared" si="11"/>
        <v>-7.8188882984772182E-3</v>
      </c>
      <c r="AB12" s="14">
        <f t="shared" si="30"/>
        <v>-7.8188882984772182E-3</v>
      </c>
      <c r="AC12" s="14">
        <f t="shared" si="31"/>
        <v>99.765433351045687</v>
      </c>
      <c r="AD12" s="36">
        <f t="shared" si="12"/>
        <v>0</v>
      </c>
      <c r="AE12" s="42">
        <f t="shared" si="13"/>
        <v>1</v>
      </c>
      <c r="AF12" s="14">
        <f t="shared" si="14"/>
        <v>-0.25042925528195836</v>
      </c>
      <c r="AG12" s="14">
        <f t="shared" si="15"/>
        <v>-0.34070486859384402</v>
      </c>
      <c r="AH12" s="14">
        <f t="shared" si="32"/>
        <v>-0.34070486859384402</v>
      </c>
      <c r="AI12" s="14">
        <f t="shared" si="33"/>
        <v>89.778853942184682</v>
      </c>
      <c r="AJ12" s="36">
        <f t="shared" si="16"/>
        <v>0</v>
      </c>
      <c r="AK12" s="42">
        <f t="shared" si="17"/>
        <v>1</v>
      </c>
      <c r="AL12" s="14">
        <f t="shared" si="18"/>
        <v>-0.42576192208416536</v>
      </c>
      <c r="AM12" s="14">
        <f t="shared" si="19"/>
        <v>-0.57924206799491473</v>
      </c>
      <c r="AN12" s="14">
        <f t="shared" si="34"/>
        <v>-0.57924206799491473</v>
      </c>
      <c r="AO12" s="14">
        <f t="shared" si="35"/>
        <v>82.622737960152563</v>
      </c>
      <c r="AQ12" s="62">
        <f t="shared" si="36"/>
        <v>111.83082976036778</v>
      </c>
      <c r="AR12" s="63">
        <f t="shared" si="37"/>
        <v>106.87411293417291</v>
      </c>
      <c r="AS12" s="63">
        <f t="shared" si="38"/>
        <v>99.765433351045687</v>
      </c>
      <c r="AT12" s="63">
        <f t="shared" si="39"/>
        <v>89.778853942184682</v>
      </c>
      <c r="AU12" s="63">
        <f t="shared" si="40"/>
        <v>82.622737960152563</v>
      </c>
      <c r="AV12" s="14">
        <f t="shared" si="41"/>
        <v>4.9567168261948638</v>
      </c>
      <c r="AW12" s="14">
        <f t="shared" si="20"/>
        <v>7.1086795831272269</v>
      </c>
      <c r="AX12" s="14">
        <f t="shared" si="20"/>
        <v>9.9865794088610045</v>
      </c>
      <c r="AY12" s="14">
        <f t="shared" si="20"/>
        <v>7.1561159820321194</v>
      </c>
      <c r="AZ12" s="14">
        <f t="shared" si="42"/>
        <v>29.208091800215215</v>
      </c>
    </row>
    <row r="13" spans="1:52" x14ac:dyDescent="0.3">
      <c r="A13" s="7">
        <v>2000</v>
      </c>
      <c r="B13" s="2" t="s">
        <v>11</v>
      </c>
      <c r="C13" s="4">
        <v>2.9031400000000001</v>
      </c>
      <c r="D13" s="4">
        <v>3.5698300000000001</v>
      </c>
      <c r="E13" s="4">
        <v>32.695729999999998</v>
      </c>
      <c r="F13" s="173" t="s">
        <v>11</v>
      </c>
      <c r="G13" s="4">
        <f t="shared" si="21"/>
        <v>32.695729999999998</v>
      </c>
      <c r="H13" s="1">
        <f t="shared" si="22"/>
        <v>28.275670000000002</v>
      </c>
      <c r="I13" s="11">
        <f t="shared" si="23"/>
        <v>25.157990000000002</v>
      </c>
      <c r="J13" s="1">
        <f t="shared" si="24"/>
        <v>20.363600000000002</v>
      </c>
      <c r="K13" s="12">
        <f t="shared" si="25"/>
        <v>17.528493999999998</v>
      </c>
      <c r="L13" s="36">
        <f t="shared" si="0"/>
        <v>0</v>
      </c>
      <c r="M13" s="34">
        <f t="shared" si="1"/>
        <v>1</v>
      </c>
      <c r="N13" s="14">
        <f t="shared" si="2"/>
        <v>-0.24633952940926299</v>
      </c>
      <c r="O13" s="14">
        <f t="shared" si="3"/>
        <v>-0.33514086404304699</v>
      </c>
      <c r="P13" s="14">
        <f t="shared" si="26"/>
        <v>-0.33514086404304699</v>
      </c>
      <c r="Q13" s="14">
        <f t="shared" si="27"/>
        <v>89.945774078708595</v>
      </c>
      <c r="R13" s="36">
        <f t="shared" si="4"/>
        <v>0</v>
      </c>
      <c r="S13" s="34">
        <f t="shared" si="5"/>
        <v>1</v>
      </c>
      <c r="T13" s="14">
        <f t="shared" si="6"/>
        <v>-0.38875529984073487</v>
      </c>
      <c r="U13" s="14">
        <f t="shared" si="7"/>
        <v>-0.52889516920964996</v>
      </c>
      <c r="V13" s="14">
        <f t="shared" si="28"/>
        <v>-0.52889516920964996</v>
      </c>
      <c r="W13" s="43">
        <f t="shared" si="29"/>
        <v>84.133144923710503</v>
      </c>
      <c r="X13" s="36">
        <f t="shared" si="8"/>
        <v>0</v>
      </c>
      <c r="Y13" s="34">
        <f t="shared" si="9"/>
        <v>1</v>
      </c>
      <c r="Z13" s="14">
        <f t="shared" si="10"/>
        <v>-0.48920796318892285</v>
      </c>
      <c r="AA13" s="14">
        <f t="shared" si="11"/>
        <v>-0.66555935977082237</v>
      </c>
      <c r="AB13" s="14">
        <f t="shared" si="30"/>
        <v>-0.66555935977082237</v>
      </c>
      <c r="AC13" s="14">
        <f t="shared" si="31"/>
        <v>80.03321920687533</v>
      </c>
      <c r="AD13" s="36">
        <f t="shared" si="12"/>
        <v>0</v>
      </c>
      <c r="AE13" s="42">
        <f t="shared" si="13"/>
        <v>1</v>
      </c>
      <c r="AF13" s="14">
        <f t="shared" si="14"/>
        <v>-0.64368476793794105</v>
      </c>
      <c r="AG13" s="14">
        <f t="shared" si="15"/>
        <v>-0.87572250306473931</v>
      </c>
      <c r="AH13" s="14">
        <f t="shared" si="32"/>
        <v>-0.87572250306473931</v>
      </c>
      <c r="AI13" s="14">
        <f t="shared" si="33"/>
        <v>73.728324908057829</v>
      </c>
      <c r="AJ13" s="36">
        <f t="shared" si="16"/>
        <v>0</v>
      </c>
      <c r="AK13" s="42">
        <f t="shared" si="17"/>
        <v>1</v>
      </c>
      <c r="AL13" s="14">
        <f t="shared" si="18"/>
        <v>-0.73503280512406277</v>
      </c>
      <c r="AM13" s="14">
        <f t="shared" si="19"/>
        <v>-1</v>
      </c>
      <c r="AN13" s="14">
        <f t="shared" si="34"/>
        <v>-1</v>
      </c>
      <c r="AO13" s="30">
        <f t="shared" si="35"/>
        <v>70</v>
      </c>
      <c r="AQ13" s="62">
        <f t="shared" si="36"/>
        <v>89.945774078708595</v>
      </c>
      <c r="AR13" s="63">
        <f t="shared" si="37"/>
        <v>84.133144923710503</v>
      </c>
      <c r="AS13" s="63">
        <f t="shared" si="38"/>
        <v>80.03321920687533</v>
      </c>
      <c r="AT13" s="63">
        <f t="shared" si="39"/>
        <v>73.728324908057829</v>
      </c>
      <c r="AU13" s="65">
        <f t="shared" si="40"/>
        <v>70</v>
      </c>
      <c r="AV13" s="14">
        <f t="shared" si="41"/>
        <v>5.812629154998092</v>
      </c>
      <c r="AW13" s="14">
        <f t="shared" si="20"/>
        <v>4.0999257168351733</v>
      </c>
      <c r="AX13" s="14">
        <f t="shared" si="20"/>
        <v>6.3048942988175014</v>
      </c>
      <c r="AY13" s="14">
        <f t="shared" si="20"/>
        <v>3.7283249080578287</v>
      </c>
      <c r="AZ13" s="14">
        <f t="shared" si="42"/>
        <v>19.945774078708595</v>
      </c>
    </row>
    <row r="14" spans="1:52" x14ac:dyDescent="0.3">
      <c r="A14" s="7">
        <v>2000</v>
      </c>
      <c r="B14" s="2" t="s">
        <v>12</v>
      </c>
      <c r="C14" s="4">
        <v>5.4022399999999999</v>
      </c>
      <c r="D14" s="4">
        <v>8.1901299999999999</v>
      </c>
      <c r="E14" s="4">
        <v>56.510170000000002</v>
      </c>
      <c r="F14" s="173" t="s">
        <v>12</v>
      </c>
      <c r="G14" s="4">
        <f t="shared" si="21"/>
        <v>56.510170000000002</v>
      </c>
      <c r="H14" s="1">
        <f t="shared" si="22"/>
        <v>49.553379999999997</v>
      </c>
      <c r="I14" s="11">
        <f t="shared" si="23"/>
        <v>41.662510000000005</v>
      </c>
      <c r="J14" s="1">
        <f t="shared" si="24"/>
        <v>33.789299999999997</v>
      </c>
      <c r="K14" s="12">
        <f t="shared" si="25"/>
        <v>27.409162999999999</v>
      </c>
      <c r="L14" s="36">
        <f t="shared" si="0"/>
        <v>1</v>
      </c>
      <c r="M14" s="34">
        <f t="shared" si="1"/>
        <v>0</v>
      </c>
      <c r="N14" s="14">
        <f t="shared" si="2"/>
        <v>0.52096947091970669</v>
      </c>
      <c r="O14" s="14">
        <f t="shared" si="3"/>
        <v>0.70877036682978334</v>
      </c>
      <c r="P14" s="14">
        <f t="shared" si="26"/>
        <v>0.52096947091970669</v>
      </c>
      <c r="Q14" s="14">
        <f t="shared" si="27"/>
        <v>115.6290841275912</v>
      </c>
      <c r="R14" s="36">
        <f t="shared" si="4"/>
        <v>1</v>
      </c>
      <c r="S14" s="34">
        <f t="shared" si="5"/>
        <v>0</v>
      </c>
      <c r="T14" s="14">
        <f t="shared" si="6"/>
        <v>0.29681943504237446</v>
      </c>
      <c r="U14" s="14">
        <f t="shared" si="7"/>
        <v>0.40381794250975733</v>
      </c>
      <c r="V14" s="14">
        <f t="shared" si="28"/>
        <v>0.29681943504237446</v>
      </c>
      <c r="W14" s="43">
        <f t="shared" si="29"/>
        <v>108.90458305127123</v>
      </c>
      <c r="X14" s="36">
        <f t="shared" si="8"/>
        <v>1</v>
      </c>
      <c r="Y14" s="34">
        <f t="shared" si="9"/>
        <v>0</v>
      </c>
      <c r="Z14" s="14">
        <f t="shared" si="10"/>
        <v>4.2573037838583384E-2</v>
      </c>
      <c r="AA14" s="14">
        <f t="shared" si="11"/>
        <v>5.7919915331394872E-2</v>
      </c>
      <c r="AB14" s="14">
        <f t="shared" si="30"/>
        <v>4.2573037838583384E-2</v>
      </c>
      <c r="AC14" s="14">
        <f t="shared" si="31"/>
        <v>101.27719113515751</v>
      </c>
      <c r="AD14" s="36">
        <f t="shared" si="12"/>
        <v>0</v>
      </c>
      <c r="AE14" s="42">
        <f t="shared" si="13"/>
        <v>1</v>
      </c>
      <c r="AF14" s="14">
        <f t="shared" si="14"/>
        <v>-0.21110434842286352</v>
      </c>
      <c r="AG14" s="14">
        <f t="shared" si="15"/>
        <v>-0.28720398185116675</v>
      </c>
      <c r="AH14" s="14">
        <f t="shared" si="32"/>
        <v>-0.28720398185116675</v>
      </c>
      <c r="AI14" s="14">
        <f t="shared" si="33"/>
        <v>91.383880544465001</v>
      </c>
      <c r="AJ14" s="36">
        <f t="shared" si="16"/>
        <v>0</v>
      </c>
      <c r="AK14" s="42">
        <f t="shared" si="17"/>
        <v>1</v>
      </c>
      <c r="AL14" s="14">
        <f t="shared" si="18"/>
        <v>-0.41667443713508473</v>
      </c>
      <c r="AM14" s="14">
        <f t="shared" si="19"/>
        <v>-0.56687869470636232</v>
      </c>
      <c r="AN14" s="14">
        <f t="shared" si="34"/>
        <v>-0.56687869470636232</v>
      </c>
      <c r="AO14" s="14">
        <f t="shared" si="35"/>
        <v>82.993639158809131</v>
      </c>
      <c r="AQ14" s="62">
        <f t="shared" si="36"/>
        <v>115.6290841275912</v>
      </c>
      <c r="AR14" s="63">
        <f t="shared" si="37"/>
        <v>108.90458305127123</v>
      </c>
      <c r="AS14" s="63">
        <f t="shared" si="38"/>
        <v>101.27719113515751</v>
      </c>
      <c r="AT14" s="63">
        <f t="shared" si="39"/>
        <v>91.383880544465001</v>
      </c>
      <c r="AU14" s="63">
        <f t="shared" si="40"/>
        <v>82.993639158809131</v>
      </c>
      <c r="AV14" s="14">
        <f t="shared" si="41"/>
        <v>6.7245010763199673</v>
      </c>
      <c r="AW14" s="14">
        <f t="shared" si="20"/>
        <v>7.6273919161137229</v>
      </c>
      <c r="AX14" s="14">
        <f t="shared" si="20"/>
        <v>9.8933105906925078</v>
      </c>
      <c r="AY14" s="14">
        <f t="shared" si="20"/>
        <v>8.3902413856558695</v>
      </c>
      <c r="AZ14" s="14">
        <f t="shared" si="42"/>
        <v>32.635444968782068</v>
      </c>
    </row>
    <row r="15" spans="1:52" x14ac:dyDescent="0.3">
      <c r="A15" s="7">
        <v>2000</v>
      </c>
      <c r="B15" s="2" t="s">
        <v>13</v>
      </c>
      <c r="C15" s="4">
        <v>11.98021</v>
      </c>
      <c r="D15" s="4">
        <v>10.20683</v>
      </c>
      <c r="E15" s="4">
        <v>63.61468</v>
      </c>
      <c r="F15" s="173" t="s">
        <v>13</v>
      </c>
      <c r="G15" s="4">
        <f t="shared" si="21"/>
        <v>63.61468</v>
      </c>
      <c r="H15" s="1">
        <f t="shared" si="22"/>
        <v>56.02308</v>
      </c>
      <c r="I15" s="11">
        <f t="shared" si="23"/>
        <v>49.779250000000005</v>
      </c>
      <c r="J15" s="1">
        <f t="shared" si="24"/>
        <v>41.534599999999998</v>
      </c>
      <c r="K15" s="12">
        <f t="shared" si="25"/>
        <v>33.445307999999997</v>
      </c>
      <c r="L15" s="36">
        <f t="shared" si="0"/>
        <v>1</v>
      </c>
      <c r="M15" s="34">
        <f t="shared" si="1"/>
        <v>0</v>
      </c>
      <c r="N15" s="14">
        <f t="shared" si="2"/>
        <v>0.74987909322983304</v>
      </c>
      <c r="O15" s="14">
        <f t="shared" si="3"/>
        <v>1.0201981299368867</v>
      </c>
      <c r="P15" s="14">
        <f t="shared" si="26"/>
        <v>0.74987909322983304</v>
      </c>
      <c r="Q15" s="14">
        <f t="shared" si="27"/>
        <v>122.49637279689499</v>
      </c>
      <c r="R15" s="36">
        <f t="shared" si="4"/>
        <v>1</v>
      </c>
      <c r="S15" s="34">
        <f t="shared" si="5"/>
        <v>0</v>
      </c>
      <c r="T15" s="14">
        <f t="shared" si="6"/>
        <v>0.50527527273699735</v>
      </c>
      <c r="U15" s="14">
        <f t="shared" si="7"/>
        <v>0.68741866922757866</v>
      </c>
      <c r="V15" s="14">
        <f t="shared" si="28"/>
        <v>0.50527527273699735</v>
      </c>
      <c r="W15" s="43">
        <f t="shared" si="29"/>
        <v>115.15825818210992</v>
      </c>
      <c r="X15" s="36">
        <f t="shared" si="8"/>
        <v>1</v>
      </c>
      <c r="Y15" s="34">
        <f t="shared" si="9"/>
        <v>0</v>
      </c>
      <c r="Z15" s="14">
        <f t="shared" si="10"/>
        <v>0.30409703988650727</v>
      </c>
      <c r="AA15" s="14">
        <f t="shared" si="11"/>
        <v>0.41371900378674953</v>
      </c>
      <c r="AB15" s="14">
        <f t="shared" si="30"/>
        <v>0.30409703988650727</v>
      </c>
      <c r="AC15" s="14">
        <f t="shared" si="31"/>
        <v>109.12291119659523</v>
      </c>
      <c r="AD15" s="36">
        <f t="shared" si="12"/>
        <v>1</v>
      </c>
      <c r="AE15" s="42">
        <f t="shared" si="13"/>
        <v>0</v>
      </c>
      <c r="AF15" s="14">
        <f t="shared" si="14"/>
        <v>3.8451736047229741E-2</v>
      </c>
      <c r="AG15" s="14">
        <f t="shared" si="15"/>
        <v>5.2312952264408998E-2</v>
      </c>
      <c r="AH15" s="14">
        <f t="shared" si="32"/>
        <v>3.8451736047229741E-2</v>
      </c>
      <c r="AI15" s="14">
        <f t="shared" si="33"/>
        <v>101.15355208141689</v>
      </c>
      <c r="AJ15" s="36">
        <f t="shared" si="16"/>
        <v>0</v>
      </c>
      <c r="AK15" s="42">
        <f t="shared" si="17"/>
        <v>1</v>
      </c>
      <c r="AL15" s="14">
        <f t="shared" si="18"/>
        <v>-0.22218788251567287</v>
      </c>
      <c r="AM15" s="14">
        <f t="shared" si="19"/>
        <v>-0.30228294705590836</v>
      </c>
      <c r="AN15" s="14">
        <f t="shared" si="34"/>
        <v>-0.30228294705590836</v>
      </c>
      <c r="AO15" s="14">
        <f t="shared" si="35"/>
        <v>90.931511588322749</v>
      </c>
      <c r="AQ15" s="62">
        <f t="shared" si="36"/>
        <v>122.49637279689499</v>
      </c>
      <c r="AR15" s="63">
        <f t="shared" si="37"/>
        <v>115.15825818210992</v>
      </c>
      <c r="AS15" s="63">
        <f t="shared" si="38"/>
        <v>109.12291119659523</v>
      </c>
      <c r="AT15" s="63">
        <f t="shared" si="39"/>
        <v>101.15355208141689</v>
      </c>
      <c r="AU15" s="63">
        <f t="shared" si="40"/>
        <v>90.931511588322749</v>
      </c>
      <c r="AV15" s="14">
        <f t="shared" si="41"/>
        <v>7.33811461478507</v>
      </c>
      <c r="AW15" s="14">
        <f t="shared" si="20"/>
        <v>6.0353469855146926</v>
      </c>
      <c r="AX15" s="14">
        <f t="shared" si="20"/>
        <v>7.9693591151783352</v>
      </c>
      <c r="AY15" s="14">
        <f t="shared" si="20"/>
        <v>10.222040493094141</v>
      </c>
      <c r="AZ15" s="14">
        <f t="shared" si="42"/>
        <v>31.564861208572239</v>
      </c>
    </row>
    <row r="16" spans="1:52" x14ac:dyDescent="0.3">
      <c r="A16" s="7">
        <v>2000</v>
      </c>
      <c r="B16" s="2" t="s">
        <v>14</v>
      </c>
      <c r="C16" s="4">
        <v>21.547499999999999</v>
      </c>
      <c r="D16" s="4">
        <v>11.088470000000001</v>
      </c>
      <c r="E16" s="4">
        <v>63.917120000000004</v>
      </c>
      <c r="F16" s="173" t="s">
        <v>14</v>
      </c>
      <c r="G16" s="4">
        <f t="shared" si="21"/>
        <v>63.917120000000004</v>
      </c>
      <c r="H16" s="1">
        <f t="shared" si="22"/>
        <v>57.977620000000002</v>
      </c>
      <c r="I16" s="11">
        <f t="shared" si="23"/>
        <v>53.746720000000003</v>
      </c>
      <c r="J16" s="1">
        <f t="shared" si="24"/>
        <v>48.149099999999997</v>
      </c>
      <c r="K16" s="12">
        <f t="shared" si="25"/>
        <v>42.469836000000001</v>
      </c>
      <c r="L16" s="36">
        <f t="shared" si="0"/>
        <v>1</v>
      </c>
      <c r="M16" s="34">
        <f t="shared" si="1"/>
        <v>0</v>
      </c>
      <c r="N16" s="14">
        <f t="shared" si="2"/>
        <v>0.75962380837154941</v>
      </c>
      <c r="O16" s="14">
        <f t="shared" si="3"/>
        <v>1.0334556540552446</v>
      </c>
      <c r="P16" s="14">
        <f t="shared" si="26"/>
        <v>0.75962380837154941</v>
      </c>
      <c r="Q16" s="14">
        <f t="shared" si="27"/>
        <v>122.78871425114649</v>
      </c>
      <c r="R16" s="36">
        <f t="shared" si="4"/>
        <v>1</v>
      </c>
      <c r="S16" s="34">
        <f t="shared" si="5"/>
        <v>0</v>
      </c>
      <c r="T16" s="14">
        <f t="shared" si="6"/>
        <v>0.5682511870773298</v>
      </c>
      <c r="U16" s="43">
        <f t="shared" si="7"/>
        <v>0.77309636129970727</v>
      </c>
      <c r="V16" s="43">
        <f t="shared" si="28"/>
        <v>0.5682511870773298</v>
      </c>
      <c r="W16" s="43">
        <f t="shared" si="29"/>
        <v>117.04753561231989</v>
      </c>
      <c r="X16" s="36">
        <f t="shared" si="8"/>
        <v>1</v>
      </c>
      <c r="Y16" s="34">
        <f t="shared" si="9"/>
        <v>0</v>
      </c>
      <c r="Z16" s="14">
        <f t="shared" si="10"/>
        <v>0.43193021335332721</v>
      </c>
      <c r="AA16" s="14">
        <f t="shared" si="11"/>
        <v>0.58763392646185864</v>
      </c>
      <c r="AB16" s="14">
        <f t="shared" si="30"/>
        <v>0.43193021335332721</v>
      </c>
      <c r="AC16" s="14">
        <f t="shared" si="31"/>
        <v>112.95790640059981</v>
      </c>
      <c r="AD16" s="36">
        <f t="shared" si="12"/>
        <v>1</v>
      </c>
      <c r="AE16" s="42">
        <f t="shared" si="13"/>
        <v>0</v>
      </c>
      <c r="AF16" s="14">
        <f t="shared" si="14"/>
        <v>0.2515730768251766</v>
      </c>
      <c r="AG16" s="14">
        <f t="shared" si="15"/>
        <v>0.34226101892515493</v>
      </c>
      <c r="AH16" s="14">
        <f t="shared" si="32"/>
        <v>0.2515730768251766</v>
      </c>
      <c r="AI16" s="14">
        <f t="shared" si="33"/>
        <v>107.5471923047553</v>
      </c>
      <c r="AJ16" s="36">
        <f t="shared" si="16"/>
        <v>1</v>
      </c>
      <c r="AK16" s="42">
        <f t="shared" si="17"/>
        <v>0</v>
      </c>
      <c r="AL16" s="14">
        <f t="shared" si="18"/>
        <v>6.8585344069575283E-2</v>
      </c>
      <c r="AM16" s="14">
        <f t="shared" si="19"/>
        <v>9.3309228637760033E-2</v>
      </c>
      <c r="AN16" s="14">
        <f t="shared" si="34"/>
        <v>6.8585344069575283E-2</v>
      </c>
      <c r="AO16" s="14">
        <f t="shared" si="35"/>
        <v>102.05756032208726</v>
      </c>
      <c r="AQ16" s="62">
        <f t="shared" si="36"/>
        <v>122.78871425114649</v>
      </c>
      <c r="AR16" s="63">
        <f t="shared" si="37"/>
        <v>117.04753561231989</v>
      </c>
      <c r="AS16" s="63">
        <f t="shared" si="38"/>
        <v>112.95790640059981</v>
      </c>
      <c r="AT16" s="63">
        <f t="shared" si="39"/>
        <v>107.5471923047553</v>
      </c>
      <c r="AU16" s="63">
        <f t="shared" si="40"/>
        <v>102.05756032208726</v>
      </c>
      <c r="AV16" s="14">
        <f t="shared" si="41"/>
        <v>5.7411786388265966</v>
      </c>
      <c r="AW16" s="14">
        <f t="shared" si="20"/>
        <v>4.0896292117200801</v>
      </c>
      <c r="AX16" s="14">
        <f t="shared" si="20"/>
        <v>5.4107140958445115</v>
      </c>
      <c r="AY16" s="14">
        <f t="shared" si="20"/>
        <v>5.489631982668044</v>
      </c>
      <c r="AZ16" s="14">
        <f t="shared" si="42"/>
        <v>20.731153929059232</v>
      </c>
    </row>
    <row r="17" spans="1:52" x14ac:dyDescent="0.3">
      <c r="A17" s="7">
        <v>2000</v>
      </c>
      <c r="B17" s="2" t="s">
        <v>15</v>
      </c>
      <c r="C17" s="4">
        <v>14.91142</v>
      </c>
      <c r="D17" s="4">
        <v>5.9579599999999999</v>
      </c>
      <c r="E17" s="4">
        <v>58.704409999999996</v>
      </c>
      <c r="F17" s="173" t="s">
        <v>15</v>
      </c>
      <c r="G17" s="4">
        <f t="shared" si="21"/>
        <v>58.704409999999996</v>
      </c>
      <c r="H17" s="1">
        <f t="shared" si="22"/>
        <v>49.948729999999998</v>
      </c>
      <c r="I17" s="11">
        <f t="shared" si="23"/>
        <v>43.187089999999998</v>
      </c>
      <c r="J17" s="1">
        <f t="shared" si="24"/>
        <v>35.706499999999998</v>
      </c>
      <c r="K17" s="12">
        <f t="shared" si="25"/>
        <v>29.810502999999997</v>
      </c>
      <c r="L17" s="36">
        <f t="shared" si="0"/>
        <v>1</v>
      </c>
      <c r="M17" s="34">
        <f t="shared" si="1"/>
        <v>0</v>
      </c>
      <c r="N17" s="14">
        <f t="shared" si="2"/>
        <v>0.59166859720114906</v>
      </c>
      <c r="O17" s="14">
        <f t="shared" si="3"/>
        <v>0.80495536127980583</v>
      </c>
      <c r="P17" s="14">
        <f t="shared" si="26"/>
        <v>0.59166859720114906</v>
      </c>
      <c r="Q17" s="14">
        <f t="shared" si="27"/>
        <v>117.75005791603448</v>
      </c>
      <c r="R17" s="36">
        <f t="shared" si="4"/>
        <v>1</v>
      </c>
      <c r="S17" s="34">
        <f t="shared" si="5"/>
        <v>0</v>
      </c>
      <c r="T17" s="14">
        <f t="shared" si="6"/>
        <v>0.30955774059480645</v>
      </c>
      <c r="U17" s="43">
        <f t="shared" si="7"/>
        <v>0.42114819697408962</v>
      </c>
      <c r="V17" s="43">
        <f t="shared" si="28"/>
        <v>0.30955774059480645</v>
      </c>
      <c r="W17" s="43">
        <f t="shared" si="29"/>
        <v>109.28673221784419</v>
      </c>
      <c r="X17" s="36">
        <f t="shared" si="8"/>
        <v>1</v>
      </c>
      <c r="Y17" s="34">
        <f t="shared" si="9"/>
        <v>0</v>
      </c>
      <c r="Z17" s="14">
        <f t="shared" si="10"/>
        <v>9.1695501172658636E-2</v>
      </c>
      <c r="AA17" s="14">
        <f t="shared" si="11"/>
        <v>0.12475021595421415</v>
      </c>
      <c r="AB17" s="14">
        <f t="shared" si="30"/>
        <v>9.1695501172658636E-2</v>
      </c>
      <c r="AC17" s="14">
        <f t="shared" si="31"/>
        <v>102.75086503517976</v>
      </c>
      <c r="AD17" s="36">
        <f t="shared" si="12"/>
        <v>0</v>
      </c>
      <c r="AE17" s="42">
        <f t="shared" si="13"/>
        <v>1</v>
      </c>
      <c r="AF17" s="14">
        <f t="shared" si="14"/>
        <v>-0.14933154102404578</v>
      </c>
      <c r="AG17" s="14">
        <f t="shared" si="15"/>
        <v>-0.20316309691625367</v>
      </c>
      <c r="AH17" s="14">
        <f t="shared" si="32"/>
        <v>-0.20316309691625367</v>
      </c>
      <c r="AI17" s="14">
        <f t="shared" si="33"/>
        <v>93.905107092512395</v>
      </c>
      <c r="AJ17" s="36">
        <f t="shared" si="16"/>
        <v>0</v>
      </c>
      <c r="AK17" s="42">
        <f t="shared" si="17"/>
        <v>1</v>
      </c>
      <c r="AL17" s="14">
        <f t="shared" si="18"/>
        <v>-0.33930248151278303</v>
      </c>
      <c r="AM17" s="14">
        <f t="shared" si="19"/>
        <v>-0.46161542607001566</v>
      </c>
      <c r="AN17" s="14">
        <f t="shared" si="34"/>
        <v>-0.46161542607001566</v>
      </c>
      <c r="AO17" s="14">
        <f t="shared" si="35"/>
        <v>86.151537217899531</v>
      </c>
      <c r="AQ17" s="62">
        <f t="shared" si="36"/>
        <v>117.75005791603448</v>
      </c>
      <c r="AR17" s="63">
        <f t="shared" si="37"/>
        <v>109.28673221784419</v>
      </c>
      <c r="AS17" s="63">
        <f t="shared" si="38"/>
        <v>102.75086503517976</v>
      </c>
      <c r="AT17" s="63">
        <f t="shared" si="39"/>
        <v>93.905107092512395</v>
      </c>
      <c r="AU17" s="63">
        <f t="shared" si="40"/>
        <v>86.151537217899531</v>
      </c>
      <c r="AV17" s="14">
        <f t="shared" si="41"/>
        <v>8.4633256981902889</v>
      </c>
      <c r="AW17" s="14">
        <f t="shared" si="20"/>
        <v>6.5358671826644326</v>
      </c>
      <c r="AX17" s="14">
        <f t="shared" si="20"/>
        <v>8.8457579426673618</v>
      </c>
      <c r="AY17" s="14">
        <f t="shared" si="20"/>
        <v>7.7535698746128645</v>
      </c>
      <c r="AZ17" s="14">
        <f t="shared" si="42"/>
        <v>31.598520698134948</v>
      </c>
    </row>
    <row r="18" spans="1:52" x14ac:dyDescent="0.3">
      <c r="A18" s="7">
        <v>2000</v>
      </c>
      <c r="B18" s="2" t="s">
        <v>16</v>
      </c>
      <c r="C18" s="4">
        <v>6.44855</v>
      </c>
      <c r="D18" s="4">
        <v>8.5938400000000001</v>
      </c>
      <c r="E18" s="4">
        <v>53.50891</v>
      </c>
      <c r="F18" s="173" t="s">
        <v>16</v>
      </c>
      <c r="G18" s="4">
        <f t="shared" si="21"/>
        <v>53.50891</v>
      </c>
      <c r="H18" s="1">
        <f t="shared" si="22"/>
        <v>46.90963</v>
      </c>
      <c r="I18" s="11">
        <f t="shared" si="23"/>
        <v>41.186349999999997</v>
      </c>
      <c r="J18" s="1">
        <f t="shared" si="24"/>
        <v>35.756900000000002</v>
      </c>
      <c r="K18" s="12">
        <f t="shared" si="25"/>
        <v>29.400570999999999</v>
      </c>
      <c r="L18" s="36">
        <f t="shared" si="0"/>
        <v>1</v>
      </c>
      <c r="M18" s="34">
        <f t="shared" si="1"/>
        <v>0</v>
      </c>
      <c r="N18" s="14">
        <f t="shared" si="2"/>
        <v>0.42426789782677127</v>
      </c>
      <c r="O18" s="14">
        <f t="shared" si="3"/>
        <v>0.57720947265089895</v>
      </c>
      <c r="P18" s="14">
        <f t="shared" si="26"/>
        <v>0.42426789782677127</v>
      </c>
      <c r="Q18" s="14">
        <f t="shared" si="27"/>
        <v>112.72803693480314</v>
      </c>
      <c r="R18" s="36">
        <f t="shared" si="4"/>
        <v>1</v>
      </c>
      <c r="S18" s="34">
        <f t="shared" si="5"/>
        <v>0</v>
      </c>
      <c r="T18" s="14">
        <f t="shared" si="6"/>
        <v>0.211636950397776</v>
      </c>
      <c r="U18" s="43">
        <f t="shared" si="7"/>
        <v>0.28792857804768968</v>
      </c>
      <c r="V18" s="43">
        <f t="shared" si="28"/>
        <v>0.211636950397776</v>
      </c>
      <c r="W18" s="43">
        <f t="shared" si="29"/>
        <v>106.34910851193328</v>
      </c>
      <c r="X18" s="36">
        <f t="shared" si="8"/>
        <v>1</v>
      </c>
      <c r="Y18" s="34">
        <f t="shared" si="9"/>
        <v>0</v>
      </c>
      <c r="Z18" s="14">
        <f t="shared" si="10"/>
        <v>2.7231007809884512E-2</v>
      </c>
      <c r="AA18" s="14">
        <f t="shared" si="11"/>
        <v>3.7047336690351276E-2</v>
      </c>
      <c r="AB18" s="14">
        <f t="shared" si="30"/>
        <v>2.7231007809884512E-2</v>
      </c>
      <c r="AC18" s="14">
        <f t="shared" si="31"/>
        <v>100.81693023429654</v>
      </c>
      <c r="AD18" s="36">
        <f t="shared" si="12"/>
        <v>0</v>
      </c>
      <c r="AE18" s="42">
        <f t="shared" si="13"/>
        <v>1</v>
      </c>
      <c r="AF18" s="14">
        <f t="shared" si="14"/>
        <v>-0.14770763663592737</v>
      </c>
      <c r="AG18" s="14">
        <f t="shared" si="15"/>
        <v>-0.20095380179799793</v>
      </c>
      <c r="AH18" s="14">
        <f t="shared" si="32"/>
        <v>-0.20095380179799793</v>
      </c>
      <c r="AI18" s="14">
        <f t="shared" si="33"/>
        <v>93.971385946060067</v>
      </c>
      <c r="AJ18" s="36">
        <f t="shared" si="16"/>
        <v>0</v>
      </c>
      <c r="AK18" s="42">
        <f t="shared" si="17"/>
        <v>1</v>
      </c>
      <c r="AL18" s="14">
        <f t="shared" si="18"/>
        <v>-0.35251062384671378</v>
      </c>
      <c r="AM18" s="14">
        <f t="shared" si="19"/>
        <v>-0.47958488572114155</v>
      </c>
      <c r="AN18" s="14">
        <f t="shared" si="34"/>
        <v>-0.47958488572114155</v>
      </c>
      <c r="AO18" s="14">
        <f t="shared" si="35"/>
        <v>85.612453428365754</v>
      </c>
      <c r="AQ18" s="62">
        <f t="shared" si="36"/>
        <v>112.72803693480314</v>
      </c>
      <c r="AR18" s="63">
        <f t="shared" si="37"/>
        <v>106.34910851193328</v>
      </c>
      <c r="AS18" s="63">
        <f t="shared" si="38"/>
        <v>100.81693023429654</v>
      </c>
      <c r="AT18" s="63">
        <f t="shared" si="39"/>
        <v>93.971385946060067</v>
      </c>
      <c r="AU18" s="63">
        <f t="shared" si="40"/>
        <v>85.612453428365754</v>
      </c>
      <c r="AV18" s="14">
        <f t="shared" si="41"/>
        <v>6.3789284228698619</v>
      </c>
      <c r="AW18" s="14">
        <f t="shared" si="20"/>
        <v>5.5321782776367456</v>
      </c>
      <c r="AX18" s="14">
        <f t="shared" si="20"/>
        <v>6.8455442882364679</v>
      </c>
      <c r="AY18" s="14">
        <f t="shared" si="20"/>
        <v>8.3589325176943134</v>
      </c>
      <c r="AZ18" s="14">
        <f t="shared" si="42"/>
        <v>27.115583506437389</v>
      </c>
    </row>
    <row r="19" spans="1:52" x14ac:dyDescent="0.3">
      <c r="A19" s="7">
        <v>2000</v>
      </c>
      <c r="B19" s="2" t="s">
        <v>17</v>
      </c>
      <c r="C19" s="4">
        <v>6.3948900000000002</v>
      </c>
      <c r="D19" s="4">
        <v>5.8119200000000006</v>
      </c>
      <c r="E19" s="4">
        <v>45.14528</v>
      </c>
      <c r="F19" s="173" t="s">
        <v>17</v>
      </c>
      <c r="G19" s="4">
        <f t="shared" si="21"/>
        <v>45.14528</v>
      </c>
      <c r="H19" s="1">
        <f t="shared" si="22"/>
        <v>38.653379999999999</v>
      </c>
      <c r="I19" s="11">
        <f t="shared" si="23"/>
        <v>34.760359999999999</v>
      </c>
      <c r="J19" s="1">
        <f t="shared" si="24"/>
        <v>29.679400000000001</v>
      </c>
      <c r="K19" s="12">
        <f t="shared" si="25"/>
        <v>24.859392999999997</v>
      </c>
      <c r="L19" s="36">
        <f t="shared" si="0"/>
        <v>1</v>
      </c>
      <c r="M19" s="34">
        <f t="shared" si="1"/>
        <v>0</v>
      </c>
      <c r="N19" s="14">
        <f t="shared" si="2"/>
        <v>0.15478901969982897</v>
      </c>
      <c r="O19" s="14">
        <f t="shared" si="3"/>
        <v>0.21058790658153392</v>
      </c>
      <c r="P19" s="14">
        <f t="shared" si="26"/>
        <v>0.15478901969982897</v>
      </c>
      <c r="Q19" s="14">
        <f t="shared" si="27"/>
        <v>104.64367059099487</v>
      </c>
      <c r="R19" s="36">
        <f t="shared" si="4"/>
        <v>0</v>
      </c>
      <c r="S19" s="34">
        <f t="shared" si="5"/>
        <v>1</v>
      </c>
      <c r="T19" s="14">
        <f t="shared" si="6"/>
        <v>-5.4382109213369827E-2</v>
      </c>
      <c r="U19" s="43">
        <f t="shared" si="7"/>
        <v>-7.3985962033614155E-2</v>
      </c>
      <c r="V19" s="43">
        <f t="shared" si="28"/>
        <v>-7.3985962033614155E-2</v>
      </c>
      <c r="W19" s="43">
        <f t="shared" si="29"/>
        <v>97.780421138991571</v>
      </c>
      <c r="X19" s="36">
        <f t="shared" si="8"/>
        <v>0</v>
      </c>
      <c r="Y19" s="34">
        <f t="shared" si="9"/>
        <v>1</v>
      </c>
      <c r="Z19" s="14">
        <f t="shared" si="10"/>
        <v>-0.17981647947194759</v>
      </c>
      <c r="AA19" s="14">
        <f t="shared" si="11"/>
        <v>-0.24463735253503033</v>
      </c>
      <c r="AB19" s="14">
        <f t="shared" si="30"/>
        <v>-0.24463735253503033</v>
      </c>
      <c r="AC19" s="14">
        <f t="shared" si="31"/>
        <v>92.660879423949098</v>
      </c>
      <c r="AD19" s="36">
        <f t="shared" si="12"/>
        <v>0</v>
      </c>
      <c r="AE19" s="42">
        <f t="shared" si="13"/>
        <v>1</v>
      </c>
      <c r="AF19" s="14">
        <f t="shared" si="14"/>
        <v>-0.34352666280237565</v>
      </c>
      <c r="AG19" s="14">
        <f t="shared" si="15"/>
        <v>-0.46736235499637785</v>
      </c>
      <c r="AH19" s="14">
        <f t="shared" si="32"/>
        <v>-0.46736235499637785</v>
      </c>
      <c r="AI19" s="14">
        <f t="shared" si="33"/>
        <v>85.979129350108664</v>
      </c>
      <c r="AJ19" s="36">
        <f t="shared" si="16"/>
        <v>0</v>
      </c>
      <c r="AK19" s="42">
        <f t="shared" si="17"/>
        <v>1</v>
      </c>
      <c r="AL19" s="14">
        <f t="shared" si="18"/>
        <v>-0.49882885562104529</v>
      </c>
      <c r="AM19" s="14">
        <f t="shared" si="19"/>
        <v>-0.6786484251364131</v>
      </c>
      <c r="AN19" s="14">
        <f t="shared" si="34"/>
        <v>-0.6786484251364131</v>
      </c>
      <c r="AO19" s="14">
        <f t="shared" si="35"/>
        <v>79.640547245907612</v>
      </c>
      <c r="AQ19" s="62">
        <f t="shared" si="36"/>
        <v>104.64367059099487</v>
      </c>
      <c r="AR19" s="63">
        <f t="shared" si="37"/>
        <v>97.780421138991571</v>
      </c>
      <c r="AS19" s="63">
        <f t="shared" si="38"/>
        <v>92.660879423949098</v>
      </c>
      <c r="AT19" s="63">
        <f t="shared" si="39"/>
        <v>85.979129350108664</v>
      </c>
      <c r="AU19" s="63">
        <f t="shared" si="40"/>
        <v>79.640547245907612</v>
      </c>
      <c r="AV19" s="14">
        <f t="shared" si="41"/>
        <v>6.8632494520033021</v>
      </c>
      <c r="AW19" s="14">
        <f t="shared" si="20"/>
        <v>5.1195417150424731</v>
      </c>
      <c r="AX19" s="14">
        <f t="shared" si="20"/>
        <v>6.6817500738404334</v>
      </c>
      <c r="AY19" s="14">
        <f t="shared" si="20"/>
        <v>6.3385821042010519</v>
      </c>
      <c r="AZ19" s="14">
        <f t="shared" si="42"/>
        <v>25.003123345087261</v>
      </c>
    </row>
    <row r="20" spans="1:52" x14ac:dyDescent="0.3">
      <c r="A20" s="7">
        <v>2000</v>
      </c>
      <c r="B20" s="2" t="s">
        <v>18</v>
      </c>
      <c r="C20" s="4">
        <v>13.887510000000001</v>
      </c>
      <c r="D20" s="4">
        <v>11.79757</v>
      </c>
      <c r="E20" s="4">
        <v>65.059950000000001</v>
      </c>
      <c r="F20" s="173" t="s">
        <v>18</v>
      </c>
      <c r="G20" s="4">
        <f t="shared" si="21"/>
        <v>65.059950000000001</v>
      </c>
      <c r="H20" s="1">
        <f t="shared" si="22"/>
        <v>58.458599999999997</v>
      </c>
      <c r="I20" s="11">
        <f t="shared" si="23"/>
        <v>53.709569999999992</v>
      </c>
      <c r="J20" s="1">
        <f t="shared" si="24"/>
        <v>48.527900000000002</v>
      </c>
      <c r="K20" s="12">
        <f t="shared" si="25"/>
        <v>42.266300999999999</v>
      </c>
      <c r="L20" s="36">
        <f t="shared" si="0"/>
        <v>1</v>
      </c>
      <c r="M20" s="34">
        <f t="shared" si="1"/>
        <v>0</v>
      </c>
      <c r="N20" s="14">
        <f t="shared" si="2"/>
        <v>0.79644616257538348</v>
      </c>
      <c r="O20" s="14">
        <f t="shared" si="3"/>
        <v>1.083551859213896</v>
      </c>
      <c r="P20" s="14">
        <f t="shared" si="26"/>
        <v>0.79644616257538348</v>
      </c>
      <c r="Q20" s="14">
        <f t="shared" si="27"/>
        <v>123.8933848772615</v>
      </c>
      <c r="R20" s="36">
        <f t="shared" si="4"/>
        <v>1</v>
      </c>
      <c r="S20" s="34">
        <f t="shared" si="5"/>
        <v>0</v>
      </c>
      <c r="T20" s="14">
        <f t="shared" si="6"/>
        <v>0.58374851907330472</v>
      </c>
      <c r="U20" s="43">
        <f t="shared" si="7"/>
        <v>0.79418022570404379</v>
      </c>
      <c r="V20" s="43">
        <f t="shared" si="28"/>
        <v>0.58374851907330472</v>
      </c>
      <c r="W20" s="43">
        <f t="shared" si="29"/>
        <v>117.51245557219914</v>
      </c>
      <c r="X20" s="36">
        <f t="shared" si="8"/>
        <v>1</v>
      </c>
      <c r="Y20" s="34">
        <f t="shared" si="9"/>
        <v>0</v>
      </c>
      <c r="Z20" s="14">
        <f t="shared" si="10"/>
        <v>0.43073322827359284</v>
      </c>
      <c r="AA20" s="14">
        <f t="shared" si="11"/>
        <v>0.58600544801655663</v>
      </c>
      <c r="AB20" s="14">
        <f t="shared" si="30"/>
        <v>0.43073322827359284</v>
      </c>
      <c r="AC20" s="14">
        <f t="shared" si="31"/>
        <v>112.92199684820778</v>
      </c>
      <c r="AD20" s="36">
        <f t="shared" si="12"/>
        <v>1</v>
      </c>
      <c r="AE20" s="42">
        <f t="shared" si="13"/>
        <v>0</v>
      </c>
      <c r="AF20" s="14">
        <f t="shared" si="14"/>
        <v>0.26377813599619293</v>
      </c>
      <c r="AG20" s="14">
        <f t="shared" si="15"/>
        <v>0.35886580048855232</v>
      </c>
      <c r="AH20" s="14">
        <f t="shared" si="32"/>
        <v>0.26377813599619293</v>
      </c>
      <c r="AI20" s="14">
        <f t="shared" si="33"/>
        <v>107.91334407988579</v>
      </c>
      <c r="AJ20" s="36">
        <f t="shared" si="16"/>
        <v>1</v>
      </c>
      <c r="AK20" s="42">
        <f t="shared" si="17"/>
        <v>0</v>
      </c>
      <c r="AL20" s="14">
        <f t="shared" si="18"/>
        <v>6.2027380187915315E-2</v>
      </c>
      <c r="AM20" s="14">
        <f t="shared" si="19"/>
        <v>8.4387227012875973E-2</v>
      </c>
      <c r="AN20" s="14">
        <f t="shared" si="34"/>
        <v>6.2027380187915315E-2</v>
      </c>
      <c r="AO20" s="14">
        <f t="shared" si="35"/>
        <v>101.86082140563747</v>
      </c>
      <c r="AQ20" s="62">
        <f t="shared" si="36"/>
        <v>123.8933848772615</v>
      </c>
      <c r="AR20" s="63">
        <f t="shared" si="37"/>
        <v>117.51245557219914</v>
      </c>
      <c r="AS20" s="63">
        <f t="shared" si="38"/>
        <v>112.92199684820778</v>
      </c>
      <c r="AT20" s="63">
        <f t="shared" si="39"/>
        <v>107.91334407988579</v>
      </c>
      <c r="AU20" s="63">
        <f t="shared" si="40"/>
        <v>101.86082140563747</v>
      </c>
      <c r="AV20" s="14">
        <f t="shared" si="41"/>
        <v>6.3809293050623523</v>
      </c>
      <c r="AW20" s="14">
        <f t="shared" si="20"/>
        <v>4.590458723991361</v>
      </c>
      <c r="AX20" s="14">
        <f t="shared" si="20"/>
        <v>5.0086527683219941</v>
      </c>
      <c r="AY20" s="14">
        <f t="shared" si="20"/>
        <v>6.0525226742483227</v>
      </c>
      <c r="AZ20" s="14">
        <f t="shared" si="42"/>
        <v>22.03256347162403</v>
      </c>
    </row>
    <row r="21" spans="1:52" x14ac:dyDescent="0.3">
      <c r="A21" s="7">
        <v>2000</v>
      </c>
      <c r="B21" s="2" t="s">
        <v>19</v>
      </c>
      <c r="C21" s="4">
        <v>9.2409199999999991</v>
      </c>
      <c r="D21" s="4">
        <v>8.1317299999999992</v>
      </c>
      <c r="E21" s="4">
        <v>47.29504</v>
      </c>
      <c r="F21" s="173" t="s">
        <v>19</v>
      </c>
      <c r="G21" s="4">
        <f t="shared" si="21"/>
        <v>47.29504</v>
      </c>
      <c r="H21" s="1">
        <f t="shared" si="22"/>
        <v>41.191200000000002</v>
      </c>
      <c r="I21" s="11">
        <f t="shared" si="23"/>
        <v>37.190339999999999</v>
      </c>
      <c r="J21" s="1">
        <f t="shared" si="24"/>
        <v>32.277999999999999</v>
      </c>
      <c r="K21" s="12">
        <f t="shared" si="25"/>
        <v>27.449949</v>
      </c>
      <c r="L21" s="36">
        <f t="shared" si="0"/>
        <v>1</v>
      </c>
      <c r="M21" s="34">
        <f t="shared" si="1"/>
        <v>0</v>
      </c>
      <c r="N21" s="14">
        <f t="shared" si="2"/>
        <v>0.22405498591810688</v>
      </c>
      <c r="O21" s="14">
        <f t="shared" si="3"/>
        <v>0.30482311041925492</v>
      </c>
      <c r="P21" s="14">
        <f t="shared" si="26"/>
        <v>0.22405498591810688</v>
      </c>
      <c r="Q21" s="14">
        <f t="shared" si="27"/>
        <v>106.7216495775432</v>
      </c>
      <c r="R21" s="36">
        <f t="shared" si="4"/>
        <v>1</v>
      </c>
      <c r="S21" s="34">
        <f t="shared" si="5"/>
        <v>0</v>
      </c>
      <c r="T21" s="14">
        <f t="shared" si="6"/>
        <v>2.7387276386915887E-2</v>
      </c>
      <c r="U21" s="43">
        <f t="shared" si="7"/>
        <v>3.7259937510262978E-2</v>
      </c>
      <c r="V21" s="43">
        <f t="shared" si="28"/>
        <v>2.7387276386915887E-2</v>
      </c>
      <c r="W21" s="43">
        <f t="shared" si="29"/>
        <v>100.82161829160748</v>
      </c>
      <c r="X21" s="36">
        <f t="shared" si="8"/>
        <v>0</v>
      </c>
      <c r="Y21" s="34">
        <f t="shared" si="9"/>
        <v>1</v>
      </c>
      <c r="Z21" s="14">
        <f t="shared" si="10"/>
        <v>-0.10152173373703258</v>
      </c>
      <c r="AA21" s="14">
        <f t="shared" si="11"/>
        <v>-0.13811864318069067</v>
      </c>
      <c r="AB21" s="14">
        <f t="shared" si="30"/>
        <v>-0.13811864318069067</v>
      </c>
      <c r="AC21" s="14">
        <f t="shared" si="31"/>
        <v>95.856440704579285</v>
      </c>
      <c r="AD21" s="36">
        <f t="shared" si="12"/>
        <v>0</v>
      </c>
      <c r="AE21" s="42">
        <f t="shared" si="13"/>
        <v>1</v>
      </c>
      <c r="AF21" s="14">
        <f t="shared" si="14"/>
        <v>-0.25979892583879982</v>
      </c>
      <c r="AG21" s="14">
        <f t="shared" si="15"/>
        <v>-0.35345215074441416</v>
      </c>
      <c r="AH21" s="14">
        <f t="shared" si="32"/>
        <v>-0.35345215074441416</v>
      </c>
      <c r="AI21" s="14">
        <f t="shared" si="33"/>
        <v>89.39643547766758</v>
      </c>
      <c r="AJ21" s="36">
        <f t="shared" si="16"/>
        <v>0</v>
      </c>
      <c r="AK21" s="42">
        <f t="shared" si="17"/>
        <v>1</v>
      </c>
      <c r="AL21" s="14">
        <f t="shared" si="18"/>
        <v>-0.41536029895306498</v>
      </c>
      <c r="AM21" s="14">
        <f t="shared" si="19"/>
        <v>-0.5650908313989581</v>
      </c>
      <c r="AN21" s="14">
        <f t="shared" si="34"/>
        <v>-0.5650908313989581</v>
      </c>
      <c r="AO21" s="14">
        <f t="shared" si="35"/>
        <v>83.047275058031261</v>
      </c>
      <c r="AQ21" s="62">
        <f t="shared" si="36"/>
        <v>106.7216495775432</v>
      </c>
      <c r="AR21" s="63">
        <f t="shared" si="37"/>
        <v>100.82161829160748</v>
      </c>
      <c r="AS21" s="63">
        <f t="shared" si="38"/>
        <v>95.856440704579285</v>
      </c>
      <c r="AT21" s="63">
        <f t="shared" si="39"/>
        <v>89.39643547766758</v>
      </c>
      <c r="AU21" s="63">
        <f t="shared" si="40"/>
        <v>83.047275058031261</v>
      </c>
      <c r="AV21" s="14">
        <f t="shared" si="41"/>
        <v>5.9000312859357251</v>
      </c>
      <c r="AW21" s="14">
        <f t="shared" si="41"/>
        <v>4.9651775870281938</v>
      </c>
      <c r="AX21" s="14">
        <f t="shared" si="41"/>
        <v>6.4600052269117043</v>
      </c>
      <c r="AY21" s="14">
        <f t="shared" si="41"/>
        <v>6.3491604196363198</v>
      </c>
      <c r="AZ21" s="14">
        <f t="shared" si="42"/>
        <v>23.674374519511943</v>
      </c>
    </row>
    <row r="22" spans="1:52" x14ac:dyDescent="0.3">
      <c r="A22" s="7">
        <v>2000</v>
      </c>
      <c r="B22" s="2" t="s">
        <v>20</v>
      </c>
      <c r="C22" s="4">
        <v>9.0433500000000002</v>
      </c>
      <c r="D22" s="4">
        <v>7.1254499999999998</v>
      </c>
      <c r="E22" s="4">
        <v>53.075839999999999</v>
      </c>
      <c r="F22" s="173" t="s">
        <v>20</v>
      </c>
      <c r="G22" s="4">
        <f t="shared" si="21"/>
        <v>53.075839999999999</v>
      </c>
      <c r="H22" s="1">
        <f t="shared" si="22"/>
        <v>45.722900000000003</v>
      </c>
      <c r="I22" s="11">
        <f t="shared" si="23"/>
        <v>40.519570000000002</v>
      </c>
      <c r="J22" s="1">
        <f t="shared" si="24"/>
        <v>34.058599999999998</v>
      </c>
      <c r="K22" s="12">
        <f t="shared" si="25"/>
        <v>28.937137999999997</v>
      </c>
      <c r="L22" s="36">
        <f t="shared" si="0"/>
        <v>1</v>
      </c>
      <c r="M22" s="34">
        <f t="shared" si="1"/>
        <v>0</v>
      </c>
      <c r="N22" s="14">
        <f t="shared" si="2"/>
        <v>0.41031424160926344</v>
      </c>
      <c r="O22" s="14">
        <f t="shared" si="3"/>
        <v>0.55822575366552296</v>
      </c>
      <c r="P22" s="14">
        <f t="shared" si="26"/>
        <v>0.41031424160926344</v>
      </c>
      <c r="Q22" s="14">
        <f t="shared" si="27"/>
        <v>112.3094272482779</v>
      </c>
      <c r="R22" s="36">
        <f t="shared" si="4"/>
        <v>1</v>
      </c>
      <c r="S22" s="34">
        <f t="shared" si="5"/>
        <v>0</v>
      </c>
      <c r="T22" s="14">
        <f t="shared" si="6"/>
        <v>0.17340012391937062</v>
      </c>
      <c r="U22" s="43">
        <f t="shared" si="7"/>
        <v>0.23590800670468473</v>
      </c>
      <c r="V22" s="43">
        <f t="shared" si="28"/>
        <v>0.17340012391937062</v>
      </c>
      <c r="W22" s="43">
        <f t="shared" si="29"/>
        <v>105.20200371758112</v>
      </c>
      <c r="X22" s="36">
        <f t="shared" si="8"/>
        <v>1</v>
      </c>
      <c r="Y22" s="34">
        <f t="shared" si="9"/>
        <v>0</v>
      </c>
      <c r="Z22" s="14">
        <f t="shared" si="10"/>
        <v>5.74713939898142E-3</v>
      </c>
      <c r="AA22" s="14">
        <f t="shared" si="11"/>
        <v>7.8188882984772182E-3</v>
      </c>
      <c r="AB22" s="14">
        <f t="shared" si="30"/>
        <v>5.74713939898142E-3</v>
      </c>
      <c r="AC22" s="14">
        <f t="shared" si="31"/>
        <v>100.17241418196944</v>
      </c>
      <c r="AD22" s="36">
        <f t="shared" si="12"/>
        <v>0</v>
      </c>
      <c r="AE22" s="42">
        <f t="shared" si="13"/>
        <v>1</v>
      </c>
      <c r="AF22" s="14">
        <f t="shared" si="14"/>
        <v>-0.20242741485698532</v>
      </c>
      <c r="AG22" s="14">
        <f t="shared" si="15"/>
        <v>-0.27539915694350342</v>
      </c>
      <c r="AH22" s="14">
        <f t="shared" si="32"/>
        <v>-0.27539915694350342</v>
      </c>
      <c r="AI22" s="14">
        <f t="shared" si="33"/>
        <v>91.738025291694896</v>
      </c>
      <c r="AJ22" s="36">
        <f t="shared" si="16"/>
        <v>0</v>
      </c>
      <c r="AK22" s="42">
        <f t="shared" si="17"/>
        <v>1</v>
      </c>
      <c r="AL22" s="14">
        <f t="shared" si="18"/>
        <v>-0.36744258579708744</v>
      </c>
      <c r="AM22" s="14">
        <f t="shared" si="19"/>
        <v>-0.49989957350960479</v>
      </c>
      <c r="AN22" s="14">
        <f t="shared" si="34"/>
        <v>-0.49989957350960479</v>
      </c>
      <c r="AO22" s="14">
        <f t="shared" si="35"/>
        <v>85.00301279471185</v>
      </c>
      <c r="AQ22" s="62">
        <f t="shared" si="36"/>
        <v>112.3094272482779</v>
      </c>
      <c r="AR22" s="63">
        <f t="shared" si="37"/>
        <v>105.20200371758112</v>
      </c>
      <c r="AS22" s="63">
        <f t="shared" si="38"/>
        <v>100.17241418196944</v>
      </c>
      <c r="AT22" s="63">
        <f t="shared" si="39"/>
        <v>91.738025291694896</v>
      </c>
      <c r="AU22" s="63">
        <f t="shared" si="40"/>
        <v>85.00301279471185</v>
      </c>
      <c r="AV22" s="14">
        <f t="shared" si="41"/>
        <v>7.1074235306967779</v>
      </c>
      <c r="AW22" s="14">
        <f t="shared" si="41"/>
        <v>5.0295895356116773</v>
      </c>
      <c r="AX22" s="14">
        <f t="shared" si="41"/>
        <v>8.4343888902745476</v>
      </c>
      <c r="AY22" s="14">
        <f t="shared" si="41"/>
        <v>6.735012496983046</v>
      </c>
      <c r="AZ22" s="14">
        <f t="shared" si="42"/>
        <v>27.306414453566049</v>
      </c>
    </row>
    <row r="23" spans="1:52" x14ac:dyDescent="0.3">
      <c r="A23" s="7">
        <v>2000</v>
      </c>
      <c r="B23" s="2" t="s">
        <v>21</v>
      </c>
      <c r="C23" s="4">
        <v>3.3180300000000003</v>
      </c>
      <c r="D23" s="4">
        <v>4.72072</v>
      </c>
      <c r="E23" s="4">
        <v>37.170340000000003</v>
      </c>
      <c r="F23" s="173" t="s">
        <v>21</v>
      </c>
      <c r="G23" s="4">
        <f t="shared" si="21"/>
        <v>37.170340000000003</v>
      </c>
      <c r="H23" s="1">
        <f t="shared" si="22"/>
        <v>32.637729999999998</v>
      </c>
      <c r="I23" s="11">
        <f t="shared" si="23"/>
        <v>28.330020000000001</v>
      </c>
      <c r="J23" s="1">
        <f t="shared" si="24"/>
        <v>23.714099999999998</v>
      </c>
      <c r="K23" s="12">
        <f t="shared" si="25"/>
        <v>18.839041999999999</v>
      </c>
      <c r="L23" s="36">
        <f t="shared" si="0"/>
        <v>0</v>
      </c>
      <c r="M23" s="34">
        <f t="shared" si="1"/>
        <v>1</v>
      </c>
      <c r="N23" s="14">
        <f t="shared" si="2"/>
        <v>-0.102166140240254</v>
      </c>
      <c r="O23" s="14">
        <f t="shared" si="3"/>
        <v>-0.13899534759269669</v>
      </c>
      <c r="P23" s="14">
        <f t="shared" si="26"/>
        <v>-0.13899534759269669</v>
      </c>
      <c r="Q23" s="14">
        <f t="shared" si="27"/>
        <v>95.830139572219096</v>
      </c>
      <c r="R23" s="36">
        <f t="shared" si="4"/>
        <v>0</v>
      </c>
      <c r="S23" s="34">
        <f t="shared" si="5"/>
        <v>1</v>
      </c>
      <c r="T23" s="14">
        <f t="shared" si="6"/>
        <v>-0.24820830826860549</v>
      </c>
      <c r="U23" s="43">
        <f t="shared" si="7"/>
        <v>-0.3376833068378649</v>
      </c>
      <c r="V23" s="43">
        <f t="shared" si="28"/>
        <v>-0.3376833068378649</v>
      </c>
      <c r="W23" s="43">
        <f t="shared" si="29"/>
        <v>89.869500794864052</v>
      </c>
      <c r="X23" s="36">
        <f t="shared" si="8"/>
        <v>0</v>
      </c>
      <c r="Y23" s="34">
        <f t="shared" si="9"/>
        <v>1</v>
      </c>
      <c r="Z23" s="14">
        <f t="shared" si="10"/>
        <v>-0.38700412516823035</v>
      </c>
      <c r="AA23" s="14">
        <f t="shared" si="11"/>
        <v>-0.52651272497002322</v>
      </c>
      <c r="AB23" s="14">
        <f t="shared" si="30"/>
        <v>-0.52651272497002322</v>
      </c>
      <c r="AC23" s="14">
        <f t="shared" si="31"/>
        <v>84.204618250899301</v>
      </c>
      <c r="AD23" s="36">
        <f t="shared" si="12"/>
        <v>0</v>
      </c>
      <c r="AE23" s="42">
        <f t="shared" si="13"/>
        <v>1</v>
      </c>
      <c r="AF23" s="14">
        <f t="shared" si="14"/>
        <v>-0.53573056848575107</v>
      </c>
      <c r="AG23" s="14">
        <f t="shared" si="15"/>
        <v>-0.72885259644340306</v>
      </c>
      <c r="AH23" s="14">
        <f t="shared" si="32"/>
        <v>-0.72885259644340306</v>
      </c>
      <c r="AI23" s="14">
        <f t="shared" si="33"/>
        <v>78.134422106697912</v>
      </c>
      <c r="AJ23" s="36">
        <f t="shared" si="16"/>
        <v>0</v>
      </c>
      <c r="AK23" s="42">
        <f t="shared" si="17"/>
        <v>1</v>
      </c>
      <c r="AL23" s="14">
        <f t="shared" si="18"/>
        <v>-0.69280652242486307</v>
      </c>
      <c r="AM23" s="14">
        <f t="shared" si="19"/>
        <v>-0.94255183931270581</v>
      </c>
      <c r="AN23" s="14">
        <f t="shared" si="34"/>
        <v>-0.94255183931270581</v>
      </c>
      <c r="AO23" s="14">
        <f t="shared" si="35"/>
        <v>71.723444820618823</v>
      </c>
      <c r="AQ23" s="62">
        <f t="shared" si="36"/>
        <v>95.830139572219096</v>
      </c>
      <c r="AR23" s="63">
        <f t="shared" si="37"/>
        <v>89.869500794864052</v>
      </c>
      <c r="AS23" s="63">
        <f t="shared" si="38"/>
        <v>84.204618250899301</v>
      </c>
      <c r="AT23" s="63">
        <f t="shared" si="39"/>
        <v>78.134422106697912</v>
      </c>
      <c r="AU23" s="63">
        <f t="shared" si="40"/>
        <v>71.723444820618823</v>
      </c>
      <c r="AV23" s="14">
        <f t="shared" si="41"/>
        <v>5.9606387773550438</v>
      </c>
      <c r="AW23" s="14">
        <f t="shared" si="41"/>
        <v>5.664882543964751</v>
      </c>
      <c r="AX23" s="14">
        <f t="shared" si="41"/>
        <v>6.0701961442013896</v>
      </c>
      <c r="AY23" s="14">
        <f t="shared" si="41"/>
        <v>6.4109772860790883</v>
      </c>
      <c r="AZ23" s="14">
        <f t="shared" si="42"/>
        <v>24.106694751600273</v>
      </c>
    </row>
    <row r="24" spans="1:52" x14ac:dyDescent="0.3">
      <c r="A24" s="7">
        <v>2000</v>
      </c>
      <c r="B24" s="2" t="s">
        <v>22</v>
      </c>
      <c r="C24" s="4">
        <v>21.466070000000002</v>
      </c>
      <c r="D24" s="4">
        <v>10.22104</v>
      </c>
      <c r="E24" s="4">
        <v>70.034040000000005</v>
      </c>
      <c r="F24" s="173" t="s">
        <v>22</v>
      </c>
      <c r="G24" s="4">
        <f t="shared" si="21"/>
        <v>70.034040000000005</v>
      </c>
      <c r="H24" s="1">
        <f t="shared" si="22"/>
        <v>62.591900000000003</v>
      </c>
      <c r="I24" s="11">
        <f t="shared" si="23"/>
        <v>57.797520000000006</v>
      </c>
      <c r="J24" s="1">
        <f t="shared" si="24"/>
        <v>51.379300000000001</v>
      </c>
      <c r="K24" s="12">
        <f t="shared" si="25"/>
        <v>45.229898999999996</v>
      </c>
      <c r="L24" s="36">
        <f t="shared" si="0"/>
        <v>1</v>
      </c>
      <c r="M24" s="34">
        <f t="shared" si="1"/>
        <v>0</v>
      </c>
      <c r="N24" s="14">
        <f t="shared" si="2"/>
        <v>0.95671295975584736</v>
      </c>
      <c r="O24" s="14">
        <f t="shared" si="3"/>
        <v>1.3015921916496886</v>
      </c>
      <c r="P24" s="14">
        <f t="shared" si="26"/>
        <v>0.95671295975584736</v>
      </c>
      <c r="Q24" s="14">
        <f t="shared" si="27"/>
        <v>128.70138879267543</v>
      </c>
      <c r="R24" s="36">
        <f t="shared" si="4"/>
        <v>1</v>
      </c>
      <c r="S24" s="34">
        <f t="shared" si="5"/>
        <v>0</v>
      </c>
      <c r="T24" s="14">
        <f t="shared" si="6"/>
        <v>0.7169247890615863</v>
      </c>
      <c r="U24" s="43">
        <f t="shared" si="7"/>
        <v>0.97536434301130259</v>
      </c>
      <c r="V24" s="43">
        <f t="shared" si="28"/>
        <v>0.7169247890615863</v>
      </c>
      <c r="W24" s="43">
        <f t="shared" si="29"/>
        <v>121.50774367184759</v>
      </c>
      <c r="X24" s="36">
        <f t="shared" si="8"/>
        <v>1</v>
      </c>
      <c r="Y24" s="34">
        <f t="shared" si="9"/>
        <v>0</v>
      </c>
      <c r="Z24" s="14">
        <f t="shared" si="10"/>
        <v>0.5624483065158199</v>
      </c>
      <c r="AA24" s="14">
        <f t="shared" si="11"/>
        <v>0.76520163806959174</v>
      </c>
      <c r="AB24" s="14">
        <f t="shared" si="30"/>
        <v>0.5624483065158199</v>
      </c>
      <c r="AC24" s="14">
        <f t="shared" si="31"/>
        <v>116.87344919547459</v>
      </c>
      <c r="AD24" s="36">
        <f t="shared" si="12"/>
        <v>1</v>
      </c>
      <c r="AE24" s="42">
        <f t="shared" si="13"/>
        <v>0</v>
      </c>
      <c r="AF24" s="14">
        <f t="shared" si="14"/>
        <v>0.35565117116048911</v>
      </c>
      <c r="AG24" s="14">
        <f t="shared" si="15"/>
        <v>0.48385754850827423</v>
      </c>
      <c r="AH24" s="14">
        <f t="shared" si="32"/>
        <v>0.35565117116048911</v>
      </c>
      <c r="AI24" s="14">
        <f t="shared" si="33"/>
        <v>110.66953513481468</v>
      </c>
      <c r="AJ24" s="36">
        <f t="shared" si="16"/>
        <v>1</v>
      </c>
      <c r="AK24" s="42">
        <f t="shared" si="17"/>
        <v>0</v>
      </c>
      <c r="AL24" s="14">
        <f t="shared" si="18"/>
        <v>0.15751547139463407</v>
      </c>
      <c r="AM24" s="14">
        <f t="shared" si="19"/>
        <v>0.21429719911351136</v>
      </c>
      <c r="AN24" s="14">
        <f t="shared" si="34"/>
        <v>0.15751547139463407</v>
      </c>
      <c r="AO24" s="14">
        <f t="shared" si="35"/>
        <v>104.72546414183903</v>
      </c>
      <c r="AQ24" s="62">
        <f t="shared" si="36"/>
        <v>128.70138879267543</v>
      </c>
      <c r="AR24" s="63">
        <f t="shared" si="37"/>
        <v>121.50774367184759</v>
      </c>
      <c r="AS24" s="63">
        <f t="shared" si="38"/>
        <v>116.87344919547459</v>
      </c>
      <c r="AT24" s="63">
        <f t="shared" si="39"/>
        <v>110.66953513481468</v>
      </c>
      <c r="AU24" s="63">
        <f t="shared" si="40"/>
        <v>104.72546414183903</v>
      </c>
      <c r="AV24" s="14">
        <f t="shared" si="41"/>
        <v>7.1936451208278385</v>
      </c>
      <c r="AW24" s="14">
        <f t="shared" si="41"/>
        <v>4.6342944763730003</v>
      </c>
      <c r="AX24" s="14">
        <f t="shared" si="41"/>
        <v>6.2039140606599119</v>
      </c>
      <c r="AY24" s="14">
        <f t="shared" si="41"/>
        <v>5.9440709929756537</v>
      </c>
      <c r="AZ24" s="14">
        <f t="shared" si="42"/>
        <v>23.975924650836404</v>
      </c>
    </row>
    <row r="25" spans="1:52" x14ac:dyDescent="0.3">
      <c r="A25" s="7">
        <v>2000</v>
      </c>
      <c r="B25" s="2" t="s">
        <v>23</v>
      </c>
      <c r="C25" s="4">
        <v>14.594570000000001</v>
      </c>
      <c r="D25" s="4">
        <v>10.444979999999999</v>
      </c>
      <c r="E25" s="4">
        <v>60.293039999999998</v>
      </c>
      <c r="F25" s="173" t="s">
        <v>23</v>
      </c>
      <c r="G25" s="4">
        <f t="shared" si="21"/>
        <v>60.293039999999998</v>
      </c>
      <c r="H25" s="1">
        <f t="shared" si="22"/>
        <v>53.539549999999998</v>
      </c>
      <c r="I25" s="11">
        <f t="shared" si="23"/>
        <v>49.094610000000003</v>
      </c>
      <c r="J25" s="1">
        <f t="shared" si="24"/>
        <v>43.617800000000003</v>
      </c>
      <c r="K25" s="12">
        <f t="shared" si="25"/>
        <v>36.779730999999998</v>
      </c>
      <c r="L25" s="36">
        <f t="shared" si="0"/>
        <v>1</v>
      </c>
      <c r="M25" s="34">
        <f t="shared" si="1"/>
        <v>0</v>
      </c>
      <c r="N25" s="14">
        <f t="shared" si="2"/>
        <v>0.64285477236179167</v>
      </c>
      <c r="O25" s="14">
        <f t="shared" si="3"/>
        <v>0.87459330778207522</v>
      </c>
      <c r="P25" s="14">
        <f t="shared" si="26"/>
        <v>0.64285477236179167</v>
      </c>
      <c r="Q25" s="14">
        <f t="shared" si="27"/>
        <v>119.28564317085375</v>
      </c>
      <c r="R25" s="36">
        <f t="shared" si="4"/>
        <v>1</v>
      </c>
      <c r="S25" s="34">
        <f t="shared" si="5"/>
        <v>0</v>
      </c>
      <c r="T25" s="14">
        <f t="shared" si="6"/>
        <v>0.42525512858970665</v>
      </c>
      <c r="U25" s="43">
        <f t="shared" si="7"/>
        <v>0.57855258381009234</v>
      </c>
      <c r="V25" s="43">
        <f t="shared" si="28"/>
        <v>0.42525512858970665</v>
      </c>
      <c r="W25" s="43">
        <f t="shared" si="29"/>
        <v>112.7576538576912</v>
      </c>
      <c r="X25" s="36">
        <f t="shared" si="8"/>
        <v>1</v>
      </c>
      <c r="Y25" s="34">
        <f t="shared" si="9"/>
        <v>0</v>
      </c>
      <c r="Z25" s="14">
        <f t="shared" si="10"/>
        <v>0.28203771646822712</v>
      </c>
      <c r="AA25" s="14">
        <f t="shared" si="11"/>
        <v>0.38370765835495368</v>
      </c>
      <c r="AB25" s="14">
        <f t="shared" si="30"/>
        <v>0.28203771646822712</v>
      </c>
      <c r="AC25" s="14">
        <f t="shared" si="31"/>
        <v>108.46113149404681</v>
      </c>
      <c r="AD25" s="36">
        <f t="shared" si="12"/>
        <v>1</v>
      </c>
      <c r="AE25" s="42">
        <f t="shared" si="13"/>
        <v>0</v>
      </c>
      <c r="AF25" s="14">
        <f t="shared" si="14"/>
        <v>0.10557311742278647</v>
      </c>
      <c r="AG25" s="14">
        <f t="shared" si="15"/>
        <v>0.14363048381897359</v>
      </c>
      <c r="AH25" s="14">
        <f t="shared" si="32"/>
        <v>0.10557311742278647</v>
      </c>
      <c r="AI25" s="14">
        <f t="shared" si="33"/>
        <v>103.16719352268359</v>
      </c>
      <c r="AJ25" s="36">
        <f t="shared" si="16"/>
        <v>0</v>
      </c>
      <c r="AK25" s="42">
        <f t="shared" si="17"/>
        <v>1</v>
      </c>
      <c r="AL25" s="14">
        <f t="shared" si="18"/>
        <v>-0.11475168923109746</v>
      </c>
      <c r="AM25" s="14">
        <f t="shared" si="19"/>
        <v>-0.15611777927616313</v>
      </c>
      <c r="AN25" s="14">
        <f t="shared" si="34"/>
        <v>-0.15611777927616313</v>
      </c>
      <c r="AO25" s="14">
        <f t="shared" si="35"/>
        <v>95.316466621715108</v>
      </c>
      <c r="AQ25" s="62">
        <f t="shared" si="36"/>
        <v>119.28564317085375</v>
      </c>
      <c r="AR25" s="63">
        <f t="shared" si="37"/>
        <v>112.7576538576912</v>
      </c>
      <c r="AS25" s="63">
        <f t="shared" si="38"/>
        <v>108.46113149404681</v>
      </c>
      <c r="AT25" s="63">
        <f t="shared" si="39"/>
        <v>103.16719352268359</v>
      </c>
      <c r="AU25" s="63">
        <f t="shared" si="40"/>
        <v>95.316466621715108</v>
      </c>
      <c r="AV25" s="14">
        <f t="shared" si="41"/>
        <v>6.5279893131625499</v>
      </c>
      <c r="AW25" s="14">
        <f t="shared" si="41"/>
        <v>4.2965223636443852</v>
      </c>
      <c r="AX25" s="14">
        <f t="shared" si="41"/>
        <v>5.2939379713632206</v>
      </c>
      <c r="AY25" s="14">
        <f t="shared" si="41"/>
        <v>7.8507269009684819</v>
      </c>
      <c r="AZ25" s="14">
        <f t="shared" si="42"/>
        <v>23.969176549138638</v>
      </c>
    </row>
    <row r="26" spans="1:52" x14ac:dyDescent="0.3">
      <c r="A26" s="7">
        <v>2000</v>
      </c>
      <c r="B26" s="2" t="s">
        <v>24</v>
      </c>
      <c r="C26" s="4">
        <v>9.7937499999999993</v>
      </c>
      <c r="D26" s="4">
        <v>7.77447</v>
      </c>
      <c r="E26" s="4">
        <v>50.880049999999997</v>
      </c>
      <c r="F26" s="173" t="s">
        <v>24</v>
      </c>
      <c r="G26" s="4">
        <f t="shared" si="21"/>
        <v>50.880049999999997</v>
      </c>
      <c r="H26" s="1">
        <f t="shared" si="22"/>
        <v>43.386069999999997</v>
      </c>
      <c r="I26" s="11">
        <f t="shared" si="23"/>
        <v>38.564070000000001</v>
      </c>
      <c r="J26" s="1">
        <f t="shared" si="24"/>
        <v>31.4954</v>
      </c>
      <c r="K26" s="12">
        <f t="shared" si="25"/>
        <v>23.526751999999998</v>
      </c>
      <c r="L26" s="36">
        <f t="shared" si="0"/>
        <v>1</v>
      </c>
      <c r="M26" s="34">
        <f t="shared" si="1"/>
        <v>0</v>
      </c>
      <c r="N26" s="14">
        <f t="shared" si="2"/>
        <v>0.33956517382382106</v>
      </c>
      <c r="O26" s="14">
        <f t="shared" si="3"/>
        <v>0.46197281462356965</v>
      </c>
      <c r="P26" s="14">
        <f t="shared" si="26"/>
        <v>0.33956517382382106</v>
      </c>
      <c r="Q26" s="14">
        <f t="shared" si="27"/>
        <v>110.18695521471463</v>
      </c>
      <c r="R26" s="36">
        <f t="shared" si="4"/>
        <v>1</v>
      </c>
      <c r="S26" s="34">
        <f t="shared" si="5"/>
        <v>0</v>
      </c>
      <c r="T26" s="14">
        <f t="shared" si="6"/>
        <v>9.8106701473209795E-2</v>
      </c>
      <c r="U26" s="43">
        <f t="shared" si="7"/>
        <v>0.13347254814926365</v>
      </c>
      <c r="V26" s="43">
        <f t="shared" si="28"/>
        <v>9.8106701473209795E-2</v>
      </c>
      <c r="W26" s="43">
        <f t="shared" si="29"/>
        <v>102.9432010441963</v>
      </c>
      <c r="X26" s="36">
        <f t="shared" si="8"/>
        <v>0</v>
      </c>
      <c r="Y26" s="34">
        <f t="shared" si="9"/>
        <v>1</v>
      </c>
      <c r="Z26" s="14">
        <f t="shared" si="10"/>
        <v>-5.7259706453505574E-2</v>
      </c>
      <c r="AA26" s="14">
        <f t="shared" si="11"/>
        <v>-7.7900885585427682E-2</v>
      </c>
      <c r="AB26" s="14">
        <f t="shared" si="30"/>
        <v>-7.7900885585427682E-2</v>
      </c>
      <c r="AC26" s="14">
        <f t="shared" si="31"/>
        <v>97.66297343243717</v>
      </c>
      <c r="AD26" s="36">
        <f t="shared" si="12"/>
        <v>0</v>
      </c>
      <c r="AE26" s="42">
        <f t="shared" si="13"/>
        <v>1</v>
      </c>
      <c r="AF26" s="14">
        <f t="shared" si="14"/>
        <v>-0.285014552309859</v>
      </c>
      <c r="AG26" s="14">
        <f t="shared" si="15"/>
        <v>-0.38775759438621615</v>
      </c>
      <c r="AH26" s="14">
        <f t="shared" si="32"/>
        <v>-0.38775759438621615</v>
      </c>
      <c r="AI26" s="14">
        <f t="shared" si="33"/>
        <v>88.367272168413521</v>
      </c>
      <c r="AJ26" s="36">
        <f t="shared" si="16"/>
        <v>0</v>
      </c>
      <c r="AK26" s="42">
        <f t="shared" si="17"/>
        <v>1</v>
      </c>
      <c r="AL26" s="14">
        <f t="shared" si="18"/>
        <v>-0.54176698196402862</v>
      </c>
      <c r="AM26" s="14">
        <f t="shared" si="19"/>
        <v>-0.7370650373524299</v>
      </c>
      <c r="AN26" s="14">
        <f t="shared" si="34"/>
        <v>-0.7370650373524299</v>
      </c>
      <c r="AO26" s="14">
        <f t="shared" si="35"/>
        <v>77.888048879427103</v>
      </c>
      <c r="AQ26" s="62">
        <f t="shared" si="36"/>
        <v>110.18695521471463</v>
      </c>
      <c r="AR26" s="63">
        <f t="shared" si="37"/>
        <v>102.9432010441963</v>
      </c>
      <c r="AS26" s="63">
        <f t="shared" si="38"/>
        <v>97.66297343243717</v>
      </c>
      <c r="AT26" s="63">
        <f t="shared" si="39"/>
        <v>88.367272168413521</v>
      </c>
      <c r="AU26" s="63">
        <f t="shared" si="40"/>
        <v>77.888048879427103</v>
      </c>
      <c r="AV26" s="14">
        <f t="shared" si="41"/>
        <v>7.2437541705183293</v>
      </c>
      <c r="AW26" s="14">
        <f t="shared" si="41"/>
        <v>5.2802276117591305</v>
      </c>
      <c r="AX26" s="14">
        <f t="shared" si="41"/>
        <v>9.2957012640236485</v>
      </c>
      <c r="AY26" s="14">
        <f t="shared" si="41"/>
        <v>10.479223288986418</v>
      </c>
      <c r="AZ26" s="14">
        <f t="shared" si="42"/>
        <v>32.298906335287526</v>
      </c>
    </row>
    <row r="27" spans="1:52" x14ac:dyDescent="0.3">
      <c r="A27" s="7">
        <v>2000</v>
      </c>
      <c r="B27" s="2" t="s">
        <v>25</v>
      </c>
      <c r="C27" s="4">
        <v>7.5152800000000006</v>
      </c>
      <c r="D27" s="4">
        <v>6.7953799999999998</v>
      </c>
      <c r="E27" s="4">
        <v>47.725349999999999</v>
      </c>
      <c r="F27" s="173" t="s">
        <v>25</v>
      </c>
      <c r="G27" s="4">
        <f t="shared" si="21"/>
        <v>47.725349999999999</v>
      </c>
      <c r="H27" s="1">
        <f t="shared" si="22"/>
        <v>39.770440000000001</v>
      </c>
      <c r="I27" s="11">
        <f t="shared" si="23"/>
        <v>33.439300000000003</v>
      </c>
      <c r="J27" s="1">
        <f t="shared" si="24"/>
        <v>28.385200000000001</v>
      </c>
      <c r="K27" s="12">
        <f t="shared" si="25"/>
        <v>22.427681999999997</v>
      </c>
      <c r="L27" s="36">
        <f t="shared" si="0"/>
        <v>1</v>
      </c>
      <c r="M27" s="34">
        <f t="shared" si="1"/>
        <v>0</v>
      </c>
      <c r="N27" s="14">
        <f t="shared" si="2"/>
        <v>0.23791971403817008</v>
      </c>
      <c r="O27" s="14">
        <f t="shared" si="3"/>
        <v>0.32368584419577395</v>
      </c>
      <c r="P27" s="14">
        <f t="shared" si="26"/>
        <v>0.23791971403817008</v>
      </c>
      <c r="Q27" s="14">
        <f t="shared" si="27"/>
        <v>107.1375914211451</v>
      </c>
      <c r="R27" s="36">
        <f t="shared" si="4"/>
        <v>0</v>
      </c>
      <c r="S27" s="34">
        <f t="shared" si="5"/>
        <v>1</v>
      </c>
      <c r="T27" s="14">
        <f t="shared" si="6"/>
        <v>-1.8390072788936569E-2</v>
      </c>
      <c r="U27" s="43">
        <f t="shared" si="7"/>
        <v>-2.5019390509832543E-2</v>
      </c>
      <c r="V27" s="43">
        <f t="shared" si="28"/>
        <v>-2.5019390509832543E-2</v>
      </c>
      <c r="W27" s="43">
        <f t="shared" si="29"/>
        <v>99.24941828470503</v>
      </c>
      <c r="X27" s="36">
        <f t="shared" si="8"/>
        <v>0</v>
      </c>
      <c r="Y27" s="34">
        <f t="shared" si="9"/>
        <v>1</v>
      </c>
      <c r="Z27" s="14">
        <f t="shared" si="10"/>
        <v>-0.22238146222924046</v>
      </c>
      <c r="AA27" s="14">
        <f t="shared" si="11"/>
        <v>-0.30254630906127478</v>
      </c>
      <c r="AB27" s="14">
        <f t="shared" si="30"/>
        <v>-0.30254630906127478</v>
      </c>
      <c r="AC27" s="14">
        <f t="shared" si="31"/>
        <v>90.923610728161762</v>
      </c>
      <c r="AD27" s="36">
        <f t="shared" si="12"/>
        <v>0</v>
      </c>
      <c r="AE27" s="42">
        <f t="shared" si="13"/>
        <v>1</v>
      </c>
      <c r="AF27" s="14">
        <f t="shared" si="14"/>
        <v>-0.38522620762584209</v>
      </c>
      <c r="AG27" s="14">
        <f t="shared" si="15"/>
        <v>-0.52409389749729818</v>
      </c>
      <c r="AH27" s="14">
        <f t="shared" si="32"/>
        <v>-0.52409389749729818</v>
      </c>
      <c r="AI27" s="14">
        <f t="shared" si="33"/>
        <v>84.277183075081055</v>
      </c>
      <c r="AJ27" s="36">
        <f t="shared" si="16"/>
        <v>0</v>
      </c>
      <c r="AK27" s="42">
        <f t="shared" si="17"/>
        <v>1</v>
      </c>
      <c r="AL27" s="14">
        <f t="shared" si="18"/>
        <v>-0.57717937473881409</v>
      </c>
      <c r="AM27" s="14">
        <f t="shared" si="19"/>
        <v>-0.78524301325761181</v>
      </c>
      <c r="AN27" s="14">
        <f t="shared" si="34"/>
        <v>-0.78524301325761181</v>
      </c>
      <c r="AO27" s="14">
        <f t="shared" si="35"/>
        <v>76.442709602271648</v>
      </c>
      <c r="AQ27" s="62">
        <f t="shared" si="36"/>
        <v>107.1375914211451</v>
      </c>
      <c r="AR27" s="63">
        <f t="shared" si="37"/>
        <v>99.24941828470503</v>
      </c>
      <c r="AS27" s="63">
        <f t="shared" si="38"/>
        <v>90.923610728161762</v>
      </c>
      <c r="AT27" s="63">
        <f t="shared" si="39"/>
        <v>84.277183075081055</v>
      </c>
      <c r="AU27" s="63">
        <f t="shared" si="40"/>
        <v>76.442709602271648</v>
      </c>
      <c r="AV27" s="14">
        <f t="shared" si="41"/>
        <v>7.8881731364400736</v>
      </c>
      <c r="AW27" s="14">
        <f t="shared" si="41"/>
        <v>8.3258075565432677</v>
      </c>
      <c r="AX27" s="14">
        <f t="shared" si="41"/>
        <v>6.6464276530807069</v>
      </c>
      <c r="AY27" s="14">
        <f t="shared" si="41"/>
        <v>7.8344734728094068</v>
      </c>
      <c r="AZ27" s="14">
        <f t="shared" si="42"/>
        <v>30.694881818873455</v>
      </c>
    </row>
    <row r="28" spans="1:52" x14ac:dyDescent="0.3">
      <c r="A28" s="7">
        <v>2000</v>
      </c>
      <c r="B28" s="2" t="s">
        <v>26</v>
      </c>
      <c r="C28" s="4">
        <v>11.279579999999999</v>
      </c>
      <c r="D28" s="4">
        <v>6.7669199999999998</v>
      </c>
      <c r="E28" s="4">
        <v>58.025130000000004</v>
      </c>
      <c r="F28" s="173" t="s">
        <v>26</v>
      </c>
      <c r="G28" s="4">
        <f t="shared" si="21"/>
        <v>58.025130000000004</v>
      </c>
      <c r="H28" s="1">
        <f t="shared" si="22"/>
        <v>49.526760000000003</v>
      </c>
      <c r="I28" s="11">
        <f t="shared" si="23"/>
        <v>44.19529</v>
      </c>
      <c r="J28" s="1">
        <f t="shared" si="24"/>
        <v>37.2119</v>
      </c>
      <c r="K28" s="12">
        <f t="shared" si="25"/>
        <v>29.165016999999999</v>
      </c>
      <c r="L28" s="36">
        <f t="shared" si="0"/>
        <v>1</v>
      </c>
      <c r="M28" s="34">
        <f t="shared" si="1"/>
        <v>0</v>
      </c>
      <c r="N28" s="14">
        <f t="shared" si="2"/>
        <v>0.56978197472573267</v>
      </c>
      <c r="O28" s="14">
        <f t="shared" si="3"/>
        <v>0.77517897263042801</v>
      </c>
      <c r="P28" s="14">
        <f t="shared" si="26"/>
        <v>0.56978197472573267</v>
      </c>
      <c r="Q28" s="14">
        <f t="shared" si="27"/>
        <v>117.09345924177198</v>
      </c>
      <c r="R28" s="36">
        <f t="shared" si="4"/>
        <v>1</v>
      </c>
      <c r="S28" s="34">
        <f t="shared" si="5"/>
        <v>0</v>
      </c>
      <c r="T28" s="14">
        <f t="shared" si="6"/>
        <v>0.29596172998658676</v>
      </c>
      <c r="U28" s="43">
        <f t="shared" si="7"/>
        <v>0.40265104893737735</v>
      </c>
      <c r="V28" s="43">
        <f t="shared" si="28"/>
        <v>0.29596172998658676</v>
      </c>
      <c r="W28" s="43">
        <f t="shared" si="29"/>
        <v>108.87885189959761</v>
      </c>
      <c r="X28" s="36">
        <f t="shared" si="8"/>
        <v>1</v>
      </c>
      <c r="Y28" s="34">
        <f t="shared" si="9"/>
        <v>0</v>
      </c>
      <c r="Z28" s="14">
        <f t="shared" si="10"/>
        <v>0.12418003300005701</v>
      </c>
      <c r="AA28" s="14">
        <f t="shared" si="11"/>
        <v>0.1689448853634461</v>
      </c>
      <c r="AB28" s="14">
        <f t="shared" si="30"/>
        <v>0.12418003300005701</v>
      </c>
      <c r="AC28" s="14">
        <f t="shared" si="31"/>
        <v>103.72540099000172</v>
      </c>
      <c r="AD28" s="36">
        <f t="shared" si="12"/>
        <v>0</v>
      </c>
      <c r="AE28" s="42">
        <f t="shared" si="13"/>
        <v>1</v>
      </c>
      <c r="AF28" s="14">
        <f t="shared" si="14"/>
        <v>-0.10082706352655972</v>
      </c>
      <c r="AG28" s="14">
        <f t="shared" si="15"/>
        <v>-0.13717355582454796</v>
      </c>
      <c r="AH28" s="14">
        <f t="shared" si="32"/>
        <v>-0.13717355582454796</v>
      </c>
      <c r="AI28" s="14">
        <f t="shared" si="33"/>
        <v>95.884793325263558</v>
      </c>
      <c r="AJ28" s="36">
        <f t="shared" si="16"/>
        <v>0</v>
      </c>
      <c r="AK28" s="42">
        <f t="shared" si="17"/>
        <v>1</v>
      </c>
      <c r="AL28" s="14">
        <f t="shared" si="18"/>
        <v>-0.36010025031970622</v>
      </c>
      <c r="AM28" s="14">
        <f t="shared" si="19"/>
        <v>-0.48991044727442684</v>
      </c>
      <c r="AN28" s="14">
        <f t="shared" si="34"/>
        <v>-0.48991044727442684</v>
      </c>
      <c r="AO28" s="14">
        <f t="shared" si="35"/>
        <v>85.30268658176719</v>
      </c>
      <c r="AQ28" s="62">
        <f t="shared" si="36"/>
        <v>117.09345924177198</v>
      </c>
      <c r="AR28" s="63">
        <f t="shared" si="37"/>
        <v>108.87885189959761</v>
      </c>
      <c r="AS28" s="63">
        <f t="shared" si="38"/>
        <v>103.72540099000172</v>
      </c>
      <c r="AT28" s="63">
        <f t="shared" si="39"/>
        <v>95.884793325263558</v>
      </c>
      <c r="AU28" s="63">
        <f t="shared" si="40"/>
        <v>85.30268658176719</v>
      </c>
      <c r="AV28" s="14">
        <f t="shared" si="41"/>
        <v>8.214607342174375</v>
      </c>
      <c r="AW28" s="14">
        <f t="shared" si="41"/>
        <v>5.1534509095958896</v>
      </c>
      <c r="AX28" s="14">
        <f t="shared" si="41"/>
        <v>7.8406076647381582</v>
      </c>
      <c r="AY28" s="14">
        <f t="shared" si="41"/>
        <v>10.582106743496368</v>
      </c>
      <c r="AZ28" s="14">
        <f t="shared" si="42"/>
        <v>31.790772660004791</v>
      </c>
    </row>
    <row r="29" spans="1:52" x14ac:dyDescent="0.3">
      <c r="A29" s="7">
        <v>2000</v>
      </c>
      <c r="B29" s="2" t="s">
        <v>27</v>
      </c>
      <c r="C29" s="4">
        <v>7.9556699999999996</v>
      </c>
      <c r="D29" s="4">
        <v>8.71204</v>
      </c>
      <c r="E29" s="4">
        <v>52.511209999999998</v>
      </c>
      <c r="F29" s="173" t="s">
        <v>27</v>
      </c>
      <c r="G29" s="4">
        <f t="shared" si="21"/>
        <v>52.511209999999998</v>
      </c>
      <c r="H29" s="1">
        <f t="shared" si="22"/>
        <v>44.891559999999998</v>
      </c>
      <c r="I29" s="11">
        <f t="shared" si="23"/>
        <v>39.672350000000002</v>
      </c>
      <c r="J29" s="1">
        <f t="shared" si="24"/>
        <v>34.087899999999998</v>
      </c>
      <c r="K29" s="12">
        <f t="shared" si="25"/>
        <v>28.737288999999997</v>
      </c>
      <c r="L29" s="36">
        <f t="shared" si="0"/>
        <v>1</v>
      </c>
      <c r="M29" s="34">
        <f t="shared" si="1"/>
        <v>0</v>
      </c>
      <c r="N29" s="14">
        <f t="shared" si="2"/>
        <v>0.39212167941356424</v>
      </c>
      <c r="O29" s="14">
        <f t="shared" si="3"/>
        <v>0.53347507305797026</v>
      </c>
      <c r="P29" s="14">
        <f t="shared" si="26"/>
        <v>0.39212167941356424</v>
      </c>
      <c r="Q29" s="14">
        <f t="shared" si="27"/>
        <v>111.76365038240692</v>
      </c>
      <c r="R29" s="36">
        <f t="shared" si="4"/>
        <v>1</v>
      </c>
      <c r="S29" s="34">
        <f t="shared" si="5"/>
        <v>0</v>
      </c>
      <c r="T29" s="14">
        <f t="shared" si="6"/>
        <v>0.14661407879996036</v>
      </c>
      <c r="U29" s="43">
        <f t="shared" si="7"/>
        <v>0.19946603441082339</v>
      </c>
      <c r="V29" s="43">
        <f t="shared" si="28"/>
        <v>0.14661407879996036</v>
      </c>
      <c r="W29" s="43">
        <f t="shared" si="29"/>
        <v>104.3984223639988</v>
      </c>
      <c r="X29" s="36">
        <f t="shared" si="8"/>
        <v>0</v>
      </c>
      <c r="Y29" s="34">
        <f t="shared" si="9"/>
        <v>1</v>
      </c>
      <c r="Z29" s="14">
        <f t="shared" si="10"/>
        <v>-2.155056448398663E-2</v>
      </c>
      <c r="AA29" s="14">
        <f t="shared" si="11"/>
        <v>-2.9319187298516843E-2</v>
      </c>
      <c r="AB29" s="14">
        <f t="shared" si="30"/>
        <v>-2.9319187298516843E-2</v>
      </c>
      <c r="AC29" s="14">
        <f t="shared" si="31"/>
        <v>99.120424381044501</v>
      </c>
      <c r="AD29" s="36">
        <f t="shared" si="12"/>
        <v>0</v>
      </c>
      <c r="AE29" s="42">
        <f t="shared" si="13"/>
        <v>1</v>
      </c>
      <c r="AF29" s="14">
        <f t="shared" si="14"/>
        <v>-0.20148335932976577</v>
      </c>
      <c r="AG29" s="14">
        <f t="shared" si="15"/>
        <v>-0.27411478497991437</v>
      </c>
      <c r="AH29" s="14">
        <f t="shared" si="32"/>
        <v>-0.27411478497991437</v>
      </c>
      <c r="AI29" s="14">
        <f t="shared" si="33"/>
        <v>91.77655645060257</v>
      </c>
      <c r="AJ29" s="36">
        <f t="shared" si="16"/>
        <v>0</v>
      </c>
      <c r="AK29" s="42">
        <f t="shared" si="17"/>
        <v>1</v>
      </c>
      <c r="AL29" s="14">
        <f t="shared" si="18"/>
        <v>-0.37388178556020363</v>
      </c>
      <c r="AM29" s="14">
        <f t="shared" si="19"/>
        <v>-0.50865999851135602</v>
      </c>
      <c r="AN29" s="14">
        <f t="shared" si="34"/>
        <v>-0.50865999851135602</v>
      </c>
      <c r="AO29" s="14">
        <f t="shared" si="35"/>
        <v>84.740200044659318</v>
      </c>
      <c r="AQ29" s="62">
        <f t="shared" si="36"/>
        <v>111.76365038240692</v>
      </c>
      <c r="AR29" s="63">
        <f t="shared" si="37"/>
        <v>104.3984223639988</v>
      </c>
      <c r="AS29" s="63">
        <f t="shared" si="38"/>
        <v>99.120424381044501</v>
      </c>
      <c r="AT29" s="63">
        <f t="shared" si="39"/>
        <v>91.77655645060257</v>
      </c>
      <c r="AU29" s="63">
        <f t="shared" si="40"/>
        <v>84.740200044659318</v>
      </c>
      <c r="AV29" s="14">
        <f t="shared" si="41"/>
        <v>7.3652280184081178</v>
      </c>
      <c r="AW29" s="14">
        <f t="shared" si="41"/>
        <v>5.2779979829543038</v>
      </c>
      <c r="AX29" s="14">
        <f t="shared" si="41"/>
        <v>7.343867930441931</v>
      </c>
      <c r="AY29" s="14">
        <f t="shared" si="41"/>
        <v>7.036356405943252</v>
      </c>
      <c r="AZ29" s="14">
        <f t="shared" si="42"/>
        <v>27.023450337747605</v>
      </c>
    </row>
    <row r="30" spans="1:52" x14ac:dyDescent="0.3">
      <c r="A30" s="7">
        <v>2000</v>
      </c>
      <c r="B30" s="2" t="s">
        <v>28</v>
      </c>
      <c r="C30" s="4">
        <v>4.3902200000000002</v>
      </c>
      <c r="D30" s="4">
        <v>5.6940499999999998</v>
      </c>
      <c r="E30" s="4">
        <v>45.672330000000002</v>
      </c>
      <c r="F30" s="173" t="s">
        <v>28</v>
      </c>
      <c r="G30" s="4">
        <f t="shared" si="21"/>
        <v>45.672330000000002</v>
      </c>
      <c r="H30" s="1">
        <f t="shared" si="22"/>
        <v>38.963920000000002</v>
      </c>
      <c r="I30" s="11">
        <f t="shared" si="23"/>
        <v>32.743610000000004</v>
      </c>
      <c r="J30" s="1">
        <f t="shared" si="24"/>
        <v>26.9467</v>
      </c>
      <c r="K30" s="12">
        <f t="shared" si="25"/>
        <v>22.257635000000001</v>
      </c>
      <c r="L30" s="36">
        <f t="shared" si="0"/>
        <v>1</v>
      </c>
      <c r="M30" s="34">
        <f t="shared" si="1"/>
        <v>0</v>
      </c>
      <c r="N30" s="14">
        <f t="shared" si="2"/>
        <v>0.17177074207597492</v>
      </c>
      <c r="O30" s="14">
        <f t="shared" si="3"/>
        <v>0.23369125959892706</v>
      </c>
      <c r="P30" s="14">
        <f t="shared" si="26"/>
        <v>0.17177074207597492</v>
      </c>
      <c r="Q30" s="14">
        <f t="shared" si="27"/>
        <v>105.15312226227925</v>
      </c>
      <c r="R30" s="36">
        <f t="shared" si="4"/>
        <v>0</v>
      </c>
      <c r="S30" s="34">
        <f t="shared" si="5"/>
        <v>1</v>
      </c>
      <c r="T30" s="14">
        <f t="shared" si="6"/>
        <v>-4.4376409437848728E-2</v>
      </c>
      <c r="U30" s="43">
        <f t="shared" si="7"/>
        <v>-6.037337262839397E-2</v>
      </c>
      <c r="V30" s="43">
        <f t="shared" si="28"/>
        <v>-6.037337262839397E-2</v>
      </c>
      <c r="W30" s="43">
        <f t="shared" si="29"/>
        <v>98.188798821148183</v>
      </c>
      <c r="X30" s="36">
        <f t="shared" si="8"/>
        <v>0</v>
      </c>
      <c r="Y30" s="34">
        <f t="shared" si="9"/>
        <v>1</v>
      </c>
      <c r="Z30" s="14">
        <f t="shared" si="10"/>
        <v>-0.24479682024055038</v>
      </c>
      <c r="AA30" s="14">
        <f t="shared" si="11"/>
        <v>-0.3330420336807039</v>
      </c>
      <c r="AB30" s="14">
        <f t="shared" si="30"/>
        <v>-0.3330420336807039</v>
      </c>
      <c r="AC30" s="14">
        <f t="shared" si="31"/>
        <v>90.008738989578887</v>
      </c>
      <c r="AD30" s="36">
        <f t="shared" si="12"/>
        <v>0</v>
      </c>
      <c r="AE30" s="42">
        <f t="shared" si="13"/>
        <v>1</v>
      </c>
      <c r="AF30" s="14">
        <f t="shared" si="14"/>
        <v>-0.43157514537005204</v>
      </c>
      <c r="AG30" s="14">
        <f t="shared" si="15"/>
        <v>-0.58715086233084313</v>
      </c>
      <c r="AH30" s="14">
        <f t="shared" si="32"/>
        <v>-0.58715086233084313</v>
      </c>
      <c r="AI30" s="14">
        <f t="shared" si="33"/>
        <v>82.385474130074698</v>
      </c>
      <c r="AJ30" s="36">
        <f t="shared" si="16"/>
        <v>0</v>
      </c>
      <c r="AK30" s="42">
        <f t="shared" si="17"/>
        <v>1</v>
      </c>
      <c r="AL30" s="14">
        <f t="shared" si="18"/>
        <v>-0.58265834437147968</v>
      </c>
      <c r="AM30" s="14">
        <f t="shared" si="19"/>
        <v>-0.79269706101503257</v>
      </c>
      <c r="AN30" s="14">
        <f t="shared" si="34"/>
        <v>-0.79269706101503257</v>
      </c>
      <c r="AO30" s="14">
        <f t="shared" si="35"/>
        <v>76.219088169549025</v>
      </c>
      <c r="AQ30" s="62">
        <f t="shared" si="36"/>
        <v>105.15312226227925</v>
      </c>
      <c r="AR30" s="63">
        <f t="shared" si="37"/>
        <v>98.188798821148183</v>
      </c>
      <c r="AS30" s="63">
        <f t="shared" si="38"/>
        <v>90.008738989578887</v>
      </c>
      <c r="AT30" s="63">
        <f t="shared" si="39"/>
        <v>82.385474130074698</v>
      </c>
      <c r="AU30" s="63">
        <f t="shared" si="40"/>
        <v>76.219088169549025</v>
      </c>
      <c r="AV30" s="14">
        <f t="shared" si="41"/>
        <v>6.9643234411310715</v>
      </c>
      <c r="AW30" s="14">
        <f t="shared" si="41"/>
        <v>8.1800598315692952</v>
      </c>
      <c r="AX30" s="14">
        <f t="shared" si="41"/>
        <v>7.6232648595041894</v>
      </c>
      <c r="AY30" s="14">
        <f t="shared" si="41"/>
        <v>6.1663859605256732</v>
      </c>
      <c r="AZ30" s="14">
        <f t="shared" si="42"/>
        <v>28.934034092730229</v>
      </c>
    </row>
    <row r="31" spans="1:52" x14ac:dyDescent="0.3">
      <c r="A31" s="7">
        <v>2000</v>
      </c>
      <c r="B31" s="2" t="s">
        <v>29</v>
      </c>
      <c r="C31" s="4">
        <v>9.723279999999999</v>
      </c>
      <c r="D31" s="4">
        <v>7.431989999999999</v>
      </c>
      <c r="E31" s="4">
        <v>56.311929999999997</v>
      </c>
      <c r="F31" s="173" t="s">
        <v>29</v>
      </c>
      <c r="G31" s="4">
        <f t="shared" si="21"/>
        <v>56.311929999999997</v>
      </c>
      <c r="H31" s="1">
        <f t="shared" si="22"/>
        <v>45.230789999999999</v>
      </c>
      <c r="I31" s="11">
        <f t="shared" si="23"/>
        <v>39.828089999999996</v>
      </c>
      <c r="J31" s="1">
        <f t="shared" si="24"/>
        <v>33.348399999999998</v>
      </c>
      <c r="K31" s="12">
        <f t="shared" si="25"/>
        <v>29.122373</v>
      </c>
      <c r="L31" s="36">
        <f t="shared" si="0"/>
        <v>1</v>
      </c>
      <c r="M31" s="34">
        <f t="shared" si="1"/>
        <v>0</v>
      </c>
      <c r="N31" s="14">
        <f t="shared" si="2"/>
        <v>0.51458211365977446</v>
      </c>
      <c r="O31" s="14">
        <f t="shared" si="3"/>
        <v>0.7000804726979778</v>
      </c>
      <c r="P31" s="14">
        <f t="shared" si="26"/>
        <v>0.51458211365977446</v>
      </c>
      <c r="Q31" s="14">
        <f t="shared" si="27"/>
        <v>115.43746340979324</v>
      </c>
      <c r="R31" s="36">
        <f t="shared" si="4"/>
        <v>1</v>
      </c>
      <c r="S31" s="34">
        <f t="shared" si="5"/>
        <v>0</v>
      </c>
      <c r="T31" s="14">
        <f t="shared" si="6"/>
        <v>0.15754417970435269</v>
      </c>
      <c r="U31" s="43">
        <f t="shared" si="7"/>
        <v>0.21433625629506634</v>
      </c>
      <c r="V31" s="43">
        <f t="shared" si="28"/>
        <v>0.15754417970435269</v>
      </c>
      <c r="W31" s="43">
        <f t="shared" si="29"/>
        <v>104.72632539113059</v>
      </c>
      <c r="X31" s="36">
        <f t="shared" si="8"/>
        <v>0</v>
      </c>
      <c r="Y31" s="34">
        <f t="shared" si="9"/>
        <v>1</v>
      </c>
      <c r="Z31" s="14">
        <f t="shared" si="10"/>
        <v>-1.6532571043400605E-2</v>
      </c>
      <c r="AA31" s="14">
        <f t="shared" si="11"/>
        <v>-2.2492290042224916E-2</v>
      </c>
      <c r="AB31" s="14">
        <f t="shared" si="30"/>
        <v>-2.2492290042224916E-2</v>
      </c>
      <c r="AC31" s="14">
        <f t="shared" si="31"/>
        <v>99.325231298733257</v>
      </c>
      <c r="AD31" s="36">
        <f t="shared" si="12"/>
        <v>0</v>
      </c>
      <c r="AE31" s="42">
        <f t="shared" si="13"/>
        <v>1</v>
      </c>
      <c r="AF31" s="14">
        <f t="shared" si="14"/>
        <v>-0.22531028978638254</v>
      </c>
      <c r="AG31" s="14">
        <f t="shared" si="15"/>
        <v>-0.30653093061384307</v>
      </c>
      <c r="AH31" s="14">
        <f t="shared" si="32"/>
        <v>-0.30653093061384307</v>
      </c>
      <c r="AI31" s="14">
        <f t="shared" si="33"/>
        <v>90.804072081584707</v>
      </c>
      <c r="AJ31" s="36">
        <f t="shared" si="16"/>
        <v>0</v>
      </c>
      <c r="AK31" s="42">
        <f t="shared" si="17"/>
        <v>1</v>
      </c>
      <c r="AL31" s="14">
        <f t="shared" si="18"/>
        <v>-0.36147425386587517</v>
      </c>
      <c r="AM31" s="14">
        <f t="shared" si="19"/>
        <v>-0.4917797564217064</v>
      </c>
      <c r="AN31" s="14">
        <f t="shared" si="34"/>
        <v>-0.4917797564217064</v>
      </c>
      <c r="AO31" s="14">
        <f t="shared" si="35"/>
        <v>85.24660730734881</v>
      </c>
      <c r="AQ31" s="62">
        <f t="shared" si="36"/>
        <v>115.43746340979324</v>
      </c>
      <c r="AR31" s="63">
        <f t="shared" si="37"/>
        <v>104.72632539113059</v>
      </c>
      <c r="AS31" s="63">
        <f t="shared" si="38"/>
        <v>99.325231298733257</v>
      </c>
      <c r="AT31" s="63">
        <f t="shared" si="39"/>
        <v>90.804072081584707</v>
      </c>
      <c r="AU31" s="63">
        <f t="shared" si="40"/>
        <v>85.24660730734881</v>
      </c>
      <c r="AV31" s="14">
        <f t="shared" si="41"/>
        <v>10.711138018662652</v>
      </c>
      <c r="AW31" s="14">
        <f t="shared" si="41"/>
        <v>5.4010940923973294</v>
      </c>
      <c r="AX31" s="14">
        <f t="shared" si="41"/>
        <v>8.5211592171485506</v>
      </c>
      <c r="AY31" s="14">
        <f t="shared" si="41"/>
        <v>5.5574647742358962</v>
      </c>
      <c r="AZ31" s="14">
        <f t="shared" si="42"/>
        <v>30.190856102444428</v>
      </c>
    </row>
    <row r="32" spans="1:52" x14ac:dyDescent="0.3">
      <c r="A32" s="7">
        <v>2000</v>
      </c>
      <c r="B32" s="2" t="s">
        <v>30</v>
      </c>
      <c r="C32" s="4">
        <v>5.1306099999999999</v>
      </c>
      <c r="D32" s="4">
        <v>6.6364500000000008</v>
      </c>
      <c r="E32" s="4">
        <v>47.332270000000001</v>
      </c>
      <c r="F32" s="173" t="s">
        <v>30</v>
      </c>
      <c r="G32" s="4">
        <f t="shared" si="21"/>
        <v>47.332270000000001</v>
      </c>
      <c r="H32" s="1">
        <f t="shared" si="22"/>
        <v>41.815379999999998</v>
      </c>
      <c r="I32" s="11">
        <f t="shared" si="23"/>
        <v>35.927889999999998</v>
      </c>
      <c r="J32" s="1">
        <f t="shared" si="24"/>
        <v>31.7438</v>
      </c>
      <c r="K32" s="12">
        <f t="shared" si="25"/>
        <v>25.609836999999999</v>
      </c>
      <c r="L32" s="36">
        <f t="shared" si="0"/>
        <v>1</v>
      </c>
      <c r="M32" s="34">
        <f t="shared" si="1"/>
        <v>0</v>
      </c>
      <c r="N32" s="14">
        <f t="shared" si="2"/>
        <v>0.22525454862385383</v>
      </c>
      <c r="O32" s="14">
        <f t="shared" si="3"/>
        <v>0.30645509568220447</v>
      </c>
      <c r="P32" s="14">
        <f t="shared" si="26"/>
        <v>0.22525454862385383</v>
      </c>
      <c r="Q32" s="14">
        <f t="shared" si="27"/>
        <v>106.75763645871561</v>
      </c>
      <c r="R32" s="36">
        <f t="shared" si="4"/>
        <v>1</v>
      </c>
      <c r="S32" s="34">
        <f t="shared" si="5"/>
        <v>0</v>
      </c>
      <c r="T32" s="14">
        <f t="shared" si="6"/>
        <v>4.7498558945957073E-2</v>
      </c>
      <c r="U32" s="43">
        <f t="shared" si="7"/>
        <v>6.4621005504563858E-2</v>
      </c>
      <c r="V32" s="43">
        <f t="shared" si="28"/>
        <v>4.7498558945957073E-2</v>
      </c>
      <c r="W32" s="43">
        <f t="shared" si="29"/>
        <v>101.42495676837871</v>
      </c>
      <c r="X32" s="36">
        <f t="shared" si="8"/>
        <v>0</v>
      </c>
      <c r="Y32" s="34">
        <f t="shared" si="9"/>
        <v>1</v>
      </c>
      <c r="Z32" s="14">
        <f t="shared" si="10"/>
        <v>-0.14219828323663486</v>
      </c>
      <c r="AA32" s="14">
        <f t="shared" si="11"/>
        <v>-0.19345841742755121</v>
      </c>
      <c r="AB32" s="14">
        <f t="shared" si="30"/>
        <v>-0.19345841742755121</v>
      </c>
      <c r="AC32" s="14">
        <f t="shared" si="31"/>
        <v>94.196247477173458</v>
      </c>
      <c r="AD32" s="36">
        <f t="shared" si="12"/>
        <v>0</v>
      </c>
      <c r="AE32" s="42">
        <f t="shared" si="13"/>
        <v>1</v>
      </c>
      <c r="AF32" s="14">
        <f t="shared" si="14"/>
        <v>-0.27701102353984736</v>
      </c>
      <c r="AG32" s="14">
        <f t="shared" si="15"/>
        <v>-0.37686892558909935</v>
      </c>
      <c r="AH32" s="14">
        <f t="shared" si="32"/>
        <v>-0.37686892558909935</v>
      </c>
      <c r="AI32" s="14">
        <f t="shared" si="33"/>
        <v>88.693932232327015</v>
      </c>
      <c r="AJ32" s="36">
        <f t="shared" si="16"/>
        <v>0</v>
      </c>
      <c r="AK32" s="42">
        <f t="shared" si="17"/>
        <v>1</v>
      </c>
      <c r="AL32" s="14">
        <f t="shared" si="18"/>
        <v>-0.47464930592586557</v>
      </c>
      <c r="AM32" s="14">
        <f t="shared" si="19"/>
        <v>-0.64575254684823447</v>
      </c>
      <c r="AN32" s="14">
        <f t="shared" si="34"/>
        <v>-0.64575254684823447</v>
      </c>
      <c r="AO32" s="14">
        <f t="shared" si="35"/>
        <v>80.627423594552965</v>
      </c>
      <c r="AQ32" s="62">
        <f t="shared" si="36"/>
        <v>106.75763645871561</v>
      </c>
      <c r="AR32" s="63">
        <f t="shared" si="37"/>
        <v>101.42495676837871</v>
      </c>
      <c r="AS32" s="63">
        <f t="shared" si="38"/>
        <v>94.196247477173458</v>
      </c>
      <c r="AT32" s="63">
        <f t="shared" si="39"/>
        <v>88.693932232327015</v>
      </c>
      <c r="AU32" s="63">
        <f t="shared" si="40"/>
        <v>80.627423594552965</v>
      </c>
      <c r="AV32" s="14">
        <f t="shared" si="41"/>
        <v>5.3326796903369029</v>
      </c>
      <c r="AW32" s="14">
        <f t="shared" si="41"/>
        <v>7.2287092912052486</v>
      </c>
      <c r="AX32" s="14">
        <f t="shared" si="41"/>
        <v>5.502315244846443</v>
      </c>
      <c r="AY32" s="14">
        <f t="shared" si="41"/>
        <v>8.0665086377740494</v>
      </c>
      <c r="AZ32" s="14">
        <f t="shared" si="42"/>
        <v>26.130212864162644</v>
      </c>
    </row>
    <row r="33" spans="1:52" x14ac:dyDescent="0.3">
      <c r="A33" s="7">
        <v>2000</v>
      </c>
      <c r="B33" s="2" t="s">
        <v>31</v>
      </c>
      <c r="C33" s="4">
        <v>7.7993199999999998</v>
      </c>
      <c r="D33" s="4">
        <v>6.2909699999999997</v>
      </c>
      <c r="E33" s="4">
        <v>50.553780000000003</v>
      </c>
      <c r="F33" s="173" t="s">
        <v>31</v>
      </c>
      <c r="G33" s="4">
        <f t="shared" si="21"/>
        <v>50.553780000000003</v>
      </c>
      <c r="H33" s="1">
        <f t="shared" si="22"/>
        <v>44.094889999999999</v>
      </c>
      <c r="I33" s="11">
        <f t="shared" si="23"/>
        <v>38.96987</v>
      </c>
      <c r="J33" s="1">
        <f t="shared" si="24"/>
        <v>32.288400000000003</v>
      </c>
      <c r="K33" s="12">
        <f t="shared" si="25"/>
        <v>26.864832</v>
      </c>
      <c r="L33" s="36">
        <f t="shared" si="0"/>
        <v>1</v>
      </c>
      <c r="M33" s="34">
        <f t="shared" si="1"/>
        <v>0</v>
      </c>
      <c r="N33" s="14">
        <f t="shared" si="2"/>
        <v>0.32905264833351655</v>
      </c>
      <c r="O33" s="14">
        <f t="shared" si="3"/>
        <v>0.44767069719830704</v>
      </c>
      <c r="P33" s="14">
        <f t="shared" si="26"/>
        <v>0.32905264833351655</v>
      </c>
      <c r="Q33" s="14">
        <f t="shared" si="27"/>
        <v>109.8715794500055</v>
      </c>
      <c r="R33" s="36">
        <f t="shared" si="4"/>
        <v>1</v>
      </c>
      <c r="S33" s="34">
        <f t="shared" si="5"/>
        <v>0</v>
      </c>
      <c r="T33" s="14">
        <f t="shared" si="6"/>
        <v>0.12094511235388482</v>
      </c>
      <c r="U33" s="43">
        <f t="shared" si="7"/>
        <v>0.16454382921517502</v>
      </c>
      <c r="V33" s="43">
        <f t="shared" si="28"/>
        <v>0.12094511235388482</v>
      </c>
      <c r="W33" s="43">
        <f t="shared" si="29"/>
        <v>103.62835337061655</v>
      </c>
      <c r="X33" s="36">
        <f t="shared" si="8"/>
        <v>0</v>
      </c>
      <c r="Y33" s="34">
        <f t="shared" si="9"/>
        <v>1</v>
      </c>
      <c r="Z33" s="14">
        <f t="shared" si="10"/>
        <v>-4.4184698503140364E-2</v>
      </c>
      <c r="AA33" s="14">
        <f t="shared" si="11"/>
        <v>-6.0112553065822187E-2</v>
      </c>
      <c r="AB33" s="14">
        <f t="shared" si="30"/>
        <v>-6.0112553065822187E-2</v>
      </c>
      <c r="AC33" s="14">
        <f t="shared" si="31"/>
        <v>98.196623408025332</v>
      </c>
      <c r="AD33" s="36">
        <f t="shared" si="12"/>
        <v>0</v>
      </c>
      <c r="AE33" s="42">
        <f t="shared" si="13"/>
        <v>1</v>
      </c>
      <c r="AF33" s="14">
        <f t="shared" si="14"/>
        <v>-0.25946383445712451</v>
      </c>
      <c r="AG33" s="14">
        <f t="shared" si="15"/>
        <v>-0.35299626445017074</v>
      </c>
      <c r="AH33" s="14">
        <f t="shared" si="32"/>
        <v>-0.35299626445017074</v>
      </c>
      <c r="AI33" s="14">
        <f t="shared" si="33"/>
        <v>89.410112066494875</v>
      </c>
      <c r="AJ33" s="36">
        <f t="shared" si="16"/>
        <v>0</v>
      </c>
      <c r="AK33" s="42">
        <f t="shared" si="17"/>
        <v>1</v>
      </c>
      <c r="AL33" s="14">
        <f t="shared" si="18"/>
        <v>-0.43421295895033918</v>
      </c>
      <c r="AM33" s="14">
        <f t="shared" si="19"/>
        <v>-0.59073956417094931</v>
      </c>
      <c r="AN33" s="14">
        <f t="shared" si="34"/>
        <v>-0.59073956417094931</v>
      </c>
      <c r="AO33" s="14">
        <f t="shared" si="35"/>
        <v>82.277813074871517</v>
      </c>
      <c r="AQ33" s="62">
        <f t="shared" si="36"/>
        <v>109.8715794500055</v>
      </c>
      <c r="AR33" s="63">
        <f t="shared" si="37"/>
        <v>103.62835337061655</v>
      </c>
      <c r="AS33" s="63">
        <f t="shared" si="38"/>
        <v>98.196623408025332</v>
      </c>
      <c r="AT33" s="63">
        <f t="shared" si="39"/>
        <v>89.410112066494875</v>
      </c>
      <c r="AU33" s="63">
        <f t="shared" si="40"/>
        <v>82.277813074871517</v>
      </c>
      <c r="AV33" s="14">
        <f t="shared" si="41"/>
        <v>6.2432260793889469</v>
      </c>
      <c r="AW33" s="14">
        <f t="shared" si="41"/>
        <v>5.4317299625912199</v>
      </c>
      <c r="AX33" s="14">
        <f t="shared" si="41"/>
        <v>8.7865113415304563</v>
      </c>
      <c r="AY33" s="14">
        <f t="shared" si="41"/>
        <v>7.1322989916233581</v>
      </c>
      <c r="AZ33" s="14">
        <f t="shared" si="42"/>
        <v>27.593766375133981</v>
      </c>
    </row>
    <row r="34" spans="1:52" x14ac:dyDescent="0.3">
      <c r="A34" s="7">
        <v>2000</v>
      </c>
      <c r="B34" s="2" t="s">
        <v>32</v>
      </c>
      <c r="C34" s="4">
        <v>14.853160000000001</v>
      </c>
      <c r="D34" s="4">
        <v>9.8937300000000015</v>
      </c>
      <c r="E34" s="4">
        <v>62.164109999999994</v>
      </c>
      <c r="F34" s="173" t="s">
        <v>32</v>
      </c>
      <c r="G34" s="4">
        <f t="shared" si="21"/>
        <v>62.164109999999994</v>
      </c>
      <c r="H34" s="1">
        <f t="shared" si="22"/>
        <v>55.421590000000002</v>
      </c>
      <c r="I34" s="11">
        <f t="shared" si="23"/>
        <v>50.723179999999999</v>
      </c>
      <c r="J34" s="1">
        <f t="shared" si="24"/>
        <v>45.097000000000001</v>
      </c>
      <c r="K34" s="12">
        <f t="shared" si="25"/>
        <v>39.774287999999999</v>
      </c>
      <c r="L34" s="36">
        <f t="shared" si="0"/>
        <v>1</v>
      </c>
      <c r="M34" s="34">
        <f t="shared" si="1"/>
        <v>0</v>
      </c>
      <c r="N34" s="14">
        <f t="shared" si="2"/>
        <v>0.70314125616092871</v>
      </c>
      <c r="O34" s="14">
        <f t="shared" si="3"/>
        <v>0.95661207399069581</v>
      </c>
      <c r="P34" s="14">
        <f t="shared" si="26"/>
        <v>0.70314125616092871</v>
      </c>
      <c r="Q34" s="14">
        <f t="shared" si="27"/>
        <v>121.09423768482786</v>
      </c>
      <c r="R34" s="36">
        <f t="shared" si="4"/>
        <v>1</v>
      </c>
      <c r="S34" s="34">
        <f t="shared" si="5"/>
        <v>0</v>
      </c>
      <c r="T34" s="14">
        <f t="shared" si="6"/>
        <v>0.48589506935586096</v>
      </c>
      <c r="U34" s="43">
        <f t="shared" si="7"/>
        <v>0.66105222238869865</v>
      </c>
      <c r="V34" s="43">
        <f t="shared" si="28"/>
        <v>0.48589506935586096</v>
      </c>
      <c r="W34" s="43">
        <f t="shared" si="29"/>
        <v>114.57685208067583</v>
      </c>
      <c r="X34" s="36">
        <f t="shared" si="8"/>
        <v>1</v>
      </c>
      <c r="Y34" s="34">
        <f t="shared" si="9"/>
        <v>0</v>
      </c>
      <c r="Z34" s="14">
        <f t="shared" si="10"/>
        <v>0.33451077141580293</v>
      </c>
      <c r="AA34" s="14">
        <f t="shared" si="11"/>
        <v>0.45509638356799925</v>
      </c>
      <c r="AB34" s="14">
        <f t="shared" si="30"/>
        <v>0.33451077141580293</v>
      </c>
      <c r="AC34" s="14">
        <f t="shared" si="31"/>
        <v>110.03532314247408</v>
      </c>
      <c r="AD34" s="36">
        <f t="shared" si="12"/>
        <v>1</v>
      </c>
      <c r="AE34" s="42">
        <f t="shared" si="13"/>
        <v>0</v>
      </c>
      <c r="AF34" s="14">
        <f t="shared" si="14"/>
        <v>0.1532334224010522</v>
      </c>
      <c r="AG34" s="14">
        <f t="shared" si="15"/>
        <v>0.20847154213095107</v>
      </c>
      <c r="AH34" s="14">
        <f t="shared" si="32"/>
        <v>0.1532334224010522</v>
      </c>
      <c r="AI34" s="14">
        <f t="shared" si="33"/>
        <v>104.59700267203156</v>
      </c>
      <c r="AJ34" s="36">
        <f t="shared" si="16"/>
        <v>0</v>
      </c>
      <c r="AK34" s="42">
        <f t="shared" si="17"/>
        <v>1</v>
      </c>
      <c r="AL34" s="14">
        <f t="shared" si="18"/>
        <v>-1.8266088977716814E-2</v>
      </c>
      <c r="AM34" s="14">
        <f t="shared" si="19"/>
        <v>-2.4850712580962647E-2</v>
      </c>
      <c r="AN34" s="14">
        <f t="shared" si="34"/>
        <v>-2.4850712580962647E-2</v>
      </c>
      <c r="AO34" s="14">
        <f t="shared" si="35"/>
        <v>99.254478622571128</v>
      </c>
      <c r="AQ34" s="62">
        <f t="shared" si="36"/>
        <v>121.09423768482786</v>
      </c>
      <c r="AR34" s="63">
        <f t="shared" si="37"/>
        <v>114.57685208067583</v>
      </c>
      <c r="AS34" s="63">
        <f t="shared" si="38"/>
        <v>110.03532314247408</v>
      </c>
      <c r="AT34" s="63">
        <f t="shared" si="39"/>
        <v>104.59700267203156</v>
      </c>
      <c r="AU34" s="63">
        <f t="shared" si="40"/>
        <v>99.254478622571128</v>
      </c>
      <c r="AV34" s="14">
        <f t="shared" si="41"/>
        <v>6.5173856041520253</v>
      </c>
      <c r="AW34" s="14">
        <f t="shared" si="41"/>
        <v>4.5415289382017505</v>
      </c>
      <c r="AX34" s="14">
        <f t="shared" si="41"/>
        <v>5.4383204704425196</v>
      </c>
      <c r="AY34" s="14">
        <f t="shared" si="41"/>
        <v>5.3425240494604367</v>
      </c>
      <c r="AZ34" s="14">
        <f t="shared" si="42"/>
        <v>21.839759062256732</v>
      </c>
    </row>
    <row r="35" spans="1:52" x14ac:dyDescent="0.3">
      <c r="A35" s="7">
        <v>2000</v>
      </c>
      <c r="B35" s="2" t="s">
        <v>33</v>
      </c>
      <c r="C35" s="4">
        <v>12.286490000000001</v>
      </c>
      <c r="D35" s="4">
        <v>6.9041399999999999</v>
      </c>
      <c r="E35" s="4">
        <v>58.470120000000001</v>
      </c>
      <c r="F35" s="173" t="s">
        <v>33</v>
      </c>
      <c r="G35" s="4">
        <f t="shared" si="21"/>
        <v>58.470120000000001</v>
      </c>
      <c r="H35" s="1">
        <f t="shared" si="22"/>
        <v>51.114220000000003</v>
      </c>
      <c r="I35" s="11">
        <f t="shared" si="23"/>
        <v>45.062539999999998</v>
      </c>
      <c r="J35" s="1">
        <f t="shared" si="24"/>
        <v>38.901699999999998</v>
      </c>
      <c r="K35" s="12">
        <f t="shared" si="25"/>
        <v>31.388005</v>
      </c>
      <c r="L35" s="36">
        <f t="shared" si="0"/>
        <v>1</v>
      </c>
      <c r="M35" s="34">
        <f t="shared" si="1"/>
        <v>0</v>
      </c>
      <c r="N35" s="14">
        <f t="shared" si="2"/>
        <v>0.58411969721916046</v>
      </c>
      <c r="O35" s="14">
        <f t="shared" si="3"/>
        <v>0.79468520744535953</v>
      </c>
      <c r="P35" s="14">
        <f t="shared" si="26"/>
        <v>0.58411969721916046</v>
      </c>
      <c r="Q35" s="14">
        <f t="shared" si="27"/>
        <v>117.52359091657482</v>
      </c>
      <c r="R35" s="36">
        <f t="shared" si="4"/>
        <v>1</v>
      </c>
      <c r="S35" s="34">
        <f t="shared" si="5"/>
        <v>0</v>
      </c>
      <c r="T35" s="14">
        <f t="shared" si="6"/>
        <v>0.34711020736679077</v>
      </c>
      <c r="U35" s="43">
        <f t="shared" si="7"/>
        <v>0.47223770823154437</v>
      </c>
      <c r="V35" s="43">
        <f t="shared" si="28"/>
        <v>0.34711020736679077</v>
      </c>
      <c r="W35" s="43">
        <f t="shared" si="29"/>
        <v>110.41330622100372</v>
      </c>
      <c r="X35" s="36">
        <f t="shared" si="8"/>
        <v>1</v>
      </c>
      <c r="Y35" s="34">
        <f t="shared" si="9"/>
        <v>0</v>
      </c>
      <c r="Z35" s="14">
        <f t="shared" si="10"/>
        <v>0.1521231099960014</v>
      </c>
      <c r="AA35" s="14">
        <f t="shared" si="11"/>
        <v>0.20696098042906427</v>
      </c>
      <c r="AB35" s="14">
        <f t="shared" si="30"/>
        <v>0.1521231099960014</v>
      </c>
      <c r="AC35" s="14">
        <f t="shared" si="31"/>
        <v>104.56369329988004</v>
      </c>
      <c r="AD35" s="36">
        <f t="shared" si="12"/>
        <v>0</v>
      </c>
      <c r="AE35" s="42">
        <f t="shared" si="13"/>
        <v>1</v>
      </c>
      <c r="AF35" s="14">
        <f t="shared" si="14"/>
        <v>-4.6381158069371084E-2</v>
      </c>
      <c r="AG35" s="14">
        <f t="shared" si="15"/>
        <v>-6.3100800054145367E-2</v>
      </c>
      <c r="AH35" s="14">
        <f t="shared" si="32"/>
        <v>-6.3100800054145367E-2</v>
      </c>
      <c r="AI35" s="14">
        <f t="shared" si="33"/>
        <v>98.106975998375646</v>
      </c>
      <c r="AJ35" s="36">
        <f t="shared" si="16"/>
        <v>0</v>
      </c>
      <c r="AK35" s="42">
        <f t="shared" si="17"/>
        <v>1</v>
      </c>
      <c r="AL35" s="14">
        <f t="shared" si="18"/>
        <v>-0.28847485413053292</v>
      </c>
      <c r="AM35" s="14">
        <f t="shared" si="19"/>
        <v>-0.3924652779025864</v>
      </c>
      <c r="AN35" s="14">
        <f t="shared" si="34"/>
        <v>-0.3924652779025864</v>
      </c>
      <c r="AO35" s="14">
        <f t="shared" si="35"/>
        <v>88.226041662922412</v>
      </c>
      <c r="AQ35" s="62">
        <f t="shared" si="36"/>
        <v>117.52359091657482</v>
      </c>
      <c r="AR35" s="63">
        <f t="shared" si="37"/>
        <v>110.41330622100372</v>
      </c>
      <c r="AS35" s="63">
        <f t="shared" si="38"/>
        <v>104.56369329988004</v>
      </c>
      <c r="AT35" s="63">
        <f t="shared" si="39"/>
        <v>98.106975998375646</v>
      </c>
      <c r="AU35" s="63">
        <f t="shared" si="40"/>
        <v>88.226041662922412</v>
      </c>
      <c r="AV35" s="14">
        <f t="shared" si="41"/>
        <v>7.1102846955710959</v>
      </c>
      <c r="AW35" s="14">
        <f t="shared" si="41"/>
        <v>5.8496129211236791</v>
      </c>
      <c r="AX35" s="14">
        <f t="shared" si="41"/>
        <v>6.4567173015043977</v>
      </c>
      <c r="AY35" s="14">
        <f t="shared" si="41"/>
        <v>9.8809343354532331</v>
      </c>
      <c r="AZ35" s="14">
        <f t="shared" si="42"/>
        <v>29.297549253652406</v>
      </c>
    </row>
    <row r="36" spans="1:52" x14ac:dyDescent="0.3">
      <c r="A36" s="7">
        <v>2000</v>
      </c>
      <c r="B36" s="2" t="s">
        <v>34</v>
      </c>
      <c r="C36" s="4">
        <v>7.9649200000000002</v>
      </c>
      <c r="D36" s="4">
        <v>9.2879500000000004</v>
      </c>
      <c r="E36" s="4">
        <v>65.466359999999995</v>
      </c>
      <c r="F36" s="173" t="s">
        <v>34</v>
      </c>
      <c r="G36" s="4">
        <f t="shared" si="21"/>
        <v>65.466359999999995</v>
      </c>
      <c r="H36" s="1">
        <f t="shared" si="22"/>
        <v>57.4818</v>
      </c>
      <c r="I36" s="11">
        <f t="shared" si="23"/>
        <v>48.783769999999997</v>
      </c>
      <c r="J36" s="1">
        <f t="shared" si="24"/>
        <v>39.000500000000002</v>
      </c>
      <c r="K36" s="12">
        <f t="shared" si="25"/>
        <v>32.197479999999999</v>
      </c>
      <c r="L36" s="36">
        <f t="shared" si="0"/>
        <v>1</v>
      </c>
      <c r="M36" s="34">
        <f t="shared" si="1"/>
        <v>0</v>
      </c>
      <c r="N36" s="14">
        <f t="shared" si="2"/>
        <v>0.80954082492409674</v>
      </c>
      <c r="O36" s="14">
        <f t="shared" si="3"/>
        <v>1.1013669312180674</v>
      </c>
      <c r="P36" s="14">
        <f t="shared" si="26"/>
        <v>0.80954082492409674</v>
      </c>
      <c r="Q36" s="14">
        <f t="shared" si="27"/>
        <v>124.2862247477229</v>
      </c>
      <c r="R36" s="36">
        <f t="shared" si="4"/>
        <v>1</v>
      </c>
      <c r="S36" s="34">
        <f t="shared" si="5"/>
        <v>0</v>
      </c>
      <c r="T36" s="14">
        <f t="shared" si="6"/>
        <v>0.55227570545596427</v>
      </c>
      <c r="U36" s="43">
        <f t="shared" si="7"/>
        <v>0.75136198222166184</v>
      </c>
      <c r="V36" s="43">
        <f t="shared" si="28"/>
        <v>0.55227570545596427</v>
      </c>
      <c r="W36" s="43">
        <f t="shared" si="29"/>
        <v>116.56827116367893</v>
      </c>
      <c r="X36" s="36">
        <f t="shared" si="8"/>
        <v>1</v>
      </c>
      <c r="Y36" s="34">
        <f t="shared" si="9"/>
        <v>0</v>
      </c>
      <c r="Z36" s="14">
        <f t="shared" si="10"/>
        <v>0.27202235059515761</v>
      </c>
      <c r="AA36" s="14">
        <f t="shared" si="11"/>
        <v>0.37008191838355325</v>
      </c>
      <c r="AB36" s="14">
        <f t="shared" si="30"/>
        <v>0.27202235059515761</v>
      </c>
      <c r="AC36" s="14">
        <f t="shared" si="31"/>
        <v>108.16067051785473</v>
      </c>
      <c r="AD36" s="36">
        <f t="shared" si="12"/>
        <v>0</v>
      </c>
      <c r="AE36" s="42">
        <f t="shared" si="13"/>
        <v>1</v>
      </c>
      <c r="AF36" s="14">
        <f t="shared" si="14"/>
        <v>-4.3197789943456494E-2</v>
      </c>
      <c r="AG36" s="14">
        <f t="shared" si="15"/>
        <v>-5.8769880258834624E-2</v>
      </c>
      <c r="AH36" s="14">
        <f t="shared" si="32"/>
        <v>-5.8769880258834624E-2</v>
      </c>
      <c r="AI36" s="14">
        <f t="shared" si="33"/>
        <v>98.236903592234967</v>
      </c>
      <c r="AJ36" s="36">
        <f t="shared" si="16"/>
        <v>0</v>
      </c>
      <c r="AK36" s="42">
        <f t="shared" si="17"/>
        <v>1</v>
      </c>
      <c r="AL36" s="14">
        <f t="shared" si="18"/>
        <v>-0.2623933064207698</v>
      </c>
      <c r="AM36" s="14">
        <f t="shared" si="19"/>
        <v>-0.35698176270715104</v>
      </c>
      <c r="AN36" s="14">
        <f t="shared" si="34"/>
        <v>-0.35698176270715104</v>
      </c>
      <c r="AO36" s="14">
        <f t="shared" si="35"/>
        <v>89.290547118785469</v>
      </c>
      <c r="AQ36" s="62">
        <f t="shared" si="36"/>
        <v>124.2862247477229</v>
      </c>
      <c r="AR36" s="63">
        <f t="shared" si="37"/>
        <v>116.56827116367893</v>
      </c>
      <c r="AS36" s="63">
        <f t="shared" si="38"/>
        <v>108.16067051785473</v>
      </c>
      <c r="AT36" s="63">
        <f t="shared" si="39"/>
        <v>98.236903592234967</v>
      </c>
      <c r="AU36" s="63">
        <f t="shared" si="40"/>
        <v>89.290547118785469</v>
      </c>
      <c r="AV36" s="14">
        <f t="shared" si="41"/>
        <v>7.7179535840439684</v>
      </c>
      <c r="AW36" s="14">
        <f t="shared" si="41"/>
        <v>8.4076006458242034</v>
      </c>
      <c r="AX36" s="14">
        <f t="shared" si="41"/>
        <v>9.9237669256197591</v>
      </c>
      <c r="AY36" s="14">
        <f t="shared" si="41"/>
        <v>8.946356473449498</v>
      </c>
      <c r="AZ36" s="14">
        <f t="shared" si="42"/>
        <v>34.995677628937429</v>
      </c>
    </row>
    <row r="37" spans="1:52" x14ac:dyDescent="0.3">
      <c r="A37" s="8">
        <v>2005</v>
      </c>
      <c r="B37" s="3" t="s">
        <v>3</v>
      </c>
      <c r="C37" s="1">
        <v>4.152704</v>
      </c>
      <c r="D37" s="1">
        <v>4.5265370000000003</v>
      </c>
      <c r="E37" s="1">
        <v>41.825020000000002</v>
      </c>
    </row>
    <row r="38" spans="1:52" x14ac:dyDescent="0.3">
      <c r="A38" s="8">
        <v>2005</v>
      </c>
      <c r="B38" s="3" t="s">
        <v>4</v>
      </c>
      <c r="C38" s="1">
        <v>3.069734</v>
      </c>
      <c r="D38" s="1">
        <v>4.7674240000000001</v>
      </c>
      <c r="E38" s="1">
        <v>38.935299999999998</v>
      </c>
      <c r="F38" s="2"/>
      <c r="G38" s="19"/>
      <c r="J38" s="19"/>
      <c r="M38" s="14"/>
      <c r="AQ38" s="13" t="s">
        <v>44</v>
      </c>
      <c r="AR38" s="63">
        <f>MAX(AQ5:AU36)</f>
        <v>130</v>
      </c>
    </row>
    <row r="39" spans="1:52" x14ac:dyDescent="0.3">
      <c r="A39" s="8">
        <v>2005</v>
      </c>
      <c r="B39" s="3" t="s">
        <v>5</v>
      </c>
      <c r="C39" s="1">
        <v>3.5998559999999999</v>
      </c>
      <c r="D39" s="1">
        <v>4.0308890000000002</v>
      </c>
      <c r="E39" s="1">
        <v>38.922409999999999</v>
      </c>
      <c r="F39" s="2"/>
      <c r="G39" s="19"/>
      <c r="J39" s="19"/>
      <c r="M39" s="14"/>
      <c r="AQ39" s="13" t="s">
        <v>45</v>
      </c>
      <c r="AR39" s="63">
        <f>MIN(AQ5:AU36)</f>
        <v>70</v>
      </c>
    </row>
    <row r="40" spans="1:52" x14ac:dyDescent="0.3">
      <c r="A40" s="8">
        <v>2005</v>
      </c>
      <c r="B40" s="3" t="s">
        <v>6</v>
      </c>
      <c r="C40" s="1">
        <v>10.168850000000001</v>
      </c>
      <c r="D40" s="1">
        <v>5.1053059999999997</v>
      </c>
      <c r="E40" s="1">
        <v>48.99924</v>
      </c>
      <c r="AQ40" s="13"/>
      <c r="AR40" s="13"/>
    </row>
    <row r="41" spans="1:52" x14ac:dyDescent="0.3">
      <c r="A41" s="8">
        <v>2005</v>
      </c>
      <c r="B41" s="3" t="s">
        <v>7</v>
      </c>
      <c r="C41" s="1">
        <v>3.2829259999999998</v>
      </c>
      <c r="D41" s="1">
        <v>3.8429069999999999</v>
      </c>
      <c r="E41" s="1">
        <v>38.126519999999999</v>
      </c>
      <c r="M41" s="14"/>
      <c r="AQ41" s="13" t="s">
        <v>50</v>
      </c>
      <c r="AR41" s="63">
        <f>AR38-AR39</f>
        <v>60</v>
      </c>
    </row>
    <row r="42" spans="1:52" x14ac:dyDescent="0.3">
      <c r="A42" s="8">
        <v>2005</v>
      </c>
      <c r="B42" s="3" t="s">
        <v>8</v>
      </c>
      <c r="C42" s="1">
        <v>6.4188929999999997</v>
      </c>
      <c r="D42" s="1">
        <v>4.7707839999999999</v>
      </c>
      <c r="E42" s="1">
        <v>43.718910000000001</v>
      </c>
    </row>
    <row r="43" spans="1:52" x14ac:dyDescent="0.3">
      <c r="A43" s="8">
        <v>2005</v>
      </c>
      <c r="B43" s="3" t="s">
        <v>9</v>
      </c>
      <c r="C43" s="1">
        <v>21.32685</v>
      </c>
      <c r="D43" s="1">
        <v>9.6516909999999996</v>
      </c>
      <c r="E43" s="1">
        <v>64.650710000000004</v>
      </c>
    </row>
    <row r="44" spans="1:52" x14ac:dyDescent="0.3">
      <c r="A44" s="8">
        <v>2005</v>
      </c>
      <c r="B44" s="3" t="s">
        <v>10</v>
      </c>
      <c r="C44" s="1">
        <v>4.4100570000000001</v>
      </c>
      <c r="D44" s="1">
        <v>5.827547</v>
      </c>
      <c r="E44" s="1">
        <v>47.452770000000001</v>
      </c>
    </row>
    <row r="45" spans="1:52" x14ac:dyDescent="0.3">
      <c r="A45" s="8">
        <v>2005</v>
      </c>
      <c r="B45" s="3" t="s">
        <v>11</v>
      </c>
      <c r="C45" s="1">
        <v>2.585458</v>
      </c>
      <c r="D45" s="1">
        <v>2.708361</v>
      </c>
      <c r="E45" s="1">
        <v>28.275670000000002</v>
      </c>
    </row>
    <row r="46" spans="1:52" x14ac:dyDescent="0.3">
      <c r="A46" s="8">
        <v>2005</v>
      </c>
      <c r="B46" s="3" t="s">
        <v>12</v>
      </c>
      <c r="C46" s="1">
        <v>4.8327939999999998</v>
      </c>
      <c r="D46" s="1">
        <v>4.9840590000000002</v>
      </c>
      <c r="E46" s="1">
        <v>49.553379999999997</v>
      </c>
    </row>
    <row r="47" spans="1:52" x14ac:dyDescent="0.3">
      <c r="A47" s="8">
        <v>2005</v>
      </c>
      <c r="B47" s="3" t="s">
        <v>13</v>
      </c>
      <c r="C47" s="1">
        <v>10.427250000000001</v>
      </c>
      <c r="D47" s="1">
        <v>6.5789689999999998</v>
      </c>
      <c r="E47" s="1">
        <v>56.02308</v>
      </c>
    </row>
    <row r="48" spans="1:52" x14ac:dyDescent="0.3">
      <c r="A48" s="8">
        <v>2005</v>
      </c>
      <c r="B48" s="3" t="s">
        <v>14</v>
      </c>
      <c r="C48" s="1">
        <v>19.8581</v>
      </c>
      <c r="D48" s="1">
        <v>7.0868120000000001</v>
      </c>
      <c r="E48" s="1">
        <v>57.977620000000002</v>
      </c>
    </row>
    <row r="49" spans="1:5" x14ac:dyDescent="0.3">
      <c r="A49" s="8">
        <v>2005</v>
      </c>
      <c r="B49" s="3" t="s">
        <v>15</v>
      </c>
      <c r="C49" s="1">
        <v>12.79027</v>
      </c>
      <c r="D49" s="1">
        <v>4.2686270000000004</v>
      </c>
      <c r="E49" s="1">
        <v>49.948729999999998</v>
      </c>
    </row>
    <row r="50" spans="1:5" x14ac:dyDescent="0.3">
      <c r="A50" s="8">
        <v>2005</v>
      </c>
      <c r="B50" s="3" t="s">
        <v>16</v>
      </c>
      <c r="C50" s="1">
        <v>5.5415799999999997</v>
      </c>
      <c r="D50" s="1">
        <v>5.9636630000000004</v>
      </c>
      <c r="E50" s="1">
        <v>46.90963</v>
      </c>
    </row>
    <row r="51" spans="1:5" x14ac:dyDescent="0.3">
      <c r="A51" s="8">
        <v>2005</v>
      </c>
      <c r="B51" s="3" t="s">
        <v>17</v>
      </c>
      <c r="C51" s="1">
        <v>5.3142040000000001</v>
      </c>
      <c r="D51" s="1">
        <v>4.2161359999999997</v>
      </c>
      <c r="E51" s="1">
        <v>38.653379999999999</v>
      </c>
    </row>
    <row r="52" spans="1:5" x14ac:dyDescent="0.3">
      <c r="A52" s="8">
        <v>2005</v>
      </c>
      <c r="B52" s="3" t="s">
        <v>18</v>
      </c>
      <c r="C52" s="1">
        <v>12.567819999999999</v>
      </c>
      <c r="D52" s="1">
        <v>7.7355150000000004</v>
      </c>
      <c r="E52" s="1">
        <v>58.458599999999997</v>
      </c>
    </row>
    <row r="53" spans="1:5" x14ac:dyDescent="0.3">
      <c r="A53" s="8">
        <v>2005</v>
      </c>
      <c r="B53" s="3" t="s">
        <v>19</v>
      </c>
      <c r="C53" s="1">
        <v>8.1190829999999998</v>
      </c>
      <c r="D53" s="1">
        <v>5.0879640000000004</v>
      </c>
      <c r="E53" s="1">
        <v>41.191200000000002</v>
      </c>
    </row>
    <row r="54" spans="1:5" x14ac:dyDescent="0.3">
      <c r="A54" s="8">
        <v>2005</v>
      </c>
      <c r="B54" s="3" t="s">
        <v>20</v>
      </c>
      <c r="C54" s="1">
        <v>8.0003810000000009</v>
      </c>
      <c r="D54" s="1">
        <v>4.6713360000000002</v>
      </c>
      <c r="E54" s="1">
        <v>45.722900000000003</v>
      </c>
    </row>
    <row r="55" spans="1:5" x14ac:dyDescent="0.3">
      <c r="A55" s="8">
        <v>2005</v>
      </c>
      <c r="B55" s="3" t="s">
        <v>21</v>
      </c>
      <c r="C55" s="1">
        <v>2.773129</v>
      </c>
      <c r="D55" s="1">
        <v>3.2984870000000002</v>
      </c>
      <c r="E55" s="1">
        <v>32.637729999999998</v>
      </c>
    </row>
    <row r="56" spans="1:5" x14ac:dyDescent="0.3">
      <c r="A56" s="8">
        <v>2005</v>
      </c>
      <c r="B56" s="3" t="s">
        <v>22</v>
      </c>
      <c r="C56" s="1">
        <v>19.326339999999998</v>
      </c>
      <c r="D56" s="1">
        <v>6.1750990000000003</v>
      </c>
      <c r="E56" s="1">
        <v>62.591900000000003</v>
      </c>
    </row>
    <row r="57" spans="1:5" x14ac:dyDescent="0.3">
      <c r="A57" s="8">
        <v>2005</v>
      </c>
      <c r="B57" s="3" t="s">
        <v>23</v>
      </c>
      <c r="C57" s="1">
        <v>12.69713</v>
      </c>
      <c r="D57" s="1">
        <v>6.6699510000000002</v>
      </c>
      <c r="E57" s="1">
        <v>53.539549999999998</v>
      </c>
    </row>
    <row r="58" spans="1:5" x14ac:dyDescent="0.3">
      <c r="A58" s="8">
        <v>2005</v>
      </c>
      <c r="B58" s="3" t="s">
        <v>24</v>
      </c>
      <c r="C58" s="1">
        <v>8.1280579999999993</v>
      </c>
      <c r="D58" s="1">
        <v>5.142137</v>
      </c>
      <c r="E58" s="1">
        <v>43.386069999999997</v>
      </c>
    </row>
    <row r="59" spans="1:5" x14ac:dyDescent="0.3">
      <c r="A59" s="8">
        <v>2005</v>
      </c>
      <c r="B59" s="3" t="s">
        <v>25</v>
      </c>
      <c r="C59" s="1">
        <v>6.5751749999999998</v>
      </c>
      <c r="D59" s="1">
        <v>3.9440559999999998</v>
      </c>
      <c r="E59" s="1">
        <v>39.770440000000001</v>
      </c>
    </row>
    <row r="60" spans="1:5" x14ac:dyDescent="0.3">
      <c r="A60" s="8">
        <v>2005</v>
      </c>
      <c r="B60" s="3" t="s">
        <v>26</v>
      </c>
      <c r="C60" s="1">
        <v>9.9126469999999998</v>
      </c>
      <c r="D60" s="1">
        <v>4.1684400000000004</v>
      </c>
      <c r="E60" s="1">
        <v>49.526760000000003</v>
      </c>
    </row>
    <row r="61" spans="1:5" x14ac:dyDescent="0.3">
      <c r="A61" s="8">
        <v>2005</v>
      </c>
      <c r="B61" s="3" t="s">
        <v>27</v>
      </c>
      <c r="C61" s="1">
        <v>6.418291</v>
      </c>
      <c r="D61" s="1">
        <v>4.5237319999999999</v>
      </c>
      <c r="E61" s="1">
        <v>44.891559999999998</v>
      </c>
    </row>
    <row r="62" spans="1:5" x14ac:dyDescent="0.3">
      <c r="A62" s="8">
        <v>2005</v>
      </c>
      <c r="B62" s="3" t="s">
        <v>28</v>
      </c>
      <c r="C62" s="1">
        <v>3.7291859999999999</v>
      </c>
      <c r="D62" s="1">
        <v>3.316681</v>
      </c>
      <c r="E62" s="1">
        <v>38.963920000000002</v>
      </c>
    </row>
    <row r="63" spans="1:5" x14ac:dyDescent="0.3">
      <c r="A63" s="8">
        <v>2005</v>
      </c>
      <c r="B63" s="3" t="s">
        <v>29</v>
      </c>
      <c r="C63" s="1">
        <v>8.5588200000000008</v>
      </c>
      <c r="D63" s="1">
        <v>4.474818</v>
      </c>
      <c r="E63" s="1">
        <v>45.230789999999999</v>
      </c>
    </row>
    <row r="64" spans="1:5" x14ac:dyDescent="0.3">
      <c r="A64" s="8">
        <v>2005</v>
      </c>
      <c r="B64" s="3" t="s">
        <v>30</v>
      </c>
      <c r="C64" s="1">
        <v>4.5108370000000004</v>
      </c>
      <c r="D64" s="1">
        <v>4.089906</v>
      </c>
      <c r="E64" s="1">
        <v>41.815379999999998</v>
      </c>
    </row>
    <row r="65" spans="1:5" x14ac:dyDescent="0.3">
      <c r="A65" s="8">
        <v>2005</v>
      </c>
      <c r="B65" s="3" t="s">
        <v>31</v>
      </c>
      <c r="C65" s="1">
        <v>6.6725050000000001</v>
      </c>
      <c r="D65" s="1">
        <v>4.270397</v>
      </c>
      <c r="E65" s="1">
        <v>44.094889999999999</v>
      </c>
    </row>
    <row r="66" spans="1:5" x14ac:dyDescent="0.3">
      <c r="A66" s="8">
        <v>2005</v>
      </c>
      <c r="B66" s="3" t="s">
        <v>32</v>
      </c>
      <c r="C66" s="1">
        <v>13.407920000000001</v>
      </c>
      <c r="D66" s="1">
        <v>5.9323420000000002</v>
      </c>
      <c r="E66" s="1">
        <v>55.421590000000002</v>
      </c>
    </row>
    <row r="67" spans="1:5" x14ac:dyDescent="0.3">
      <c r="A67" s="8">
        <v>2005</v>
      </c>
      <c r="B67" s="3" t="s">
        <v>33</v>
      </c>
      <c r="C67" s="1">
        <v>10.87228</v>
      </c>
      <c r="D67" s="1">
        <v>4.2033019999999999</v>
      </c>
      <c r="E67" s="1">
        <v>51.114220000000003</v>
      </c>
    </row>
    <row r="68" spans="1:5" x14ac:dyDescent="0.3">
      <c r="A68" s="8">
        <v>2005</v>
      </c>
      <c r="B68" s="3" t="s">
        <v>34</v>
      </c>
      <c r="C68" s="1">
        <v>7.1915509999999996</v>
      </c>
      <c r="D68" s="1">
        <v>5.517957</v>
      </c>
      <c r="E68" s="1">
        <v>57.4818</v>
      </c>
    </row>
    <row r="69" spans="1:5" x14ac:dyDescent="0.3">
      <c r="A69" s="7">
        <v>2010</v>
      </c>
      <c r="B69" s="2" t="s">
        <v>3</v>
      </c>
      <c r="C69" s="11">
        <v>3.25624</v>
      </c>
      <c r="D69" s="11">
        <v>4.2626499999999998</v>
      </c>
      <c r="E69" s="11">
        <v>35.565689999999996</v>
      </c>
    </row>
    <row r="70" spans="1:5" x14ac:dyDescent="0.3">
      <c r="A70" s="7">
        <v>2010</v>
      </c>
      <c r="B70" s="2" t="s">
        <v>4</v>
      </c>
      <c r="C70" s="11">
        <v>2.5714899999999998</v>
      </c>
      <c r="D70" s="11">
        <v>4.0411200000000003</v>
      </c>
      <c r="E70" s="11">
        <v>35.015360000000001</v>
      </c>
    </row>
    <row r="71" spans="1:5" x14ac:dyDescent="0.3">
      <c r="A71" s="7">
        <v>2010</v>
      </c>
      <c r="B71" s="2" t="s">
        <v>5</v>
      </c>
      <c r="C71" s="11">
        <v>3.2111399999999999</v>
      </c>
      <c r="D71" s="11">
        <v>3.63889</v>
      </c>
      <c r="E71" s="11">
        <v>34.315259999999995</v>
      </c>
    </row>
    <row r="72" spans="1:5" x14ac:dyDescent="0.3">
      <c r="A72" s="7">
        <v>2010</v>
      </c>
      <c r="B72" s="2" t="s">
        <v>6</v>
      </c>
      <c r="C72" s="11">
        <v>8.30748</v>
      </c>
      <c r="D72" s="11">
        <v>4.7917300000000003</v>
      </c>
      <c r="E72" s="11">
        <v>42.204160000000002</v>
      </c>
    </row>
    <row r="73" spans="1:5" x14ac:dyDescent="0.3">
      <c r="A73" s="7">
        <v>2010</v>
      </c>
      <c r="B73" s="2" t="s">
        <v>7</v>
      </c>
      <c r="C73" s="11">
        <v>2.6253199999999999</v>
      </c>
      <c r="D73" s="11">
        <v>3.7368999999999999</v>
      </c>
      <c r="E73" s="11">
        <v>32.455089999999998</v>
      </c>
    </row>
    <row r="74" spans="1:5" x14ac:dyDescent="0.3">
      <c r="A74" s="7">
        <v>2010</v>
      </c>
      <c r="B74" s="2" t="s">
        <v>8</v>
      </c>
      <c r="C74" s="11">
        <v>5.1291900000000004</v>
      </c>
      <c r="D74" s="11">
        <v>5.0652699999999999</v>
      </c>
      <c r="E74" s="11">
        <v>38.941700000000004</v>
      </c>
    </row>
    <row r="75" spans="1:5" x14ac:dyDescent="0.3">
      <c r="A75" s="7">
        <v>2010</v>
      </c>
      <c r="B75" s="2" t="s">
        <v>9</v>
      </c>
      <c r="C75" s="11">
        <v>17.7971</v>
      </c>
      <c r="D75" s="11">
        <v>8.9146099999999997</v>
      </c>
      <c r="E75" s="11">
        <v>59.934390000000008</v>
      </c>
    </row>
    <row r="76" spans="1:5" x14ac:dyDescent="0.3">
      <c r="A76" s="7">
        <v>2010</v>
      </c>
      <c r="B76" s="2" t="s">
        <v>10</v>
      </c>
      <c r="C76" s="11">
        <v>3.6616299999999997</v>
      </c>
      <c r="D76" s="11">
        <v>5.41493</v>
      </c>
      <c r="E76" s="11">
        <v>40.16283</v>
      </c>
    </row>
    <row r="77" spans="1:5" x14ac:dyDescent="0.3">
      <c r="A77" s="7">
        <v>2010</v>
      </c>
      <c r="B77" s="2" t="s">
        <v>11</v>
      </c>
      <c r="C77" s="11">
        <v>2.0876899999999998</v>
      </c>
      <c r="D77" s="11">
        <v>3.0460099999999999</v>
      </c>
      <c r="E77" s="11">
        <v>25.157990000000002</v>
      </c>
    </row>
    <row r="78" spans="1:5" x14ac:dyDescent="0.3">
      <c r="A78" s="7">
        <v>2010</v>
      </c>
      <c r="B78" s="2" t="s">
        <v>12</v>
      </c>
      <c r="C78" s="11">
        <v>3.8188399999999998</v>
      </c>
      <c r="D78" s="11">
        <v>4.8658000000000001</v>
      </c>
      <c r="E78" s="11">
        <v>41.662510000000005</v>
      </c>
    </row>
    <row r="79" spans="1:5" x14ac:dyDescent="0.3">
      <c r="A79" s="7">
        <v>2010</v>
      </c>
      <c r="B79" s="2" t="s">
        <v>13</v>
      </c>
      <c r="C79" s="11">
        <v>8.1833100000000005</v>
      </c>
      <c r="D79" s="11">
        <v>4.8471299999999999</v>
      </c>
      <c r="E79" s="11">
        <v>49.779250000000005</v>
      </c>
    </row>
    <row r="80" spans="1:5" x14ac:dyDescent="0.3">
      <c r="A80" s="7">
        <v>2010</v>
      </c>
      <c r="B80" s="2" t="s">
        <v>14</v>
      </c>
      <c r="C80" s="11">
        <v>16.676959999999998</v>
      </c>
      <c r="D80" s="11">
        <v>6.4905400000000002</v>
      </c>
      <c r="E80" s="11">
        <v>53.746720000000003</v>
      </c>
    </row>
    <row r="81" spans="1:5" x14ac:dyDescent="0.3">
      <c r="A81" s="7">
        <v>2010</v>
      </c>
      <c r="B81" s="2" t="s">
        <v>15</v>
      </c>
      <c r="C81" s="11">
        <v>10.232900000000001</v>
      </c>
      <c r="D81" s="11">
        <v>3.2932299999999999</v>
      </c>
      <c r="E81" s="11">
        <v>43.187089999999998</v>
      </c>
    </row>
    <row r="82" spans="1:5" x14ac:dyDescent="0.3">
      <c r="A82" s="7">
        <v>2010</v>
      </c>
      <c r="B82" s="2" t="s">
        <v>16</v>
      </c>
      <c r="C82" s="11">
        <v>4.3636599999999994</v>
      </c>
      <c r="D82" s="11">
        <v>5.2737400000000001</v>
      </c>
      <c r="E82" s="11">
        <v>41.186349999999997</v>
      </c>
    </row>
    <row r="83" spans="1:5" x14ac:dyDescent="0.3">
      <c r="A83" s="7">
        <v>2010</v>
      </c>
      <c r="B83" s="2" t="s">
        <v>17</v>
      </c>
      <c r="C83" s="11">
        <v>4.3822200000000002</v>
      </c>
      <c r="D83" s="11">
        <v>3.8379200000000004</v>
      </c>
      <c r="E83" s="11">
        <v>34.760359999999999</v>
      </c>
    </row>
    <row r="84" spans="1:5" x14ac:dyDescent="0.3">
      <c r="A84" s="7">
        <v>2010</v>
      </c>
      <c r="B84" s="2" t="s">
        <v>18</v>
      </c>
      <c r="C84" s="11">
        <v>10.18135</v>
      </c>
      <c r="D84" s="11">
        <v>7.1281399999999993</v>
      </c>
      <c r="E84" s="11">
        <v>53.709569999999992</v>
      </c>
    </row>
    <row r="85" spans="1:5" x14ac:dyDescent="0.3">
      <c r="A85" s="7">
        <v>2010</v>
      </c>
      <c r="B85" s="2" t="s">
        <v>19</v>
      </c>
      <c r="C85" s="11">
        <v>6.4205499999999995</v>
      </c>
      <c r="D85" s="11">
        <v>5.1473399999999998</v>
      </c>
      <c r="E85" s="11">
        <v>37.190339999999999</v>
      </c>
    </row>
    <row r="86" spans="1:5" x14ac:dyDescent="0.3">
      <c r="A86" s="7">
        <v>2010</v>
      </c>
      <c r="B86" s="2" t="s">
        <v>20</v>
      </c>
      <c r="C86" s="11">
        <v>6.3135499999999993</v>
      </c>
      <c r="D86" s="11">
        <v>4.1954400000000005</v>
      </c>
      <c r="E86" s="11">
        <v>40.519570000000002</v>
      </c>
    </row>
    <row r="87" spans="1:5" x14ac:dyDescent="0.3">
      <c r="A87" s="7">
        <v>2010</v>
      </c>
      <c r="B87" s="2" t="s">
        <v>21</v>
      </c>
      <c r="C87" s="11">
        <v>2.19869</v>
      </c>
      <c r="D87" s="11">
        <v>2.9815399999999999</v>
      </c>
      <c r="E87" s="11">
        <v>28.330020000000001</v>
      </c>
    </row>
    <row r="88" spans="1:5" x14ac:dyDescent="0.3">
      <c r="A88" s="7">
        <v>2010</v>
      </c>
      <c r="B88" s="2" t="s">
        <v>22</v>
      </c>
      <c r="C88" s="11">
        <v>16.27375</v>
      </c>
      <c r="D88" s="11">
        <v>5.6383599999999996</v>
      </c>
      <c r="E88" s="11">
        <v>57.797520000000006</v>
      </c>
    </row>
    <row r="89" spans="1:5" x14ac:dyDescent="0.3">
      <c r="A89" s="7">
        <v>2010</v>
      </c>
      <c r="B89" s="2" t="s">
        <v>23</v>
      </c>
      <c r="C89" s="11">
        <v>10.37632</v>
      </c>
      <c r="D89" s="11">
        <v>5.7761500000000003</v>
      </c>
      <c r="E89" s="11">
        <v>49.094610000000003</v>
      </c>
    </row>
    <row r="90" spans="1:5" x14ac:dyDescent="0.3">
      <c r="A90" s="7">
        <v>2010</v>
      </c>
      <c r="B90" s="2" t="s">
        <v>24</v>
      </c>
      <c r="C90" s="11">
        <v>6.3138899999999998</v>
      </c>
      <c r="D90" s="11">
        <v>3.8360799999999999</v>
      </c>
      <c r="E90" s="11">
        <v>38.564070000000001</v>
      </c>
    </row>
    <row r="91" spans="1:5" x14ac:dyDescent="0.3">
      <c r="A91" s="7">
        <v>2010</v>
      </c>
      <c r="B91" s="2" t="s">
        <v>25</v>
      </c>
      <c r="C91" s="11">
        <v>4.7723199999999997</v>
      </c>
      <c r="D91" s="11">
        <v>4.26553</v>
      </c>
      <c r="E91" s="11">
        <v>33.439300000000003</v>
      </c>
    </row>
    <row r="92" spans="1:5" x14ac:dyDescent="0.3">
      <c r="A92" s="7">
        <v>2010</v>
      </c>
      <c r="B92" s="2" t="s">
        <v>26</v>
      </c>
      <c r="C92" s="11">
        <v>7.9093800000000005</v>
      </c>
      <c r="D92" s="11">
        <v>3.5442</v>
      </c>
      <c r="E92" s="11">
        <v>44.19529</v>
      </c>
    </row>
    <row r="93" spans="1:5" x14ac:dyDescent="0.3">
      <c r="A93" s="7">
        <v>2010</v>
      </c>
      <c r="B93" s="2" t="s">
        <v>27</v>
      </c>
      <c r="C93" s="11">
        <v>4.9733600000000004</v>
      </c>
      <c r="D93" s="11">
        <v>3.78653</v>
      </c>
      <c r="E93" s="11">
        <v>39.672350000000002</v>
      </c>
    </row>
    <row r="94" spans="1:5" x14ac:dyDescent="0.3">
      <c r="A94" s="7">
        <v>2010</v>
      </c>
      <c r="B94" s="2" t="s">
        <v>28</v>
      </c>
      <c r="C94" s="11">
        <v>3.0356100000000001</v>
      </c>
      <c r="D94" s="11">
        <v>3.4177499999999998</v>
      </c>
      <c r="E94" s="11">
        <v>32.743610000000004</v>
      </c>
    </row>
    <row r="95" spans="1:5" x14ac:dyDescent="0.3">
      <c r="A95" s="7">
        <v>2010</v>
      </c>
      <c r="B95" s="2" t="s">
        <v>29</v>
      </c>
      <c r="C95" s="11">
        <v>7.0561700000000007</v>
      </c>
      <c r="D95" s="11">
        <v>4.2148500000000002</v>
      </c>
      <c r="E95" s="11">
        <v>39.828089999999996</v>
      </c>
    </row>
    <row r="96" spans="1:5" x14ac:dyDescent="0.3">
      <c r="A96" s="7">
        <v>2010</v>
      </c>
      <c r="B96" s="2" t="s">
        <v>30</v>
      </c>
      <c r="C96" s="11">
        <v>3.6071899999999997</v>
      </c>
      <c r="D96" s="11">
        <v>3.9667399999999997</v>
      </c>
      <c r="E96" s="11">
        <v>35.927889999999998</v>
      </c>
    </row>
    <row r="97" spans="1:5" x14ac:dyDescent="0.3">
      <c r="A97" s="7">
        <v>2010</v>
      </c>
      <c r="B97" s="2" t="s">
        <v>31</v>
      </c>
      <c r="C97" s="11">
        <v>5.1929500000000006</v>
      </c>
      <c r="D97" s="11">
        <v>3.2797399999999999</v>
      </c>
      <c r="E97" s="11">
        <v>38.96987</v>
      </c>
    </row>
    <row r="98" spans="1:5" x14ac:dyDescent="0.3">
      <c r="A98" s="7">
        <v>2010</v>
      </c>
      <c r="B98" s="2" t="s">
        <v>32</v>
      </c>
      <c r="C98" s="11">
        <v>11.437100000000001</v>
      </c>
      <c r="D98" s="11">
        <v>5.7092200000000002</v>
      </c>
      <c r="E98" s="11">
        <v>50.723179999999999</v>
      </c>
    </row>
    <row r="99" spans="1:5" x14ac:dyDescent="0.3">
      <c r="A99" s="7">
        <v>2010</v>
      </c>
      <c r="B99" s="2" t="s">
        <v>33</v>
      </c>
      <c r="C99" s="11">
        <v>9.2329799999999995</v>
      </c>
      <c r="D99" s="11">
        <v>3.5974399999999997</v>
      </c>
      <c r="E99" s="11">
        <v>45.062539999999998</v>
      </c>
    </row>
    <row r="100" spans="1:5" x14ac:dyDescent="0.3">
      <c r="A100" s="7">
        <v>2010</v>
      </c>
      <c r="B100" s="2" t="s">
        <v>34</v>
      </c>
      <c r="C100" s="11">
        <v>5.5475399999999997</v>
      </c>
      <c r="D100" s="11">
        <v>4.4042500000000002</v>
      </c>
      <c r="E100" s="11">
        <v>48.783769999999997</v>
      </c>
    </row>
    <row r="101" spans="1:5" x14ac:dyDescent="0.3">
      <c r="A101" s="8">
        <v>2015</v>
      </c>
      <c r="B101" s="3" t="s">
        <v>3</v>
      </c>
      <c r="C101" s="1">
        <v>2.5915699999999999</v>
      </c>
      <c r="D101" s="1">
        <v>3.4176600000000001</v>
      </c>
      <c r="E101" s="1">
        <v>29.237400000000001</v>
      </c>
    </row>
    <row r="102" spans="1:5" x14ac:dyDescent="0.3">
      <c r="A102" s="8">
        <v>2015</v>
      </c>
      <c r="B102" s="3" t="s">
        <v>4</v>
      </c>
      <c r="C102" s="1">
        <v>1.9523999999999999</v>
      </c>
      <c r="D102" s="1">
        <v>3.0778799999999999</v>
      </c>
      <c r="E102" s="1">
        <v>29.762699999999999</v>
      </c>
    </row>
    <row r="103" spans="1:5" x14ac:dyDescent="0.3">
      <c r="A103" s="8">
        <v>2015</v>
      </c>
      <c r="B103" s="3" t="s">
        <v>5</v>
      </c>
      <c r="C103" s="1">
        <v>2.4873400000000001</v>
      </c>
      <c r="D103" s="1">
        <v>2.3936000000000002</v>
      </c>
      <c r="E103" s="1">
        <v>29.018699999999999</v>
      </c>
    </row>
    <row r="104" spans="1:5" x14ac:dyDescent="0.3">
      <c r="A104" s="8">
        <v>2015</v>
      </c>
      <c r="B104" s="3" t="s">
        <v>6</v>
      </c>
      <c r="C104" s="1">
        <v>6.6499100000000002</v>
      </c>
      <c r="D104" s="1">
        <v>4.4530099999999999</v>
      </c>
      <c r="E104" s="1">
        <v>35.519100000000002</v>
      </c>
    </row>
    <row r="105" spans="1:5" x14ac:dyDescent="0.3">
      <c r="A105" s="8">
        <v>2015</v>
      </c>
      <c r="B105" s="3" t="s">
        <v>7</v>
      </c>
      <c r="C105" s="1">
        <v>1.96933</v>
      </c>
      <c r="D105" s="1">
        <v>3.0856300000000001</v>
      </c>
      <c r="E105" s="1">
        <v>27.235199999999999</v>
      </c>
    </row>
    <row r="106" spans="1:5" x14ac:dyDescent="0.3">
      <c r="A106" s="8">
        <v>2015</v>
      </c>
      <c r="B106" s="3" t="s">
        <v>8</v>
      </c>
      <c r="C106" s="1">
        <v>3.8801199999999998</v>
      </c>
      <c r="D106" s="1">
        <v>4.0811099999999998</v>
      </c>
      <c r="E106" s="1">
        <v>33.501399999999997</v>
      </c>
    </row>
    <row r="107" spans="1:5" x14ac:dyDescent="0.3">
      <c r="A107" s="8">
        <v>2015</v>
      </c>
      <c r="B107" s="3" t="s">
        <v>9</v>
      </c>
      <c r="C107" s="1">
        <v>14.84</v>
      </c>
      <c r="D107" s="1">
        <v>6.9009200000000002</v>
      </c>
      <c r="E107" s="1">
        <v>53.245899999999999</v>
      </c>
    </row>
    <row r="108" spans="1:5" x14ac:dyDescent="0.3">
      <c r="A108" s="8">
        <v>2015</v>
      </c>
      <c r="B108" s="3" t="s">
        <v>10</v>
      </c>
      <c r="C108" s="1">
        <v>2.6498200000000001</v>
      </c>
      <c r="D108" s="1">
        <v>3.9708299999999999</v>
      </c>
      <c r="E108" s="1">
        <v>32.568800000000003</v>
      </c>
    </row>
    <row r="109" spans="1:5" x14ac:dyDescent="0.3">
      <c r="A109" s="8">
        <v>2015</v>
      </c>
      <c r="B109" s="3" t="s">
        <v>11</v>
      </c>
      <c r="C109" s="1">
        <v>1.4750700000000001</v>
      </c>
      <c r="D109" s="1">
        <v>2.1930100000000001</v>
      </c>
      <c r="E109" s="1">
        <v>20.363600000000002</v>
      </c>
    </row>
    <row r="110" spans="1:5" x14ac:dyDescent="0.3">
      <c r="A110" s="8">
        <v>2015</v>
      </c>
      <c r="B110" s="3" t="s">
        <v>12</v>
      </c>
      <c r="C110" s="1">
        <v>3.1538300000000001</v>
      </c>
      <c r="D110" s="1">
        <v>3.6208200000000001</v>
      </c>
      <c r="E110" s="1">
        <v>33.789299999999997</v>
      </c>
    </row>
    <row r="111" spans="1:5" x14ac:dyDescent="0.3">
      <c r="A111" s="8">
        <v>2015</v>
      </c>
      <c r="B111" s="3" t="s">
        <v>13</v>
      </c>
      <c r="C111" s="1">
        <v>6.3490700000000002</v>
      </c>
      <c r="D111" s="1">
        <v>4.01119</v>
      </c>
      <c r="E111" s="1">
        <v>41.534599999999998</v>
      </c>
    </row>
    <row r="112" spans="1:5" x14ac:dyDescent="0.3">
      <c r="A112" s="8">
        <v>2015</v>
      </c>
      <c r="B112" s="3" t="s">
        <v>14</v>
      </c>
      <c r="C112" s="1">
        <v>13.6135</v>
      </c>
      <c r="D112" s="1">
        <v>4.1445299999999996</v>
      </c>
      <c r="E112" s="1">
        <v>48.149099999999997</v>
      </c>
    </row>
    <row r="113" spans="1:5" x14ac:dyDescent="0.3">
      <c r="A113" s="8">
        <v>2015</v>
      </c>
      <c r="B113" s="3" t="s">
        <v>15</v>
      </c>
      <c r="C113" s="1">
        <v>8.1968599999999991</v>
      </c>
      <c r="D113" s="1">
        <v>2.05348</v>
      </c>
      <c r="E113" s="1">
        <v>35.706499999999998</v>
      </c>
    </row>
    <row r="114" spans="1:5" x14ac:dyDescent="0.3">
      <c r="A114" s="8">
        <v>2015</v>
      </c>
      <c r="B114" s="3" t="s">
        <v>16</v>
      </c>
      <c r="C114" s="1">
        <v>3.52447</v>
      </c>
      <c r="D114" s="1">
        <v>4.2097300000000004</v>
      </c>
      <c r="E114" s="1">
        <v>35.756900000000002</v>
      </c>
    </row>
    <row r="115" spans="1:5" x14ac:dyDescent="0.3">
      <c r="A115" s="8">
        <v>2015</v>
      </c>
      <c r="B115" s="3" t="s">
        <v>17</v>
      </c>
      <c r="C115" s="1">
        <v>3.3370700000000002</v>
      </c>
      <c r="D115" s="1">
        <v>2.44679</v>
      </c>
      <c r="E115" s="1">
        <v>29.679400000000001</v>
      </c>
    </row>
    <row r="116" spans="1:5" x14ac:dyDescent="0.3">
      <c r="A116" s="8">
        <v>2015</v>
      </c>
      <c r="B116" s="3" t="s">
        <v>18</v>
      </c>
      <c r="C116" s="1">
        <v>8.2745300000000004</v>
      </c>
      <c r="D116" s="1">
        <v>5.2289899999999996</v>
      </c>
      <c r="E116" s="1">
        <v>48.527900000000002</v>
      </c>
    </row>
    <row r="117" spans="1:5" x14ac:dyDescent="0.3">
      <c r="A117" s="8">
        <v>2015</v>
      </c>
      <c r="B117" s="3" t="s">
        <v>19</v>
      </c>
      <c r="C117" s="1">
        <v>4.9551999999999996</v>
      </c>
      <c r="D117" s="1">
        <v>3.7303000000000002</v>
      </c>
      <c r="E117" s="1">
        <v>32.277999999999999</v>
      </c>
    </row>
    <row r="118" spans="1:5" x14ac:dyDescent="0.3">
      <c r="A118" s="8">
        <v>2015</v>
      </c>
      <c r="B118" s="3" t="s">
        <v>20</v>
      </c>
      <c r="C118" s="1">
        <v>5.0359600000000002</v>
      </c>
      <c r="D118" s="1">
        <v>3.4963299999999999</v>
      </c>
      <c r="E118" s="1">
        <v>34.058599999999998</v>
      </c>
    </row>
    <row r="119" spans="1:5" x14ac:dyDescent="0.3">
      <c r="A119" s="8">
        <v>2015</v>
      </c>
      <c r="B119" s="3" t="s">
        <v>21</v>
      </c>
      <c r="C119" s="1">
        <v>1.62629</v>
      </c>
      <c r="D119" s="1">
        <v>2.0995599999999999</v>
      </c>
      <c r="E119" s="1">
        <v>23.714099999999998</v>
      </c>
    </row>
    <row r="120" spans="1:5" x14ac:dyDescent="0.3">
      <c r="A120" s="8">
        <v>2015</v>
      </c>
      <c r="B120" s="3" t="s">
        <v>22</v>
      </c>
      <c r="C120" s="1">
        <v>13.5349</v>
      </c>
      <c r="D120" s="1">
        <v>3.7267800000000002</v>
      </c>
      <c r="E120" s="1">
        <v>51.379300000000001</v>
      </c>
    </row>
    <row r="121" spans="1:5" x14ac:dyDescent="0.3">
      <c r="A121" s="8">
        <v>2015</v>
      </c>
      <c r="B121" s="3" t="s">
        <v>23</v>
      </c>
      <c r="C121" s="1">
        <v>8.3322299999999991</v>
      </c>
      <c r="D121" s="1">
        <v>4.1303000000000001</v>
      </c>
      <c r="E121" s="1">
        <v>43.617800000000003</v>
      </c>
    </row>
    <row r="122" spans="1:5" x14ac:dyDescent="0.3">
      <c r="A122" s="8">
        <v>2015</v>
      </c>
      <c r="B122" s="3" t="s">
        <v>24</v>
      </c>
      <c r="C122" s="1">
        <v>4.5357200000000004</v>
      </c>
      <c r="D122" s="1">
        <v>2.84938</v>
      </c>
      <c r="E122" s="1">
        <v>31.4954</v>
      </c>
    </row>
    <row r="123" spans="1:5" x14ac:dyDescent="0.3">
      <c r="A123" s="8">
        <v>2015</v>
      </c>
      <c r="B123" s="3" t="s">
        <v>25</v>
      </c>
      <c r="C123" s="1">
        <v>3.8716200000000001</v>
      </c>
      <c r="D123" s="1">
        <v>3.3607900000000002</v>
      </c>
      <c r="E123" s="1">
        <v>28.385200000000001</v>
      </c>
    </row>
    <row r="124" spans="1:5" x14ac:dyDescent="0.3">
      <c r="A124" s="8">
        <v>2015</v>
      </c>
      <c r="B124" s="3" t="s">
        <v>26</v>
      </c>
      <c r="C124" s="1">
        <v>6.2801900000000002</v>
      </c>
      <c r="D124" s="1">
        <v>2.6233</v>
      </c>
      <c r="E124" s="1">
        <v>37.2119</v>
      </c>
    </row>
    <row r="125" spans="1:5" x14ac:dyDescent="0.3">
      <c r="A125" s="8">
        <v>2015</v>
      </c>
      <c r="B125" s="3" t="s">
        <v>27</v>
      </c>
      <c r="C125" s="1">
        <v>4.1569399999999996</v>
      </c>
      <c r="D125" s="1">
        <v>2.8141699999999998</v>
      </c>
      <c r="E125" s="1">
        <v>34.087899999999998</v>
      </c>
    </row>
    <row r="126" spans="1:5" x14ac:dyDescent="0.3">
      <c r="A126" s="8">
        <v>2015</v>
      </c>
      <c r="B126" s="3" t="s">
        <v>28</v>
      </c>
      <c r="C126" s="1">
        <v>2.1807799999999999</v>
      </c>
      <c r="D126" s="1">
        <v>2.8392900000000001</v>
      </c>
      <c r="E126" s="1">
        <v>26.9467</v>
      </c>
    </row>
    <row r="127" spans="1:5" x14ac:dyDescent="0.3">
      <c r="A127" s="8">
        <v>2015</v>
      </c>
      <c r="B127" s="3" t="s">
        <v>29</v>
      </c>
      <c r="C127" s="1">
        <v>5.3565800000000001</v>
      </c>
      <c r="D127" s="1">
        <v>3.0711300000000001</v>
      </c>
      <c r="E127" s="1">
        <v>33.348399999999998</v>
      </c>
    </row>
    <row r="128" spans="1:5" x14ac:dyDescent="0.3">
      <c r="A128" s="8">
        <v>2015</v>
      </c>
      <c r="B128" s="3" t="s">
        <v>30</v>
      </c>
      <c r="C128" s="1">
        <v>3.0046400000000002</v>
      </c>
      <c r="D128" s="1">
        <v>3.5151300000000001</v>
      </c>
      <c r="E128" s="1">
        <v>31.7438</v>
      </c>
    </row>
    <row r="129" spans="1:5" x14ac:dyDescent="0.3">
      <c r="A129" s="8">
        <v>2015</v>
      </c>
      <c r="B129" s="3" t="s">
        <v>31</v>
      </c>
      <c r="C129" s="1">
        <v>3.9485999999999999</v>
      </c>
      <c r="D129" s="1">
        <v>2.5215900000000002</v>
      </c>
      <c r="E129" s="1">
        <v>32.288400000000003</v>
      </c>
    </row>
    <row r="130" spans="1:5" x14ac:dyDescent="0.3">
      <c r="A130" s="8">
        <v>2015</v>
      </c>
      <c r="B130" s="3" t="s">
        <v>32</v>
      </c>
      <c r="C130" s="1">
        <v>9.4424499999999991</v>
      </c>
      <c r="D130" s="1">
        <v>4.1185900000000002</v>
      </c>
      <c r="E130" s="1">
        <v>45.097000000000001</v>
      </c>
    </row>
    <row r="131" spans="1:5" x14ac:dyDescent="0.3">
      <c r="A131" s="8">
        <v>2015</v>
      </c>
      <c r="B131" s="3" t="s">
        <v>33</v>
      </c>
      <c r="C131" s="1">
        <v>7.4128100000000003</v>
      </c>
      <c r="D131" s="1">
        <v>2.4294099999999998</v>
      </c>
      <c r="E131" s="1">
        <v>38.901699999999998</v>
      </c>
    </row>
    <row r="132" spans="1:5" x14ac:dyDescent="0.3">
      <c r="A132" s="8">
        <v>2015</v>
      </c>
      <c r="B132" s="3" t="s">
        <v>34</v>
      </c>
      <c r="C132" s="1">
        <v>4.3876499999999998</v>
      </c>
      <c r="D132" s="1">
        <v>3.0007799999999998</v>
      </c>
      <c r="E132" s="1">
        <v>39.000500000000002</v>
      </c>
    </row>
    <row r="133" spans="1:5" x14ac:dyDescent="0.3">
      <c r="A133" s="7">
        <v>2020</v>
      </c>
      <c r="B133" s="2" t="s">
        <v>3</v>
      </c>
      <c r="C133" s="12">
        <v>2.1087609999999999</v>
      </c>
      <c r="D133" s="12">
        <v>5.0119829999999999</v>
      </c>
      <c r="E133" s="12">
        <v>23.479358999999999</v>
      </c>
    </row>
    <row r="134" spans="1:5" x14ac:dyDescent="0.3">
      <c r="A134" s="7">
        <v>2020</v>
      </c>
      <c r="B134" s="2" t="s">
        <v>4</v>
      </c>
      <c r="C134" s="12">
        <v>1.8211979999999999</v>
      </c>
      <c r="D134" s="12">
        <v>6.5137599999999996</v>
      </c>
      <c r="E134" s="12">
        <v>24.620450999999999</v>
      </c>
    </row>
    <row r="135" spans="1:5" x14ac:dyDescent="0.3">
      <c r="A135" s="7">
        <v>2020</v>
      </c>
      <c r="B135" s="2" t="s">
        <v>5</v>
      </c>
      <c r="C135" s="12">
        <v>2.330508</v>
      </c>
      <c r="D135" s="12">
        <v>4.2319749999999994</v>
      </c>
      <c r="E135" s="12">
        <v>23.854994999999999</v>
      </c>
    </row>
    <row r="136" spans="1:5" x14ac:dyDescent="0.3">
      <c r="A136" s="7">
        <v>2020</v>
      </c>
      <c r="B136" s="2" t="s">
        <v>6</v>
      </c>
      <c r="C136" s="12">
        <v>5.8548859999999996</v>
      </c>
      <c r="D136" s="12">
        <v>6.399813</v>
      </c>
      <c r="E136" s="12">
        <v>29.683534999999999</v>
      </c>
    </row>
    <row r="137" spans="1:5" x14ac:dyDescent="0.3">
      <c r="A137" s="7">
        <v>2020</v>
      </c>
      <c r="B137" s="2" t="s">
        <v>7</v>
      </c>
      <c r="C137" s="12">
        <v>1.666687</v>
      </c>
      <c r="D137" s="12">
        <v>4.9769549999999994</v>
      </c>
      <c r="E137" s="12">
        <v>21.263403</v>
      </c>
    </row>
    <row r="138" spans="1:5" x14ac:dyDescent="0.3">
      <c r="A138" s="7">
        <v>2020</v>
      </c>
      <c r="B138" s="2" t="s">
        <v>8</v>
      </c>
      <c r="C138" s="12">
        <v>3.3677769999999998</v>
      </c>
      <c r="D138" s="12">
        <v>5.9662629999999996</v>
      </c>
      <c r="E138" s="12">
        <v>27.654995999999997</v>
      </c>
    </row>
    <row r="139" spans="1:5" x14ac:dyDescent="0.3">
      <c r="A139" s="7">
        <v>2020</v>
      </c>
      <c r="B139" s="2" t="s">
        <v>9</v>
      </c>
      <c r="C139" s="12">
        <v>13.687469</v>
      </c>
      <c r="D139" s="12">
        <v>10.523719999999999</v>
      </c>
      <c r="E139" s="12">
        <v>48.053342000000001</v>
      </c>
    </row>
    <row r="140" spans="1:5" x14ac:dyDescent="0.3">
      <c r="A140" s="7">
        <v>2020</v>
      </c>
      <c r="B140" s="2" t="s">
        <v>10</v>
      </c>
      <c r="C140" s="12">
        <v>2.6226879999999997</v>
      </c>
      <c r="D140" s="12">
        <v>6.8657349999999999</v>
      </c>
      <c r="E140" s="12">
        <v>27.127120999999999</v>
      </c>
    </row>
    <row r="141" spans="1:5" x14ac:dyDescent="0.3">
      <c r="A141" s="7">
        <v>2020</v>
      </c>
      <c r="B141" s="2" t="s">
        <v>11</v>
      </c>
      <c r="C141" s="12">
        <v>1.423562</v>
      </c>
      <c r="D141" s="12">
        <v>5.242769</v>
      </c>
      <c r="E141" s="12">
        <v>17.528493999999998</v>
      </c>
    </row>
    <row r="142" spans="1:5" x14ac:dyDescent="0.3">
      <c r="A142" s="7">
        <v>2020</v>
      </c>
      <c r="B142" s="2" t="s">
        <v>12</v>
      </c>
      <c r="C142" s="12">
        <v>2.7196560000000001</v>
      </c>
      <c r="D142" s="12">
        <v>5.3834989999999996</v>
      </c>
      <c r="E142" s="12">
        <v>27.409162999999999</v>
      </c>
    </row>
    <row r="143" spans="1:5" x14ac:dyDescent="0.3">
      <c r="A143" s="7">
        <v>2020</v>
      </c>
      <c r="B143" s="2" t="s">
        <v>13</v>
      </c>
      <c r="C143" s="12">
        <v>5.2849699999999995</v>
      </c>
      <c r="D143" s="12">
        <v>7.0061139999999993</v>
      </c>
      <c r="E143" s="12">
        <v>33.445307999999997</v>
      </c>
    </row>
    <row r="144" spans="1:5" x14ac:dyDescent="0.3">
      <c r="A144" s="7">
        <v>2020</v>
      </c>
      <c r="B144" s="2" t="s">
        <v>14</v>
      </c>
      <c r="C144" s="12">
        <v>12.456393</v>
      </c>
      <c r="D144" s="12">
        <v>6.2755029999999996</v>
      </c>
      <c r="E144" s="12">
        <v>42.469836000000001</v>
      </c>
    </row>
    <row r="145" spans="1:5" x14ac:dyDescent="0.3">
      <c r="A145" s="7">
        <v>2020</v>
      </c>
      <c r="B145" s="2" t="s">
        <v>15</v>
      </c>
      <c r="C145" s="12">
        <v>6.612616</v>
      </c>
      <c r="D145" s="12">
        <v>3.7525439999999999</v>
      </c>
      <c r="E145" s="12">
        <v>29.810502999999997</v>
      </c>
    </row>
    <row r="146" spans="1:5" x14ac:dyDescent="0.3">
      <c r="A146" s="7">
        <v>2020</v>
      </c>
      <c r="B146" s="2" t="s">
        <v>16</v>
      </c>
      <c r="C146" s="12">
        <v>2.8905339999999997</v>
      </c>
      <c r="D146" s="12">
        <v>6.9714899999999993</v>
      </c>
      <c r="E146" s="12">
        <v>29.400570999999999</v>
      </c>
    </row>
    <row r="147" spans="1:5" x14ac:dyDescent="0.3">
      <c r="A147" s="7">
        <v>2020</v>
      </c>
      <c r="B147" s="2" t="s">
        <v>17</v>
      </c>
      <c r="C147" s="12">
        <v>2.895743</v>
      </c>
      <c r="D147" s="12">
        <v>5.6715439999999999</v>
      </c>
      <c r="E147" s="12">
        <v>24.859392999999997</v>
      </c>
    </row>
    <row r="148" spans="1:5" x14ac:dyDescent="0.3">
      <c r="A148" s="7">
        <v>2020</v>
      </c>
      <c r="B148" s="2" t="s">
        <v>18</v>
      </c>
      <c r="C148" s="12">
        <v>7.0304489999999999</v>
      </c>
      <c r="D148" s="12">
        <v>7.9840999999999998</v>
      </c>
      <c r="E148" s="12">
        <v>42.266300999999999</v>
      </c>
    </row>
    <row r="149" spans="1:5" x14ac:dyDescent="0.3">
      <c r="A149" s="7">
        <v>2020</v>
      </c>
      <c r="B149" s="2" t="s">
        <v>19</v>
      </c>
      <c r="C149" s="12">
        <v>4.4382199999999994</v>
      </c>
      <c r="D149" s="12">
        <v>5.858555</v>
      </c>
      <c r="E149" s="12">
        <v>27.449949</v>
      </c>
    </row>
    <row r="150" spans="1:5" x14ac:dyDescent="0.3">
      <c r="A150" s="7">
        <v>2020</v>
      </c>
      <c r="B150" s="2" t="s">
        <v>20</v>
      </c>
      <c r="C150" s="12">
        <v>4.4790289999999997</v>
      </c>
      <c r="D150" s="12">
        <v>5.3654389999999994</v>
      </c>
      <c r="E150" s="12">
        <v>28.937137999999997</v>
      </c>
    </row>
    <row r="151" spans="1:5" x14ac:dyDescent="0.3">
      <c r="A151" s="7">
        <v>2020</v>
      </c>
      <c r="B151" s="2" t="s">
        <v>21</v>
      </c>
      <c r="C151" s="12">
        <v>1.4591109999999998</v>
      </c>
      <c r="D151" s="12">
        <v>4.867864</v>
      </c>
      <c r="E151" s="12">
        <v>18.839041999999999</v>
      </c>
    </row>
    <row r="152" spans="1:5" x14ac:dyDescent="0.3">
      <c r="A152" s="7">
        <v>2020</v>
      </c>
      <c r="B152" s="2" t="s">
        <v>22</v>
      </c>
      <c r="C152" s="12">
        <v>11.812374999999999</v>
      </c>
      <c r="D152" s="12">
        <v>5.8146969999999998</v>
      </c>
      <c r="E152" s="12">
        <v>45.229898999999996</v>
      </c>
    </row>
    <row r="153" spans="1:5" x14ac:dyDescent="0.3">
      <c r="A153" s="7">
        <v>2020</v>
      </c>
      <c r="B153" s="2" t="s">
        <v>23</v>
      </c>
      <c r="C153" s="12">
        <v>6.9665569999999999</v>
      </c>
      <c r="D153" s="12">
        <v>6.2626019999999993</v>
      </c>
      <c r="E153" s="12">
        <v>36.779730999999998</v>
      </c>
    </row>
    <row r="154" spans="1:5" x14ac:dyDescent="0.3">
      <c r="A154" s="7">
        <v>2020</v>
      </c>
      <c r="B154" s="2" t="s">
        <v>24</v>
      </c>
      <c r="C154" s="12">
        <v>3.4717519999999999</v>
      </c>
      <c r="D154" s="12">
        <v>5.5523559999999996</v>
      </c>
      <c r="E154" s="12">
        <v>23.526751999999998</v>
      </c>
    </row>
    <row r="155" spans="1:5" x14ac:dyDescent="0.3">
      <c r="A155" s="7">
        <v>2020</v>
      </c>
      <c r="B155" s="2" t="s">
        <v>25</v>
      </c>
      <c r="C155" s="12">
        <v>3.0606789999999999</v>
      </c>
      <c r="D155" s="12">
        <v>6.7606229999999998</v>
      </c>
      <c r="E155" s="12">
        <v>22.427681999999997</v>
      </c>
    </row>
    <row r="156" spans="1:5" x14ac:dyDescent="0.3">
      <c r="A156" s="7">
        <v>2020</v>
      </c>
      <c r="B156" s="2" t="s">
        <v>26</v>
      </c>
      <c r="C156" s="12">
        <v>5.0047879999999996</v>
      </c>
      <c r="D156" s="12">
        <v>4.7033160000000001</v>
      </c>
      <c r="E156" s="12">
        <v>29.165016999999999</v>
      </c>
    </row>
    <row r="157" spans="1:5" x14ac:dyDescent="0.3">
      <c r="A157" s="7">
        <v>2020</v>
      </c>
      <c r="B157" s="2" t="s">
        <v>27</v>
      </c>
      <c r="C157" s="12">
        <v>3.5515629999999998</v>
      </c>
      <c r="D157" s="12">
        <v>4.866079</v>
      </c>
      <c r="E157" s="12">
        <v>28.737288999999997</v>
      </c>
    </row>
    <row r="158" spans="1:5" x14ac:dyDescent="0.3">
      <c r="A158" s="7">
        <v>2020</v>
      </c>
      <c r="B158" s="2" t="s">
        <v>28</v>
      </c>
      <c r="C158" s="12">
        <v>1.9895699999999998</v>
      </c>
      <c r="D158" s="12">
        <v>4.6356320000000002</v>
      </c>
      <c r="E158" s="12">
        <v>22.257635000000001</v>
      </c>
    </row>
    <row r="159" spans="1:5" x14ac:dyDescent="0.3">
      <c r="A159" s="7">
        <v>2020</v>
      </c>
      <c r="B159" s="2" t="s">
        <v>29</v>
      </c>
      <c r="C159" s="12">
        <v>5.0830359999999999</v>
      </c>
      <c r="D159" s="12">
        <v>4.9189099999999994</v>
      </c>
      <c r="E159" s="12">
        <v>29.122373</v>
      </c>
    </row>
    <row r="160" spans="1:5" x14ac:dyDescent="0.3">
      <c r="A160" s="7">
        <v>2020</v>
      </c>
      <c r="B160" s="2" t="s">
        <v>30</v>
      </c>
      <c r="C160" s="12">
        <v>2.5729059999999997</v>
      </c>
      <c r="D160" s="12">
        <v>5.8536700000000002</v>
      </c>
      <c r="E160" s="12">
        <v>25.609836999999999</v>
      </c>
    </row>
    <row r="161" spans="1:5" x14ac:dyDescent="0.3">
      <c r="A161" s="7">
        <v>2020</v>
      </c>
      <c r="B161" s="2" t="s">
        <v>31</v>
      </c>
      <c r="C161" s="12">
        <v>3.34789</v>
      </c>
      <c r="D161" s="12">
        <v>4.9023189999999994</v>
      </c>
      <c r="E161" s="12">
        <v>26.864832</v>
      </c>
    </row>
    <row r="162" spans="1:5" x14ac:dyDescent="0.3">
      <c r="A162" s="7">
        <v>2020</v>
      </c>
      <c r="B162" s="2" t="s">
        <v>32</v>
      </c>
      <c r="C162" s="12">
        <v>8.490988999999999</v>
      </c>
      <c r="D162" s="12">
        <v>6.6278169999999994</v>
      </c>
      <c r="E162" s="12">
        <v>39.774287999999999</v>
      </c>
    </row>
    <row r="163" spans="1:5" x14ac:dyDescent="0.3">
      <c r="A163" s="7">
        <v>2020</v>
      </c>
      <c r="B163" s="2" t="s">
        <v>33</v>
      </c>
      <c r="C163" s="12">
        <v>5.9860559999999996</v>
      </c>
      <c r="D163" s="12">
        <v>4.2123939999999997</v>
      </c>
      <c r="E163" s="12">
        <v>31.388005</v>
      </c>
    </row>
    <row r="164" spans="1:5" x14ac:dyDescent="0.3">
      <c r="A164" s="7">
        <v>2020</v>
      </c>
      <c r="B164" s="2" t="s">
        <v>34</v>
      </c>
      <c r="C164" s="12">
        <v>3.7519499999999999</v>
      </c>
      <c r="D164" s="12">
        <v>5.2936209999999999</v>
      </c>
      <c r="E164" s="12">
        <v>32.197479999999999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G193"/>
  <sheetViews>
    <sheetView topLeftCell="DD1" workbookViewId="0">
      <selection activeCell="AQ20" sqref="AQ20"/>
    </sheetView>
  </sheetViews>
  <sheetFormatPr baseColWidth="10" defaultRowHeight="14.4" x14ac:dyDescent="0.3"/>
  <cols>
    <col min="1" max="1" width="5" style="9" bestFit="1" customWidth="1"/>
    <col min="2" max="2" width="7.6640625" bestFit="1" customWidth="1"/>
    <col min="3" max="5" width="4.5546875" bestFit="1" customWidth="1"/>
    <col min="6" max="6" width="5" bestFit="1" customWidth="1"/>
    <col min="7" max="7" width="6.77734375" bestFit="1" customWidth="1"/>
    <col min="8" max="8" width="4.5546875" bestFit="1" customWidth="1"/>
    <col min="9" max="9" width="5.109375" customWidth="1"/>
    <col min="10" max="10" width="4.5546875" bestFit="1" customWidth="1"/>
    <col min="11" max="11" width="5.44140625" customWidth="1"/>
    <col min="12" max="12" width="6.21875" customWidth="1"/>
    <col min="13" max="21" width="6" customWidth="1"/>
    <col min="22" max="26" width="6.5546875" customWidth="1"/>
    <col min="27" max="27" width="6" customWidth="1"/>
    <col min="28" max="28" width="7.109375" customWidth="1"/>
    <col min="29" max="33" width="6" customWidth="1"/>
    <col min="34" max="37" width="9.109375" customWidth="1"/>
    <col min="38" max="38" width="5.5546875" customWidth="1"/>
    <col min="39" max="39" width="6.5546875" customWidth="1"/>
    <col min="40" max="40" width="5.5546875" customWidth="1"/>
    <col min="41" max="48" width="5" bestFit="1" customWidth="1"/>
    <col min="49" max="52" width="5" customWidth="1"/>
    <col min="53" max="53" width="6.44140625" customWidth="1"/>
    <col min="54" max="54" width="6.6640625" customWidth="1"/>
    <col min="55" max="55" width="5.5546875" customWidth="1"/>
    <col min="56" max="56" width="5.33203125" customWidth="1"/>
    <col min="57" max="57" width="5.77734375" customWidth="1"/>
    <col min="58" max="58" width="5.6640625" customWidth="1"/>
    <col min="59" max="59" width="5.33203125" customWidth="1"/>
    <col min="60" max="60" width="5.88671875" customWidth="1"/>
    <col min="61" max="61" width="6" customWidth="1"/>
    <col min="62" max="62" width="5" customWidth="1"/>
    <col min="63" max="63" width="5.6640625" customWidth="1"/>
    <col min="64" max="64" width="6" customWidth="1"/>
    <col min="65" max="65" width="5.33203125" customWidth="1"/>
    <col min="66" max="66" width="5.6640625" customWidth="1"/>
    <col min="67" max="67" width="5.88671875" customWidth="1"/>
    <col min="68" max="69" width="5" customWidth="1"/>
    <col min="70" max="70" width="11.5546875" style="68"/>
    <col min="71" max="71" width="7.6640625" bestFit="1" customWidth="1"/>
    <col min="72" max="76" width="5" bestFit="1" customWidth="1"/>
    <col min="77" max="80" width="5.21875" customWidth="1"/>
    <col min="81" max="81" width="5.109375" customWidth="1"/>
    <col min="82" max="86" width="5" customWidth="1"/>
    <col min="87" max="91" width="6.5546875" bestFit="1" customWidth="1"/>
    <col min="92" max="92" width="5.44140625" customWidth="1"/>
    <col min="93" max="93" width="5.5546875" customWidth="1"/>
    <col min="94" max="96" width="5.21875" customWidth="1"/>
    <col min="97" max="101" width="6.5546875" bestFit="1" customWidth="1"/>
    <col min="102" max="102" width="9" customWidth="1"/>
    <col min="103" max="103" width="8.33203125" customWidth="1"/>
    <col min="104" max="107" width="6.5546875" customWidth="1"/>
    <col min="108" max="108" width="5.77734375" customWidth="1"/>
    <col min="109" max="109" width="4.77734375" customWidth="1"/>
    <col min="110" max="112" width="5.21875" customWidth="1"/>
    <col min="113" max="113" width="7.109375" customWidth="1"/>
    <col min="114" max="114" width="5.44140625" customWidth="1"/>
    <col min="115" max="115" width="4.77734375" customWidth="1"/>
    <col min="116" max="116" width="5.21875" customWidth="1"/>
    <col min="117" max="117" width="5" customWidth="1"/>
    <col min="118" max="118" width="5.21875" customWidth="1"/>
    <col min="119" max="119" width="7.21875" customWidth="1"/>
    <col min="120" max="120" width="5.77734375" customWidth="1"/>
    <col min="121" max="121" width="4.77734375" customWidth="1"/>
    <col min="122" max="124" width="5.21875" customWidth="1"/>
    <col min="125" max="125" width="6.44140625" customWidth="1"/>
    <col min="126" max="126" width="5.77734375" customWidth="1"/>
    <col min="127" max="127" width="4.77734375" customWidth="1"/>
    <col min="128" max="130" width="5.21875" customWidth="1"/>
    <col min="131" max="131" width="6.5546875" customWidth="1"/>
    <col min="132" max="132" width="1.5546875" customWidth="1"/>
    <col min="133" max="137" width="6.5546875" bestFit="1" customWidth="1"/>
  </cols>
  <sheetData>
    <row r="1" spans="1:137" ht="15" x14ac:dyDescent="0.35">
      <c r="A1" s="66" t="s">
        <v>76</v>
      </c>
      <c r="D1" s="66" t="s">
        <v>81</v>
      </c>
      <c r="H1" s="66"/>
      <c r="I1" t="s">
        <v>77</v>
      </c>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79">
        <f xml:space="preserve"> AVERAGE(AM5:AM7)</f>
        <v>9.9817042540792542</v>
      </c>
      <c r="AN1" t="s">
        <v>40</v>
      </c>
      <c r="AO1" s="66"/>
      <c r="AP1" s="66"/>
      <c r="AQ1" s="66"/>
      <c r="AR1" s="85">
        <f xml:space="preserve"> AVERAGE(AR5:AR7)</f>
        <v>8.1036025495337984</v>
      </c>
      <c r="AW1" s="79">
        <f xml:space="preserve"> AVERAGE(AW5:AW7)</f>
        <v>54.330953610139865</v>
      </c>
      <c r="AX1" s="66"/>
      <c r="AY1" s="66"/>
      <c r="AZ1" s="66"/>
      <c r="BA1" s="66"/>
      <c r="BB1" s="89"/>
      <c r="BC1" s="89"/>
      <c r="BD1" s="89"/>
      <c r="BE1" s="89"/>
      <c r="BF1" s="89"/>
      <c r="BG1" s="91" t="s">
        <v>86</v>
      </c>
      <c r="BH1" s="89"/>
      <c r="BI1" s="89"/>
      <c r="BJ1" s="89"/>
      <c r="BK1" s="89"/>
      <c r="BL1" s="89"/>
      <c r="BM1" s="89"/>
      <c r="BN1" s="89"/>
      <c r="BO1" s="89"/>
      <c r="BP1" s="89"/>
      <c r="BQ1" s="66"/>
      <c r="BR1" s="67"/>
      <c r="CN1" s="5" t="s">
        <v>167</v>
      </c>
      <c r="CO1" s="5"/>
      <c r="CP1" s="5"/>
      <c r="CQ1" s="5"/>
      <c r="CR1" s="166">
        <v>6.8776299999999999</v>
      </c>
      <c r="CX1" s="6" t="s">
        <v>53</v>
      </c>
      <c r="CZ1" s="35">
        <f>MEDIAN(BT5:BX36)</f>
        <v>5.37941</v>
      </c>
      <c r="DB1" s="5" t="s">
        <v>54</v>
      </c>
      <c r="DC1" s="5"/>
      <c r="DD1" s="35">
        <f>MAX(BT5:BX36)</f>
        <v>22.905110000000001</v>
      </c>
    </row>
    <row r="2" spans="1:137" ht="15.6" x14ac:dyDescent="0.35">
      <c r="D2" s="66" t="s">
        <v>82</v>
      </c>
      <c r="G2" s="66"/>
      <c r="H2" s="66"/>
      <c r="I2" t="s">
        <v>78</v>
      </c>
      <c r="J2" s="66"/>
      <c r="K2" s="66"/>
      <c r="L2" s="66"/>
      <c r="M2" s="66"/>
      <c r="N2" s="103" t="s">
        <v>189</v>
      </c>
      <c r="O2" s="103"/>
      <c r="P2" s="103"/>
      <c r="Q2" s="106" t="s">
        <v>188</v>
      </c>
      <c r="R2" s="106"/>
      <c r="S2" s="106"/>
      <c r="T2" s="106"/>
      <c r="U2" s="106"/>
      <c r="V2" s="106"/>
      <c r="W2" s="106"/>
      <c r="X2" s="66"/>
      <c r="Y2" s="66"/>
      <c r="Z2" s="66"/>
      <c r="AA2" s="66"/>
      <c r="AB2" s="66"/>
      <c r="AC2" s="66"/>
      <c r="AD2" s="66"/>
      <c r="AE2" s="66"/>
      <c r="AF2" s="66"/>
      <c r="AG2" s="66"/>
      <c r="AH2" s="66"/>
      <c r="AI2" s="66"/>
      <c r="AJ2" s="66"/>
      <c r="AK2" s="66"/>
      <c r="AL2" s="66"/>
      <c r="AM2" s="87">
        <f>_xlfn.STDEV.P(AM5:AM7)</f>
        <v>4.1821190889443169</v>
      </c>
      <c r="AN2" t="s">
        <v>85</v>
      </c>
      <c r="AO2" s="66"/>
      <c r="AR2" s="86">
        <f>_xlfn.STDEV.P(AR5:AR7)</f>
        <v>1.0568042846864019</v>
      </c>
      <c r="AW2" s="87">
        <f>_xlfn.STDEV.P(AW5:AW7)</f>
        <v>4.9825195879299677</v>
      </c>
      <c r="AX2" s="66"/>
      <c r="AY2" s="66"/>
      <c r="AZ2" s="66"/>
      <c r="BA2" s="66"/>
      <c r="BB2" s="89"/>
      <c r="BC2" s="89"/>
      <c r="BD2" s="89"/>
      <c r="BE2" s="89"/>
      <c r="BF2" s="89"/>
      <c r="BG2" s="89"/>
      <c r="BH2" s="89"/>
      <c r="BI2" s="89"/>
      <c r="BJ2" s="89"/>
      <c r="BK2" s="89"/>
      <c r="BL2" s="89"/>
      <c r="BM2" s="89"/>
      <c r="BN2" s="89"/>
      <c r="BO2" s="89"/>
      <c r="BP2" s="89"/>
      <c r="BQ2" s="66"/>
      <c r="BR2" s="67"/>
      <c r="CX2" s="20" t="s">
        <v>49</v>
      </c>
      <c r="DB2" s="5" t="s">
        <v>55</v>
      </c>
      <c r="DC2" s="5"/>
      <c r="DD2" s="35">
        <f>MIN(BT5:BX36)</f>
        <v>1.423562</v>
      </c>
    </row>
    <row r="3" spans="1:137" ht="15.6" x14ac:dyDescent="0.35">
      <c r="D3" s="66" t="s">
        <v>83</v>
      </c>
      <c r="G3" s="66"/>
      <c r="H3" s="66"/>
      <c r="I3" t="s">
        <v>79</v>
      </c>
      <c r="J3" s="66"/>
      <c r="K3" s="93" t="s">
        <v>90</v>
      </c>
      <c r="L3" s="90"/>
      <c r="M3" s="90"/>
      <c r="N3" s="103" t="s">
        <v>92</v>
      </c>
      <c r="O3" s="100"/>
      <c r="P3" s="100"/>
      <c r="Q3" s="105"/>
      <c r="R3" s="105"/>
      <c r="S3" s="105"/>
      <c r="T3" s="105"/>
      <c r="U3" s="105"/>
      <c r="V3" s="106" t="s">
        <v>165</v>
      </c>
      <c r="W3" s="106"/>
      <c r="X3" s="106"/>
      <c r="Y3" s="106"/>
      <c r="Z3" s="106"/>
      <c r="AA3" s="105"/>
      <c r="AB3" s="105"/>
      <c r="AC3" s="105"/>
      <c r="AD3" s="105"/>
      <c r="AE3" s="105"/>
      <c r="AF3" s="105"/>
      <c r="AG3" s="105"/>
      <c r="AH3" s="105"/>
      <c r="AI3" s="105"/>
      <c r="AJ3" s="105"/>
      <c r="AK3" s="105"/>
      <c r="AL3" s="66"/>
      <c r="AM3" s="81" t="s">
        <v>0</v>
      </c>
      <c r="AN3" s="66"/>
      <c r="AO3" s="66"/>
      <c r="AP3" s="66"/>
      <c r="AQ3" s="66"/>
      <c r="AR3" s="80" t="s">
        <v>1</v>
      </c>
      <c r="AS3" s="66"/>
      <c r="AT3" s="66"/>
      <c r="AV3" s="66"/>
      <c r="AW3" s="83" t="s">
        <v>2</v>
      </c>
      <c r="AX3" s="66"/>
      <c r="AY3" s="66"/>
      <c r="AZ3" s="66"/>
      <c r="BA3" s="66"/>
      <c r="BB3" s="96" t="s">
        <v>37</v>
      </c>
      <c r="BC3" s="66"/>
      <c r="BD3" s="66"/>
      <c r="BE3" s="66"/>
      <c r="BF3" s="66"/>
      <c r="BG3" s="94" t="s">
        <v>38</v>
      </c>
      <c r="BH3" s="66"/>
      <c r="BI3" s="66"/>
      <c r="BK3" s="66"/>
      <c r="BL3" s="99" t="s">
        <v>39</v>
      </c>
      <c r="BM3" s="66"/>
      <c r="BN3" s="66"/>
      <c r="BO3" s="66"/>
      <c r="BP3" s="66"/>
      <c r="BQ3" s="66"/>
      <c r="BR3" s="67"/>
      <c r="BT3" s="5" t="s">
        <v>43</v>
      </c>
      <c r="BY3" s="20" t="s">
        <v>47</v>
      </c>
      <c r="CD3" s="20" t="s">
        <v>46</v>
      </c>
      <c r="CI3" s="51" t="s">
        <v>46</v>
      </c>
      <c r="CJ3" s="33" t="s">
        <v>60</v>
      </c>
      <c r="CK3" s="33"/>
      <c r="CL3" s="33"/>
      <c r="CM3" s="33"/>
      <c r="CN3" s="20" t="s">
        <v>48</v>
      </c>
      <c r="CO3" t="s">
        <v>61</v>
      </c>
      <c r="CS3" s="53" t="s">
        <v>48</v>
      </c>
      <c r="CT3" s="54"/>
      <c r="CU3" s="54"/>
      <c r="CV3" s="54"/>
      <c r="CW3" s="54"/>
      <c r="CX3" s="23">
        <v>2000</v>
      </c>
      <c r="DD3" s="22">
        <v>2005</v>
      </c>
      <c r="DJ3" s="22">
        <v>2010</v>
      </c>
      <c r="DP3" s="22">
        <v>2015</v>
      </c>
      <c r="DV3" s="22">
        <v>2020</v>
      </c>
      <c r="EC3" s="59" t="s">
        <v>49</v>
      </c>
      <c r="ED3" s="10" t="s">
        <v>62</v>
      </c>
      <c r="EE3" s="10"/>
      <c r="EF3" s="10"/>
      <c r="EG3" s="13"/>
    </row>
    <row r="4" spans="1:137" ht="15.6" x14ac:dyDescent="0.35">
      <c r="A4" s="6" t="s">
        <v>36</v>
      </c>
      <c r="B4" s="5" t="s">
        <v>35</v>
      </c>
      <c r="C4" s="5" t="s">
        <v>0</v>
      </c>
      <c r="D4" s="5" t="s">
        <v>1</v>
      </c>
      <c r="E4" s="5" t="s">
        <v>2</v>
      </c>
      <c r="F4" s="6" t="s">
        <v>36</v>
      </c>
      <c r="G4" s="5" t="s">
        <v>84</v>
      </c>
      <c r="H4" s="18" t="s">
        <v>0</v>
      </c>
      <c r="I4" s="18" t="s">
        <v>1</v>
      </c>
      <c r="J4" s="18" t="s">
        <v>2</v>
      </c>
      <c r="K4" s="107" t="s">
        <v>100</v>
      </c>
      <c r="L4" s="107" t="s">
        <v>101</v>
      </c>
      <c r="M4" s="107" t="s">
        <v>102</v>
      </c>
      <c r="N4" s="108" t="s">
        <v>97</v>
      </c>
      <c r="O4" s="108" t="s">
        <v>98</v>
      </c>
      <c r="P4" s="109" t="s">
        <v>99</v>
      </c>
      <c r="Q4" s="37" t="s">
        <v>52</v>
      </c>
      <c r="R4" s="38" t="s">
        <v>51</v>
      </c>
      <c r="S4" s="39" t="s">
        <v>56</v>
      </c>
      <c r="T4" s="39" t="s">
        <v>57</v>
      </c>
      <c r="U4" s="45" t="s">
        <v>58</v>
      </c>
      <c r="V4" s="110" t="s">
        <v>162</v>
      </c>
      <c r="W4" s="41" t="s">
        <v>52</v>
      </c>
      <c r="X4" s="38" t="s">
        <v>51</v>
      </c>
      <c r="Y4" s="39" t="s">
        <v>56</v>
      </c>
      <c r="Z4" s="39" t="s">
        <v>57</v>
      </c>
      <c r="AA4" s="45" t="s">
        <v>58</v>
      </c>
      <c r="AB4" s="111" t="s">
        <v>163</v>
      </c>
      <c r="AC4" s="41" t="s">
        <v>52</v>
      </c>
      <c r="AD4" s="38" t="s">
        <v>51</v>
      </c>
      <c r="AE4" s="39" t="s">
        <v>56</v>
      </c>
      <c r="AF4" s="39" t="s">
        <v>57</v>
      </c>
      <c r="AG4" s="45" t="s">
        <v>58</v>
      </c>
      <c r="AH4" s="111" t="s">
        <v>164</v>
      </c>
      <c r="AI4" s="148"/>
      <c r="AJ4" s="148"/>
      <c r="AK4" s="148"/>
      <c r="AL4" s="112"/>
      <c r="AM4" s="82">
        <v>2000</v>
      </c>
      <c r="AN4" s="18">
        <v>2005</v>
      </c>
      <c r="AO4" s="18">
        <v>2010</v>
      </c>
      <c r="AP4" s="18">
        <v>2015</v>
      </c>
      <c r="AQ4" s="18">
        <v>2020</v>
      </c>
      <c r="AR4" s="80">
        <v>2000</v>
      </c>
      <c r="AS4" s="18">
        <v>2005</v>
      </c>
      <c r="AT4" s="18">
        <v>2010</v>
      </c>
      <c r="AU4" s="18">
        <v>2015</v>
      </c>
      <c r="AV4" s="18">
        <v>2020</v>
      </c>
      <c r="AW4" s="82">
        <v>2000</v>
      </c>
      <c r="AX4" s="18">
        <v>2005</v>
      </c>
      <c r="AY4" s="18">
        <v>2010</v>
      </c>
      <c r="AZ4" s="18">
        <v>2015</v>
      </c>
      <c r="BA4" s="18">
        <v>2020</v>
      </c>
      <c r="BB4" s="97">
        <v>2000</v>
      </c>
      <c r="BC4" s="18">
        <v>2005</v>
      </c>
      <c r="BD4" s="18">
        <v>2010</v>
      </c>
      <c r="BE4" s="18">
        <v>2015</v>
      </c>
      <c r="BF4" s="18">
        <v>2020</v>
      </c>
      <c r="BG4" s="94">
        <v>2000</v>
      </c>
      <c r="BH4" s="18">
        <v>2005</v>
      </c>
      <c r="BI4" s="18">
        <v>2010</v>
      </c>
      <c r="BJ4" s="18">
        <v>2015</v>
      </c>
      <c r="BK4" s="18">
        <v>2020</v>
      </c>
      <c r="BL4" s="97">
        <v>2000</v>
      </c>
      <c r="BM4" s="18">
        <v>2005</v>
      </c>
      <c r="BN4" s="18">
        <v>2010</v>
      </c>
      <c r="BO4" s="18">
        <v>2015</v>
      </c>
      <c r="BP4" s="18">
        <v>2020</v>
      </c>
      <c r="BQ4" s="18"/>
      <c r="BS4" s="22" t="s">
        <v>35</v>
      </c>
      <c r="BT4" s="22">
        <v>2000</v>
      </c>
      <c r="BU4" s="22">
        <v>2005</v>
      </c>
      <c r="BV4" s="22">
        <v>2010</v>
      </c>
      <c r="BW4" s="22">
        <v>2015</v>
      </c>
      <c r="BX4" s="22">
        <v>2020</v>
      </c>
      <c r="BY4" s="23">
        <v>2000</v>
      </c>
      <c r="BZ4" s="22">
        <v>2005</v>
      </c>
      <c r="CA4" s="22">
        <v>2010</v>
      </c>
      <c r="CB4" s="22">
        <v>2015</v>
      </c>
      <c r="CC4" s="22">
        <v>2020</v>
      </c>
      <c r="CD4" s="23">
        <v>2000</v>
      </c>
      <c r="CE4" s="22">
        <v>2005</v>
      </c>
      <c r="CF4" s="22">
        <v>2010</v>
      </c>
      <c r="CG4" s="22">
        <v>2015</v>
      </c>
      <c r="CH4" s="22">
        <v>2020</v>
      </c>
      <c r="CI4" s="47">
        <v>2000</v>
      </c>
      <c r="CJ4" s="48">
        <v>2005</v>
      </c>
      <c r="CK4" s="48">
        <v>2010</v>
      </c>
      <c r="CL4" s="48">
        <v>2015</v>
      </c>
      <c r="CM4" s="48">
        <v>2020</v>
      </c>
      <c r="CN4" s="23">
        <v>2000</v>
      </c>
      <c r="CO4" s="22">
        <v>2005</v>
      </c>
      <c r="CP4" s="22">
        <v>2010</v>
      </c>
      <c r="CQ4" s="22">
        <v>2015</v>
      </c>
      <c r="CR4" s="28">
        <v>2020</v>
      </c>
      <c r="CS4" s="55">
        <v>2000</v>
      </c>
      <c r="CT4" s="56">
        <v>2005</v>
      </c>
      <c r="CU4" s="56">
        <v>2010</v>
      </c>
      <c r="CV4" s="56">
        <v>2015</v>
      </c>
      <c r="CW4" s="57">
        <v>2020</v>
      </c>
      <c r="CX4" s="37" t="s">
        <v>52</v>
      </c>
      <c r="CY4" s="38" t="s">
        <v>51</v>
      </c>
      <c r="CZ4" s="39" t="s">
        <v>56</v>
      </c>
      <c r="DA4" s="39" t="s">
        <v>57</v>
      </c>
      <c r="DB4" s="45" t="s">
        <v>58</v>
      </c>
      <c r="DC4" s="40" t="s">
        <v>49</v>
      </c>
      <c r="DD4" s="41" t="s">
        <v>52</v>
      </c>
      <c r="DE4" s="38" t="s">
        <v>51</v>
      </c>
      <c r="DF4" s="39" t="s">
        <v>56</v>
      </c>
      <c r="DG4" s="39" t="s">
        <v>57</v>
      </c>
      <c r="DH4" s="39" t="s">
        <v>58</v>
      </c>
      <c r="DI4" s="40" t="s">
        <v>49</v>
      </c>
      <c r="DJ4" s="41" t="s">
        <v>52</v>
      </c>
      <c r="DK4" s="38" t="s">
        <v>51</v>
      </c>
      <c r="DL4" s="39" t="s">
        <v>56</v>
      </c>
      <c r="DM4" s="39" t="s">
        <v>57</v>
      </c>
      <c r="DN4" s="39" t="s">
        <v>58</v>
      </c>
      <c r="DO4" s="44" t="s">
        <v>49</v>
      </c>
      <c r="DP4" s="37" t="s">
        <v>52</v>
      </c>
      <c r="DQ4" s="38" t="s">
        <v>51</v>
      </c>
      <c r="DR4" s="39" t="s">
        <v>56</v>
      </c>
      <c r="DS4" s="39" t="s">
        <v>57</v>
      </c>
      <c r="DT4" s="39" t="s">
        <v>58</v>
      </c>
      <c r="DU4" s="44" t="s">
        <v>49</v>
      </c>
      <c r="DV4" s="37" t="s">
        <v>52</v>
      </c>
      <c r="DW4" s="38" t="s">
        <v>51</v>
      </c>
      <c r="DX4" s="39" t="s">
        <v>56</v>
      </c>
      <c r="DY4" s="39" t="s">
        <v>57</v>
      </c>
      <c r="DZ4" s="39" t="s">
        <v>58</v>
      </c>
      <c r="EA4" s="44" t="s">
        <v>49</v>
      </c>
      <c r="EC4" s="60">
        <v>2000</v>
      </c>
      <c r="ED4" s="61">
        <v>2005</v>
      </c>
      <c r="EE4" s="61">
        <v>2010</v>
      </c>
      <c r="EF4" s="61">
        <v>2015</v>
      </c>
      <c r="EG4" s="61">
        <v>2020</v>
      </c>
    </row>
    <row r="5" spans="1:137" x14ac:dyDescent="0.3">
      <c r="A5" s="7">
        <v>2000</v>
      </c>
      <c r="B5" s="5" t="s">
        <v>73</v>
      </c>
      <c r="C5" s="35">
        <f>AVERAGE(C6:C16)</f>
        <v>5.0345154545454545</v>
      </c>
      <c r="D5" s="35">
        <f t="shared" ref="D5:E5" si="0">AVERAGE(D6:D16)</f>
        <v>7.0416190909090908</v>
      </c>
      <c r="E5" s="35">
        <f t="shared" si="0"/>
        <v>48.953517272727275</v>
      </c>
      <c r="F5" s="70">
        <v>2000</v>
      </c>
      <c r="G5" s="78" t="s">
        <v>73</v>
      </c>
      <c r="H5" s="75">
        <v>5.0345154545454545</v>
      </c>
      <c r="I5" s="75">
        <v>7.0416190909090908</v>
      </c>
      <c r="J5" s="75">
        <v>48.953517272727275</v>
      </c>
      <c r="K5" s="101">
        <f>(((H5-H$22)/(H$21-H$22))*60)+70</f>
        <v>82.223779148068488</v>
      </c>
      <c r="L5" s="75">
        <f>(((I5-I$22)/(I$21-I$22))*60)+70</f>
        <v>106.77960331046242</v>
      </c>
      <c r="M5" s="75">
        <f>(((J5-J$22)/(J$21-J$22))*60)+70</f>
        <v>109.9434242308034</v>
      </c>
      <c r="N5" s="101">
        <f>(((H5-H$23)/(H$21-H$22))*60)+70</f>
        <v>62.224831240957286</v>
      </c>
      <c r="O5" s="104">
        <f t="shared" ref="O5:P19" si="1">(((I5-I$23)/(I$21-I$22))*60)+70</f>
        <v>85.98333291615738</v>
      </c>
      <c r="P5" s="104">
        <f t="shared" si="1"/>
        <v>82.024851028045987</v>
      </c>
      <c r="Q5" s="36">
        <f>IF(H5&gt;=$H$11,1,0)</f>
        <v>1</v>
      </c>
      <c r="R5" s="34">
        <f>IF(H5&lt;$H$11,1,0)</f>
        <v>0</v>
      </c>
      <c r="S5" s="14">
        <f>(H5-$H$11)/($H$21-$H$11)</f>
        <v>0.13041327671529529</v>
      </c>
      <c r="T5" s="14">
        <f>(H5-$H$11)/($H$11-$H$22)</f>
        <v>1.4163851405235466</v>
      </c>
      <c r="U5" s="14">
        <f>(S5*Q5)+(T5*R5)</f>
        <v>0.13041327671529529</v>
      </c>
      <c r="V5" s="113">
        <f>(U5*30)+100</f>
        <v>103.91239830145886</v>
      </c>
      <c r="W5" s="36">
        <f>IF(I5&gt;=$I$11,1,0)</f>
        <v>1</v>
      </c>
      <c r="X5" s="34">
        <f>IF(I5&lt;$I$11,1,0)</f>
        <v>0</v>
      </c>
      <c r="Y5" s="14">
        <f>(I5-$I$11)/($I$21-$I$11)</f>
        <v>0.54464317103136151</v>
      </c>
      <c r="Z5" s="14">
        <f>(I5-$I$11)/($I$11-$I$22)</f>
        <v>3.0838308329627626</v>
      </c>
      <c r="AA5" s="19">
        <f>(Y5*W5)+(Z5*X5)</f>
        <v>0.54464317103136151</v>
      </c>
      <c r="AB5" s="116">
        <f>(AA5*30)+100</f>
        <v>116.33929513094084</v>
      </c>
      <c r="AC5" s="36">
        <f>IF(J5&gt;=$J$11,1,0)</f>
        <v>1</v>
      </c>
      <c r="AD5" s="34">
        <f>IF(J5&lt;$J$11,1,0)</f>
        <v>0</v>
      </c>
      <c r="AE5" s="14">
        <f>(J5-$J$11)/($J$21-$J$11)</f>
        <v>0.50328787787786688</v>
      </c>
      <c r="AF5" s="14">
        <f>(J5-$J$11)/($J$11-$J$22)</f>
        <v>1.0357145993644861</v>
      </c>
      <c r="AG5" s="19">
        <f>(AE5*AC5)+(AF5*AD5)</f>
        <v>0.50328787787786688</v>
      </c>
      <c r="AH5" s="19">
        <f>(AG5*30)+100</f>
        <v>115.098636336336</v>
      </c>
      <c r="AI5" s="19"/>
      <c r="AJ5" s="19"/>
      <c r="AK5" s="19"/>
      <c r="AL5" s="75"/>
      <c r="AM5" s="76">
        <f>H5</f>
        <v>5.0345154545454545</v>
      </c>
      <c r="AN5" s="77">
        <f>H8</f>
        <v>4.3610059090909088</v>
      </c>
      <c r="AO5" s="76">
        <f>H11</f>
        <v>3.500640909090909</v>
      </c>
      <c r="AP5" s="77">
        <f>H14</f>
        <v>2.741871818181818</v>
      </c>
      <c r="AQ5" s="76">
        <f>H17</f>
        <v>2.4176907272727273</v>
      </c>
      <c r="AR5" s="77">
        <f>I5</f>
        <v>7.0416190909090908</v>
      </c>
      <c r="AS5" s="76">
        <f>I8</f>
        <v>4.4296478181818193</v>
      </c>
      <c r="AT5" s="77">
        <f>I11</f>
        <v>4.047009090909091</v>
      </c>
      <c r="AU5" s="76">
        <f>I14</f>
        <v>3.0759409090909089</v>
      </c>
      <c r="AV5" s="77">
        <f>I17</f>
        <v>5.3182520909090902</v>
      </c>
      <c r="AW5" s="76">
        <f>J5</f>
        <v>48.953517272727275</v>
      </c>
      <c r="AX5" s="77">
        <f>J8</f>
        <v>42.782344545454549</v>
      </c>
      <c r="AY5" s="76">
        <f>J11</f>
        <v>36.784943636363636</v>
      </c>
      <c r="AZ5" s="77">
        <f>J14</f>
        <v>30.645918181818182</v>
      </c>
      <c r="BA5" s="76">
        <f>J17</f>
        <v>25.035979545454548</v>
      </c>
      <c r="BB5" s="98">
        <f t="shared" ref="BB5:BF7" si="2">(AM5-$AM$1)/$AM$2</f>
        <v>-1.1829382890152484</v>
      </c>
      <c r="BC5" s="76">
        <f t="shared" si="2"/>
        <v>-1.343983331284611</v>
      </c>
      <c r="BD5" s="76">
        <f t="shared" si="2"/>
        <v>-1.5497079846725135</v>
      </c>
      <c r="BE5" s="76">
        <f t="shared" si="2"/>
        <v>-1.7311397121704086</v>
      </c>
      <c r="BF5" s="76">
        <f t="shared" si="2"/>
        <v>-1.808655699643382</v>
      </c>
      <c r="BG5" s="95">
        <f t="shared" ref="BG5:BK7" si="3">(AR5-$AR$1)/$AR$2</f>
        <v>-1.0049007881718068</v>
      </c>
      <c r="BH5" s="84">
        <f t="shared" si="3"/>
        <v>-3.4764759989993754</v>
      </c>
      <c r="BI5" s="84">
        <f t="shared" si="3"/>
        <v>-3.8385475129185993</v>
      </c>
      <c r="BJ5" s="84">
        <f t="shared" si="3"/>
        <v>-4.7574198111193393</v>
      </c>
      <c r="BK5" s="84">
        <f t="shared" si="3"/>
        <v>-2.6356350925008205</v>
      </c>
      <c r="BL5" s="98">
        <f t="shared" ref="BL5:BP7" si="4">(AW5-$AW$1)/$AW$2</f>
        <v>-1.0792604509652703</v>
      </c>
      <c r="BM5" s="76">
        <f t="shared" si="4"/>
        <v>-2.3178251205798648</v>
      </c>
      <c r="BN5" s="76">
        <f t="shared" si="4"/>
        <v>-3.5215134961598569</v>
      </c>
      <c r="BO5" s="76">
        <f t="shared" si="4"/>
        <v>-4.7536261544657252</v>
      </c>
      <c r="BP5" s="76">
        <f t="shared" si="4"/>
        <v>-5.8795502050110704</v>
      </c>
      <c r="BQ5" s="76"/>
      <c r="BR5" s="69"/>
      <c r="BS5" s="2" t="s">
        <v>3</v>
      </c>
      <c r="BT5" s="4">
        <v>4.8379799999999999</v>
      </c>
      <c r="BU5" s="1">
        <v>4.152704</v>
      </c>
      <c r="BV5" s="11">
        <v>3.25624</v>
      </c>
      <c r="BW5" s="1">
        <v>2.5915699999999999</v>
      </c>
      <c r="BX5" s="12">
        <v>2.1087609999999999</v>
      </c>
      <c r="BY5" s="21">
        <f>(BT5-$BT$38)/$BT$39</f>
        <v>-0.86632084172034218</v>
      </c>
      <c r="BZ5" s="14">
        <f t="shared" ref="BZ5:CC20" si="5">(BU5-$BT$38)/$BT$39</f>
        <v>-0.99460310799565377</v>
      </c>
      <c r="CA5" s="14">
        <f t="shared" si="5"/>
        <v>-1.1624193361347261</v>
      </c>
      <c r="CB5" s="14">
        <f t="shared" si="5"/>
        <v>-1.2868442013353334</v>
      </c>
      <c r="CC5" s="14">
        <f t="shared" si="5"/>
        <v>-1.3772250591183537</v>
      </c>
      <c r="CD5" s="25">
        <f>(BT5-$BW$39)/($BW$38-$BW$39)</f>
        <v>0.15894655264136456</v>
      </c>
      <c r="CE5" s="24">
        <f t="shared" ref="CE5:CH20" si="6">(BU5-$BW$39)/($BW$38-$BW$39)</f>
        <v>0.12704587211312704</v>
      </c>
      <c r="CF5" s="24">
        <f t="shared" si="6"/>
        <v>8.5314056510266398E-2</v>
      </c>
      <c r="CG5" s="24">
        <f t="shared" si="6"/>
        <v>5.4372617839273031E-2</v>
      </c>
      <c r="CH5" s="24">
        <f t="shared" si="6"/>
        <v>3.1897096056578415E-2</v>
      </c>
      <c r="CI5" s="49">
        <f>(CD5*60)+70</f>
        <v>79.536793158481871</v>
      </c>
      <c r="CJ5" s="49">
        <f t="shared" ref="CJ5:CM20" si="7">(CE5*60)+70</f>
        <v>77.622752326787619</v>
      </c>
      <c r="CK5" s="49">
        <f t="shared" si="7"/>
        <v>75.118843390615979</v>
      </c>
      <c r="CL5" s="49">
        <f t="shared" si="7"/>
        <v>73.262357070356387</v>
      </c>
      <c r="CM5" s="49">
        <f t="shared" si="7"/>
        <v>71.913825763394698</v>
      </c>
      <c r="CN5" s="25">
        <f>(BT5-$CR$1)/($DD$1-$DD$2)</f>
        <v>-9.4948930123657752E-2</v>
      </c>
      <c r="CO5" s="24">
        <f t="shared" ref="CO5:CR20" si="8">(BU5-$CR$1)/($DD$1-$DD$2)</f>
        <v>-0.12684961065189529</v>
      </c>
      <c r="CP5" s="24">
        <f t="shared" si="8"/>
        <v>-0.16858142625475595</v>
      </c>
      <c r="CQ5" s="24">
        <f t="shared" si="8"/>
        <v>-0.1995228649257493</v>
      </c>
      <c r="CR5" s="24">
        <f t="shared" si="8"/>
        <v>-0.22199838670844393</v>
      </c>
      <c r="CS5" s="58">
        <f>(CN5*60)+100</f>
        <v>94.303064192580536</v>
      </c>
      <c r="CT5" s="58">
        <f t="shared" ref="CT5:CW20" si="9">(CO5*60)+100</f>
        <v>92.389023360886284</v>
      </c>
      <c r="CU5" s="58">
        <f t="shared" si="9"/>
        <v>89.885114424714644</v>
      </c>
      <c r="CV5" s="58">
        <f t="shared" si="9"/>
        <v>88.028628104455038</v>
      </c>
      <c r="CW5" s="58">
        <f t="shared" si="9"/>
        <v>86.680096797493363</v>
      </c>
      <c r="CX5" s="36">
        <f>IF(BT5&gt;=$CZ$1,1,0)</f>
        <v>0</v>
      </c>
      <c r="CY5" s="34">
        <f>IF(BT5&lt;$CZ$1,1,0)</f>
        <v>1</v>
      </c>
      <c r="CZ5" s="14">
        <f>(BT5-$CZ$1)/($DD$1-$CZ$1)</f>
        <v>-3.0893487849272785E-2</v>
      </c>
      <c r="DA5" s="14">
        <f>(BT5-$CZ$1)/($CZ$1-$DD$2)</f>
        <v>-0.13686825176295955</v>
      </c>
      <c r="DB5" s="14">
        <f>(CZ5*CX5)+(DA5*CY5)</f>
        <v>-0.13686825176295955</v>
      </c>
      <c r="DC5" s="14">
        <f>(DB5*30)+100</f>
        <v>95.893952447111218</v>
      </c>
      <c r="DD5" s="36">
        <f>IF(BU5&gt;=$CZ$1,1,0)</f>
        <v>0</v>
      </c>
      <c r="DE5" s="34">
        <f>IF(BU5&lt;$CZ$1,1,0)</f>
        <v>1</v>
      </c>
      <c r="DF5" s="14">
        <f>(BU5-$CZ$1)/($DD$1-$CZ$1)</f>
        <v>-6.999469350724935E-2</v>
      </c>
      <c r="DG5" s="14">
        <f>(BU5-$CZ$1)/($CZ$1-$DD$2)</f>
        <v>-0.31009937692247025</v>
      </c>
      <c r="DH5" s="14">
        <f>(DF5*DD5)+(DG5*DE5)</f>
        <v>-0.31009937692247025</v>
      </c>
      <c r="DI5" s="43">
        <f>(DH5*30)+100</f>
        <v>90.697018692325898</v>
      </c>
      <c r="DJ5" s="46">
        <f>IF(BV5&gt;=$CZ$1,1,0)</f>
        <v>0</v>
      </c>
      <c r="DK5" s="34">
        <f>IF(BV5&lt;$CZ$1,1,0)</f>
        <v>1</v>
      </c>
      <c r="DL5" s="14">
        <f>(BV5-$CZ$1)/($DD$1-$CZ$1)</f>
        <v>-0.12114608831601591</v>
      </c>
      <c r="DM5" s="14">
        <f>(BV5-$CZ$1)/($CZ$1-$DD$2)</f>
        <v>-0.53671677981560462</v>
      </c>
      <c r="DN5" s="14">
        <f>(DL5*DJ5)+(DM5*DK5)</f>
        <v>-0.53671677981560462</v>
      </c>
      <c r="DO5" s="14">
        <f>(DN5*30)+100</f>
        <v>83.898496605531861</v>
      </c>
      <c r="DP5" s="36">
        <f>IF(BW5&gt;=$CZ$1,1,0)</f>
        <v>0</v>
      </c>
      <c r="DQ5" s="42">
        <f>IF(BW5&lt;$CZ$1,1,0)</f>
        <v>1</v>
      </c>
      <c r="DR5" s="14">
        <f>(BW5-$CZ$1)/($DD$1-$CZ$1)</f>
        <v>-0.15907153494582243</v>
      </c>
      <c r="DS5" s="14">
        <f>(BW5-$CZ$1)/($CZ$1-$DD$2)</f>
        <v>-0.70473890806724626</v>
      </c>
      <c r="DT5" s="14">
        <f>(DR5*DP5)+(DS5*DQ5)</f>
        <v>-0.70473890806724626</v>
      </c>
      <c r="DU5" s="14">
        <f>(DT5*30)+100</f>
        <v>78.857832757982607</v>
      </c>
      <c r="DV5" s="36">
        <f>IF(BX5&gt;=$CZ$1,1,0)</f>
        <v>0</v>
      </c>
      <c r="DW5" s="42">
        <f>IF(BX5&lt;$CZ$1,1,0)</f>
        <v>1</v>
      </c>
      <c r="DX5" s="14">
        <f>(BX5-$CZ$1)/($DD$1-$CZ$1)</f>
        <v>-0.18662016353127123</v>
      </c>
      <c r="DY5" s="14">
        <f>(BX5-$CZ$1)/($CZ$1-$DD$2)</f>
        <v>-0.82678833969353727</v>
      </c>
      <c r="DZ5" s="14">
        <f>(DX5*DV5)+(DY5*DW5)</f>
        <v>-0.82678833969353727</v>
      </c>
      <c r="EA5" s="14">
        <f>(DZ5*30)+100</f>
        <v>75.19634980919389</v>
      </c>
      <c r="EC5" s="62">
        <f>DC5</f>
        <v>95.893952447111218</v>
      </c>
      <c r="ED5" s="63">
        <f>DI5</f>
        <v>90.697018692325898</v>
      </c>
      <c r="EE5" s="63">
        <f>DO5</f>
        <v>83.898496605531861</v>
      </c>
      <c r="EF5" s="63">
        <f>DU5</f>
        <v>78.857832757982607</v>
      </c>
      <c r="EG5" s="63">
        <f>EA5</f>
        <v>75.19634980919389</v>
      </c>
    </row>
    <row r="6" spans="1:137" x14ac:dyDescent="0.3">
      <c r="A6" s="7">
        <v>2000</v>
      </c>
      <c r="B6" s="2" t="s">
        <v>3</v>
      </c>
      <c r="C6" s="4">
        <v>4.8379799999999999</v>
      </c>
      <c r="D6" s="4">
        <v>6.8927899999999998</v>
      </c>
      <c r="E6" s="4">
        <v>49.069099999999999</v>
      </c>
      <c r="F6" s="70">
        <v>2000</v>
      </c>
      <c r="G6" s="78" t="s">
        <v>74</v>
      </c>
      <c r="H6" s="75">
        <v>9.6483123076923061</v>
      </c>
      <c r="I6" s="75">
        <v>7.7238823076923069</v>
      </c>
      <c r="J6" s="75">
        <v>53.076242307692304</v>
      </c>
      <c r="K6" s="101">
        <f t="shared" ref="K6:M19" si="10">(((H6-H$22)/(H$21-H$22))*60)+70</f>
        <v>103.77586598794596</v>
      </c>
      <c r="L6" s="75">
        <f t="shared" si="10"/>
        <v>113.10723992546932</v>
      </c>
      <c r="M6" s="75">
        <f t="shared" si="10"/>
        <v>116.82857089332063</v>
      </c>
      <c r="N6" s="101">
        <f t="shared" ref="N6:N19" si="11">(((H6-H$23)/(H$21-H$22))*60)+70</f>
        <v>83.776918080834761</v>
      </c>
      <c r="O6" s="104">
        <f t="shared" si="1"/>
        <v>92.310969531164289</v>
      </c>
      <c r="P6" s="104">
        <f t="shared" si="1"/>
        <v>88.909997690563216</v>
      </c>
      <c r="Q6" s="36">
        <f>IF(H6&gt;=$H$12,1,0)</f>
        <v>1</v>
      </c>
      <c r="R6" s="34">
        <f>IF(H6&lt;$H$12,1,0)</f>
        <v>0</v>
      </c>
      <c r="S6" s="14">
        <f>(H6-$H$12)/($H$21-$H$12)</f>
        <v>0.34441389313567478</v>
      </c>
      <c r="T6" s="14">
        <f>(H6-$H$12)/($H$12-$H$22)</f>
        <v>0.68888214244190216</v>
      </c>
      <c r="U6" s="14">
        <f t="shared" ref="U6:U19" si="12">(S6*Q6)+(T6*R6)</f>
        <v>0.34441389313567478</v>
      </c>
      <c r="V6" s="113">
        <f t="shared" ref="V6:V19" si="13">(U6*30)+100</f>
        <v>110.33241679407024</v>
      </c>
      <c r="W6" s="42">
        <f>IF(I6&gt;=$I$12,1,0)</f>
        <v>1</v>
      </c>
      <c r="X6" s="34">
        <f>IF(I6&lt;$I$12,1,0)</f>
        <v>0</v>
      </c>
      <c r="Y6" s="14">
        <f>(I6-$I$12)/($I$21-$I$12)</f>
        <v>0.64024585150931779</v>
      </c>
      <c r="Z6" s="14">
        <f>(I6-$I$12)/($I$12-$I$22)</f>
        <v>2.3048578140020957</v>
      </c>
      <c r="AA6" s="19">
        <f t="shared" ref="AA6:AA19" si="14">(Y6*W6)+(Z6*X6)</f>
        <v>0.64024585150931779</v>
      </c>
      <c r="AB6" s="116">
        <f t="shared" ref="AB6:AB19" si="15">(AA6*30)+100</f>
        <v>119.20737554527953</v>
      </c>
      <c r="AC6" s="36">
        <f>IF(J6&gt;=$J$12,1,0)</f>
        <v>1</v>
      </c>
      <c r="AD6" s="34">
        <f>IF(J6&lt;$J$12,1,0)</f>
        <v>0</v>
      </c>
      <c r="AE6" s="14">
        <f>(J6-$J$12)/($J$21-$J$12)</f>
        <v>0.6014636166542856</v>
      </c>
      <c r="AF6" s="14">
        <f>(J6-$J$12)/($J$12-$J$22)</f>
        <v>0.73757721898716377</v>
      </c>
      <c r="AG6" s="19">
        <f t="shared" ref="AG6:AG19" si="16">(AE6*AC6)+(AF6*AD6)</f>
        <v>0.6014636166542856</v>
      </c>
      <c r="AH6" s="19">
        <f t="shared" ref="AH6:AH19" si="17">(AG6*30)+100</f>
        <v>118.04390849962857</v>
      </c>
      <c r="AI6" s="19"/>
      <c r="AJ6" s="19"/>
      <c r="AK6" s="19"/>
      <c r="AL6" s="75"/>
      <c r="AM6" s="76">
        <f>H6</f>
        <v>9.6483123076923061</v>
      </c>
      <c r="AN6" s="77">
        <f>H9</f>
        <v>8.3980983846153858</v>
      </c>
      <c r="AO6" s="76">
        <f>H12</f>
        <v>6.6989969230769226</v>
      </c>
      <c r="AP6" s="77">
        <f>H15</f>
        <v>5.2403915384615383</v>
      </c>
      <c r="AQ6" s="76">
        <f>H18</f>
        <v>4.4010682307692299</v>
      </c>
      <c r="AR6" s="77">
        <f>I6</f>
        <v>7.7238823076923069</v>
      </c>
      <c r="AS6" s="76">
        <f>I9</f>
        <v>5.0963292307692303</v>
      </c>
      <c r="AT6" s="77">
        <f>I12</f>
        <v>4.4823376923076923</v>
      </c>
      <c r="AU6" s="76">
        <f>I15</f>
        <v>3.3519615384615387</v>
      </c>
      <c r="AV6" s="77">
        <f>I18</f>
        <v>5.7876470000000007</v>
      </c>
      <c r="AW6" s="76">
        <f>J6</f>
        <v>53.076242307692304</v>
      </c>
      <c r="AX6" s="77">
        <f>J9</f>
        <v>46.111489999999996</v>
      </c>
      <c r="AY6" s="76">
        <f>J12</f>
        <v>41.173543076923075</v>
      </c>
      <c r="AZ6" s="77">
        <f>J15</f>
        <v>35.078492307692315</v>
      </c>
      <c r="BA6" s="76">
        <f>J18</f>
        <v>29.052998846153841</v>
      </c>
      <c r="BB6" s="98">
        <f t="shared" si="2"/>
        <v>-7.9718424869413634E-2</v>
      </c>
      <c r="BC6" s="76">
        <f t="shared" si="2"/>
        <v>-0.37866111313047629</v>
      </c>
      <c r="BD6" s="76">
        <f t="shared" si="2"/>
        <v>-0.78493875023319293</v>
      </c>
      <c r="BE6" s="76">
        <f t="shared" si="2"/>
        <v>-1.1337105937876473</v>
      </c>
      <c r="BF6" s="76">
        <f t="shared" si="2"/>
        <v>-1.3344039001813151</v>
      </c>
      <c r="BG6" s="95">
        <f t="shared" si="3"/>
        <v>-0.35930989999171936</v>
      </c>
      <c r="BH6" s="84">
        <f t="shared" si="3"/>
        <v>-2.845629377493442</v>
      </c>
      <c r="BI6" s="84">
        <f t="shared" si="3"/>
        <v>-3.4266182581769975</v>
      </c>
      <c r="BJ6" s="84">
        <f t="shared" si="3"/>
        <v>-4.4962355659660016</v>
      </c>
      <c r="BK6" s="84">
        <f t="shared" si="3"/>
        <v>-2.1914706280936769</v>
      </c>
      <c r="BL6" s="98">
        <f t="shared" si="4"/>
        <v>-0.25182265323894926</v>
      </c>
      <c r="BM6" s="76">
        <f t="shared" si="4"/>
        <v>-1.6496600695863433</v>
      </c>
      <c r="BN6" s="76">
        <f t="shared" si="4"/>
        <v>-2.6407142613328198</v>
      </c>
      <c r="BO6" s="76">
        <f t="shared" si="4"/>
        <v>-3.8640011268768855</v>
      </c>
      <c r="BP6" s="76">
        <f t="shared" si="4"/>
        <v>-5.0733277246357957</v>
      </c>
      <c r="BQ6" s="76"/>
      <c r="BR6" s="69"/>
      <c r="BS6" s="2" t="s">
        <v>4</v>
      </c>
      <c r="BT6" s="4">
        <v>3.5237400000000001</v>
      </c>
      <c r="BU6" s="1">
        <v>3.069734</v>
      </c>
      <c r="BV6" s="11">
        <v>2.5714899999999998</v>
      </c>
      <c r="BW6" s="1">
        <v>1.9523999999999999</v>
      </c>
      <c r="BX6" s="12">
        <v>1.8211979999999999</v>
      </c>
      <c r="BY6" s="21">
        <f t="shared" ref="BY6:CC36" si="18">(BT6-$BT$38)/$BT$39</f>
        <v>-1.1123438829908165</v>
      </c>
      <c r="BZ6" s="14">
        <f t="shared" si="5"/>
        <v>-1.1973328780564383</v>
      </c>
      <c r="CA6" s="14">
        <f t="shared" si="5"/>
        <v>-1.2906031362853512</v>
      </c>
      <c r="CB6" s="14">
        <f t="shared" si="5"/>
        <v>-1.4064955186661476</v>
      </c>
      <c r="CC6" s="14">
        <f t="shared" si="5"/>
        <v>-1.4310562648470344</v>
      </c>
      <c r="CD6" s="25">
        <f t="shared" ref="CD6:CH36" si="19">(BT6-$BW$39)/($BW$38-$BW$39)</f>
        <v>9.7766604157205061E-2</v>
      </c>
      <c r="CE6" s="24">
        <f t="shared" si="6"/>
        <v>7.6631907532920804E-2</v>
      </c>
      <c r="CF6" s="24">
        <f t="shared" si="6"/>
        <v>5.3437862113102828E-2</v>
      </c>
      <c r="CG6" s="24">
        <f t="shared" si="6"/>
        <v>2.4618244457987846E-2</v>
      </c>
      <c r="CH6" s="24">
        <f t="shared" si="6"/>
        <v>1.8510584060329353E-2</v>
      </c>
      <c r="CI6" s="49">
        <f t="shared" ref="CI6:CM36" si="20">(CD6*60)+70</f>
        <v>75.8659962494323</v>
      </c>
      <c r="CJ6" s="49">
        <f t="shared" si="7"/>
        <v>74.597914451975242</v>
      </c>
      <c r="CK6" s="49">
        <f t="shared" si="7"/>
        <v>73.20627172678617</v>
      </c>
      <c r="CL6" s="49">
        <f t="shared" si="7"/>
        <v>71.477094667479264</v>
      </c>
      <c r="CM6" s="49">
        <f t="shared" si="7"/>
        <v>71.110635043619766</v>
      </c>
      <c r="CN6" s="25">
        <f t="shared" ref="CN6:CR36" si="21">(BT6-$CR$1)/($DD$1-$DD$2)</f>
        <v>-0.15612887860781727</v>
      </c>
      <c r="CO6" s="24">
        <f t="shared" si="8"/>
        <v>-0.17726357523210151</v>
      </c>
      <c r="CP6" s="24">
        <f t="shared" si="8"/>
        <v>-0.20045762065191949</v>
      </c>
      <c r="CQ6" s="24">
        <f t="shared" si="8"/>
        <v>-0.22927723830703448</v>
      </c>
      <c r="CR6" s="24">
        <f t="shared" si="8"/>
        <v>-0.23538489870469298</v>
      </c>
      <c r="CS6" s="58">
        <f t="shared" ref="CS6:CW36" si="22">(CN6*60)+100</f>
        <v>90.632267283530965</v>
      </c>
      <c r="CT6" s="58">
        <f t="shared" si="9"/>
        <v>89.364185486073907</v>
      </c>
      <c r="CU6" s="58">
        <f t="shared" si="9"/>
        <v>87.972542760884835</v>
      </c>
      <c r="CV6" s="58">
        <f t="shared" si="9"/>
        <v>86.243365701577929</v>
      </c>
      <c r="CW6" s="58">
        <f t="shared" si="9"/>
        <v>85.876906077718417</v>
      </c>
      <c r="CX6" s="36">
        <f t="shared" ref="CX6:CX36" si="23">IF(BT6&gt;=$CZ$1,1,0)</f>
        <v>0</v>
      </c>
      <c r="CY6" s="34">
        <f t="shared" ref="CY6:CY36" si="24">IF(BT6&lt;$CZ$1,1,0)</f>
        <v>1</v>
      </c>
      <c r="CZ6" s="14">
        <f t="shared" ref="CZ6:CZ36" si="25">(BT6-$CZ$1)/($DD$1-$CZ$1)</f>
        <v>-0.10588278927517873</v>
      </c>
      <c r="DA6" s="14">
        <f t="shared" ref="DA6:DA36" si="26">(BT6-$CZ$1)/($CZ$1-$DD$2)</f>
        <v>-0.4690953747464513</v>
      </c>
      <c r="DB6" s="14">
        <f t="shared" ref="DB6:DB36" si="27">(CZ6*CX6)+(DA6*CY6)</f>
        <v>-0.4690953747464513</v>
      </c>
      <c r="DC6" s="14">
        <f t="shared" ref="DC6:DC36" si="28">(DB6*30)+100</f>
        <v>85.927138757606457</v>
      </c>
      <c r="DD6" s="36">
        <f t="shared" ref="DD6:DD36" si="29">IF(BU6&gt;=$CZ$1,1,0)</f>
        <v>0</v>
      </c>
      <c r="DE6" s="34">
        <f t="shared" ref="DE6:DE36" si="30">IF(BU6&lt;$CZ$1,1,0)</f>
        <v>1</v>
      </c>
      <c r="DF6" s="14">
        <f t="shared" ref="DF6:DF36" si="31">(BU6-$CZ$1)/($DD$1-$CZ$1)</f>
        <v>-0.13178794570259675</v>
      </c>
      <c r="DG6" s="14">
        <f t="shared" ref="DG6:DG36" si="32">(BU6-$CZ$1)/($CZ$1-$DD$2)</f>
        <v>-0.583863687381315</v>
      </c>
      <c r="DH6" s="14">
        <f t="shared" ref="DH6:DH36" si="33">(DF6*DD6)+(DG6*DE6)</f>
        <v>-0.583863687381315</v>
      </c>
      <c r="DI6" s="43">
        <f t="shared" ref="DI6:DI36" si="34">(DH6*30)+100</f>
        <v>82.484089378560554</v>
      </c>
      <c r="DJ6" s="36">
        <f t="shared" ref="DJ6:DJ36" si="35">IF(BV6&gt;=$CZ$1,1,0)</f>
        <v>0</v>
      </c>
      <c r="DK6" s="34">
        <f t="shared" ref="DK6:DK36" si="36">IF(BV6&lt;$CZ$1,1,0)</f>
        <v>1</v>
      </c>
      <c r="DL6" s="14">
        <f t="shared" ref="DL6:DL36" si="37">(BV6-$CZ$1)/($DD$1-$CZ$1)</f>
        <v>-0.16021728090746731</v>
      </c>
      <c r="DM6" s="14">
        <f t="shared" ref="DM6:DM36" si="38">(BV6-$CZ$1)/($CZ$1-$DD$2)</f>
        <v>-0.70981493727767098</v>
      </c>
      <c r="DN6" s="14">
        <f t="shared" ref="DN6:DN36" si="39">(DL6*DJ6)+(DM6*DK6)</f>
        <v>-0.70981493727767098</v>
      </c>
      <c r="DO6" s="14">
        <f t="shared" ref="DO6:DO36" si="40">(DN6*30)+100</f>
        <v>78.705551881669862</v>
      </c>
      <c r="DP6" s="36">
        <f t="shared" ref="DP6:DP36" si="41">IF(BW6&gt;=$CZ$1,1,0)</f>
        <v>0</v>
      </c>
      <c r="DQ6" s="42">
        <f t="shared" ref="DQ6:DQ36" si="42">IF(BW6&lt;$CZ$1,1,0)</f>
        <v>1</v>
      </c>
      <c r="DR6" s="14">
        <f t="shared" ref="DR6:DR36" si="43">(BW6-$CZ$1)/($DD$1-$CZ$1)</f>
        <v>-0.19554197549883884</v>
      </c>
      <c r="DS6" s="14">
        <f t="shared" ref="DS6:DS36" si="44">(BW6-$CZ$1)/($CZ$1-$DD$2)</f>
        <v>-0.86631488368612752</v>
      </c>
      <c r="DT6" s="14">
        <f t="shared" ref="DT6:DT36" si="45">(DR6*DP6)+(DS6*DQ6)</f>
        <v>-0.86631488368612752</v>
      </c>
      <c r="DU6" s="14">
        <f t="shared" ref="DU6:DU36" si="46">(DT6*30)+100</f>
        <v>74.010553489416168</v>
      </c>
      <c r="DV6" s="36">
        <f t="shared" ref="DV6:DV36" si="47">IF(BX6&gt;=$CZ$1,1,0)</f>
        <v>0</v>
      </c>
      <c r="DW6" s="42">
        <f t="shared" ref="DW6:DW36" si="48">IF(BX6&lt;$CZ$1,1,0)</f>
        <v>1</v>
      </c>
      <c r="DX6" s="14">
        <f t="shared" ref="DX6:DX36" si="49">(BX6-$CZ$1)/($DD$1-$CZ$1)</f>
        <v>-0.20302823852970209</v>
      </c>
      <c r="DY6" s="14">
        <f t="shared" ref="DY6:DY36" si="50">(BX6-$CZ$1)/($CZ$1-$DD$2)</f>
        <v>-0.89948147653802679</v>
      </c>
      <c r="DZ6" s="14">
        <f t="shared" ref="DZ6:DZ36" si="51">(DX6*DV6)+(DY6*DW6)</f>
        <v>-0.89948147653802679</v>
      </c>
      <c r="EA6" s="14">
        <f t="shared" ref="EA6:EA36" si="52">(DZ6*30)+100</f>
        <v>73.015555703859192</v>
      </c>
      <c r="EC6" s="62">
        <f t="shared" ref="EC6:EC36" si="53">DC6</f>
        <v>85.927138757606457</v>
      </c>
      <c r="ED6" s="63">
        <f t="shared" ref="ED6:ED36" si="54">DI6</f>
        <v>82.484089378560554</v>
      </c>
      <c r="EE6" s="63">
        <f t="shared" ref="EE6:EE36" si="55">DO6</f>
        <v>78.705551881669862</v>
      </c>
      <c r="EF6" s="63">
        <f t="shared" ref="EF6:EF36" si="56">DU6</f>
        <v>74.010553489416168</v>
      </c>
      <c r="EG6" s="63">
        <f t="shared" ref="EG6:EG36" si="57">EA6</f>
        <v>73.015555703859192</v>
      </c>
    </row>
    <row r="7" spans="1:137" x14ac:dyDescent="0.3">
      <c r="A7" s="7">
        <v>2000</v>
      </c>
      <c r="B7" s="2" t="s">
        <v>4</v>
      </c>
      <c r="C7" s="4">
        <v>3.5237400000000001</v>
      </c>
      <c r="D7" s="4">
        <v>7.5950899999999999</v>
      </c>
      <c r="E7" s="4">
        <v>44.382850000000005</v>
      </c>
      <c r="F7" s="70">
        <v>2000</v>
      </c>
      <c r="G7" s="78" t="s">
        <v>75</v>
      </c>
      <c r="H7" s="75">
        <v>15.262285000000002</v>
      </c>
      <c r="I7" s="75">
        <v>9.5453062500000012</v>
      </c>
      <c r="J7" s="75">
        <v>60.963101250000008</v>
      </c>
      <c r="K7" s="102">
        <f t="shared" si="10"/>
        <v>130</v>
      </c>
      <c r="L7" s="72">
        <f t="shared" si="10"/>
        <v>130</v>
      </c>
      <c r="M7" s="72">
        <f t="shared" si="10"/>
        <v>130</v>
      </c>
      <c r="N7" s="101">
        <f t="shared" si="11"/>
        <v>110.00105209288878</v>
      </c>
      <c r="O7" s="104">
        <f t="shared" si="1"/>
        <v>109.20372960569496</v>
      </c>
      <c r="P7" s="104">
        <f t="shared" si="1"/>
        <v>102.0814267972426</v>
      </c>
      <c r="Q7" s="36">
        <f>IF(H7&gt;=$H$13,1,0)</f>
        <v>1</v>
      </c>
      <c r="R7" s="34">
        <f>IF(H7&lt;$H$13,1,0)</f>
        <v>0</v>
      </c>
      <c r="S7" s="14">
        <f>(H7-$H$13)/($H$21-$H$13)</f>
        <v>1</v>
      </c>
      <c r="T7" s="14">
        <f>(H7-$H$13)/($H$13-$H$22)</f>
        <v>0.42298064930423751</v>
      </c>
      <c r="U7" s="14">
        <f t="shared" si="12"/>
        <v>1</v>
      </c>
      <c r="V7" s="117">
        <f t="shared" si="13"/>
        <v>130</v>
      </c>
      <c r="W7" s="42">
        <f>IF(I7&gt;=$I$13,1,0)</f>
        <v>1</v>
      </c>
      <c r="X7" s="34">
        <f>IF(I7&lt;$I$13,1,0)</f>
        <v>0</v>
      </c>
      <c r="Y7" s="14">
        <f>(I7-$I$13)/($I$21-$I$13)</f>
        <v>1</v>
      </c>
      <c r="Z7" s="14">
        <f>(I7-$I$13)/($I$13-$I$22)</f>
        <v>1.721829911205788</v>
      </c>
      <c r="AA7" s="19">
        <f t="shared" si="14"/>
        <v>1</v>
      </c>
      <c r="AB7" s="118">
        <f t="shared" si="15"/>
        <v>130</v>
      </c>
      <c r="AC7" s="36">
        <f t="shared" ref="AC7" si="58">IF(J7&gt;=$J$11,1,0)</f>
        <v>1</v>
      </c>
      <c r="AD7" s="34">
        <f t="shared" ref="AD7" si="59">IF(J7&lt;$J$11,1,0)</f>
        <v>0</v>
      </c>
      <c r="AE7" s="14">
        <f>(J7-$J$13)/($J$21-$J$13)</f>
        <v>1</v>
      </c>
      <c r="AF7" s="14">
        <f>(J7-$J$13)/($J$13-$J$22)</f>
        <v>0.57533584028172036</v>
      </c>
      <c r="AG7" s="19">
        <f t="shared" si="16"/>
        <v>1</v>
      </c>
      <c r="AH7" s="35">
        <f t="shared" si="17"/>
        <v>130</v>
      </c>
      <c r="AI7" s="35"/>
      <c r="AJ7" s="35"/>
      <c r="AK7" s="35"/>
      <c r="AL7" s="75"/>
      <c r="AM7" s="76">
        <f>H7</f>
        <v>15.262285000000002</v>
      </c>
      <c r="AN7" s="77">
        <f>H10</f>
        <v>13.761791875</v>
      </c>
      <c r="AO7" s="76">
        <f>H13</f>
        <v>11.444232499999998</v>
      </c>
      <c r="AP7" s="77">
        <f>H16</f>
        <v>9.340221249999999</v>
      </c>
      <c r="AQ7" s="76">
        <f>H19</f>
        <v>8.3039853749999999</v>
      </c>
      <c r="AR7" s="77">
        <f>I7</f>
        <v>9.5453062500000012</v>
      </c>
      <c r="AS7" s="76">
        <f>I10</f>
        <v>5.8216782499999997</v>
      </c>
      <c r="AT7" s="77">
        <f>I13</f>
        <v>5.4527849999999995</v>
      </c>
      <c r="AU7" s="76">
        <f>I16</f>
        <v>4.0256449999999999</v>
      </c>
      <c r="AV7" s="77">
        <f>I19</f>
        <v>6.4416846249999988</v>
      </c>
      <c r="AW7" s="76">
        <f>J7</f>
        <v>60.963101250000008</v>
      </c>
      <c r="AX7" s="77">
        <f>J10</f>
        <v>53.219563749999999</v>
      </c>
      <c r="AY7" s="76">
        <f>J13</f>
        <v>47.841987500000002</v>
      </c>
      <c r="AZ7" s="77">
        <f>J16</f>
        <v>41.753212499999997</v>
      </c>
      <c r="BA7" s="76">
        <f>J19</f>
        <v>36.018620000000006</v>
      </c>
      <c r="BB7" s="98">
        <f t="shared" si="2"/>
        <v>1.2626567138846621</v>
      </c>
      <c r="BC7" s="76">
        <f t="shared" si="2"/>
        <v>0.90386895746551899</v>
      </c>
      <c r="BD7" s="76">
        <f t="shared" si="2"/>
        <v>0.34970985158864204</v>
      </c>
      <c r="BE7" s="76">
        <f t="shared" si="2"/>
        <v>-0.15338707254297326</v>
      </c>
      <c r="BF7" s="76">
        <f t="shared" si="2"/>
        <v>-0.40116477876357109</v>
      </c>
      <c r="BG7" s="95">
        <f t="shared" si="3"/>
        <v>1.3642106881635294</v>
      </c>
      <c r="BH7" s="84">
        <f t="shared" si="3"/>
        <v>-2.1592685917345058</v>
      </c>
      <c r="BI7" s="84">
        <f t="shared" si="3"/>
        <v>-2.508333461498415</v>
      </c>
      <c r="BJ7" s="84">
        <f t="shared" si="3"/>
        <v>-3.8587632626261534</v>
      </c>
      <c r="BK7" s="84">
        <f t="shared" si="3"/>
        <v>-1.5725881779774959</v>
      </c>
      <c r="BL7" s="98">
        <f t="shared" si="4"/>
        <v>1.3310831042042182</v>
      </c>
      <c r="BM7" s="76">
        <f t="shared" si="4"/>
        <v>-0.22305780048154367</v>
      </c>
      <c r="BN7" s="76">
        <f t="shared" si="4"/>
        <v>-1.3023463321367015</v>
      </c>
      <c r="BO7" s="76">
        <f t="shared" si="4"/>
        <v>-2.5243736403182719</v>
      </c>
      <c r="BP7" s="76">
        <f t="shared" si="4"/>
        <v>-3.6753159294147166</v>
      </c>
      <c r="BQ7" s="76"/>
      <c r="BR7" s="69"/>
      <c r="BS7" s="2" t="s">
        <v>5</v>
      </c>
      <c r="BT7" s="4">
        <v>4.2012900000000002</v>
      </c>
      <c r="BU7" s="1">
        <v>3.5998559999999999</v>
      </c>
      <c r="BV7" s="11">
        <v>3.2111399999999999</v>
      </c>
      <c r="BW7" s="1">
        <v>2.4873400000000001</v>
      </c>
      <c r="BX7" s="12">
        <v>2.330508</v>
      </c>
      <c r="BY7" s="21">
        <f t="shared" si="18"/>
        <v>-0.98550790812107436</v>
      </c>
      <c r="BZ7" s="14">
        <f t="shared" si="5"/>
        <v>-1.0980951233964171</v>
      </c>
      <c r="CA7" s="14">
        <f t="shared" si="5"/>
        <v>-1.1708619639358113</v>
      </c>
      <c r="CB7" s="14">
        <f t="shared" si="5"/>
        <v>-1.3063558442556689</v>
      </c>
      <c r="CC7" s="14">
        <f t="shared" si="5"/>
        <v>-1.3357144740405871</v>
      </c>
      <c r="CD7" s="25">
        <f t="shared" si="19"/>
        <v>0.12930762717845101</v>
      </c>
      <c r="CE7" s="24">
        <f t="shared" si="6"/>
        <v>0.10130992421961396</v>
      </c>
      <c r="CF7" s="24">
        <f t="shared" si="6"/>
        <v>8.3214580252782527E-2</v>
      </c>
      <c r="CG7" s="24">
        <f t="shared" si="6"/>
        <v>4.9520546657065873E-2</v>
      </c>
      <c r="CH7" s="24">
        <f t="shared" si="6"/>
        <v>4.221976926430069E-2</v>
      </c>
      <c r="CI7" s="49">
        <f t="shared" si="20"/>
        <v>77.758457630707056</v>
      </c>
      <c r="CJ7" s="49">
        <f t="shared" si="7"/>
        <v>76.078595453176831</v>
      </c>
      <c r="CK7" s="49">
        <f t="shared" si="7"/>
        <v>74.992874815166957</v>
      </c>
      <c r="CL7" s="49">
        <f t="shared" si="7"/>
        <v>72.971232799423959</v>
      </c>
      <c r="CM7" s="49">
        <f t="shared" si="7"/>
        <v>72.533186155858047</v>
      </c>
      <c r="CN7" s="25">
        <f t="shared" si="21"/>
        <v>-0.1245878555865713</v>
      </c>
      <c r="CO7" s="24">
        <f t="shared" si="8"/>
        <v>-0.15258555854540837</v>
      </c>
      <c r="CP7" s="24">
        <f t="shared" si="8"/>
        <v>-0.1706809025122398</v>
      </c>
      <c r="CQ7" s="24">
        <f t="shared" si="8"/>
        <v>-0.20437493610795648</v>
      </c>
      <c r="CR7" s="24">
        <f t="shared" si="8"/>
        <v>-0.21167571350072165</v>
      </c>
      <c r="CS7" s="58">
        <f t="shared" si="22"/>
        <v>92.524728664805721</v>
      </c>
      <c r="CT7" s="58">
        <f t="shared" si="9"/>
        <v>90.844866487275496</v>
      </c>
      <c r="CU7" s="58">
        <f t="shared" si="9"/>
        <v>89.759145849265607</v>
      </c>
      <c r="CV7" s="58">
        <f t="shared" si="9"/>
        <v>87.737503833522609</v>
      </c>
      <c r="CW7" s="58">
        <f t="shared" si="9"/>
        <v>87.299457189956698</v>
      </c>
      <c r="CX7" s="36">
        <f t="shared" si="23"/>
        <v>0</v>
      </c>
      <c r="CY7" s="34">
        <f t="shared" si="24"/>
        <v>1</v>
      </c>
      <c r="CZ7" s="14">
        <f t="shared" si="25"/>
        <v>-6.7222421928938639E-2</v>
      </c>
      <c r="DA7" s="14">
        <f t="shared" si="26"/>
        <v>-0.29781730743951734</v>
      </c>
      <c r="DB7" s="14">
        <f t="shared" si="27"/>
        <v>-0.29781730743951734</v>
      </c>
      <c r="DC7" s="14">
        <f t="shared" si="28"/>
        <v>91.065480776814482</v>
      </c>
      <c r="DD7" s="36">
        <f t="shared" si="29"/>
        <v>0</v>
      </c>
      <c r="DE7" s="34">
        <f t="shared" si="30"/>
        <v>1</v>
      </c>
      <c r="DF7" s="14">
        <f t="shared" si="31"/>
        <v>-0.10153968172455309</v>
      </c>
      <c r="DG7" s="14">
        <f t="shared" si="32"/>
        <v>-0.44985398832311052</v>
      </c>
      <c r="DH7" s="14">
        <f t="shared" si="33"/>
        <v>-0.44985398832311052</v>
      </c>
      <c r="DI7" s="43">
        <f t="shared" si="34"/>
        <v>86.50438035030669</v>
      </c>
      <c r="DJ7" s="36">
        <f t="shared" si="35"/>
        <v>0</v>
      </c>
      <c r="DK7" s="34">
        <f t="shared" si="36"/>
        <v>1</v>
      </c>
      <c r="DL7" s="14">
        <f t="shared" si="37"/>
        <v>-0.12371945200477014</v>
      </c>
      <c r="DM7" s="14">
        <f t="shared" si="38"/>
        <v>-0.54811762231511429</v>
      </c>
      <c r="DN7" s="14">
        <f t="shared" si="39"/>
        <v>-0.54811762231511429</v>
      </c>
      <c r="DO7" s="14">
        <f t="shared" si="40"/>
        <v>83.556471330546572</v>
      </c>
      <c r="DP7" s="36">
        <f t="shared" si="41"/>
        <v>0</v>
      </c>
      <c r="DQ7" s="42">
        <f t="shared" si="42"/>
        <v>1</v>
      </c>
      <c r="DR7" s="14">
        <f t="shared" si="43"/>
        <v>-0.1650188009608746</v>
      </c>
      <c r="DS7" s="14">
        <f t="shared" si="44"/>
        <v>-0.73108724096578026</v>
      </c>
      <c r="DT7" s="14">
        <f t="shared" si="45"/>
        <v>-0.73108724096578026</v>
      </c>
      <c r="DU7" s="14">
        <f t="shared" si="46"/>
        <v>78.067382771026587</v>
      </c>
      <c r="DV7" s="36">
        <f t="shared" si="47"/>
        <v>0</v>
      </c>
      <c r="DW7" s="42">
        <f t="shared" si="48"/>
        <v>1</v>
      </c>
      <c r="DX7" s="14">
        <f t="shared" si="49"/>
        <v>-0.17396748774656648</v>
      </c>
      <c r="DY7" s="14">
        <f t="shared" si="50"/>
        <v>-0.77073284918935203</v>
      </c>
      <c r="DZ7" s="14">
        <f t="shared" si="51"/>
        <v>-0.77073284918935203</v>
      </c>
      <c r="EA7" s="14">
        <f t="shared" si="52"/>
        <v>76.87801452431944</v>
      </c>
      <c r="EC7" s="62">
        <f t="shared" si="53"/>
        <v>91.065480776814482</v>
      </c>
      <c r="ED7" s="63">
        <f t="shared" si="54"/>
        <v>86.50438035030669</v>
      </c>
      <c r="EE7" s="63">
        <f t="shared" si="55"/>
        <v>83.556471330546572</v>
      </c>
      <c r="EF7" s="63">
        <f t="shared" si="56"/>
        <v>78.067382771026587</v>
      </c>
      <c r="EG7" s="63">
        <f t="shared" si="57"/>
        <v>76.87801452431944</v>
      </c>
    </row>
    <row r="8" spans="1:137" ht="15" x14ac:dyDescent="0.35">
      <c r="A8" s="7">
        <v>2000</v>
      </c>
      <c r="B8" s="2" t="s">
        <v>5</v>
      </c>
      <c r="C8" s="4">
        <v>4.2012900000000002</v>
      </c>
      <c r="D8" s="4">
        <v>5.6245399999999997</v>
      </c>
      <c r="E8" s="4">
        <v>44.340740000000004</v>
      </c>
      <c r="F8" s="73">
        <v>2005</v>
      </c>
      <c r="G8" s="73" t="s">
        <v>73</v>
      </c>
      <c r="H8" s="73">
        <v>4.3610059090909088</v>
      </c>
      <c r="I8" s="73">
        <v>4.4296478181818193</v>
      </c>
      <c r="J8" s="73">
        <v>42.782344545454549</v>
      </c>
      <c r="K8" s="101">
        <f t="shared" si="10"/>
        <v>79.077663991042797</v>
      </c>
      <c r="L8" s="75">
        <f t="shared" si="10"/>
        <v>82.554927765764589</v>
      </c>
      <c r="M8" s="75">
        <f t="shared" si="10"/>
        <v>99.637272608601023</v>
      </c>
      <c r="N8" s="101">
        <f t="shared" si="11"/>
        <v>59.078716083931589</v>
      </c>
      <c r="O8" s="104">
        <f t="shared" si="1"/>
        <v>61.758657371459549</v>
      </c>
      <c r="P8" s="104">
        <f t="shared" si="1"/>
        <v>71.718699405843608</v>
      </c>
      <c r="Q8" s="36">
        <f>IF(H8&gt;=$H$11,1,0)</f>
        <v>1</v>
      </c>
      <c r="R8" s="34">
        <f>IF(H8&lt;$H$11,1,0)</f>
        <v>0</v>
      </c>
      <c r="S8" s="14">
        <f>(H8-$H$11)/($H$21-$H$11)</f>
        <v>7.3150062470007923E-2</v>
      </c>
      <c r="T8" s="14">
        <f>(H8-$H$11)/($H$11-$H$22)</f>
        <v>0.79446406163903105</v>
      </c>
      <c r="U8" s="14">
        <f t="shared" si="12"/>
        <v>7.3150062470007923E-2</v>
      </c>
      <c r="V8" s="113">
        <f t="shared" si="13"/>
        <v>102.19450187410024</v>
      </c>
      <c r="W8" s="36">
        <f>IF(I8&gt;=$I$11,1,0)</f>
        <v>1</v>
      </c>
      <c r="X8" s="34">
        <f>IF(I8&lt;$I$11,1,0)</f>
        <v>0</v>
      </c>
      <c r="Y8" s="14">
        <f>(I8-$I$11)/($I$21-$I$11)</f>
        <v>6.9592223956115515E-2</v>
      </c>
      <c r="Z8" s="14">
        <f>(I8-$I$11)/($I$11-$I$22)</f>
        <v>0.39403899173824608</v>
      </c>
      <c r="AA8" s="19">
        <f t="shared" si="14"/>
        <v>6.9592223956115515E-2</v>
      </c>
      <c r="AB8" s="116">
        <f t="shared" si="15"/>
        <v>102.08776671868347</v>
      </c>
      <c r="AC8" s="36">
        <f>IF(J8&gt;=$J$11,1,0)</f>
        <v>1</v>
      </c>
      <c r="AD8" s="34">
        <f>IF(J8&lt;$J$11,1,0)</f>
        <v>0</v>
      </c>
      <c r="AE8" s="14">
        <f>(J8-$J$11)/($J$21-$J$11)</f>
        <v>0.24805036863968519</v>
      </c>
      <c r="AF8" s="14">
        <f>(J8-$J$11)/($J$11-$J$22)</f>
        <v>0.51046210224878297</v>
      </c>
      <c r="AG8" s="19">
        <f t="shared" si="16"/>
        <v>0.24805036863968519</v>
      </c>
      <c r="AH8" s="19">
        <f t="shared" si="17"/>
        <v>107.44151105919056</v>
      </c>
      <c r="AI8" s="19"/>
      <c r="AJ8" s="19"/>
      <c r="AK8" s="19"/>
      <c r="AL8" s="73"/>
      <c r="BB8" s="92"/>
      <c r="BC8" s="92"/>
      <c r="BD8" s="92"/>
      <c r="BE8" s="92"/>
      <c r="BF8" s="92"/>
      <c r="BG8" s="91" t="s">
        <v>87</v>
      </c>
      <c r="BH8" s="92"/>
      <c r="BI8" s="92"/>
      <c r="BJ8" s="92"/>
      <c r="BK8" s="92"/>
      <c r="BL8" s="92"/>
      <c r="BM8" s="92"/>
      <c r="BN8" s="92"/>
      <c r="BO8" s="92"/>
      <c r="BP8" s="92"/>
      <c r="BR8" s="69"/>
      <c r="BS8" s="2" t="s">
        <v>6</v>
      </c>
      <c r="BT8" s="4">
        <v>11.801390000000001</v>
      </c>
      <c r="BU8" s="1">
        <v>10.168850000000001</v>
      </c>
      <c r="BV8" s="11">
        <v>8.30748</v>
      </c>
      <c r="BW8" s="1">
        <v>6.6499100000000002</v>
      </c>
      <c r="BX8" s="12">
        <v>5.8548859999999996</v>
      </c>
      <c r="BY8" s="21">
        <f t="shared" si="18"/>
        <v>0.43721527482856348</v>
      </c>
      <c r="BZ8" s="14">
        <f t="shared" si="5"/>
        <v>0.13160712426572851</v>
      </c>
      <c r="CA8" s="14">
        <f t="shared" si="5"/>
        <v>-0.2168375344949415</v>
      </c>
      <c r="CB8" s="14">
        <f t="shared" si="5"/>
        <v>-0.52713124988840088</v>
      </c>
      <c r="CC8" s="14">
        <f t="shared" si="5"/>
        <v>-0.67595811740348011</v>
      </c>
      <c r="CD8" s="25">
        <f t="shared" si="19"/>
        <v>0.48310429024947366</v>
      </c>
      <c r="CE8" s="24">
        <f t="shared" si="6"/>
        <v>0.40710697385495681</v>
      </c>
      <c r="CF8" s="24">
        <f t="shared" si="6"/>
        <v>0.32045725941165876</v>
      </c>
      <c r="CG8" s="24">
        <f t="shared" si="6"/>
        <v>0.24329475697002839</v>
      </c>
      <c r="CH8" s="24">
        <f t="shared" si="6"/>
        <v>0.20628513364120687</v>
      </c>
      <c r="CI8" s="49">
        <f t="shared" si="20"/>
        <v>98.986257414968421</v>
      </c>
      <c r="CJ8" s="49">
        <f t="shared" si="7"/>
        <v>94.426418431297407</v>
      </c>
      <c r="CK8" s="49">
        <f t="shared" si="7"/>
        <v>89.227435564699533</v>
      </c>
      <c r="CL8" s="49">
        <f t="shared" si="7"/>
        <v>84.597685418201706</v>
      </c>
      <c r="CM8" s="49">
        <f t="shared" si="7"/>
        <v>82.377108018472413</v>
      </c>
      <c r="CN8" s="25">
        <f t="shared" si="21"/>
        <v>0.22920880748445138</v>
      </c>
      <c r="CO8" s="24">
        <f t="shared" si="8"/>
        <v>0.15321149108993454</v>
      </c>
      <c r="CP8" s="24">
        <f t="shared" si="8"/>
        <v>6.6561776646636456E-2</v>
      </c>
      <c r="CQ8" s="24">
        <f t="shared" si="8"/>
        <v>-1.0600725794993904E-2</v>
      </c>
      <c r="CR8" s="24">
        <f t="shared" si="8"/>
        <v>-4.7610349123815489E-2</v>
      </c>
      <c r="CS8" s="58">
        <f t="shared" si="22"/>
        <v>113.75252844906709</v>
      </c>
      <c r="CT8" s="58">
        <f t="shared" si="9"/>
        <v>109.19268946539607</v>
      </c>
      <c r="CU8" s="58">
        <f t="shared" si="9"/>
        <v>103.99370659879818</v>
      </c>
      <c r="CV8" s="58">
        <f t="shared" si="9"/>
        <v>99.363956452300371</v>
      </c>
      <c r="CW8" s="58">
        <f t="shared" si="9"/>
        <v>97.143379052571078</v>
      </c>
      <c r="CX8" s="36">
        <f t="shared" si="23"/>
        <v>1</v>
      </c>
      <c r="CY8" s="34">
        <f t="shared" si="24"/>
        <v>0</v>
      </c>
      <c r="CZ8" s="14">
        <f t="shared" si="25"/>
        <v>0.36643215392252526</v>
      </c>
      <c r="DA8" s="14">
        <f t="shared" si="26"/>
        <v>1.6234142464523413</v>
      </c>
      <c r="DB8" s="14">
        <f t="shared" si="27"/>
        <v>0.36643215392252526</v>
      </c>
      <c r="DC8" s="14">
        <f t="shared" si="28"/>
        <v>110.99296461767575</v>
      </c>
      <c r="DD8" s="36">
        <f t="shared" si="29"/>
        <v>1</v>
      </c>
      <c r="DE8" s="34">
        <f t="shared" si="30"/>
        <v>0</v>
      </c>
      <c r="DF8" s="14">
        <f t="shared" si="31"/>
        <v>0.2732809531145689</v>
      </c>
      <c r="DG8" s="14">
        <f t="shared" si="32"/>
        <v>1.2107239711940401</v>
      </c>
      <c r="DH8" s="14">
        <f t="shared" si="33"/>
        <v>0.2732809531145689</v>
      </c>
      <c r="DI8" s="43">
        <f t="shared" si="34"/>
        <v>108.19842859343707</v>
      </c>
      <c r="DJ8" s="36">
        <f t="shared" si="35"/>
        <v>1</v>
      </c>
      <c r="DK8" s="34">
        <f t="shared" si="36"/>
        <v>0</v>
      </c>
      <c r="DL8" s="14">
        <f t="shared" si="37"/>
        <v>0.16707292718693117</v>
      </c>
      <c r="DM8" s="14">
        <f t="shared" si="38"/>
        <v>0.74018769174144206</v>
      </c>
      <c r="DN8" s="14">
        <f t="shared" si="39"/>
        <v>0.16707292718693117</v>
      </c>
      <c r="DO8" s="14">
        <f t="shared" si="40"/>
        <v>105.01218781560793</v>
      </c>
      <c r="DP8" s="36">
        <f t="shared" si="41"/>
        <v>1</v>
      </c>
      <c r="DQ8" s="42">
        <f t="shared" si="42"/>
        <v>0</v>
      </c>
      <c r="DR8" s="14">
        <f t="shared" si="43"/>
        <v>7.2493538061247212E-2</v>
      </c>
      <c r="DS8" s="14">
        <f t="shared" si="44"/>
        <v>0.32117007529106278</v>
      </c>
      <c r="DT8" s="14">
        <f t="shared" si="45"/>
        <v>7.2493538061247212E-2</v>
      </c>
      <c r="DU8" s="14">
        <f t="shared" si="46"/>
        <v>102.17480614183742</v>
      </c>
      <c r="DV8" s="36">
        <f t="shared" si="47"/>
        <v>1</v>
      </c>
      <c r="DW8" s="42">
        <f t="shared" si="48"/>
        <v>0</v>
      </c>
      <c r="DX8" s="14">
        <f t="shared" si="49"/>
        <v>2.7130214485013411E-2</v>
      </c>
      <c r="DY8" s="14">
        <f t="shared" si="50"/>
        <v>0.12019572036134846</v>
      </c>
      <c r="DZ8" s="14">
        <f t="shared" si="51"/>
        <v>2.7130214485013411E-2</v>
      </c>
      <c r="EA8" s="14">
        <f t="shared" si="52"/>
        <v>100.8139064345504</v>
      </c>
      <c r="EC8" s="62">
        <f t="shared" si="53"/>
        <v>110.99296461767575</v>
      </c>
      <c r="ED8" s="63">
        <f t="shared" si="54"/>
        <v>108.19842859343707</v>
      </c>
      <c r="EE8" s="63">
        <f t="shared" si="55"/>
        <v>105.01218781560793</v>
      </c>
      <c r="EF8" s="63">
        <f t="shared" si="56"/>
        <v>102.17480614183742</v>
      </c>
      <c r="EG8" s="63">
        <f t="shared" si="57"/>
        <v>100.8139064345504</v>
      </c>
    </row>
    <row r="9" spans="1:137" x14ac:dyDescent="0.3">
      <c r="A9" s="7">
        <v>2000</v>
      </c>
      <c r="B9" s="2" t="s">
        <v>7</v>
      </c>
      <c r="C9" s="4">
        <v>3.8646500000000001</v>
      </c>
      <c r="D9" s="4">
        <v>5.6855900000000004</v>
      </c>
      <c r="E9" s="4">
        <v>43.45261</v>
      </c>
      <c r="F9" s="73">
        <v>2005</v>
      </c>
      <c r="G9" s="73" t="s">
        <v>74</v>
      </c>
      <c r="H9" s="73">
        <v>8.3980983846153858</v>
      </c>
      <c r="I9" s="73">
        <v>5.0963292307692303</v>
      </c>
      <c r="J9" s="73">
        <v>46.111489999999996</v>
      </c>
      <c r="K9" s="101">
        <f t="shared" si="10"/>
        <v>97.935834470260062</v>
      </c>
      <c r="L9" s="75">
        <f t="shared" si="10"/>
        <v>88.738051248109713</v>
      </c>
      <c r="M9" s="75">
        <f t="shared" si="10"/>
        <v>105.19710367203561</v>
      </c>
      <c r="N9" s="101">
        <f t="shared" si="11"/>
        <v>77.936886563148846</v>
      </c>
      <c r="O9" s="104">
        <f t="shared" si="1"/>
        <v>67.941780853804673</v>
      </c>
      <c r="P9" s="104">
        <f t="shared" si="1"/>
        <v>77.278530469278195</v>
      </c>
      <c r="Q9" s="36">
        <f>IF(H9&gt;=$H$12,1,0)</f>
        <v>1</v>
      </c>
      <c r="R9" s="34">
        <f>IF(H9&lt;$H$12,1,0)</f>
        <v>0</v>
      </c>
      <c r="S9" s="14">
        <f>(H9-$H$12)/($H$21-$H$12)</f>
        <v>0.19841694525229336</v>
      </c>
      <c r="T9" s="14">
        <f>(H9-$H$12)/($H$12-$H$22)</f>
        <v>0.39686520511044787</v>
      </c>
      <c r="U9" s="14">
        <f t="shared" si="12"/>
        <v>0.19841694525229336</v>
      </c>
      <c r="V9" s="113">
        <f t="shared" si="13"/>
        <v>105.9525083575688</v>
      </c>
      <c r="W9" s="42">
        <f>IF(I9&gt;=$I$12,1,0)</f>
        <v>1</v>
      </c>
      <c r="X9" s="34">
        <f>IF(I9&lt;$I$12,1,0)</f>
        <v>0</v>
      </c>
      <c r="Y9" s="14">
        <f>(I9-$I$12)/($I$21-$I$12)</f>
        <v>0.12127105500757723</v>
      </c>
      <c r="Z9" s="14">
        <f>(I9-$I$12)/($I$12-$I$22)</f>
        <v>0.43657063624476217</v>
      </c>
      <c r="AA9" s="19">
        <f t="shared" si="14"/>
        <v>0.12127105500757723</v>
      </c>
      <c r="AB9" s="116">
        <f t="shared" si="15"/>
        <v>103.63813165022732</v>
      </c>
      <c r="AC9" s="36">
        <f>IF(J9&gt;=$J$12,1,0)</f>
        <v>1</v>
      </c>
      <c r="AD9" s="34">
        <f>IF(J9&lt;$J$12,1,0)</f>
        <v>0</v>
      </c>
      <c r="AE9" s="14">
        <f>(J9-$J$12)/($J$21-$J$12)</f>
        <v>0.24952284835721306</v>
      </c>
      <c r="AF9" s="14">
        <f>(J9-$J$12)/($J$12-$J$22)</f>
        <v>0.30599085874691306</v>
      </c>
      <c r="AG9" s="19">
        <f t="shared" si="16"/>
        <v>0.24952284835721306</v>
      </c>
      <c r="AH9" s="19">
        <f t="shared" si="17"/>
        <v>107.48568545071639</v>
      </c>
      <c r="AI9" s="19"/>
      <c r="AJ9" s="19"/>
      <c r="AK9" s="19"/>
      <c r="AL9" s="73"/>
      <c r="BB9" s="92"/>
      <c r="BC9" s="92"/>
      <c r="BD9" s="92"/>
      <c r="BE9" s="92"/>
      <c r="BF9" s="92"/>
      <c r="BG9" s="92"/>
      <c r="BH9" s="92"/>
      <c r="BI9" s="92"/>
      <c r="BJ9" s="92"/>
      <c r="BK9" s="92"/>
      <c r="BL9" s="92"/>
      <c r="BM9" s="92"/>
      <c r="BN9" s="92"/>
      <c r="BO9" s="92"/>
      <c r="BP9" s="92"/>
      <c r="BR9" s="69"/>
      <c r="BS9" s="2" t="s">
        <v>7</v>
      </c>
      <c r="BT9" s="4">
        <v>3.8646500000000001</v>
      </c>
      <c r="BU9" s="1">
        <v>3.2829259999999998</v>
      </c>
      <c r="BV9" s="11">
        <v>2.6253199999999999</v>
      </c>
      <c r="BW9" s="1">
        <v>1.96933</v>
      </c>
      <c r="BX9" s="12">
        <v>1.666687</v>
      </c>
      <c r="BY9" s="21">
        <f t="shared" si="18"/>
        <v>-1.0485262279205725</v>
      </c>
      <c r="BZ9" s="14">
        <f t="shared" si="5"/>
        <v>-1.1574237714894986</v>
      </c>
      <c r="CA9" s="14">
        <f t="shared" si="5"/>
        <v>-1.2805262703311953</v>
      </c>
      <c r="CB9" s="14">
        <f t="shared" si="5"/>
        <v>-1.4033262572765162</v>
      </c>
      <c r="CC9" s="14">
        <f t="shared" si="5"/>
        <v>-1.4599804081768237</v>
      </c>
      <c r="CD9" s="25">
        <f t="shared" si="19"/>
        <v>0.11363650329110361</v>
      </c>
      <c r="CE9" s="24">
        <f t="shared" si="6"/>
        <v>8.655633197384098E-2</v>
      </c>
      <c r="CF9" s="24">
        <f t="shared" si="6"/>
        <v>5.5943733663886788E-2</v>
      </c>
      <c r="CG9" s="24">
        <f t="shared" si="6"/>
        <v>2.54063627071941E-2</v>
      </c>
      <c r="CH9" s="24">
        <f t="shared" si="6"/>
        <v>1.131785288471762E-2</v>
      </c>
      <c r="CI9" s="49">
        <f t="shared" si="20"/>
        <v>76.818190197466222</v>
      </c>
      <c r="CJ9" s="49">
        <f t="shared" si="7"/>
        <v>75.193379918430452</v>
      </c>
      <c r="CK9" s="49">
        <f t="shared" si="7"/>
        <v>73.356624019833205</v>
      </c>
      <c r="CL9" s="49">
        <f t="shared" si="7"/>
        <v>71.524381762431645</v>
      </c>
      <c r="CM9" s="49">
        <f t="shared" si="7"/>
        <v>70.679071173083059</v>
      </c>
      <c r="CN9" s="25">
        <f t="shared" si="21"/>
        <v>-0.14025897947391872</v>
      </c>
      <c r="CO9" s="24">
        <f t="shared" si="8"/>
        <v>-0.16733915079118133</v>
      </c>
      <c r="CP9" s="24">
        <f t="shared" si="8"/>
        <v>-0.19795174910113553</v>
      </c>
      <c r="CQ9" s="24">
        <f t="shared" si="8"/>
        <v>-0.2284891200578282</v>
      </c>
      <c r="CR9" s="24">
        <f t="shared" si="8"/>
        <v>-0.24257762988030473</v>
      </c>
      <c r="CS9" s="58">
        <f t="shared" si="22"/>
        <v>91.584461231564873</v>
      </c>
      <c r="CT9" s="58">
        <f t="shared" si="9"/>
        <v>89.959650952529117</v>
      </c>
      <c r="CU9" s="58">
        <f t="shared" si="9"/>
        <v>88.12289505393187</v>
      </c>
      <c r="CV9" s="58">
        <f t="shared" si="9"/>
        <v>86.29065279653031</v>
      </c>
      <c r="CW9" s="58">
        <f t="shared" si="9"/>
        <v>85.44534220718171</v>
      </c>
      <c r="CX9" s="36">
        <f t="shared" si="23"/>
        <v>0</v>
      </c>
      <c r="CY9" s="34">
        <f t="shared" si="24"/>
        <v>1</v>
      </c>
      <c r="CZ9" s="14">
        <f t="shared" si="25"/>
        <v>-8.6430784505041158E-2</v>
      </c>
      <c r="DA9" s="14">
        <f t="shared" si="26"/>
        <v>-0.38291663380392771</v>
      </c>
      <c r="DB9" s="14">
        <f t="shared" si="27"/>
        <v>-0.38291663380392771</v>
      </c>
      <c r="DC9" s="14">
        <f t="shared" si="28"/>
        <v>88.51250098588217</v>
      </c>
      <c r="DD9" s="36">
        <f t="shared" si="29"/>
        <v>0</v>
      </c>
      <c r="DE9" s="34">
        <f t="shared" si="30"/>
        <v>1</v>
      </c>
      <c r="DF9" s="14">
        <f t="shared" si="31"/>
        <v>-0.11962341019188963</v>
      </c>
      <c r="DG9" s="14">
        <f t="shared" si="32"/>
        <v>-0.52997081788784606</v>
      </c>
      <c r="DH9" s="14">
        <f t="shared" si="33"/>
        <v>-0.52997081788784606</v>
      </c>
      <c r="DI9" s="43">
        <f t="shared" si="34"/>
        <v>84.100875463364616</v>
      </c>
      <c r="DJ9" s="36">
        <f t="shared" si="35"/>
        <v>0</v>
      </c>
      <c r="DK9" s="34">
        <f t="shared" si="36"/>
        <v>1</v>
      </c>
      <c r="DL9" s="14">
        <f t="shared" si="37"/>
        <v>-0.15714579160889436</v>
      </c>
      <c r="DM9" s="14">
        <f t="shared" si="38"/>
        <v>-0.69620723546506336</v>
      </c>
      <c r="DN9" s="14">
        <f t="shared" si="39"/>
        <v>-0.69620723546506336</v>
      </c>
      <c r="DO9" s="14">
        <f t="shared" si="40"/>
        <v>79.113782936048096</v>
      </c>
      <c r="DP9" s="36">
        <f t="shared" si="41"/>
        <v>0</v>
      </c>
      <c r="DQ9" s="42">
        <f t="shared" si="42"/>
        <v>1</v>
      </c>
      <c r="DR9" s="14">
        <f t="shared" si="43"/>
        <v>-0.19457596558197388</v>
      </c>
      <c r="DS9" s="14">
        <f t="shared" si="44"/>
        <v>-0.86203514391857317</v>
      </c>
      <c r="DT9" s="14">
        <f t="shared" si="45"/>
        <v>-0.86203514391857317</v>
      </c>
      <c r="DU9" s="14">
        <f t="shared" si="46"/>
        <v>74.138945682442809</v>
      </c>
      <c r="DV9" s="36">
        <f t="shared" si="47"/>
        <v>0</v>
      </c>
      <c r="DW9" s="42">
        <f t="shared" si="48"/>
        <v>1</v>
      </c>
      <c r="DX9" s="14">
        <f t="shared" si="49"/>
        <v>-0.21184449123287513</v>
      </c>
      <c r="DY9" s="14">
        <f t="shared" si="50"/>
        <v>-0.93854035847686768</v>
      </c>
      <c r="DZ9" s="14">
        <f t="shared" si="51"/>
        <v>-0.93854035847686768</v>
      </c>
      <c r="EA9" s="14">
        <f t="shared" si="52"/>
        <v>71.843789245693969</v>
      </c>
      <c r="EC9" s="62">
        <f t="shared" si="53"/>
        <v>88.51250098588217</v>
      </c>
      <c r="ED9" s="63">
        <f t="shared" si="54"/>
        <v>84.100875463364616</v>
      </c>
      <c r="EE9" s="63">
        <f t="shared" si="55"/>
        <v>79.113782936048096</v>
      </c>
      <c r="EF9" s="63">
        <f t="shared" si="56"/>
        <v>74.138945682442809</v>
      </c>
      <c r="EG9" s="63">
        <f t="shared" si="57"/>
        <v>71.843789245693969</v>
      </c>
    </row>
    <row r="10" spans="1:137" ht="15.6" x14ac:dyDescent="0.35">
      <c r="A10" s="7">
        <v>2000</v>
      </c>
      <c r="B10" s="2" t="s">
        <v>10</v>
      </c>
      <c r="C10" s="4">
        <v>4.7903200000000004</v>
      </c>
      <c r="D10" s="4">
        <v>8.4184599999999996</v>
      </c>
      <c r="E10" s="4">
        <v>52.580709999999996</v>
      </c>
      <c r="F10" s="73">
        <v>2005</v>
      </c>
      <c r="G10" s="73" t="s">
        <v>75</v>
      </c>
      <c r="H10" s="73">
        <v>13.761791875</v>
      </c>
      <c r="I10" s="73">
        <v>5.8216782499999997</v>
      </c>
      <c r="J10" s="73">
        <v>53.219563749999999</v>
      </c>
      <c r="K10" s="101">
        <f t="shared" si="10"/>
        <v>122.99085782015251</v>
      </c>
      <c r="L10" s="75">
        <f t="shared" si="10"/>
        <v>95.465286279750458</v>
      </c>
      <c r="M10" s="75">
        <f t="shared" si="10"/>
        <v>117.06792451060119</v>
      </c>
      <c r="N10" s="101">
        <f t="shared" si="11"/>
        <v>102.99190991304131</v>
      </c>
      <c r="O10" s="104">
        <f t="shared" si="1"/>
        <v>74.669015885445418</v>
      </c>
      <c r="P10" s="104">
        <f t="shared" si="1"/>
        <v>89.149351307843773</v>
      </c>
      <c r="Q10" s="36">
        <f>IF(H10&gt;=$H$13,1,0)</f>
        <v>1</v>
      </c>
      <c r="R10" s="34">
        <f>IF(H10&lt;$H$13,1,0)</f>
        <v>0</v>
      </c>
      <c r="S10" s="14">
        <f>(H10-$H$13)/($H$21-$H$13)</f>
        <v>0.60700039483480117</v>
      </c>
      <c r="T10" s="14">
        <f>(H10-$H$13)/($H$13-$H$22)</f>
        <v>0.2567494211351527</v>
      </c>
      <c r="U10" s="14">
        <f t="shared" si="12"/>
        <v>0.60700039483480117</v>
      </c>
      <c r="V10" s="113">
        <f t="shared" si="13"/>
        <v>118.21001184504404</v>
      </c>
      <c r="W10" s="42">
        <f>IF(I10&gt;=$I$13,1,0)</f>
        <v>1</v>
      </c>
      <c r="X10" s="34">
        <f>IF(I10&lt;$I$13,1,0)</f>
        <v>0</v>
      </c>
      <c r="Y10" s="14">
        <f>(I10-$I$13)/($I$21-$I$13)</f>
        <v>9.0138383520916354E-2</v>
      </c>
      <c r="Z10" s="14">
        <f>(I10-$I$13)/($I$13-$I$22)</f>
        <v>0.15520296489405269</v>
      </c>
      <c r="AA10" s="19">
        <f t="shared" si="14"/>
        <v>9.0138383520916354E-2</v>
      </c>
      <c r="AB10" s="116">
        <f t="shared" si="15"/>
        <v>102.70415150562749</v>
      </c>
      <c r="AC10" s="36">
        <f t="shared" ref="AC10" si="60">IF(J10&gt;=$J$11,1,0)</f>
        <v>1</v>
      </c>
      <c r="AD10" s="34">
        <f t="shared" ref="AD10" si="61">IF(J10&lt;$J$11,1,0)</f>
        <v>0</v>
      </c>
      <c r="AE10" s="14">
        <f>(J10-$J$13)/($J$21-$J$13)</f>
        <v>0.40984144733902594</v>
      </c>
      <c r="AF10" s="14">
        <f>(J10-$J$13)/($J$13-$J$22)</f>
        <v>0.23579647348707494</v>
      </c>
      <c r="AG10" s="19">
        <f t="shared" si="16"/>
        <v>0.40984144733902594</v>
      </c>
      <c r="AH10" s="19">
        <f t="shared" si="17"/>
        <v>112.29524342017078</v>
      </c>
      <c r="AI10" s="19"/>
      <c r="AJ10" s="19"/>
      <c r="AK10" s="19"/>
      <c r="AL10" s="73"/>
      <c r="BB10" s="107" t="s">
        <v>100</v>
      </c>
      <c r="BC10" s="66"/>
      <c r="BD10" s="66"/>
      <c r="BE10" s="66"/>
      <c r="BF10" s="66"/>
      <c r="BG10" s="107" t="s">
        <v>101</v>
      </c>
      <c r="BH10" s="66"/>
      <c r="BI10" s="66"/>
      <c r="BK10" s="66"/>
      <c r="BL10" s="107" t="s">
        <v>102</v>
      </c>
      <c r="BM10" s="66"/>
      <c r="BN10" s="66"/>
      <c r="BO10" s="66"/>
      <c r="BP10" s="66"/>
      <c r="BR10" s="69"/>
      <c r="BS10" s="2" t="s">
        <v>8</v>
      </c>
      <c r="BT10" s="4">
        <v>7.1508500000000002</v>
      </c>
      <c r="BU10" s="1">
        <v>6.4188929999999997</v>
      </c>
      <c r="BV10" s="11">
        <v>5.1291900000000004</v>
      </c>
      <c r="BW10" s="1">
        <v>3.8801199999999998</v>
      </c>
      <c r="BX10" s="12">
        <v>3.3677769999999998</v>
      </c>
      <c r="BY10" s="21">
        <f t="shared" si="18"/>
        <v>-0.43335630597097985</v>
      </c>
      <c r="BZ10" s="14">
        <f t="shared" si="5"/>
        <v>-0.57037716001530403</v>
      </c>
      <c r="CA10" s="14">
        <f t="shared" si="5"/>
        <v>-0.81180692504730312</v>
      </c>
      <c r="CB10" s="14">
        <f t="shared" si="5"/>
        <v>-1.0456302755462312</v>
      </c>
      <c r="CC10" s="14">
        <f t="shared" si="5"/>
        <v>-1.1415398377522503</v>
      </c>
      <c r="CD10" s="25">
        <f t="shared" si="19"/>
        <v>0.26661430544949555</v>
      </c>
      <c r="CE10" s="24">
        <f t="shared" si="6"/>
        <v>0.23254055061581225</v>
      </c>
      <c r="CF10" s="24">
        <f t="shared" si="6"/>
        <v>0.17250283824983192</v>
      </c>
      <c r="CG10" s="24">
        <f t="shared" si="6"/>
        <v>0.11435665623352655</v>
      </c>
      <c r="CH10" s="24">
        <f t="shared" si="6"/>
        <v>9.0506280087449931E-2</v>
      </c>
      <c r="CI10" s="49">
        <f t="shared" si="20"/>
        <v>85.996858326969729</v>
      </c>
      <c r="CJ10" s="49">
        <f t="shared" si="7"/>
        <v>83.952433036948733</v>
      </c>
      <c r="CK10" s="49">
        <f t="shared" si="7"/>
        <v>80.350170294989908</v>
      </c>
      <c r="CL10" s="49">
        <f t="shared" si="7"/>
        <v>76.861399374011597</v>
      </c>
      <c r="CM10" s="49">
        <f t="shared" si="7"/>
        <v>75.430376805246993</v>
      </c>
      <c r="CN10" s="25">
        <f t="shared" si="21"/>
        <v>1.2718822684473215E-2</v>
      </c>
      <c r="CO10" s="24">
        <f t="shared" si="8"/>
        <v>-2.1354932149210113E-2</v>
      </c>
      <c r="CP10" s="24">
        <f t="shared" si="8"/>
        <v>-8.1392644515190404E-2</v>
      </c>
      <c r="CQ10" s="24">
        <f t="shared" si="8"/>
        <v>-0.13953882653149577</v>
      </c>
      <c r="CR10" s="24">
        <f t="shared" si="8"/>
        <v>-0.1633892026775724</v>
      </c>
      <c r="CS10" s="58">
        <f t="shared" si="22"/>
        <v>100.76312936106839</v>
      </c>
      <c r="CT10" s="58">
        <f t="shared" si="9"/>
        <v>98.718704071047398</v>
      </c>
      <c r="CU10" s="58">
        <f t="shared" si="9"/>
        <v>95.116441329088573</v>
      </c>
      <c r="CV10" s="58">
        <f t="shared" si="9"/>
        <v>91.627670408110248</v>
      </c>
      <c r="CW10" s="58">
        <f t="shared" si="9"/>
        <v>90.196647839345658</v>
      </c>
      <c r="CX10" s="36">
        <f t="shared" si="23"/>
        <v>1</v>
      </c>
      <c r="CY10" s="34">
        <f t="shared" si="24"/>
        <v>0</v>
      </c>
      <c r="CZ10" s="14">
        <f t="shared" si="25"/>
        <v>0.10107670449682467</v>
      </c>
      <c r="DA10" s="14">
        <f t="shared" si="26"/>
        <v>0.44780284783439611</v>
      </c>
      <c r="DB10" s="14">
        <f t="shared" si="27"/>
        <v>0.10107670449682467</v>
      </c>
      <c r="DC10" s="14">
        <f t="shared" si="28"/>
        <v>103.03230113490474</v>
      </c>
      <c r="DD10" s="36">
        <f t="shared" si="29"/>
        <v>1</v>
      </c>
      <c r="DE10" s="34">
        <f t="shared" si="30"/>
        <v>0</v>
      </c>
      <c r="DF10" s="14">
        <f t="shared" si="31"/>
        <v>5.9311924773332858E-2</v>
      </c>
      <c r="DG10" s="14">
        <f t="shared" si="32"/>
        <v>0.26277121871214459</v>
      </c>
      <c r="DH10" s="14">
        <f t="shared" si="33"/>
        <v>5.9311924773332858E-2</v>
      </c>
      <c r="DI10" s="43">
        <f t="shared" si="34"/>
        <v>101.77935774319998</v>
      </c>
      <c r="DJ10" s="36">
        <f t="shared" si="35"/>
        <v>0</v>
      </c>
      <c r="DK10" s="34">
        <f t="shared" si="36"/>
        <v>1</v>
      </c>
      <c r="DL10" s="14">
        <f t="shared" si="37"/>
        <v>-1.4277318452329987E-2</v>
      </c>
      <c r="DM10" s="14">
        <f t="shared" si="38"/>
        <v>-6.3253188696835591E-2</v>
      </c>
      <c r="DN10" s="14">
        <f t="shared" si="39"/>
        <v>-6.3253188696835591E-2</v>
      </c>
      <c r="DO10" s="14">
        <f t="shared" si="40"/>
        <v>98.102404339094932</v>
      </c>
      <c r="DP10" s="36">
        <f t="shared" si="41"/>
        <v>0</v>
      </c>
      <c r="DQ10" s="42">
        <f t="shared" si="42"/>
        <v>1</v>
      </c>
      <c r="DR10" s="14">
        <f t="shared" si="43"/>
        <v>-8.5548080818455191E-2</v>
      </c>
      <c r="DS10" s="14">
        <f t="shared" si="44"/>
        <v>-0.37900596787338647</v>
      </c>
      <c r="DT10" s="14">
        <f t="shared" si="45"/>
        <v>-0.37900596787338647</v>
      </c>
      <c r="DU10" s="14">
        <f t="shared" si="46"/>
        <v>88.629820963798409</v>
      </c>
      <c r="DV10" s="36">
        <f t="shared" si="47"/>
        <v>0</v>
      </c>
      <c r="DW10" s="42">
        <f t="shared" si="48"/>
        <v>1</v>
      </c>
      <c r="DX10" s="14">
        <f t="shared" si="49"/>
        <v>-0.11478189173613608</v>
      </c>
      <c r="DY10" s="14">
        <f t="shared" si="50"/>
        <v>-0.5085213081999107</v>
      </c>
      <c r="DZ10" s="14">
        <f t="shared" si="51"/>
        <v>-0.5085213081999107</v>
      </c>
      <c r="EA10" s="14">
        <f t="shared" si="52"/>
        <v>84.744360754002685</v>
      </c>
      <c r="EC10" s="62">
        <f t="shared" si="53"/>
        <v>103.03230113490474</v>
      </c>
      <c r="ED10" s="63">
        <f t="shared" si="54"/>
        <v>101.77935774319998</v>
      </c>
      <c r="EE10" s="63">
        <f t="shared" si="55"/>
        <v>98.102404339094932</v>
      </c>
      <c r="EF10" s="63">
        <f t="shared" si="56"/>
        <v>88.629820963798409</v>
      </c>
      <c r="EG10" s="63">
        <f t="shared" si="57"/>
        <v>84.744360754002685</v>
      </c>
    </row>
    <row r="11" spans="1:137" x14ac:dyDescent="0.3">
      <c r="A11" s="7">
        <v>2000</v>
      </c>
      <c r="B11" s="2" t="s">
        <v>12</v>
      </c>
      <c r="C11" s="4">
        <v>5.4022399999999999</v>
      </c>
      <c r="D11" s="4">
        <v>8.1901299999999999</v>
      </c>
      <c r="E11" s="4">
        <v>56.510170000000002</v>
      </c>
      <c r="F11" s="74">
        <v>2010</v>
      </c>
      <c r="G11" s="74" t="s">
        <v>73</v>
      </c>
      <c r="H11" s="71">
        <v>3.500640909090909</v>
      </c>
      <c r="I11" s="71">
        <v>4.047009090909091</v>
      </c>
      <c r="J11" s="71">
        <v>36.784943636363636</v>
      </c>
      <c r="K11" s="101">
        <f t="shared" si="10"/>
        <v>75.058704816161892</v>
      </c>
      <c r="L11" s="75">
        <f t="shared" si="10"/>
        <v>79.006152510920572</v>
      </c>
      <c r="M11" s="75">
        <f t="shared" si="10"/>
        <v>89.621328177964159</v>
      </c>
      <c r="N11" s="101">
        <f t="shared" si="11"/>
        <v>55.059756909050684</v>
      </c>
      <c r="O11" s="104">
        <f t="shared" si="1"/>
        <v>58.209882116615532</v>
      </c>
      <c r="P11" s="104">
        <f t="shared" si="1"/>
        <v>61.702754975206744</v>
      </c>
      <c r="Q11" s="36">
        <f>IF(H11&gt;=$H$11,1,0)</f>
        <v>1</v>
      </c>
      <c r="R11" s="34">
        <f>IF(H11&lt;$H$11,1,0)</f>
        <v>0</v>
      </c>
      <c r="S11" s="14">
        <f>(H11-$H$11)/($H$21-$H$11)</f>
        <v>0</v>
      </c>
      <c r="T11" s="14">
        <f>(H11-$H$11)/($H$11-$H$22)</f>
        <v>0</v>
      </c>
      <c r="U11" s="17">
        <f t="shared" si="12"/>
        <v>0</v>
      </c>
      <c r="V11" s="149">
        <f t="shared" si="13"/>
        <v>100</v>
      </c>
      <c r="W11" s="36">
        <f>IF(I11&gt;=$I$11,1,0)</f>
        <v>1</v>
      </c>
      <c r="X11" s="34">
        <f>IF(I11&lt;$I$11,1,0)</f>
        <v>0</v>
      </c>
      <c r="Y11" s="14">
        <f>(I11-$I$11)/($I$21-$I$11)</f>
        <v>0</v>
      </c>
      <c r="Z11" s="14">
        <f>(I11-$I$11)/($I$11-$I$22)</f>
        <v>0</v>
      </c>
      <c r="AA11" s="52">
        <f t="shared" si="14"/>
        <v>0</v>
      </c>
      <c r="AB11" s="150">
        <f t="shared" si="15"/>
        <v>100</v>
      </c>
      <c r="AC11" s="36">
        <f>IF(J11&gt;=$J$11,1,0)</f>
        <v>1</v>
      </c>
      <c r="AD11" s="34">
        <f>IF(J11&lt;$J$11,1,0)</f>
        <v>0</v>
      </c>
      <c r="AE11" s="14">
        <f>(J11-$J$11)/($J$21-$J$11)</f>
        <v>0</v>
      </c>
      <c r="AF11" s="14">
        <f>(J11-$J$11)/($J$11-$J$22)</f>
        <v>0</v>
      </c>
      <c r="AG11" s="52">
        <f t="shared" si="16"/>
        <v>0</v>
      </c>
      <c r="AH11" s="52">
        <f t="shared" si="17"/>
        <v>100</v>
      </c>
      <c r="AI11" s="19"/>
      <c r="AJ11" s="19"/>
      <c r="AK11" s="19"/>
      <c r="AL11" s="74"/>
      <c r="BB11" s="82">
        <v>2000</v>
      </c>
      <c r="BC11" s="18">
        <v>2005</v>
      </c>
      <c r="BD11" s="18">
        <v>2010</v>
      </c>
      <c r="BE11" s="18">
        <v>2015</v>
      </c>
      <c r="BF11" s="18">
        <v>2020</v>
      </c>
      <c r="BG11" s="80">
        <v>2000</v>
      </c>
      <c r="BH11" s="18">
        <v>2005</v>
      </c>
      <c r="BI11" s="18">
        <v>2010</v>
      </c>
      <c r="BJ11" s="18">
        <v>2015</v>
      </c>
      <c r="BK11" s="18">
        <v>2020</v>
      </c>
      <c r="BL11" s="82">
        <v>2000</v>
      </c>
      <c r="BM11" s="18">
        <v>2005</v>
      </c>
      <c r="BN11" s="18">
        <v>2010</v>
      </c>
      <c r="BO11" s="18">
        <v>2015</v>
      </c>
      <c r="BP11" s="18">
        <v>2020</v>
      </c>
      <c r="BR11" s="69"/>
      <c r="BS11" s="2" t="s">
        <v>9</v>
      </c>
      <c r="BT11" s="31">
        <v>22.905110000000001</v>
      </c>
      <c r="BU11" s="1">
        <v>21.32685</v>
      </c>
      <c r="BV11" s="11">
        <v>17.7971</v>
      </c>
      <c r="BW11" s="1">
        <v>14.84</v>
      </c>
      <c r="BX11" s="12">
        <v>13.687469</v>
      </c>
      <c r="BY11" s="29">
        <f t="shared" si="18"/>
        <v>2.5158089592513408</v>
      </c>
      <c r="BZ11" s="14">
        <f t="shared" si="5"/>
        <v>2.2203619137227166</v>
      </c>
      <c r="CA11" s="14">
        <f t="shared" si="5"/>
        <v>1.5595999296677063</v>
      </c>
      <c r="CB11" s="14">
        <f t="shared" si="5"/>
        <v>1.0060368549317984</v>
      </c>
      <c r="CC11" s="14">
        <f t="shared" si="5"/>
        <v>0.79028540787608492</v>
      </c>
      <c r="CD11" s="26">
        <f t="shared" si="19"/>
        <v>1</v>
      </c>
      <c r="CE11" s="24">
        <f t="shared" si="6"/>
        <v>0.92652950336726203</v>
      </c>
      <c r="CF11" s="24">
        <f t="shared" si="6"/>
        <v>0.76221406390265733</v>
      </c>
      <c r="CG11" s="24">
        <f t="shared" si="6"/>
        <v>0.624556386718499</v>
      </c>
      <c r="CH11" s="24">
        <f t="shared" si="6"/>
        <v>0.57090424768270887</v>
      </c>
      <c r="CI11" s="50">
        <f t="shared" si="20"/>
        <v>130</v>
      </c>
      <c r="CJ11" s="49">
        <f t="shared" si="7"/>
        <v>125.59177020203572</v>
      </c>
      <c r="CK11" s="49">
        <f t="shared" si="7"/>
        <v>115.73284383415944</v>
      </c>
      <c r="CL11" s="49">
        <f t="shared" si="7"/>
        <v>107.47338320310993</v>
      </c>
      <c r="CM11" s="49">
        <f t="shared" si="7"/>
        <v>104.25425486096253</v>
      </c>
      <c r="CN11" s="25">
        <f t="shared" si="21"/>
        <v>0.74610451723497773</v>
      </c>
      <c r="CO11" s="24">
        <f t="shared" si="8"/>
        <v>0.67263402060223965</v>
      </c>
      <c r="CP11" s="24">
        <f t="shared" si="8"/>
        <v>0.50831858113763495</v>
      </c>
      <c r="CQ11" s="24">
        <f t="shared" si="8"/>
        <v>0.37066090395347673</v>
      </c>
      <c r="CR11" s="24">
        <f t="shared" si="8"/>
        <v>0.31700876491768659</v>
      </c>
      <c r="CS11" s="58">
        <f t="shared" si="22"/>
        <v>144.76627103409868</v>
      </c>
      <c r="CT11" s="58">
        <f t="shared" si="9"/>
        <v>140.35804123613437</v>
      </c>
      <c r="CU11" s="58">
        <f t="shared" si="9"/>
        <v>130.49911486825809</v>
      </c>
      <c r="CV11" s="58">
        <f t="shared" si="9"/>
        <v>122.23965423720861</v>
      </c>
      <c r="CW11" s="58">
        <f t="shared" si="9"/>
        <v>119.0205258950612</v>
      </c>
      <c r="CX11" s="36">
        <f t="shared" si="23"/>
        <v>1</v>
      </c>
      <c r="CY11" s="34">
        <f t="shared" si="24"/>
        <v>0</v>
      </c>
      <c r="CZ11" s="14">
        <f t="shared" si="25"/>
        <v>1</v>
      </c>
      <c r="DA11" s="14">
        <f t="shared" si="26"/>
        <v>4.4303269488615333</v>
      </c>
      <c r="DB11" s="14">
        <f t="shared" si="27"/>
        <v>1</v>
      </c>
      <c r="DC11" s="30">
        <f t="shared" si="28"/>
        <v>130</v>
      </c>
      <c r="DD11" s="36">
        <f t="shared" si="29"/>
        <v>1</v>
      </c>
      <c r="DE11" s="34">
        <f t="shared" si="30"/>
        <v>0</v>
      </c>
      <c r="DF11" s="14">
        <f t="shared" si="31"/>
        <v>0.90994596506844239</v>
      </c>
      <c r="DG11" s="14">
        <f t="shared" si="32"/>
        <v>4.0313581310505358</v>
      </c>
      <c r="DH11" s="14">
        <f t="shared" si="33"/>
        <v>0.90994596506844239</v>
      </c>
      <c r="DI11" s="43">
        <f t="shared" si="34"/>
        <v>127.29837895205327</v>
      </c>
      <c r="DJ11" s="36">
        <f t="shared" si="35"/>
        <v>1</v>
      </c>
      <c r="DK11" s="34">
        <f t="shared" si="36"/>
        <v>0</v>
      </c>
      <c r="DL11" s="14">
        <f t="shared" si="37"/>
        <v>0.70854174155668537</v>
      </c>
      <c r="DM11" s="14">
        <f t="shared" si="38"/>
        <v>3.1390715720118672</v>
      </c>
      <c r="DN11" s="14">
        <f t="shared" si="39"/>
        <v>0.70854174155668537</v>
      </c>
      <c r="DO11" s="14">
        <f t="shared" si="40"/>
        <v>121.25625224670057</v>
      </c>
      <c r="DP11" s="36">
        <f t="shared" si="41"/>
        <v>1</v>
      </c>
      <c r="DQ11" s="42">
        <f t="shared" si="42"/>
        <v>0</v>
      </c>
      <c r="DR11" s="14">
        <f t="shared" si="43"/>
        <v>0.53981238980468682</v>
      </c>
      <c r="DS11" s="14">
        <f t="shared" si="44"/>
        <v>2.3915453778810511</v>
      </c>
      <c r="DT11" s="14">
        <f t="shared" si="45"/>
        <v>0.53981238980468682</v>
      </c>
      <c r="DU11" s="14">
        <f t="shared" si="46"/>
        <v>116.1943716941406</v>
      </c>
      <c r="DV11" s="36">
        <f t="shared" si="47"/>
        <v>1</v>
      </c>
      <c r="DW11" s="42">
        <f t="shared" si="48"/>
        <v>0</v>
      </c>
      <c r="DX11" s="14">
        <f t="shared" si="49"/>
        <v>0.47405005220904156</v>
      </c>
      <c r="DY11" s="14">
        <f t="shared" si="50"/>
        <v>2.1001967214109341</v>
      </c>
      <c r="DZ11" s="14">
        <f t="shared" si="51"/>
        <v>0.47405005220904156</v>
      </c>
      <c r="EA11" s="14">
        <f t="shared" si="52"/>
        <v>114.22150156627124</v>
      </c>
      <c r="EC11" s="64">
        <f t="shared" si="53"/>
        <v>130</v>
      </c>
      <c r="ED11" s="63">
        <f t="shared" si="54"/>
        <v>127.29837895205327</v>
      </c>
      <c r="EE11" s="63">
        <f t="shared" si="55"/>
        <v>121.25625224670057</v>
      </c>
      <c r="EF11" s="63">
        <f t="shared" si="56"/>
        <v>116.1943716941406</v>
      </c>
      <c r="EG11" s="63">
        <f t="shared" si="57"/>
        <v>114.22150156627124</v>
      </c>
    </row>
    <row r="12" spans="1:137" x14ac:dyDescent="0.3">
      <c r="A12" s="7">
        <v>2000</v>
      </c>
      <c r="B12" s="2" t="s">
        <v>21</v>
      </c>
      <c r="C12" s="4">
        <v>3.3180300000000003</v>
      </c>
      <c r="D12" s="4">
        <v>4.72072</v>
      </c>
      <c r="E12" s="4">
        <v>37.170340000000003</v>
      </c>
      <c r="F12" s="74">
        <v>2010</v>
      </c>
      <c r="G12" s="74" t="s">
        <v>74</v>
      </c>
      <c r="H12" s="71">
        <v>6.6989969230769226</v>
      </c>
      <c r="I12" s="71">
        <v>4.4823376923076923</v>
      </c>
      <c r="J12" s="71">
        <v>41.173543076923075</v>
      </c>
      <c r="K12" s="101">
        <f t="shared" si="10"/>
        <v>89.998947907111202</v>
      </c>
      <c r="L12" s="75">
        <f t="shared" si="10"/>
        <v>83.043598953888903</v>
      </c>
      <c r="M12" s="75">
        <f t="shared" si="10"/>
        <v>96.950497728450358</v>
      </c>
      <c r="N12" s="101">
        <f t="shared" si="11"/>
        <v>70</v>
      </c>
      <c r="O12" s="104">
        <f t="shared" si="1"/>
        <v>62.24732855958387</v>
      </c>
      <c r="P12" s="104">
        <f t="shared" si="1"/>
        <v>69.031924525692943</v>
      </c>
      <c r="Q12" s="36">
        <f>IF(H12&gt;=$H$12,1,0)</f>
        <v>1</v>
      </c>
      <c r="R12" s="34">
        <f>IF(H12&lt;$H$12,1,0)</f>
        <v>0</v>
      </c>
      <c r="S12" s="14">
        <f>(H12-$H$12)/($H$21-$H$12)</f>
        <v>0</v>
      </c>
      <c r="T12" s="14">
        <f>(H12-$H$12)/($H$12-$H$22)</f>
        <v>0</v>
      </c>
      <c r="U12" s="17">
        <f t="shared" si="12"/>
        <v>0</v>
      </c>
      <c r="V12" s="149">
        <f t="shared" si="13"/>
        <v>100</v>
      </c>
      <c r="W12" s="42">
        <f>IF(I12&gt;=$I$12,1,0)</f>
        <v>1</v>
      </c>
      <c r="X12" s="34">
        <f>IF(I12&lt;$I$12,1,0)</f>
        <v>0</v>
      </c>
      <c r="Y12" s="14">
        <f>(I12-$I$12)/($I$21-$I$12)</f>
        <v>0</v>
      </c>
      <c r="Z12" s="14">
        <f>(I12-$I$12)/($I$12-$I$22)</f>
        <v>0</v>
      </c>
      <c r="AA12" s="52">
        <f t="shared" si="14"/>
        <v>0</v>
      </c>
      <c r="AB12" s="150">
        <f t="shared" si="15"/>
        <v>100</v>
      </c>
      <c r="AC12" s="36">
        <f>IF(J12&gt;=$J$12,1,0)</f>
        <v>1</v>
      </c>
      <c r="AD12" s="34">
        <f>IF(J12&lt;$J$12,1,0)</f>
        <v>0</v>
      </c>
      <c r="AE12" s="14">
        <f>(J12-$J$12)/($J$21-$J$12)</f>
        <v>0</v>
      </c>
      <c r="AF12" s="14">
        <f>(J12-$J$12)/($J$12-$J$22)</f>
        <v>0</v>
      </c>
      <c r="AG12" s="52">
        <f t="shared" si="16"/>
        <v>0</v>
      </c>
      <c r="AH12" s="52">
        <f t="shared" si="17"/>
        <v>100</v>
      </c>
      <c r="AI12" s="19"/>
      <c r="AJ12" s="19"/>
      <c r="AK12" s="19"/>
      <c r="AL12" s="74"/>
      <c r="BA12" s="78" t="s">
        <v>73</v>
      </c>
      <c r="BB12" s="19">
        <f>K5</f>
        <v>82.223779148068488</v>
      </c>
      <c r="BC12" s="19">
        <f>K8</f>
        <v>79.077663991042797</v>
      </c>
      <c r="BD12" s="19">
        <f>K11</f>
        <v>75.058704816161892</v>
      </c>
      <c r="BE12" s="19">
        <f>K14</f>
        <v>71.514323071756749</v>
      </c>
      <c r="BF12" s="35">
        <f>K17</f>
        <v>70</v>
      </c>
      <c r="BG12" s="19">
        <f>L5</f>
        <v>106.77960331046242</v>
      </c>
      <c r="BH12" s="19">
        <f>L8</f>
        <v>82.554927765764589</v>
      </c>
      <c r="BI12" s="19">
        <f>L11</f>
        <v>79.006152510920572</v>
      </c>
      <c r="BJ12" s="35">
        <f>L14</f>
        <v>70</v>
      </c>
      <c r="BK12" s="19">
        <f>L17</f>
        <v>90.79627039430504</v>
      </c>
      <c r="BL12" s="19">
        <f>M5</f>
        <v>109.9434242308034</v>
      </c>
      <c r="BM12" s="19">
        <f>M8</f>
        <v>99.637272608601023</v>
      </c>
      <c r="BN12" s="19">
        <f>M11</f>
        <v>89.621328177964159</v>
      </c>
      <c r="BO12" s="19">
        <f>M14</f>
        <v>79.368864028404261</v>
      </c>
      <c r="BP12" s="35">
        <f>M17</f>
        <v>70</v>
      </c>
      <c r="BR12" s="69"/>
      <c r="BS12" s="2" t="s">
        <v>10</v>
      </c>
      <c r="BT12" s="4">
        <v>4.7903200000000004</v>
      </c>
      <c r="BU12" s="1">
        <v>4.4100570000000001</v>
      </c>
      <c r="BV12" s="11">
        <v>3.6616299999999997</v>
      </c>
      <c r="BW12" s="1">
        <v>2.6498200000000001</v>
      </c>
      <c r="BX12" s="12">
        <v>2.6226879999999997</v>
      </c>
      <c r="BY12" s="21">
        <f t="shared" si="18"/>
        <v>-0.87524269628796358</v>
      </c>
      <c r="BZ12" s="14">
        <f t="shared" si="5"/>
        <v>-0.94642715250801046</v>
      </c>
      <c r="CA12" s="14">
        <f t="shared" si="5"/>
        <v>-1.0865311568823541</v>
      </c>
      <c r="CB12" s="14">
        <f t="shared" si="5"/>
        <v>-1.2759399204170803</v>
      </c>
      <c r="CC12" s="14">
        <f t="shared" si="5"/>
        <v>-1.2810189753505403</v>
      </c>
      <c r="CD12" s="25">
        <f t="shared" si="19"/>
        <v>0.15672790433911002</v>
      </c>
      <c r="CE12" s="24">
        <f t="shared" si="6"/>
        <v>0.13902606087792183</v>
      </c>
      <c r="CF12" s="24">
        <f t="shared" si="6"/>
        <v>0.104185601521827</v>
      </c>
      <c r="CG12" s="24">
        <f t="shared" si="6"/>
        <v>5.7084247373606414E-2</v>
      </c>
      <c r="CH12" s="24">
        <f t="shared" si="6"/>
        <v>5.5821209905356897E-2</v>
      </c>
      <c r="CI12" s="49">
        <f t="shared" si="20"/>
        <v>79.403674260346605</v>
      </c>
      <c r="CJ12" s="49">
        <f t="shared" si="7"/>
        <v>78.341563652675305</v>
      </c>
      <c r="CK12" s="49">
        <f t="shared" si="7"/>
        <v>76.251136091309618</v>
      </c>
      <c r="CL12" s="49">
        <f t="shared" si="7"/>
        <v>73.425054842416387</v>
      </c>
      <c r="CM12" s="49">
        <f t="shared" si="7"/>
        <v>73.34927259432142</v>
      </c>
      <c r="CN12" s="25">
        <f t="shared" si="21"/>
        <v>-9.7167578425912296E-2</v>
      </c>
      <c r="CO12" s="24">
        <f t="shared" si="8"/>
        <v>-0.11486942188710049</v>
      </c>
      <c r="CP12" s="24">
        <f t="shared" si="8"/>
        <v>-0.14970988124319534</v>
      </c>
      <c r="CQ12" s="24">
        <f t="shared" si="8"/>
        <v>-0.19681123539141593</v>
      </c>
      <c r="CR12" s="24">
        <f t="shared" si="8"/>
        <v>-0.19807427285966542</v>
      </c>
      <c r="CS12" s="58">
        <f t="shared" si="22"/>
        <v>94.169945294445256</v>
      </c>
      <c r="CT12" s="58">
        <f t="shared" si="9"/>
        <v>93.10783468677397</v>
      </c>
      <c r="CU12" s="58">
        <f t="shared" si="9"/>
        <v>91.017407125408283</v>
      </c>
      <c r="CV12" s="58">
        <f t="shared" si="9"/>
        <v>88.191325876515037</v>
      </c>
      <c r="CW12" s="58">
        <f t="shared" si="9"/>
        <v>88.11554362842007</v>
      </c>
      <c r="CX12" s="36">
        <f t="shared" si="23"/>
        <v>0</v>
      </c>
      <c r="CY12" s="34">
        <f t="shared" si="24"/>
        <v>1</v>
      </c>
      <c r="CZ12" s="14">
        <f t="shared" si="25"/>
        <v>-3.3612922736324352E-2</v>
      </c>
      <c r="DA12" s="14">
        <f t="shared" si="26"/>
        <v>-0.14891623742873833</v>
      </c>
      <c r="DB12" s="14">
        <f t="shared" si="27"/>
        <v>-0.14891623742873833</v>
      </c>
      <c r="DC12" s="14">
        <f t="shared" si="28"/>
        <v>95.532512877137847</v>
      </c>
      <c r="DD12" s="36">
        <f t="shared" si="29"/>
        <v>0</v>
      </c>
      <c r="DE12" s="34">
        <f t="shared" si="30"/>
        <v>1</v>
      </c>
      <c r="DF12" s="14">
        <f t="shared" si="31"/>
        <v>-5.5310372766850961E-2</v>
      </c>
      <c r="DG12" s="14">
        <f t="shared" si="32"/>
        <v>-0.24504303502055688</v>
      </c>
      <c r="DH12" s="14">
        <f t="shared" si="33"/>
        <v>-0.24504303502055688</v>
      </c>
      <c r="DI12" s="43">
        <f t="shared" si="34"/>
        <v>92.648708949383291</v>
      </c>
      <c r="DJ12" s="36">
        <f t="shared" si="35"/>
        <v>0</v>
      </c>
      <c r="DK12" s="34">
        <f t="shared" si="36"/>
        <v>1</v>
      </c>
      <c r="DL12" s="14">
        <f t="shared" si="37"/>
        <v>-9.8014915238763656E-2</v>
      </c>
      <c r="DM12" s="14">
        <f t="shared" si="38"/>
        <v>-0.43423812037267362</v>
      </c>
      <c r="DN12" s="14">
        <f t="shared" si="39"/>
        <v>-0.43423812037267362</v>
      </c>
      <c r="DO12" s="14">
        <f t="shared" si="40"/>
        <v>86.972856388819793</v>
      </c>
      <c r="DP12" s="36">
        <f t="shared" si="41"/>
        <v>0</v>
      </c>
      <c r="DQ12" s="42">
        <f t="shared" si="42"/>
        <v>1</v>
      </c>
      <c r="DR12" s="14">
        <f t="shared" si="43"/>
        <v>-0.15574784459393917</v>
      </c>
      <c r="DS12" s="14">
        <f t="shared" si="44"/>
        <v>-0.69001387313162688</v>
      </c>
      <c r="DT12" s="14">
        <f t="shared" si="45"/>
        <v>-0.69001387313162688</v>
      </c>
      <c r="DU12" s="14">
        <f t="shared" si="46"/>
        <v>79.299583806051189</v>
      </c>
      <c r="DV12" s="36">
        <f t="shared" si="47"/>
        <v>0</v>
      </c>
      <c r="DW12" s="42">
        <f t="shared" si="48"/>
        <v>1</v>
      </c>
      <c r="DX12" s="14">
        <f t="shared" si="49"/>
        <v>-0.15729597105964385</v>
      </c>
      <c r="DY12" s="14">
        <f t="shared" si="50"/>
        <v>-0.69687257953288406</v>
      </c>
      <c r="DZ12" s="14">
        <f t="shared" si="51"/>
        <v>-0.69687257953288406</v>
      </c>
      <c r="EA12" s="14">
        <f t="shared" si="52"/>
        <v>79.093822614013476</v>
      </c>
      <c r="EC12" s="62">
        <f t="shared" si="53"/>
        <v>95.532512877137847</v>
      </c>
      <c r="ED12" s="63">
        <f t="shared" si="54"/>
        <v>92.648708949383291</v>
      </c>
      <c r="EE12" s="63">
        <f t="shared" si="55"/>
        <v>86.972856388819793</v>
      </c>
      <c r="EF12" s="63">
        <f t="shared" si="56"/>
        <v>79.299583806051189</v>
      </c>
      <c r="EG12" s="63">
        <f t="shared" si="57"/>
        <v>79.093822614013476</v>
      </c>
    </row>
    <row r="13" spans="1:137" x14ac:dyDescent="0.3">
      <c r="A13" s="7">
        <v>2000</v>
      </c>
      <c r="B13" s="2" t="s">
        <v>27</v>
      </c>
      <c r="C13" s="4">
        <v>7.9556699999999996</v>
      </c>
      <c r="D13" s="4">
        <v>8.71204</v>
      </c>
      <c r="E13" s="4">
        <v>52.511209999999998</v>
      </c>
      <c r="F13" s="74">
        <v>2010</v>
      </c>
      <c r="G13" s="74" t="s">
        <v>75</v>
      </c>
      <c r="H13" s="71">
        <v>11.444232499999998</v>
      </c>
      <c r="I13" s="71">
        <v>5.4527849999999995</v>
      </c>
      <c r="J13" s="71">
        <v>47.841987500000002</v>
      </c>
      <c r="K13" s="101">
        <f t="shared" si="10"/>
        <v>112.16501470300165</v>
      </c>
      <c r="L13" s="75">
        <f t="shared" si="10"/>
        <v>92.043993180095384</v>
      </c>
      <c r="M13" s="75">
        <f t="shared" si="10"/>
        <v>108.08711670602892</v>
      </c>
      <c r="N13" s="101">
        <f t="shared" si="11"/>
        <v>92.166066795890444</v>
      </c>
      <c r="O13" s="104">
        <f t="shared" si="1"/>
        <v>71.247722785790344</v>
      </c>
      <c r="P13" s="104">
        <f t="shared" si="1"/>
        <v>80.168543503271508</v>
      </c>
      <c r="Q13" s="36">
        <f>IF(H13&gt;=$H$13,1,0)</f>
        <v>1</v>
      </c>
      <c r="R13" s="34">
        <f>IF(H13&lt;$H$13,1,0)</f>
        <v>0</v>
      </c>
      <c r="S13" s="14">
        <f>(H13-$H$13)/($H$21-$H$13)</f>
        <v>0</v>
      </c>
      <c r="T13" s="14">
        <f>(H13-$H$13)/($H$13-$H$22)</f>
        <v>0</v>
      </c>
      <c r="U13" s="17">
        <f t="shared" si="12"/>
        <v>0</v>
      </c>
      <c r="V13" s="149">
        <f t="shared" si="13"/>
        <v>100</v>
      </c>
      <c r="W13" s="42">
        <f>IF(I13&gt;=$I$13,1,0)</f>
        <v>1</v>
      </c>
      <c r="X13" s="34">
        <f>IF(I13&lt;$I$13,1,0)</f>
        <v>0</v>
      </c>
      <c r="Y13" s="14">
        <f>(I13-$I$13)/($I$21-$I$13)</f>
        <v>0</v>
      </c>
      <c r="Z13" s="14">
        <f>(I13-$I$13)/($I$13-$I$22)</f>
        <v>0</v>
      </c>
      <c r="AA13" s="52">
        <f t="shared" si="14"/>
        <v>0</v>
      </c>
      <c r="AB13" s="150">
        <f t="shared" si="15"/>
        <v>100</v>
      </c>
      <c r="AC13" s="36">
        <f t="shared" ref="AC13" si="62">IF(J13&gt;=$J$11,1,0)</f>
        <v>1</v>
      </c>
      <c r="AD13" s="34">
        <f t="shared" ref="AD13" si="63">IF(J13&lt;$J$11,1,0)</f>
        <v>0</v>
      </c>
      <c r="AE13" s="14">
        <f>(J13-$J$13)/($J$21-$J$13)</f>
        <v>0</v>
      </c>
      <c r="AF13" s="14">
        <f>(J13-$J$13)/($J$13-$J$22)</f>
        <v>0</v>
      </c>
      <c r="AG13" s="52">
        <f t="shared" si="16"/>
        <v>0</v>
      </c>
      <c r="AH13" s="52">
        <f t="shared" si="17"/>
        <v>100</v>
      </c>
      <c r="AI13" s="19"/>
      <c r="AJ13" s="19"/>
      <c r="AK13" s="19"/>
      <c r="AL13" s="74"/>
      <c r="BA13" s="78" t="s">
        <v>74</v>
      </c>
      <c r="BB13" s="19">
        <f t="shared" ref="BB13:BB14" si="64">K6</f>
        <v>103.77586598794596</v>
      </c>
      <c r="BC13" s="19">
        <f t="shared" ref="BC13:BC14" si="65">K9</f>
        <v>97.935834470260062</v>
      </c>
      <c r="BD13" s="19">
        <f t="shared" ref="BD13:BD14" si="66">K12</f>
        <v>89.998947907111202</v>
      </c>
      <c r="BE13" s="19">
        <f t="shared" ref="BE13:BE14" si="67">K15</f>
        <v>83.185472820339101</v>
      </c>
      <c r="BF13" s="19">
        <f t="shared" ref="BF13:BF14" si="68">K18</f>
        <v>79.264804141183859</v>
      </c>
      <c r="BG13" s="19">
        <f t="shared" ref="BG13:BG14" si="69">L6</f>
        <v>113.10723992546932</v>
      </c>
      <c r="BH13" s="19">
        <f t="shared" ref="BH13:BH14" si="70">L9</f>
        <v>88.738051248109713</v>
      </c>
      <c r="BI13" s="19">
        <f t="shared" ref="BI13:BI14" si="71">L12</f>
        <v>83.043598953888903</v>
      </c>
      <c r="BJ13" s="19">
        <f t="shared" ref="BJ13:BJ14" si="72">L15</f>
        <v>72.559947829428125</v>
      </c>
      <c r="BK13" s="19">
        <f t="shared" ref="BK13:BK14" si="73">L18</f>
        <v>95.14966412944645</v>
      </c>
      <c r="BL13" s="19">
        <f t="shared" ref="BL13:BL14" si="74">M6</f>
        <v>116.82857089332063</v>
      </c>
      <c r="BM13" s="19">
        <f t="shared" ref="BM13:BM14" si="75">M9</f>
        <v>105.19710367203561</v>
      </c>
      <c r="BN13" s="19">
        <f t="shared" ref="BN13:BN14" si="76">M12</f>
        <v>96.950497728450358</v>
      </c>
      <c r="BO13" s="19">
        <f t="shared" ref="BO13:BO14" si="77">M15</f>
        <v>86.77147339242687</v>
      </c>
      <c r="BP13" s="19">
        <f t="shared" ref="BP13:BP14" si="78">M18</f>
        <v>76.708613064638129</v>
      </c>
      <c r="BR13" s="69"/>
      <c r="BS13" s="2" t="s">
        <v>11</v>
      </c>
      <c r="BT13" s="4">
        <v>2.9031400000000001</v>
      </c>
      <c r="BU13" s="1">
        <v>2.585458</v>
      </c>
      <c r="BV13" s="11">
        <v>2.0876899999999998</v>
      </c>
      <c r="BW13" s="1">
        <v>1.4750700000000001</v>
      </c>
      <c r="BX13" s="32">
        <v>1.423562</v>
      </c>
      <c r="BY13" s="21">
        <f t="shared" si="18"/>
        <v>-1.2285189342846869</v>
      </c>
      <c r="BZ13" s="14">
        <f t="shared" si="5"/>
        <v>-1.2879883552404383</v>
      </c>
      <c r="CA13" s="14">
        <f t="shared" si="5"/>
        <v>-1.3811695072424481</v>
      </c>
      <c r="CB13" s="14">
        <f t="shared" si="5"/>
        <v>-1.495850718850007</v>
      </c>
      <c r="CC13" s="30">
        <f t="shared" si="5"/>
        <v>-1.505492911151078</v>
      </c>
      <c r="CD13" s="25">
        <f t="shared" si="19"/>
        <v>6.8876693616307355E-2</v>
      </c>
      <c r="CE13" s="24">
        <f t="shared" si="6"/>
        <v>5.4088094582382985E-2</v>
      </c>
      <c r="CF13" s="24">
        <f t="shared" si="6"/>
        <v>3.091620771463955E-2</v>
      </c>
      <c r="CG13" s="24">
        <f t="shared" si="6"/>
        <v>2.3977787820505352E-3</v>
      </c>
      <c r="CH13" s="27">
        <f t="shared" si="6"/>
        <v>0</v>
      </c>
      <c r="CI13" s="49">
        <f t="shared" si="20"/>
        <v>74.132601616978434</v>
      </c>
      <c r="CJ13" s="49">
        <f t="shared" si="7"/>
        <v>73.245285674942977</v>
      </c>
      <c r="CK13" s="49">
        <f t="shared" si="7"/>
        <v>71.854972462878379</v>
      </c>
      <c r="CL13" s="49">
        <f t="shared" si="7"/>
        <v>70.143866726923036</v>
      </c>
      <c r="CM13" s="50">
        <f t="shared" si="7"/>
        <v>70</v>
      </c>
      <c r="CN13" s="25">
        <f t="shared" si="21"/>
        <v>-0.18501878914871497</v>
      </c>
      <c r="CO13" s="24">
        <f t="shared" si="8"/>
        <v>-0.19980738818263935</v>
      </c>
      <c r="CP13" s="24">
        <f t="shared" si="8"/>
        <v>-0.22297927505038276</v>
      </c>
      <c r="CQ13" s="24">
        <f t="shared" si="8"/>
        <v>-0.25149770398297178</v>
      </c>
      <c r="CR13" s="24">
        <f t="shared" si="8"/>
        <v>-0.25389548276502233</v>
      </c>
      <c r="CS13" s="58">
        <f t="shared" si="22"/>
        <v>88.898872651077099</v>
      </c>
      <c r="CT13" s="58">
        <f t="shared" si="9"/>
        <v>88.011556709041642</v>
      </c>
      <c r="CU13" s="58">
        <f t="shared" si="9"/>
        <v>86.62124349697703</v>
      </c>
      <c r="CV13" s="58">
        <f t="shared" si="9"/>
        <v>84.910137761021701</v>
      </c>
      <c r="CW13" s="58">
        <f t="shared" si="9"/>
        <v>84.766271034098665</v>
      </c>
      <c r="CX13" s="36">
        <f t="shared" si="23"/>
        <v>0</v>
      </c>
      <c r="CY13" s="34">
        <f t="shared" si="24"/>
        <v>1</v>
      </c>
      <c r="CZ13" s="14">
        <f t="shared" si="25"/>
        <v>-0.14129364304992098</v>
      </c>
      <c r="DA13" s="14">
        <f t="shared" si="26"/>
        <v>-0.62597703450688702</v>
      </c>
      <c r="DB13" s="14">
        <f t="shared" si="27"/>
        <v>-0.62597703450688702</v>
      </c>
      <c r="DC13" s="14">
        <f t="shared" si="28"/>
        <v>81.220688964793396</v>
      </c>
      <c r="DD13" s="36">
        <f t="shared" si="29"/>
        <v>0</v>
      </c>
      <c r="DE13" s="34">
        <f t="shared" si="30"/>
        <v>1</v>
      </c>
      <c r="DF13" s="14">
        <f t="shared" si="31"/>
        <v>-0.15942027993175736</v>
      </c>
      <c r="DG13" s="14">
        <f t="shared" si="32"/>
        <v>-0.7062839623767142</v>
      </c>
      <c r="DH13" s="14">
        <f t="shared" si="33"/>
        <v>-0.7062839623767142</v>
      </c>
      <c r="DI13" s="43">
        <f t="shared" si="34"/>
        <v>78.811481128698574</v>
      </c>
      <c r="DJ13" s="36">
        <f t="shared" si="35"/>
        <v>0</v>
      </c>
      <c r="DK13" s="34">
        <f t="shared" si="36"/>
        <v>1</v>
      </c>
      <c r="DL13" s="14">
        <f t="shared" si="37"/>
        <v>-0.1878224550231945</v>
      </c>
      <c r="DM13" s="14">
        <f t="shared" si="38"/>
        <v>-0.83211488409059198</v>
      </c>
      <c r="DN13" s="14">
        <f t="shared" si="39"/>
        <v>-0.83211488409059198</v>
      </c>
      <c r="DO13" s="14">
        <f t="shared" si="40"/>
        <v>75.03655347728224</v>
      </c>
      <c r="DP13" s="36">
        <f t="shared" si="41"/>
        <v>0</v>
      </c>
      <c r="DQ13" s="42">
        <f t="shared" si="42"/>
        <v>1</v>
      </c>
      <c r="DR13" s="14">
        <f t="shared" si="43"/>
        <v>-0.22277797748449418</v>
      </c>
      <c r="DS13" s="14">
        <f t="shared" si="44"/>
        <v>-0.98697927726242263</v>
      </c>
      <c r="DT13" s="14">
        <f t="shared" si="45"/>
        <v>-0.98697927726242263</v>
      </c>
      <c r="DU13" s="14">
        <f t="shared" si="46"/>
        <v>70.390621682127318</v>
      </c>
      <c r="DV13" s="36">
        <f t="shared" si="47"/>
        <v>0</v>
      </c>
      <c r="DW13" s="42">
        <f t="shared" si="48"/>
        <v>1</v>
      </c>
      <c r="DX13" s="14">
        <f t="shared" si="49"/>
        <v>-0.22571697564148649</v>
      </c>
      <c r="DY13" s="14">
        <f t="shared" si="50"/>
        <v>-1</v>
      </c>
      <c r="DZ13" s="14">
        <f t="shared" si="51"/>
        <v>-1</v>
      </c>
      <c r="EA13" s="30">
        <f t="shared" si="52"/>
        <v>70</v>
      </c>
      <c r="EC13" s="62">
        <f t="shared" si="53"/>
        <v>81.220688964793396</v>
      </c>
      <c r="ED13" s="63">
        <f t="shared" si="54"/>
        <v>78.811481128698574</v>
      </c>
      <c r="EE13" s="63">
        <f t="shared" si="55"/>
        <v>75.03655347728224</v>
      </c>
      <c r="EF13" s="63">
        <f t="shared" si="56"/>
        <v>70.390621682127318</v>
      </c>
      <c r="EG13" s="65">
        <f t="shared" si="57"/>
        <v>70</v>
      </c>
    </row>
    <row r="14" spans="1:137" x14ac:dyDescent="0.3">
      <c r="A14" s="7">
        <v>2000</v>
      </c>
      <c r="B14" s="2" t="s">
        <v>28</v>
      </c>
      <c r="C14" s="4">
        <v>4.3902200000000002</v>
      </c>
      <c r="D14" s="4">
        <v>5.6940499999999998</v>
      </c>
      <c r="E14" s="4">
        <v>45.672330000000002</v>
      </c>
      <c r="F14" s="73">
        <v>2015</v>
      </c>
      <c r="G14" s="73" t="s">
        <v>73</v>
      </c>
      <c r="H14" s="73">
        <v>2.741871818181818</v>
      </c>
      <c r="I14" s="73">
        <v>3.0759409090909089</v>
      </c>
      <c r="J14" s="73">
        <v>30.645918181818182</v>
      </c>
      <c r="K14" s="101">
        <f t="shared" si="10"/>
        <v>71.514323071756749</v>
      </c>
      <c r="L14" s="72">
        <f t="shared" si="10"/>
        <v>70</v>
      </c>
      <c r="M14" s="75">
        <f t="shared" si="10"/>
        <v>79.368864028404261</v>
      </c>
      <c r="N14" s="101">
        <f t="shared" si="11"/>
        <v>51.515375164645533</v>
      </c>
      <c r="O14" s="104">
        <f t="shared" si="1"/>
        <v>49.20372960569496</v>
      </c>
      <c r="P14" s="104">
        <f t="shared" si="1"/>
        <v>51.450290825646853</v>
      </c>
      <c r="Q14" s="36">
        <f>IF(H14&gt;=$H$11,1,0)</f>
        <v>0</v>
      </c>
      <c r="R14" s="34">
        <f>IF(H14&lt;$H$11,1,0)</f>
        <v>1</v>
      </c>
      <c r="S14" s="14">
        <f>(H14-$H$11)/($H$21-$H$11)</f>
        <v>-6.4512162164094472E-2</v>
      </c>
      <c r="T14" s="14">
        <f>(H14-$H$11)/($H$11-$H$22)</f>
        <v>-0.70065004249335072</v>
      </c>
      <c r="U14" s="14">
        <f t="shared" si="12"/>
        <v>-0.70065004249335072</v>
      </c>
      <c r="V14" s="113">
        <f t="shared" si="13"/>
        <v>78.980498725199482</v>
      </c>
      <c r="W14" s="36">
        <f>IF(I14&gt;=$I$11,1,0)</f>
        <v>0</v>
      </c>
      <c r="X14" s="34">
        <f>IF(I14&lt;$I$11,1,0)</f>
        <v>1</v>
      </c>
      <c r="Y14" s="14">
        <f>(I14-$I$11)/($I$21-$I$11)</f>
        <v>-0.17661253179315953</v>
      </c>
      <c r="Z14" s="14">
        <f>(I14-$I$11)/($I$11-$I$22)</f>
        <v>-1</v>
      </c>
      <c r="AA14" s="19">
        <f t="shared" si="14"/>
        <v>-1</v>
      </c>
      <c r="AB14" s="118">
        <f t="shared" si="15"/>
        <v>70</v>
      </c>
      <c r="AC14" s="36">
        <f>IF(J14&gt;=$J$11,1,0)</f>
        <v>0</v>
      </c>
      <c r="AD14" s="34">
        <f>IF(J14&lt;$J$11,1,0)</f>
        <v>1</v>
      </c>
      <c r="AE14" s="14">
        <f>(J14-$J$11)/($J$21-$J$11)</f>
        <v>-0.25390790947127712</v>
      </c>
      <c r="AF14" s="14">
        <f>(J14-$J$11)/($J$11-$J$22)</f>
        <v>-0.5225163177829103</v>
      </c>
      <c r="AG14" s="19">
        <f t="shared" si="16"/>
        <v>-0.5225163177829103</v>
      </c>
      <c r="AH14" s="19">
        <f t="shared" si="17"/>
        <v>84.324510466512692</v>
      </c>
      <c r="AI14" s="19"/>
      <c r="AJ14" s="19"/>
      <c r="AK14" s="19"/>
      <c r="AL14" s="73"/>
      <c r="BA14" s="78" t="s">
        <v>75</v>
      </c>
      <c r="BB14" s="35">
        <f t="shared" si="64"/>
        <v>130</v>
      </c>
      <c r="BC14" s="19">
        <f t="shared" si="65"/>
        <v>122.99085782015251</v>
      </c>
      <c r="BD14" s="19">
        <f t="shared" si="66"/>
        <v>112.16501470300165</v>
      </c>
      <c r="BE14" s="19">
        <f t="shared" si="67"/>
        <v>102.33670309427728</v>
      </c>
      <c r="BF14" s="19">
        <f t="shared" si="68"/>
        <v>97.496211352781529</v>
      </c>
      <c r="BG14" s="35">
        <f t="shared" si="69"/>
        <v>130</v>
      </c>
      <c r="BH14" s="19">
        <f t="shared" si="70"/>
        <v>95.465286279750458</v>
      </c>
      <c r="BI14" s="19">
        <f t="shared" si="71"/>
        <v>92.043993180095384</v>
      </c>
      <c r="BJ14" s="19">
        <f t="shared" si="72"/>
        <v>78.808011675305721</v>
      </c>
      <c r="BK14" s="19">
        <f t="shared" si="73"/>
        <v>101.21552305564607</v>
      </c>
      <c r="BL14" s="35">
        <f t="shared" si="74"/>
        <v>130</v>
      </c>
      <c r="BM14" s="19">
        <f t="shared" si="75"/>
        <v>117.06792451060119</v>
      </c>
      <c r="BN14" s="19">
        <f t="shared" si="76"/>
        <v>108.08711670602892</v>
      </c>
      <c r="BO14" s="19">
        <f t="shared" si="77"/>
        <v>97.918573202757415</v>
      </c>
      <c r="BP14" s="19">
        <f t="shared" si="78"/>
        <v>88.341531300275491</v>
      </c>
      <c r="BR14" s="69"/>
      <c r="BS14" s="2" t="s">
        <v>12</v>
      </c>
      <c r="BT14" s="4">
        <v>5.4022399999999999</v>
      </c>
      <c r="BU14" s="1">
        <v>4.8327939999999998</v>
      </c>
      <c r="BV14" s="11">
        <v>3.8188399999999998</v>
      </c>
      <c r="BW14" s="1">
        <v>3.1538300000000001</v>
      </c>
      <c r="BX14" s="12">
        <v>2.7196560000000001</v>
      </c>
      <c r="BY14" s="21">
        <f t="shared" si="18"/>
        <v>-0.76069252324937964</v>
      </c>
      <c r="BZ14" s="14">
        <f t="shared" si="5"/>
        <v>-0.8672916503184892</v>
      </c>
      <c r="CA14" s="14">
        <f t="shared" si="5"/>
        <v>-1.0571017662701894</v>
      </c>
      <c r="CB14" s="14">
        <f t="shared" si="5"/>
        <v>-1.1815902787757273</v>
      </c>
      <c r="CC14" s="14">
        <f t="shared" si="5"/>
        <v>-1.2628667639843396</v>
      </c>
      <c r="CD14" s="25">
        <f t="shared" si="19"/>
        <v>0.18521374716570704</v>
      </c>
      <c r="CE14" s="24">
        <f t="shared" si="6"/>
        <v>0.15870513614754392</v>
      </c>
      <c r="CF14" s="24">
        <f t="shared" si="6"/>
        <v>0.11150397541182785</v>
      </c>
      <c r="CG14" s="24">
        <f t="shared" si="6"/>
        <v>8.0546709203638406E-2</v>
      </c>
      <c r="CH14" s="24">
        <f t="shared" si="6"/>
        <v>6.033522351368719E-2</v>
      </c>
      <c r="CI14" s="49">
        <f t="shared" si="20"/>
        <v>81.112824829942426</v>
      </c>
      <c r="CJ14" s="49">
        <f t="shared" si="7"/>
        <v>79.522308168852632</v>
      </c>
      <c r="CK14" s="49">
        <f t="shared" si="7"/>
        <v>76.69023852470967</v>
      </c>
      <c r="CL14" s="49">
        <f t="shared" si="7"/>
        <v>74.832802552218311</v>
      </c>
      <c r="CM14" s="49">
        <f t="shared" si="7"/>
        <v>73.620113410821233</v>
      </c>
      <c r="CN14" s="25">
        <f t="shared" si="21"/>
        <v>-6.8681735599315286E-2</v>
      </c>
      <c r="CO14" s="24">
        <f t="shared" si="8"/>
        <v>-9.5190346617478411E-2</v>
      </c>
      <c r="CP14" s="24">
        <f t="shared" si="8"/>
        <v>-0.14239150735319447</v>
      </c>
      <c r="CQ14" s="24">
        <f t="shared" si="8"/>
        <v>-0.17334877356138392</v>
      </c>
      <c r="CR14" s="24">
        <f t="shared" si="8"/>
        <v>-0.1935602592513351</v>
      </c>
      <c r="CS14" s="58">
        <f t="shared" si="22"/>
        <v>95.879095864041076</v>
      </c>
      <c r="CT14" s="58">
        <f t="shared" si="9"/>
        <v>94.288579202951297</v>
      </c>
      <c r="CU14" s="58">
        <f t="shared" si="9"/>
        <v>91.456509558808335</v>
      </c>
      <c r="CV14" s="58">
        <f t="shared" si="9"/>
        <v>89.599073586316962</v>
      </c>
      <c r="CW14" s="58">
        <f t="shared" si="9"/>
        <v>88.386384444919898</v>
      </c>
      <c r="CX14" s="36">
        <f t="shared" si="23"/>
        <v>1</v>
      </c>
      <c r="CY14" s="34">
        <f t="shared" si="24"/>
        <v>0</v>
      </c>
      <c r="CZ14" s="14">
        <f t="shared" si="25"/>
        <v>1.3026583816908828E-3</v>
      </c>
      <c r="DA14" s="14">
        <f t="shared" si="26"/>
        <v>5.7712025335654718E-3</v>
      </c>
      <c r="DB14" s="14">
        <f t="shared" si="27"/>
        <v>1.3026583816908828E-3</v>
      </c>
      <c r="DC14" s="14">
        <f t="shared" si="28"/>
        <v>100.03907975145073</v>
      </c>
      <c r="DD14" s="36">
        <f t="shared" si="29"/>
        <v>0</v>
      </c>
      <c r="DE14" s="34">
        <f t="shared" si="30"/>
        <v>1</v>
      </c>
      <c r="DF14" s="14">
        <f t="shared" si="31"/>
        <v>-3.1189396143948611E-2</v>
      </c>
      <c r="DG14" s="14">
        <f t="shared" si="32"/>
        <v>-0.13817922225525353</v>
      </c>
      <c r="DH14" s="14">
        <f t="shared" si="33"/>
        <v>-0.13817922225525353</v>
      </c>
      <c r="DI14" s="43">
        <f t="shared" si="34"/>
        <v>95.854623332342399</v>
      </c>
      <c r="DJ14" s="36">
        <f t="shared" si="35"/>
        <v>0</v>
      </c>
      <c r="DK14" s="34">
        <f t="shared" si="36"/>
        <v>1</v>
      </c>
      <c r="DL14" s="14">
        <f t="shared" si="37"/>
        <v>-8.9044660127698197E-2</v>
      </c>
      <c r="DM14" s="14">
        <f t="shared" si="38"/>
        <v>-0.39449695741595742</v>
      </c>
      <c r="DN14" s="14">
        <f t="shared" si="39"/>
        <v>-0.39449695741595742</v>
      </c>
      <c r="DO14" s="14">
        <f t="shared" si="40"/>
        <v>88.16509127752127</v>
      </c>
      <c r="DP14" s="36">
        <f t="shared" si="41"/>
        <v>0</v>
      </c>
      <c r="DQ14" s="42">
        <f t="shared" si="42"/>
        <v>1</v>
      </c>
      <c r="DR14" s="14">
        <f t="shared" si="43"/>
        <v>-0.12698950683852855</v>
      </c>
      <c r="DS14" s="14">
        <f t="shared" si="44"/>
        <v>-0.56260503436936904</v>
      </c>
      <c r="DT14" s="14">
        <f t="shared" si="45"/>
        <v>-0.56260503436936904</v>
      </c>
      <c r="DU14" s="14">
        <f t="shared" si="46"/>
        <v>83.121848968918925</v>
      </c>
      <c r="DV14" s="36">
        <f t="shared" si="47"/>
        <v>0</v>
      </c>
      <c r="DW14" s="42">
        <f t="shared" si="48"/>
        <v>1</v>
      </c>
      <c r="DX14" s="14">
        <f t="shared" si="49"/>
        <v>-0.15176306795163674</v>
      </c>
      <c r="DY14" s="14">
        <f t="shared" si="50"/>
        <v>-0.67236000978804034</v>
      </c>
      <c r="DZ14" s="14">
        <f t="shared" si="51"/>
        <v>-0.67236000978804034</v>
      </c>
      <c r="EA14" s="14">
        <f t="shared" si="52"/>
        <v>79.829199706358793</v>
      </c>
      <c r="EC14" s="62">
        <f t="shared" si="53"/>
        <v>100.03907975145073</v>
      </c>
      <c r="ED14" s="63">
        <f t="shared" si="54"/>
        <v>95.854623332342399</v>
      </c>
      <c r="EE14" s="63">
        <f t="shared" si="55"/>
        <v>88.16509127752127</v>
      </c>
      <c r="EF14" s="63">
        <f t="shared" si="56"/>
        <v>83.121848968918925</v>
      </c>
      <c r="EG14" s="63">
        <f t="shared" si="57"/>
        <v>79.829199706358793</v>
      </c>
    </row>
    <row r="15" spans="1:137" ht="15" x14ac:dyDescent="0.35">
      <c r="A15" s="7">
        <v>2000</v>
      </c>
      <c r="B15" s="2" t="s">
        <v>30</v>
      </c>
      <c r="C15" s="4">
        <v>5.1306099999999999</v>
      </c>
      <c r="D15" s="4">
        <v>6.6364500000000008</v>
      </c>
      <c r="E15" s="4">
        <v>47.332270000000001</v>
      </c>
      <c r="F15" s="73">
        <v>2015</v>
      </c>
      <c r="G15" s="73" t="s">
        <v>74</v>
      </c>
      <c r="H15" s="73">
        <v>5.2403915384615383</v>
      </c>
      <c r="I15" s="73">
        <v>3.3519615384615387</v>
      </c>
      <c r="J15" s="73">
        <v>35.078492307692315</v>
      </c>
      <c r="K15" s="101">
        <f t="shared" si="10"/>
        <v>83.185472820339101</v>
      </c>
      <c r="L15" s="75">
        <f t="shared" si="10"/>
        <v>72.559947829428125</v>
      </c>
      <c r="M15" s="75">
        <f t="shared" si="10"/>
        <v>86.77147339242687</v>
      </c>
      <c r="N15" s="101">
        <f t="shared" si="11"/>
        <v>63.186524913227885</v>
      </c>
      <c r="O15" s="104">
        <f t="shared" si="1"/>
        <v>51.763677435123093</v>
      </c>
      <c r="P15" s="104">
        <f t="shared" si="1"/>
        <v>58.852900189669462</v>
      </c>
      <c r="Q15" s="36">
        <f>IF(H15&gt;=$H$12,1,0)</f>
        <v>0</v>
      </c>
      <c r="R15" s="34">
        <f>IF(H15&lt;$H$12,1,0)</f>
        <v>1</v>
      </c>
      <c r="S15" s="14">
        <f>(H15-$H$12)/($H$21-$H$12)</f>
        <v>-0.17033239703171163</v>
      </c>
      <c r="T15" s="14">
        <f>(H15-$H$12)/($H$12-$H$22)</f>
        <v>-0.34069167630310121</v>
      </c>
      <c r="U15" s="14">
        <f t="shared" si="12"/>
        <v>-0.34069167630310121</v>
      </c>
      <c r="V15" s="113">
        <f t="shared" si="13"/>
        <v>89.779249710906967</v>
      </c>
      <c r="W15" s="42">
        <f>IF(I15&gt;=$I$12,1,0)</f>
        <v>0</v>
      </c>
      <c r="X15" s="34">
        <f>IF(I15&lt;$I$12,1,0)</f>
        <v>1</v>
      </c>
      <c r="Y15" s="14">
        <f>(I15-$I$12)/($I$21-$I$12)</f>
        <v>-0.22326351447092077</v>
      </c>
      <c r="Z15" s="14">
        <f>(I15-$I$12)/($I$12-$I$22)</f>
        <v>-0.80373914910463529</v>
      </c>
      <c r="AA15" s="19">
        <f t="shared" si="14"/>
        <v>-0.80373914910463529</v>
      </c>
      <c r="AB15" s="116">
        <f t="shared" si="15"/>
        <v>75.887825526860937</v>
      </c>
      <c r="AC15" s="36">
        <f>IF(J15&gt;=$J$12,1,0)</f>
        <v>0</v>
      </c>
      <c r="AD15" s="34">
        <f>IF(J15&lt;$J$12,1,0)</f>
        <v>1</v>
      </c>
      <c r="AE15" s="14">
        <f>(J15-$J$12)/($J$21-$J$12)</f>
        <v>-0.30799327180143327</v>
      </c>
      <c r="AF15" s="14">
        <f>(J15-$J$12)/($J$12-$J$22)</f>
        <v>-0.37769337095685518</v>
      </c>
      <c r="AG15" s="19">
        <f t="shared" si="16"/>
        <v>-0.37769337095685518</v>
      </c>
      <c r="AH15" s="19">
        <f t="shared" si="17"/>
        <v>88.669198871294341</v>
      </c>
      <c r="AI15" s="19"/>
      <c r="AJ15" s="19"/>
      <c r="AK15" s="19"/>
      <c r="AL15" s="73"/>
      <c r="BB15" s="92"/>
      <c r="BC15" s="92"/>
      <c r="BD15" s="92"/>
      <c r="BE15" s="92"/>
      <c r="BF15" s="92"/>
      <c r="BG15" s="91" t="s">
        <v>88</v>
      </c>
      <c r="BH15" s="92"/>
      <c r="BI15" s="92"/>
      <c r="BJ15" s="92"/>
      <c r="BK15" s="92"/>
      <c r="BL15" s="92"/>
      <c r="BM15" s="92"/>
      <c r="BN15" s="92"/>
      <c r="BO15" s="92"/>
      <c r="BP15" s="92"/>
      <c r="BR15" s="69"/>
      <c r="BS15" s="2" t="s">
        <v>13</v>
      </c>
      <c r="BT15" s="4">
        <v>11.98021</v>
      </c>
      <c r="BU15" s="1">
        <v>10.427250000000001</v>
      </c>
      <c r="BV15" s="11">
        <v>8.1833100000000005</v>
      </c>
      <c r="BW15" s="1">
        <v>6.3490700000000002</v>
      </c>
      <c r="BX15" s="12">
        <v>5.2849699999999995</v>
      </c>
      <c r="BY15" s="21">
        <f t="shared" si="18"/>
        <v>0.47069001326293297</v>
      </c>
      <c r="BZ15" s="14">
        <f t="shared" si="5"/>
        <v>0.17997907601296687</v>
      </c>
      <c r="CA15" s="14">
        <f t="shared" si="5"/>
        <v>-0.24008190465149939</v>
      </c>
      <c r="CB15" s="14">
        <f t="shared" si="5"/>
        <v>-0.58344788287462068</v>
      </c>
      <c r="CC15" s="14">
        <f t="shared" si="5"/>
        <v>-0.78264522751175836</v>
      </c>
      <c r="CD15" s="25">
        <f t="shared" si="19"/>
        <v>0.49142864378302714</v>
      </c>
      <c r="CE15" s="24">
        <f t="shared" si="6"/>
        <v>0.41913590212399965</v>
      </c>
      <c r="CF15" s="24">
        <f t="shared" si="6"/>
        <v>0.31467694972447985</v>
      </c>
      <c r="CG15" s="24">
        <f t="shared" si="6"/>
        <v>0.22929017964627132</v>
      </c>
      <c r="CH15" s="24">
        <f t="shared" si="6"/>
        <v>0.17975464338044911</v>
      </c>
      <c r="CI15" s="49">
        <f t="shared" si="20"/>
        <v>99.485718626981622</v>
      </c>
      <c r="CJ15" s="49">
        <f t="shared" si="7"/>
        <v>95.14815412743998</v>
      </c>
      <c r="CK15" s="49">
        <f t="shared" si="7"/>
        <v>88.880616983468798</v>
      </c>
      <c r="CL15" s="49">
        <f t="shared" si="7"/>
        <v>83.757410778776276</v>
      </c>
      <c r="CM15" s="49">
        <f t="shared" si="7"/>
        <v>80.785278602826949</v>
      </c>
      <c r="CN15" s="25">
        <f t="shared" si="21"/>
        <v>0.23753316101800484</v>
      </c>
      <c r="CO15" s="24">
        <f t="shared" si="8"/>
        <v>0.16524041935897735</v>
      </c>
      <c r="CP15" s="24">
        <f t="shared" si="8"/>
        <v>6.0781466959457513E-2</v>
      </c>
      <c r="CQ15" s="24">
        <f t="shared" si="8"/>
        <v>-2.4605303118751018E-2</v>
      </c>
      <c r="CR15" s="24">
        <f t="shared" si="8"/>
        <v>-7.4140839384573234E-2</v>
      </c>
      <c r="CS15" s="58">
        <f t="shared" si="22"/>
        <v>114.25198966108029</v>
      </c>
      <c r="CT15" s="58">
        <f t="shared" si="9"/>
        <v>109.91442516153865</v>
      </c>
      <c r="CU15" s="58">
        <f t="shared" si="9"/>
        <v>103.64688801756745</v>
      </c>
      <c r="CV15" s="58">
        <f t="shared" si="9"/>
        <v>98.523681812874941</v>
      </c>
      <c r="CW15" s="58">
        <f t="shared" si="9"/>
        <v>95.5515496369256</v>
      </c>
      <c r="CX15" s="36">
        <f t="shared" si="23"/>
        <v>1</v>
      </c>
      <c r="CY15" s="34">
        <f t="shared" si="24"/>
        <v>0</v>
      </c>
      <c r="CZ15" s="14">
        <f t="shared" si="25"/>
        <v>0.37663545535984294</v>
      </c>
      <c r="DA15" s="14">
        <f t="shared" si="26"/>
        <v>1.6686182077774474</v>
      </c>
      <c r="DB15" s="14">
        <f t="shared" si="27"/>
        <v>0.37663545535984294</v>
      </c>
      <c r="DC15" s="14">
        <f t="shared" si="28"/>
        <v>111.29906366079528</v>
      </c>
      <c r="DD15" s="36">
        <f t="shared" si="29"/>
        <v>1</v>
      </c>
      <c r="DE15" s="34">
        <f t="shared" si="30"/>
        <v>0</v>
      </c>
      <c r="DF15" s="14">
        <f t="shared" si="31"/>
        <v>0.28802501469270847</v>
      </c>
      <c r="DG15" s="14">
        <f t="shared" si="32"/>
        <v>1.2760449845393456</v>
      </c>
      <c r="DH15" s="14">
        <f t="shared" si="33"/>
        <v>0.28802501469270847</v>
      </c>
      <c r="DI15" s="43">
        <f t="shared" si="34"/>
        <v>108.64075044078126</v>
      </c>
      <c r="DJ15" s="36">
        <f t="shared" si="35"/>
        <v>1</v>
      </c>
      <c r="DK15" s="34">
        <f t="shared" si="36"/>
        <v>0</v>
      </c>
      <c r="DL15" s="14">
        <f t="shared" si="37"/>
        <v>0.15998790347889102</v>
      </c>
      <c r="DM15" s="14">
        <f t="shared" si="38"/>
        <v>0.70879872027438884</v>
      </c>
      <c r="DN15" s="14">
        <f t="shared" si="39"/>
        <v>0.15998790347889102</v>
      </c>
      <c r="DO15" s="14">
        <f t="shared" si="40"/>
        <v>104.79963710436672</v>
      </c>
      <c r="DP15" s="36">
        <f t="shared" si="41"/>
        <v>1</v>
      </c>
      <c r="DQ15" s="42">
        <f t="shared" si="42"/>
        <v>0</v>
      </c>
      <c r="DR15" s="14">
        <f t="shared" si="43"/>
        <v>5.532788989883429E-2</v>
      </c>
      <c r="DS15" s="14">
        <f t="shared" si="44"/>
        <v>0.2451206416424494</v>
      </c>
      <c r="DT15" s="14">
        <f t="shared" si="45"/>
        <v>5.532788989883429E-2</v>
      </c>
      <c r="DU15" s="14">
        <f t="shared" si="46"/>
        <v>101.65983669696503</v>
      </c>
      <c r="DV15" s="36">
        <f t="shared" si="47"/>
        <v>0</v>
      </c>
      <c r="DW15" s="42">
        <f t="shared" si="48"/>
        <v>1</v>
      </c>
      <c r="DX15" s="14">
        <f t="shared" si="49"/>
        <v>-5.3886577996884871E-3</v>
      </c>
      <c r="DY15" s="14">
        <f t="shared" si="50"/>
        <v>-2.3873515868152801E-2</v>
      </c>
      <c r="DZ15" s="14">
        <f t="shared" si="51"/>
        <v>-2.3873515868152801E-2</v>
      </c>
      <c r="EA15" s="14">
        <f t="shared" si="52"/>
        <v>99.283794523955422</v>
      </c>
      <c r="EC15" s="62">
        <f t="shared" si="53"/>
        <v>111.29906366079528</v>
      </c>
      <c r="ED15" s="63">
        <f t="shared" si="54"/>
        <v>108.64075044078126</v>
      </c>
      <c r="EE15" s="63">
        <f t="shared" si="55"/>
        <v>104.79963710436672</v>
      </c>
      <c r="EF15" s="63">
        <f t="shared" si="56"/>
        <v>101.65983669696503</v>
      </c>
      <c r="EG15" s="63">
        <f t="shared" si="57"/>
        <v>99.283794523955422</v>
      </c>
    </row>
    <row r="16" spans="1:137" x14ac:dyDescent="0.3">
      <c r="A16" s="7">
        <v>2000</v>
      </c>
      <c r="B16" s="2" t="s">
        <v>34</v>
      </c>
      <c r="C16" s="4">
        <v>7.9649200000000002</v>
      </c>
      <c r="D16" s="4">
        <v>9.2879500000000004</v>
      </c>
      <c r="E16" s="4">
        <v>65.466359999999995</v>
      </c>
      <c r="F16" s="73">
        <v>2015</v>
      </c>
      <c r="G16" s="73" t="s">
        <v>75</v>
      </c>
      <c r="H16" s="73">
        <v>9.340221249999999</v>
      </c>
      <c r="I16" s="73">
        <v>4.0256449999999999</v>
      </c>
      <c r="J16" s="73">
        <v>41.753212499999997</v>
      </c>
      <c r="K16" s="101">
        <f t="shared" si="10"/>
        <v>102.33670309427728</v>
      </c>
      <c r="L16" s="75">
        <f t="shared" si="10"/>
        <v>78.808011675305721</v>
      </c>
      <c r="M16" s="75">
        <f t="shared" si="10"/>
        <v>97.918573202757415</v>
      </c>
      <c r="N16" s="101">
        <f t="shared" si="11"/>
        <v>82.337755187166067</v>
      </c>
      <c r="O16" s="104">
        <f t="shared" si="1"/>
        <v>58.011741281000681</v>
      </c>
      <c r="P16" s="104">
        <f t="shared" si="1"/>
        <v>70</v>
      </c>
      <c r="Q16" s="36">
        <f>IF(H16&gt;=$H$13,1,0)</f>
        <v>0</v>
      </c>
      <c r="R16" s="34">
        <f>IF(H16&lt;$H$13,1,0)</f>
        <v>1</v>
      </c>
      <c r="S16" s="14">
        <f>(H16-$H$13)/($H$21-$H$13)</f>
        <v>-0.55106922966617067</v>
      </c>
      <c r="T16" s="14">
        <f>(H16-$H$13)/($H$13-$H$22)</f>
        <v>-0.23309162057578284</v>
      </c>
      <c r="U16" s="14">
        <f t="shared" si="12"/>
        <v>-0.23309162057578284</v>
      </c>
      <c r="V16" s="113">
        <f t="shared" si="13"/>
        <v>93.007251382726508</v>
      </c>
      <c r="W16" s="42">
        <f>IF(I16&gt;=$I$13,1,0)</f>
        <v>0</v>
      </c>
      <c r="X16" s="34">
        <f>IF(I16&lt;$I$13,1,0)</f>
        <v>1</v>
      </c>
      <c r="Y16" s="14">
        <f>(I16-$I$13)/($I$21-$I$13)</f>
        <v>-0.34871902009061018</v>
      </c>
      <c r="Z16" s="14">
        <f>(I16-$I$13)/($I$13-$I$22)</f>
        <v>-0.60043483939838471</v>
      </c>
      <c r="AA16" s="19">
        <f t="shared" si="14"/>
        <v>-0.60043483939838471</v>
      </c>
      <c r="AB16" s="116">
        <f t="shared" si="15"/>
        <v>81.98695481804846</v>
      </c>
      <c r="AC16" s="36">
        <f t="shared" ref="AC16" si="79">IF(J16&gt;=$J$11,1,0)</f>
        <v>1</v>
      </c>
      <c r="AD16" s="34">
        <f t="shared" ref="AD16" si="80">IF(J16&lt;$J$11,1,0)</f>
        <v>0</v>
      </c>
      <c r="AE16" s="14">
        <f>(J16-$J$13)/($J$21-$J$13)</f>
        <v>-0.46404406790544001</v>
      </c>
      <c r="AF16" s="14">
        <f>(J16-$J$13)/($J$13-$J$22)</f>
        <v>-0.26698118373612401</v>
      </c>
      <c r="AG16" s="19">
        <f t="shared" si="16"/>
        <v>-0.46404406790544001</v>
      </c>
      <c r="AH16" s="19">
        <f t="shared" si="17"/>
        <v>86.078677962836792</v>
      </c>
      <c r="AI16" s="19"/>
      <c r="AJ16" s="19"/>
      <c r="AK16" s="19"/>
      <c r="AL16" s="73"/>
      <c r="BB16" s="92"/>
      <c r="BC16" s="92"/>
      <c r="BD16" s="92"/>
      <c r="BE16" s="92"/>
      <c r="BF16" s="92"/>
      <c r="BG16" s="92"/>
      <c r="BH16" s="92"/>
      <c r="BI16" s="92"/>
      <c r="BJ16" s="92"/>
      <c r="BK16" s="92"/>
      <c r="BL16" s="92"/>
      <c r="BM16" s="92"/>
      <c r="BN16" s="92"/>
      <c r="BO16" s="92"/>
      <c r="BP16" s="92"/>
      <c r="BS16" s="2" t="s">
        <v>14</v>
      </c>
      <c r="BT16" s="4">
        <v>21.547499999999999</v>
      </c>
      <c r="BU16" s="1">
        <v>19.8581</v>
      </c>
      <c r="BV16" s="11">
        <v>16.676959999999998</v>
      </c>
      <c r="BW16" s="1">
        <v>13.6135</v>
      </c>
      <c r="BX16" s="12">
        <v>12.456393</v>
      </c>
      <c r="BY16" s="21">
        <f t="shared" si="18"/>
        <v>2.2616671426431041</v>
      </c>
      <c r="BZ16" s="14">
        <f t="shared" si="5"/>
        <v>1.9454149163204086</v>
      </c>
      <c r="CA16" s="14">
        <f t="shared" si="5"/>
        <v>1.3499120115943639</v>
      </c>
      <c r="CB16" s="14">
        <f t="shared" si="5"/>
        <v>0.77643856229252661</v>
      </c>
      <c r="CC16" s="14">
        <f t="shared" si="5"/>
        <v>0.55983049739162971</v>
      </c>
      <c r="CD16" s="25">
        <f t="shared" si="19"/>
        <v>0.93680110949173678</v>
      </c>
      <c r="CE16" s="24">
        <f t="shared" si="6"/>
        <v>0.85815687025907073</v>
      </c>
      <c r="CF16" s="24">
        <f t="shared" si="6"/>
        <v>0.71006977709427632</v>
      </c>
      <c r="CG16" s="24">
        <f t="shared" si="6"/>
        <v>0.56746087386253541</v>
      </c>
      <c r="CH16" s="24">
        <f t="shared" si="6"/>
        <v>0.51359571479671762</v>
      </c>
      <c r="CI16" s="49">
        <f t="shared" si="20"/>
        <v>126.20806656950421</v>
      </c>
      <c r="CJ16" s="49">
        <f t="shared" si="7"/>
        <v>121.48941221554423</v>
      </c>
      <c r="CK16" s="49">
        <f t="shared" si="7"/>
        <v>112.60418662565658</v>
      </c>
      <c r="CL16" s="49">
        <f t="shared" si="7"/>
        <v>104.04765243175213</v>
      </c>
      <c r="CM16" s="49">
        <f t="shared" si="7"/>
        <v>100.81574288780305</v>
      </c>
      <c r="CN16" s="25">
        <f t="shared" si="21"/>
        <v>0.68290562672671451</v>
      </c>
      <c r="CO16" s="24">
        <f t="shared" si="8"/>
        <v>0.60426138749404845</v>
      </c>
      <c r="CP16" s="24">
        <f t="shared" si="8"/>
        <v>0.45617429432925399</v>
      </c>
      <c r="CQ16" s="24">
        <f t="shared" si="8"/>
        <v>0.31356539109751308</v>
      </c>
      <c r="CR16" s="24">
        <f t="shared" si="8"/>
        <v>0.25970023203169529</v>
      </c>
      <c r="CS16" s="58">
        <f t="shared" si="22"/>
        <v>140.97433760360286</v>
      </c>
      <c r="CT16" s="58">
        <f t="shared" si="9"/>
        <v>136.25568324964291</v>
      </c>
      <c r="CU16" s="58">
        <f t="shared" si="9"/>
        <v>127.37045765975523</v>
      </c>
      <c r="CV16" s="58">
        <f t="shared" si="9"/>
        <v>118.81392346585079</v>
      </c>
      <c r="CW16" s="58">
        <f t="shared" si="9"/>
        <v>115.58201392190172</v>
      </c>
      <c r="CX16" s="36">
        <f t="shared" si="23"/>
        <v>1</v>
      </c>
      <c r="CY16" s="34">
        <f t="shared" si="24"/>
        <v>0</v>
      </c>
      <c r="CZ16" s="14">
        <f t="shared" si="25"/>
        <v>0.92253604706231418</v>
      </c>
      <c r="DA16" s="14">
        <f t="shared" si="26"/>
        <v>4.0871363105963621</v>
      </c>
      <c r="DB16" s="14">
        <f t="shared" si="27"/>
        <v>0.92253604706231418</v>
      </c>
      <c r="DC16" s="14">
        <f t="shared" si="28"/>
        <v>127.67608141186943</v>
      </c>
      <c r="DD16" s="36">
        <f t="shared" si="29"/>
        <v>1</v>
      </c>
      <c r="DE16" s="34">
        <f t="shared" si="30"/>
        <v>0</v>
      </c>
      <c r="DF16" s="14">
        <f t="shared" si="31"/>
        <v>0.82614046799842511</v>
      </c>
      <c r="DG16" s="43">
        <f t="shared" si="32"/>
        <v>3.6600723789185023</v>
      </c>
      <c r="DH16" s="43">
        <f t="shared" si="33"/>
        <v>0.82614046799842511</v>
      </c>
      <c r="DI16" s="43">
        <f t="shared" si="34"/>
        <v>124.78421403995276</v>
      </c>
      <c r="DJ16" s="36">
        <f t="shared" si="35"/>
        <v>1</v>
      </c>
      <c r="DK16" s="34">
        <f t="shared" si="36"/>
        <v>0</v>
      </c>
      <c r="DL16" s="14">
        <f t="shared" si="37"/>
        <v>0.64462760403293429</v>
      </c>
      <c r="DM16" s="14">
        <f t="shared" si="38"/>
        <v>2.8559110461271509</v>
      </c>
      <c r="DN16" s="14">
        <f t="shared" si="39"/>
        <v>0.64462760403293429</v>
      </c>
      <c r="DO16" s="14">
        <f t="shared" si="40"/>
        <v>119.33882812098803</v>
      </c>
      <c r="DP16" s="36">
        <f t="shared" si="41"/>
        <v>1</v>
      </c>
      <c r="DQ16" s="42">
        <f t="shared" si="42"/>
        <v>0</v>
      </c>
      <c r="DR16" s="14">
        <f t="shared" si="43"/>
        <v>0.46982945046417546</v>
      </c>
      <c r="DS16" s="14">
        <f t="shared" si="44"/>
        <v>2.0814980757602415</v>
      </c>
      <c r="DT16" s="14">
        <f t="shared" si="45"/>
        <v>0.46982945046417546</v>
      </c>
      <c r="DU16" s="14">
        <f t="shared" si="46"/>
        <v>114.09488351392527</v>
      </c>
      <c r="DV16" s="36">
        <f t="shared" si="47"/>
        <v>1</v>
      </c>
      <c r="DW16" s="42">
        <f t="shared" si="48"/>
        <v>0</v>
      </c>
      <c r="DX16" s="14">
        <f t="shared" si="49"/>
        <v>0.40380601060157367</v>
      </c>
      <c r="DY16" s="14">
        <f t="shared" si="50"/>
        <v>1.7889926508804181</v>
      </c>
      <c r="DZ16" s="14">
        <f t="shared" si="51"/>
        <v>0.40380601060157367</v>
      </c>
      <c r="EA16" s="14">
        <f t="shared" si="52"/>
        <v>112.1141803180472</v>
      </c>
      <c r="EC16" s="62">
        <f t="shared" si="53"/>
        <v>127.67608141186943</v>
      </c>
      <c r="ED16" s="63">
        <f t="shared" si="54"/>
        <v>124.78421403995276</v>
      </c>
      <c r="EE16" s="63">
        <f t="shared" si="55"/>
        <v>119.33882812098803</v>
      </c>
      <c r="EF16" s="63">
        <f t="shared" si="56"/>
        <v>114.09488351392527</v>
      </c>
      <c r="EG16" s="63">
        <f t="shared" si="57"/>
        <v>112.1141803180472</v>
      </c>
    </row>
    <row r="17" spans="1:137" ht="15.6" x14ac:dyDescent="0.35">
      <c r="A17"/>
      <c r="F17" s="74">
        <v>2020</v>
      </c>
      <c r="G17" s="74" t="s">
        <v>73</v>
      </c>
      <c r="H17" s="74">
        <v>2.4176907272727273</v>
      </c>
      <c r="I17" s="74">
        <v>5.3182520909090902</v>
      </c>
      <c r="J17" s="74">
        <v>25.035979545454548</v>
      </c>
      <c r="K17" s="102">
        <f t="shared" si="10"/>
        <v>70</v>
      </c>
      <c r="L17" s="75">
        <f t="shared" si="10"/>
        <v>90.79627039430504</v>
      </c>
      <c r="M17" s="72">
        <f t="shared" si="10"/>
        <v>70</v>
      </c>
      <c r="N17" s="101">
        <f t="shared" si="11"/>
        <v>50.001052092888798</v>
      </c>
      <c r="O17" s="104">
        <f t="shared" si="1"/>
        <v>70</v>
      </c>
      <c r="P17" s="104">
        <f t="shared" si="1"/>
        <v>42.081426797242592</v>
      </c>
      <c r="Q17" s="36">
        <f>IF(H17&gt;=$H$11,1,0)</f>
        <v>0</v>
      </c>
      <c r="R17" s="34">
        <f>IF(H17&lt;$H$11,1,0)</f>
        <v>1</v>
      </c>
      <c r="S17" s="14">
        <f>(H17-$H$11)/($H$21-$H$11)</f>
        <v>-9.207472811179726E-2</v>
      </c>
      <c r="T17" s="14">
        <f>(H17-$H$11)/($H$11-$H$22)</f>
        <v>-1</v>
      </c>
      <c r="U17" s="14">
        <f t="shared" si="12"/>
        <v>-1</v>
      </c>
      <c r="V17" s="117">
        <f t="shared" si="13"/>
        <v>70</v>
      </c>
      <c r="W17" s="36">
        <f>IF(I17&gt;=$I$11,1,0)</f>
        <v>1</v>
      </c>
      <c r="X17" s="34">
        <f>IF(I17&lt;$I$11,1,0)</f>
        <v>0</v>
      </c>
      <c r="Y17" s="14">
        <f>(I17-$I$11)/($I$21-$I$11)</f>
        <v>0.23120667421514679</v>
      </c>
      <c r="Z17" s="14">
        <f>(I17-$I$11)/($I$11-$I$22)</f>
        <v>1.3091181688393745</v>
      </c>
      <c r="AA17" s="19">
        <f t="shared" si="14"/>
        <v>0.23120667421514679</v>
      </c>
      <c r="AB17" s="116">
        <f t="shared" si="15"/>
        <v>106.9362002264544</v>
      </c>
      <c r="AC17" s="36">
        <f>IF(J17&gt;=$J$11,1,0)</f>
        <v>0</v>
      </c>
      <c r="AD17" s="34">
        <f>IF(J17&lt;$J$11,1,0)</f>
        <v>1</v>
      </c>
      <c r="AE17" s="14">
        <f>(J17-$J$11)/($J$21-$J$11)</f>
        <v>-0.48593297631092969</v>
      </c>
      <c r="AF17" s="14">
        <f>(J17-$J$11)/($J$11-$J$22)</f>
        <v>-1</v>
      </c>
      <c r="AG17" s="19">
        <f t="shared" si="16"/>
        <v>-1</v>
      </c>
      <c r="AH17" s="35">
        <f t="shared" si="17"/>
        <v>70</v>
      </c>
      <c r="AI17" s="35"/>
      <c r="AJ17" s="35"/>
      <c r="AK17" s="35"/>
      <c r="AL17" s="74"/>
      <c r="BB17" s="108" t="s">
        <v>97</v>
      </c>
      <c r="BC17" s="66"/>
      <c r="BD17" s="66"/>
      <c r="BE17" s="66"/>
      <c r="BF17" s="66"/>
      <c r="BG17" s="108" t="s">
        <v>98</v>
      </c>
      <c r="BH17" s="66"/>
      <c r="BI17" s="66"/>
      <c r="BK17" s="66"/>
      <c r="BL17" s="109" t="s">
        <v>99</v>
      </c>
      <c r="BM17" s="66"/>
      <c r="BN17" s="66"/>
      <c r="BO17" s="66"/>
      <c r="BP17" s="66"/>
      <c r="BS17" s="2" t="s">
        <v>15</v>
      </c>
      <c r="BT17" s="4">
        <v>14.91142</v>
      </c>
      <c r="BU17" s="1">
        <v>12.79027</v>
      </c>
      <c r="BV17" s="11">
        <v>10.232900000000001</v>
      </c>
      <c r="BW17" s="1">
        <v>8.1968599999999991</v>
      </c>
      <c r="BX17" s="12">
        <v>6.612616</v>
      </c>
      <c r="BY17" s="21">
        <f t="shared" si="18"/>
        <v>1.0194065329263331</v>
      </c>
      <c r="BZ17" s="14">
        <f t="shared" si="5"/>
        <v>0.62233158923958898</v>
      </c>
      <c r="CA17" s="14">
        <f t="shared" si="5"/>
        <v>0.14359715332691508</v>
      </c>
      <c r="CB17" s="14">
        <f t="shared" si="5"/>
        <v>-0.2375453723520605</v>
      </c>
      <c r="CC17" s="14">
        <f t="shared" si="5"/>
        <v>-0.5341126104474625</v>
      </c>
      <c r="CD17" s="25">
        <f t="shared" si="19"/>
        <v>0.62788110056128166</v>
      </c>
      <c r="CE17" s="24">
        <f t="shared" si="6"/>
        <v>0.52913821666855665</v>
      </c>
      <c r="CF17" s="24">
        <f t="shared" si="6"/>
        <v>0.41008860255322382</v>
      </c>
      <c r="CG17" s="24">
        <f t="shared" si="6"/>
        <v>0.31530772363332471</v>
      </c>
      <c r="CH17" s="24">
        <f t="shared" si="6"/>
        <v>0.24155866234593523</v>
      </c>
      <c r="CI17" s="49">
        <f t="shared" si="20"/>
        <v>107.6728660336769</v>
      </c>
      <c r="CJ17" s="49">
        <f t="shared" si="7"/>
        <v>101.74829300011339</v>
      </c>
      <c r="CK17" s="49">
        <f t="shared" si="7"/>
        <v>94.605316153193428</v>
      </c>
      <c r="CL17" s="49">
        <f t="shared" si="7"/>
        <v>88.918463417999476</v>
      </c>
      <c r="CM17" s="49">
        <f t="shared" si="7"/>
        <v>84.493519740756113</v>
      </c>
      <c r="CN17" s="25">
        <f t="shared" si="21"/>
        <v>0.37398561779625938</v>
      </c>
      <c r="CO17" s="24">
        <f t="shared" si="8"/>
        <v>0.27524273390353432</v>
      </c>
      <c r="CP17" s="24">
        <f t="shared" si="8"/>
        <v>0.15619311978820152</v>
      </c>
      <c r="CQ17" s="24">
        <f t="shared" si="8"/>
        <v>6.1412240868302381E-2</v>
      </c>
      <c r="CR17" s="24">
        <f t="shared" si="8"/>
        <v>-1.2336820419087109E-2</v>
      </c>
      <c r="CS17" s="58">
        <f t="shared" si="22"/>
        <v>122.43913706777556</v>
      </c>
      <c r="CT17" s="58">
        <f t="shared" si="9"/>
        <v>116.51456403421206</v>
      </c>
      <c r="CU17" s="58">
        <f t="shared" si="9"/>
        <v>109.37158718729209</v>
      </c>
      <c r="CV17" s="58">
        <f t="shared" si="9"/>
        <v>103.68473445209814</v>
      </c>
      <c r="CW17" s="58">
        <f t="shared" si="9"/>
        <v>99.259790774854778</v>
      </c>
      <c r="CX17" s="36">
        <f t="shared" si="23"/>
        <v>1</v>
      </c>
      <c r="CY17" s="34">
        <f t="shared" si="24"/>
        <v>0</v>
      </c>
      <c r="CZ17" s="14">
        <f t="shared" si="25"/>
        <v>0.54388754800093575</v>
      </c>
      <c r="DA17" s="14">
        <f t="shared" si="26"/>
        <v>2.4095996610587664</v>
      </c>
      <c r="DB17" s="14">
        <f t="shared" si="27"/>
        <v>0.54388754800093575</v>
      </c>
      <c r="DC17" s="14">
        <f t="shared" si="28"/>
        <v>116.31662644002807</v>
      </c>
      <c r="DD17" s="36">
        <f t="shared" si="29"/>
        <v>1</v>
      </c>
      <c r="DE17" s="34">
        <f t="shared" si="30"/>
        <v>0</v>
      </c>
      <c r="DF17" s="14">
        <f t="shared" si="31"/>
        <v>0.42285671898982635</v>
      </c>
      <c r="DG17" s="43">
        <f t="shared" si="32"/>
        <v>1.8733935176477963</v>
      </c>
      <c r="DH17" s="43">
        <f t="shared" si="33"/>
        <v>0.42285671898982635</v>
      </c>
      <c r="DI17" s="43">
        <f t="shared" si="34"/>
        <v>112.68570156969479</v>
      </c>
      <c r="DJ17" s="36">
        <f t="shared" si="35"/>
        <v>1</v>
      </c>
      <c r="DK17" s="34">
        <f t="shared" si="36"/>
        <v>0</v>
      </c>
      <c r="DL17" s="14">
        <f t="shared" si="37"/>
        <v>0.2769355860250946</v>
      </c>
      <c r="DM17" s="14">
        <f t="shared" si="38"/>
        <v>1.2269151898657382</v>
      </c>
      <c r="DN17" s="14">
        <f t="shared" si="39"/>
        <v>0.2769355860250946</v>
      </c>
      <c r="DO17" s="14">
        <f t="shared" si="40"/>
        <v>108.30806758075283</v>
      </c>
      <c r="DP17" s="36">
        <f t="shared" si="41"/>
        <v>1</v>
      </c>
      <c r="DQ17" s="42">
        <f t="shared" si="42"/>
        <v>0</v>
      </c>
      <c r="DR17" s="14">
        <f t="shared" si="43"/>
        <v>0.16076105376675393</v>
      </c>
      <c r="DS17" s="14">
        <f t="shared" si="44"/>
        <v>0.71222402883022784</v>
      </c>
      <c r="DT17" s="14">
        <f t="shared" si="45"/>
        <v>0.16076105376675393</v>
      </c>
      <c r="DU17" s="14">
        <f t="shared" si="46"/>
        <v>104.82283161300262</v>
      </c>
      <c r="DV17" s="36">
        <f t="shared" si="47"/>
        <v>1</v>
      </c>
      <c r="DW17" s="42">
        <f t="shared" si="48"/>
        <v>0</v>
      </c>
      <c r="DX17" s="14">
        <f t="shared" si="49"/>
        <v>7.0365577409176233E-2</v>
      </c>
      <c r="DY17" s="14">
        <f t="shared" si="50"/>
        <v>0.31174251386807583</v>
      </c>
      <c r="DZ17" s="14">
        <f t="shared" si="51"/>
        <v>7.0365577409176233E-2</v>
      </c>
      <c r="EA17" s="14">
        <f t="shared" si="52"/>
        <v>102.11096732227529</v>
      </c>
      <c r="EC17" s="62">
        <f t="shared" si="53"/>
        <v>116.31662644002807</v>
      </c>
      <c r="ED17" s="63">
        <f t="shared" si="54"/>
        <v>112.68570156969479</v>
      </c>
      <c r="EE17" s="63">
        <f t="shared" si="55"/>
        <v>108.30806758075283</v>
      </c>
      <c r="EF17" s="63">
        <f t="shared" si="56"/>
        <v>104.82283161300262</v>
      </c>
      <c r="EG17" s="63">
        <f t="shared" si="57"/>
        <v>102.11096732227529</v>
      </c>
    </row>
    <row r="18" spans="1:137" x14ac:dyDescent="0.3">
      <c r="A18" s="7">
        <v>2000</v>
      </c>
      <c r="B18" s="5" t="s">
        <v>74</v>
      </c>
      <c r="C18" s="35">
        <f>AVERAGE(C19:C31)</f>
        <v>9.6483123076923061</v>
      </c>
      <c r="D18" s="35">
        <f t="shared" ref="D18:E18" si="81">AVERAGE(D19:D31)</f>
        <v>7.7238823076923069</v>
      </c>
      <c r="E18" s="35">
        <f t="shared" si="81"/>
        <v>53.076242307692304</v>
      </c>
      <c r="F18" s="74">
        <v>2020</v>
      </c>
      <c r="G18" s="74" t="s">
        <v>74</v>
      </c>
      <c r="H18" s="74">
        <v>4.4010682307692299</v>
      </c>
      <c r="I18" s="74">
        <v>5.7876470000000007</v>
      </c>
      <c r="J18" s="74">
        <v>29.052998846153841</v>
      </c>
      <c r="K18" s="101">
        <f t="shared" si="10"/>
        <v>79.264804141183859</v>
      </c>
      <c r="L18" s="75">
        <f t="shared" si="10"/>
        <v>95.14966412944645</v>
      </c>
      <c r="M18" s="75">
        <f t="shared" si="10"/>
        <v>76.708613064638129</v>
      </c>
      <c r="N18" s="101">
        <f t="shared" si="11"/>
        <v>59.265856234072658</v>
      </c>
      <c r="O18" s="104">
        <f t="shared" si="1"/>
        <v>74.35339373514141</v>
      </c>
      <c r="P18" s="104">
        <f t="shared" si="1"/>
        <v>48.790039861880715</v>
      </c>
      <c r="Q18" s="36">
        <f>IF(H18&gt;=$H$12,1,0)</f>
        <v>0</v>
      </c>
      <c r="R18" s="34">
        <f>IF(H18&lt;$H$12,1,0)</f>
        <v>1</v>
      </c>
      <c r="S18" s="14">
        <f>(H18-$H$12)/($H$21-$H$12)</f>
        <v>-0.2683465360111269</v>
      </c>
      <c r="T18" s="14">
        <f>(H18-$H$12)/($H$12-$H$22)</f>
        <v>-0.53673542307245625</v>
      </c>
      <c r="U18" s="14">
        <f t="shared" si="12"/>
        <v>-0.53673542307245625</v>
      </c>
      <c r="V18" s="113">
        <f t="shared" si="13"/>
        <v>83.897937307826311</v>
      </c>
      <c r="W18" s="42">
        <f>IF(I18&gt;=$I$12,1,0)</f>
        <v>1</v>
      </c>
      <c r="X18" s="34">
        <f>IF(I18&lt;$I$12,1,0)</f>
        <v>0</v>
      </c>
      <c r="Y18" s="14">
        <f>(I18-$I$12)/($I$21-$I$12)</f>
        <v>0.25781501362656412</v>
      </c>
      <c r="Z18" s="14">
        <f>(I18-$I$12)/($I$12-$I$22)</f>
        <v>0.92812307541456218</v>
      </c>
      <c r="AA18" s="19">
        <f t="shared" si="14"/>
        <v>0.25781501362656412</v>
      </c>
      <c r="AB18" s="116">
        <f t="shared" si="15"/>
        <v>107.73445040879692</v>
      </c>
      <c r="AC18" s="36">
        <f>IF(J18&gt;=$J$12,1,0)</f>
        <v>0</v>
      </c>
      <c r="AD18" s="34">
        <f>IF(J18&lt;$J$12,1,0)</f>
        <v>1</v>
      </c>
      <c r="AE18" s="14">
        <f>(J18-$J$12)/($J$21-$J$12)</f>
        <v>-0.61247169465657147</v>
      </c>
      <c r="AF18" s="14">
        <f>(J18-$J$12)/($J$12-$J$22)</f>
        <v>-0.75107646870817668</v>
      </c>
      <c r="AG18" s="19">
        <f t="shared" si="16"/>
        <v>-0.75107646870817668</v>
      </c>
      <c r="AH18" s="19">
        <f t="shared" si="17"/>
        <v>77.467705938754705</v>
      </c>
      <c r="AI18" s="19"/>
      <c r="AJ18" s="19"/>
      <c r="AK18" s="19"/>
      <c r="AL18" s="74"/>
      <c r="BB18" s="82">
        <v>2000</v>
      </c>
      <c r="BC18" s="18">
        <v>2005</v>
      </c>
      <c r="BD18" s="18">
        <v>2010</v>
      </c>
      <c r="BE18" s="18">
        <v>2015</v>
      </c>
      <c r="BF18" s="18">
        <v>2020</v>
      </c>
      <c r="BG18" s="80">
        <v>2000</v>
      </c>
      <c r="BH18" s="18">
        <v>2005</v>
      </c>
      <c r="BI18" s="18">
        <v>2010</v>
      </c>
      <c r="BJ18" s="18">
        <v>2015</v>
      </c>
      <c r="BK18" s="18">
        <v>2020</v>
      </c>
      <c r="BL18" s="82">
        <v>2000</v>
      </c>
      <c r="BM18" s="18">
        <v>2005</v>
      </c>
      <c r="BN18" s="18">
        <v>2010</v>
      </c>
      <c r="BO18" s="18">
        <v>2015</v>
      </c>
      <c r="BP18" s="18">
        <v>2020</v>
      </c>
      <c r="BS18" s="2" t="s">
        <v>16</v>
      </c>
      <c r="BT18" s="4">
        <v>6.44855</v>
      </c>
      <c r="BU18" s="1">
        <v>5.5415799999999997</v>
      </c>
      <c r="BV18" s="11">
        <v>4.3636599999999994</v>
      </c>
      <c r="BW18" s="1">
        <v>3.52447</v>
      </c>
      <c r="BX18" s="12">
        <v>2.8905339999999997</v>
      </c>
      <c r="BY18" s="21">
        <f t="shared" si="18"/>
        <v>-0.56482543024375664</v>
      </c>
      <c r="BZ18" s="14">
        <f t="shared" si="5"/>
        <v>-0.73460836010518382</v>
      </c>
      <c r="CA18" s="14">
        <f t="shared" si="5"/>
        <v>-0.95511257605761046</v>
      </c>
      <c r="CB18" s="14">
        <f t="shared" si="5"/>
        <v>-1.1122072284831714</v>
      </c>
      <c r="CC18" s="14">
        <f t="shared" si="5"/>
        <v>-1.2308787517139659</v>
      </c>
      <c r="CD18" s="25">
        <f t="shared" si="19"/>
        <v>0.23392113082353286</v>
      </c>
      <c r="CE18" s="24">
        <f t="shared" si="6"/>
        <v>0.19170024432131239</v>
      </c>
      <c r="CF18" s="24">
        <f t="shared" si="6"/>
        <v>0.13686620722119278</v>
      </c>
      <c r="CG18" s="24">
        <f t="shared" si="6"/>
        <v>9.780058681059671E-2</v>
      </c>
      <c r="CH18" s="24">
        <f t="shared" si="6"/>
        <v>6.8289864398971611E-2</v>
      </c>
      <c r="CI18" s="49">
        <f t="shared" si="20"/>
        <v>84.035267849411966</v>
      </c>
      <c r="CJ18" s="49">
        <f t="shared" si="7"/>
        <v>81.502014659278743</v>
      </c>
      <c r="CK18" s="49">
        <f t="shared" si="7"/>
        <v>78.211972433271569</v>
      </c>
      <c r="CL18" s="49">
        <f t="shared" si="7"/>
        <v>75.868035208635803</v>
      </c>
      <c r="CM18" s="49">
        <f t="shared" si="7"/>
        <v>74.097391863938299</v>
      </c>
      <c r="CN18" s="25">
        <f t="shared" si="21"/>
        <v>-1.9974351941489502E-2</v>
      </c>
      <c r="CO18" s="24">
        <f t="shared" si="8"/>
        <v>-6.219523844370993E-2</v>
      </c>
      <c r="CP18" s="24">
        <f t="shared" si="8"/>
        <v>-0.11702927554382954</v>
      </c>
      <c r="CQ18" s="24">
        <f t="shared" si="8"/>
        <v>-0.15609489595442563</v>
      </c>
      <c r="CR18" s="24">
        <f t="shared" si="8"/>
        <v>-0.18560561836605072</v>
      </c>
      <c r="CS18" s="58">
        <f t="shared" si="22"/>
        <v>98.801538883510631</v>
      </c>
      <c r="CT18" s="58">
        <f t="shared" si="9"/>
        <v>96.268285693377408</v>
      </c>
      <c r="CU18" s="58">
        <f t="shared" si="9"/>
        <v>92.978243467370234</v>
      </c>
      <c r="CV18" s="58">
        <f t="shared" si="9"/>
        <v>90.634306242734468</v>
      </c>
      <c r="CW18" s="58">
        <f t="shared" si="9"/>
        <v>88.863662898036949</v>
      </c>
      <c r="CX18" s="36">
        <f t="shared" si="23"/>
        <v>1</v>
      </c>
      <c r="CY18" s="34">
        <f t="shared" si="24"/>
        <v>0</v>
      </c>
      <c r="CZ18" s="14">
        <f t="shared" si="25"/>
        <v>6.1004125370170657E-2</v>
      </c>
      <c r="DA18" s="14">
        <f t="shared" si="26"/>
        <v>0.27026822061919464</v>
      </c>
      <c r="DB18" s="14">
        <f t="shared" si="27"/>
        <v>6.1004125370170657E-2</v>
      </c>
      <c r="DC18" s="14">
        <f t="shared" si="28"/>
        <v>101.83012376110511</v>
      </c>
      <c r="DD18" s="36">
        <f t="shared" si="29"/>
        <v>1</v>
      </c>
      <c r="DE18" s="34">
        <f t="shared" si="30"/>
        <v>0</v>
      </c>
      <c r="DF18" s="14">
        <f t="shared" si="31"/>
        <v>9.2532680577665765E-3</v>
      </c>
      <c r="DG18" s="43">
        <f t="shared" si="32"/>
        <v>4.0995002841362892E-2</v>
      </c>
      <c r="DH18" s="43">
        <f t="shared" si="33"/>
        <v>9.2532680577665765E-3</v>
      </c>
      <c r="DI18" s="43">
        <f t="shared" si="34"/>
        <v>100.277598041733</v>
      </c>
      <c r="DJ18" s="36">
        <f t="shared" si="35"/>
        <v>0</v>
      </c>
      <c r="DK18" s="34">
        <f t="shared" si="36"/>
        <v>1</v>
      </c>
      <c r="DL18" s="14">
        <f t="shared" si="37"/>
        <v>-5.7957742058805099E-2</v>
      </c>
      <c r="DM18" s="14">
        <f t="shared" si="38"/>
        <v>-0.25677174653828977</v>
      </c>
      <c r="DN18" s="14">
        <f t="shared" si="39"/>
        <v>-0.25677174653828977</v>
      </c>
      <c r="DO18" s="14">
        <f t="shared" si="40"/>
        <v>92.296847603851305</v>
      </c>
      <c r="DP18" s="36">
        <f t="shared" si="41"/>
        <v>0</v>
      </c>
      <c r="DQ18" s="42">
        <f t="shared" si="42"/>
        <v>1</v>
      </c>
      <c r="DR18" s="14">
        <f t="shared" si="43"/>
        <v>-0.10584113616003926</v>
      </c>
      <c r="DS18" s="14">
        <f t="shared" si="44"/>
        <v>-0.46891083782794485</v>
      </c>
      <c r="DT18" s="14">
        <f t="shared" si="45"/>
        <v>-0.46891083782794485</v>
      </c>
      <c r="DU18" s="14">
        <f t="shared" si="46"/>
        <v>85.932674865161658</v>
      </c>
      <c r="DV18" s="36">
        <f t="shared" si="47"/>
        <v>0</v>
      </c>
      <c r="DW18" s="42">
        <f t="shared" si="48"/>
        <v>1</v>
      </c>
      <c r="DX18" s="14">
        <f t="shared" si="49"/>
        <v>-0.1420129295834118</v>
      </c>
      <c r="DY18" s="14">
        <f t="shared" si="50"/>
        <v>-0.62916370902016461</v>
      </c>
      <c r="DZ18" s="14">
        <f t="shared" si="51"/>
        <v>-0.62916370902016461</v>
      </c>
      <c r="EA18" s="14">
        <f t="shared" si="52"/>
        <v>81.12508872939506</v>
      </c>
      <c r="EC18" s="62">
        <f t="shared" si="53"/>
        <v>101.83012376110511</v>
      </c>
      <c r="ED18" s="63">
        <f t="shared" si="54"/>
        <v>100.277598041733</v>
      </c>
      <c r="EE18" s="63">
        <f t="shared" si="55"/>
        <v>92.296847603851305</v>
      </c>
      <c r="EF18" s="63">
        <f t="shared" si="56"/>
        <v>85.932674865161658</v>
      </c>
      <c r="EG18" s="63">
        <f t="shared" si="57"/>
        <v>81.12508872939506</v>
      </c>
    </row>
    <row r="19" spans="1:137" x14ac:dyDescent="0.3">
      <c r="A19" s="7">
        <v>2000</v>
      </c>
      <c r="B19" s="2" t="s">
        <v>11</v>
      </c>
      <c r="C19" s="4">
        <v>2.9031400000000001</v>
      </c>
      <c r="D19" s="4">
        <v>3.5698300000000001</v>
      </c>
      <c r="E19" s="4">
        <v>32.695729999999998</v>
      </c>
      <c r="F19" s="74">
        <v>2020</v>
      </c>
      <c r="G19" s="74" t="s">
        <v>75</v>
      </c>
      <c r="H19" s="74">
        <v>8.3039853749999999</v>
      </c>
      <c r="I19" s="74">
        <v>6.4416846249999988</v>
      </c>
      <c r="J19" s="74">
        <v>36.018620000000006</v>
      </c>
      <c r="K19" s="101">
        <f t="shared" si="10"/>
        <v>97.496211352781529</v>
      </c>
      <c r="L19" s="75">
        <f t="shared" si="10"/>
        <v>101.21552305564607</v>
      </c>
      <c r="M19" s="75">
        <f t="shared" si="10"/>
        <v>88.341531300275491</v>
      </c>
      <c r="N19" s="101">
        <f t="shared" si="11"/>
        <v>77.497263445670328</v>
      </c>
      <c r="O19" s="104">
        <f t="shared" si="1"/>
        <v>80.419252661341034</v>
      </c>
      <c r="P19" s="104">
        <f t="shared" si="1"/>
        <v>60.422958097518084</v>
      </c>
      <c r="Q19" s="36">
        <f>IF(H19&gt;=$H$13,1,0)</f>
        <v>0</v>
      </c>
      <c r="R19" s="34">
        <f>IF(H19&lt;$H$13,1,0)</f>
        <v>1</v>
      </c>
      <c r="S19" s="14">
        <f>(H19-$H$13)/($H$21-$H$13)</f>
        <v>-0.82247353199045725</v>
      </c>
      <c r="T19" s="14">
        <f>(H19-$H$13)/($H$13-$H$22)</f>
        <v>-0.34789038859687316</v>
      </c>
      <c r="U19" s="14">
        <f t="shared" si="12"/>
        <v>-0.34789038859687316</v>
      </c>
      <c r="V19" s="113">
        <f t="shared" si="13"/>
        <v>89.563288342093813</v>
      </c>
      <c r="W19" s="42">
        <f>IF(I19&gt;=$I$13,1,0)</f>
        <v>1</v>
      </c>
      <c r="X19" s="34">
        <f>IF(I19&lt;$I$13,1,0)</f>
        <v>0</v>
      </c>
      <c r="Y19" s="14">
        <f>(I19-$I$13)/($I$21-$I$13)</f>
        <v>0.24163579480497477</v>
      </c>
      <c r="Z19" s="14">
        <f>(I19-$I$13)/($I$13-$I$22)</f>
        <v>0.41605573911318977</v>
      </c>
      <c r="AA19" s="19">
        <f t="shared" si="14"/>
        <v>0.24163579480497477</v>
      </c>
      <c r="AB19" s="116">
        <f t="shared" si="15"/>
        <v>107.24907384414924</v>
      </c>
      <c r="AC19" s="36">
        <f t="shared" ref="AC19" si="82">IF(J19&gt;=$J$11,1,0)</f>
        <v>0</v>
      </c>
      <c r="AD19" s="34">
        <f t="shared" ref="AD19" si="83">IF(J19&lt;$J$11,1,0)</f>
        <v>1</v>
      </c>
      <c r="AE19" s="14">
        <f>(J19-$J$13)/($J$21-$J$13)</f>
        <v>-0.90109480988227775</v>
      </c>
      <c r="AF19" s="14">
        <f>(J19-$J$13)/($J$13-$J$22)</f>
        <v>-0.51843213961711732</v>
      </c>
      <c r="AG19" s="19">
        <f t="shared" si="16"/>
        <v>-0.51843213961711732</v>
      </c>
      <c r="AH19" s="19">
        <f t="shared" si="17"/>
        <v>84.447035811486487</v>
      </c>
      <c r="AI19" s="19"/>
      <c r="AJ19" s="19"/>
      <c r="AK19" s="19"/>
      <c r="AL19" s="74"/>
      <c r="BA19" s="78" t="s">
        <v>73</v>
      </c>
      <c r="BB19" s="19">
        <f>N5</f>
        <v>62.224831240957286</v>
      </c>
      <c r="BC19" s="19">
        <f>N8</f>
        <v>59.078716083931589</v>
      </c>
      <c r="BD19" s="19">
        <f>N11</f>
        <v>55.059756909050684</v>
      </c>
      <c r="BE19" s="19">
        <f>N14</f>
        <v>51.515375164645533</v>
      </c>
      <c r="BF19" s="19">
        <f>N17</f>
        <v>50.001052092888798</v>
      </c>
      <c r="BG19" s="19">
        <f>O5</f>
        <v>85.98333291615738</v>
      </c>
      <c r="BH19" s="19">
        <f>O8</f>
        <v>61.758657371459549</v>
      </c>
      <c r="BI19" s="19">
        <f>O11</f>
        <v>58.209882116615532</v>
      </c>
      <c r="BJ19" s="19">
        <f>O14</f>
        <v>49.20372960569496</v>
      </c>
      <c r="BK19" s="19">
        <f>O17</f>
        <v>70</v>
      </c>
      <c r="BL19" s="19">
        <f>P5</f>
        <v>82.024851028045987</v>
      </c>
      <c r="BM19" s="19">
        <f>P8</f>
        <v>71.718699405843608</v>
      </c>
      <c r="BN19" s="19">
        <f>P11</f>
        <v>61.702754975206744</v>
      </c>
      <c r="BO19" s="19">
        <f>P14</f>
        <v>51.450290825646853</v>
      </c>
      <c r="BP19" s="19">
        <f>P17</f>
        <v>42.081426797242592</v>
      </c>
      <c r="BS19" s="2" t="s">
        <v>17</v>
      </c>
      <c r="BT19" s="4">
        <v>6.3948900000000002</v>
      </c>
      <c r="BU19" s="1">
        <v>5.3142040000000001</v>
      </c>
      <c r="BV19" s="11">
        <v>4.3822200000000002</v>
      </c>
      <c r="BW19" s="1">
        <v>3.3370700000000002</v>
      </c>
      <c r="BX19" s="12">
        <v>2.895743</v>
      </c>
      <c r="BY19" s="21">
        <f t="shared" si="18"/>
        <v>-0.57487047254544699</v>
      </c>
      <c r="BZ19" s="14">
        <f t="shared" si="5"/>
        <v>-0.77717268247546267</v>
      </c>
      <c r="CA19" s="14">
        <f t="shared" si="5"/>
        <v>-0.95163818200022354</v>
      </c>
      <c r="CB19" s="14">
        <f t="shared" si="5"/>
        <v>-1.1472881253772598</v>
      </c>
      <c r="CC19" s="14">
        <f t="shared" si="5"/>
        <v>-1.2299036375628385</v>
      </c>
      <c r="CD19" s="25">
        <f t="shared" si="19"/>
        <v>0.23142317304134691</v>
      </c>
      <c r="CE19" s="24">
        <f t="shared" si="6"/>
        <v>0.18111553226983457</v>
      </c>
      <c r="CF19" s="24">
        <f t="shared" si="6"/>
        <v>0.13773020454578042</v>
      </c>
      <c r="CG19" s="24">
        <f t="shared" si="6"/>
        <v>8.907682072074137E-2</v>
      </c>
      <c r="CH19" s="24">
        <f t="shared" si="6"/>
        <v>6.8532351579132011E-2</v>
      </c>
      <c r="CI19" s="49">
        <f t="shared" si="20"/>
        <v>83.885390382480807</v>
      </c>
      <c r="CJ19" s="49">
        <f t="shared" si="7"/>
        <v>80.86693193619007</v>
      </c>
      <c r="CK19" s="49">
        <f t="shared" si="7"/>
        <v>78.263812272746833</v>
      </c>
      <c r="CL19" s="49">
        <f t="shared" si="7"/>
        <v>75.344609243244477</v>
      </c>
      <c r="CM19" s="49">
        <f t="shared" si="7"/>
        <v>74.11194109474792</v>
      </c>
      <c r="CN19" s="25">
        <f t="shared" si="21"/>
        <v>-2.2472309723675393E-2</v>
      </c>
      <c r="CO19" s="24">
        <f t="shared" si="8"/>
        <v>-7.2779950495187762E-2</v>
      </c>
      <c r="CP19" s="24">
        <f t="shared" si="8"/>
        <v>-0.11616527821924191</v>
      </c>
      <c r="CQ19" s="24">
        <f t="shared" si="8"/>
        <v>-0.16481866204428097</v>
      </c>
      <c r="CR19" s="24">
        <f t="shared" si="8"/>
        <v>-0.18536313118589032</v>
      </c>
      <c r="CS19" s="58">
        <f t="shared" si="22"/>
        <v>98.651661416579472</v>
      </c>
      <c r="CT19" s="58">
        <f t="shared" si="9"/>
        <v>95.633202970288735</v>
      </c>
      <c r="CU19" s="58">
        <f t="shared" si="9"/>
        <v>93.030083306845484</v>
      </c>
      <c r="CV19" s="58">
        <f t="shared" si="9"/>
        <v>90.110880277343142</v>
      </c>
      <c r="CW19" s="58">
        <f t="shared" si="9"/>
        <v>88.878212128846585</v>
      </c>
      <c r="CX19" s="36">
        <f t="shared" si="23"/>
        <v>1</v>
      </c>
      <c r="CY19" s="34">
        <f t="shared" si="24"/>
        <v>0</v>
      </c>
      <c r="CZ19" s="14">
        <f t="shared" si="25"/>
        <v>5.7942336112109652E-2</v>
      </c>
      <c r="DA19" s="14">
        <f t="shared" si="26"/>
        <v>0.25670349315747221</v>
      </c>
      <c r="DB19" s="14">
        <f t="shared" si="27"/>
        <v>5.7942336112109652E-2</v>
      </c>
      <c r="DC19" s="14">
        <f t="shared" si="28"/>
        <v>101.73827008336329</v>
      </c>
      <c r="DD19" s="36">
        <f t="shared" si="29"/>
        <v>0</v>
      </c>
      <c r="DE19" s="34">
        <f t="shared" si="30"/>
        <v>1</v>
      </c>
      <c r="DF19" s="14">
        <f t="shared" si="31"/>
        <v>-3.7205931860068283E-3</v>
      </c>
      <c r="DG19" s="43">
        <f t="shared" si="32"/>
        <v>-1.6483444257716647E-2</v>
      </c>
      <c r="DH19" s="43">
        <f t="shared" si="33"/>
        <v>-1.6483444257716647E-2</v>
      </c>
      <c r="DI19" s="43">
        <f t="shared" si="34"/>
        <v>99.505496672268507</v>
      </c>
      <c r="DJ19" s="36">
        <f t="shared" si="35"/>
        <v>0</v>
      </c>
      <c r="DK19" s="34">
        <f t="shared" si="36"/>
        <v>1</v>
      </c>
      <c r="DL19" s="14">
        <f t="shared" si="37"/>
        <v>-5.6898725871149212E-2</v>
      </c>
      <c r="DM19" s="14">
        <f t="shared" si="38"/>
        <v>-0.25207995858283733</v>
      </c>
      <c r="DN19" s="14">
        <f t="shared" si="39"/>
        <v>-0.25207995858283733</v>
      </c>
      <c r="DO19" s="14">
        <f t="shared" si="40"/>
        <v>92.437601242514887</v>
      </c>
      <c r="DP19" s="36">
        <f t="shared" si="41"/>
        <v>0</v>
      </c>
      <c r="DQ19" s="42">
        <f t="shared" si="42"/>
        <v>1</v>
      </c>
      <c r="DR19" s="14">
        <f t="shared" si="43"/>
        <v>-0.1165340043479005</v>
      </c>
      <c r="DS19" s="14">
        <f t="shared" si="44"/>
        <v>-0.51628373992125076</v>
      </c>
      <c r="DT19" s="14">
        <f t="shared" si="45"/>
        <v>-0.51628373992125076</v>
      </c>
      <c r="DU19" s="14">
        <f t="shared" si="46"/>
        <v>84.511487802362481</v>
      </c>
      <c r="DV19" s="36">
        <f t="shared" si="47"/>
        <v>0</v>
      </c>
      <c r="DW19" s="42">
        <f t="shared" si="48"/>
        <v>1</v>
      </c>
      <c r="DX19" s="14">
        <f t="shared" si="49"/>
        <v>-0.14171570893031377</v>
      </c>
      <c r="DY19" s="14">
        <f t="shared" si="50"/>
        <v>-0.62784692435098621</v>
      </c>
      <c r="DZ19" s="14">
        <f t="shared" si="51"/>
        <v>-0.62784692435098621</v>
      </c>
      <c r="EA19" s="14">
        <f t="shared" si="52"/>
        <v>81.164592269470418</v>
      </c>
      <c r="EC19" s="62">
        <f t="shared" si="53"/>
        <v>101.73827008336329</v>
      </c>
      <c r="ED19" s="63">
        <f t="shared" si="54"/>
        <v>99.505496672268507</v>
      </c>
      <c r="EE19" s="63">
        <f t="shared" si="55"/>
        <v>92.437601242514887</v>
      </c>
      <c r="EF19" s="63">
        <f t="shared" si="56"/>
        <v>84.511487802362481</v>
      </c>
      <c r="EG19" s="63">
        <f t="shared" si="57"/>
        <v>81.164592269470418</v>
      </c>
    </row>
    <row r="20" spans="1:137" x14ac:dyDescent="0.3">
      <c r="A20" s="7">
        <v>2000</v>
      </c>
      <c r="B20" s="2" t="s">
        <v>8</v>
      </c>
      <c r="C20" s="4">
        <v>7.1508500000000002</v>
      </c>
      <c r="D20" s="4">
        <v>7.9380000000000006</v>
      </c>
      <c r="E20" s="4">
        <v>51.139310000000002</v>
      </c>
      <c r="AL20" s="5"/>
      <c r="BA20" s="78" t="s">
        <v>74</v>
      </c>
      <c r="BB20" s="19">
        <f t="shared" ref="BB20:BB21" si="84">N6</f>
        <v>83.776918080834761</v>
      </c>
      <c r="BC20" s="19">
        <f t="shared" ref="BC20:BC21" si="85">N9</f>
        <v>77.936886563148846</v>
      </c>
      <c r="BD20" s="19">
        <f t="shared" ref="BD20:BD21" si="86">N12</f>
        <v>70</v>
      </c>
      <c r="BE20" s="19">
        <f t="shared" ref="BE20:BE21" si="87">N15</f>
        <v>63.186524913227885</v>
      </c>
      <c r="BF20" s="19">
        <f t="shared" ref="BF20:BF21" si="88">N18</f>
        <v>59.265856234072658</v>
      </c>
      <c r="BG20" s="19">
        <f t="shared" ref="BG20:BG21" si="89">O6</f>
        <v>92.310969531164289</v>
      </c>
      <c r="BH20" s="19">
        <f t="shared" ref="BH20:BH21" si="90">O9</f>
        <v>67.941780853804673</v>
      </c>
      <c r="BI20" s="19">
        <f t="shared" ref="BI20:BI21" si="91">O12</f>
        <v>62.24732855958387</v>
      </c>
      <c r="BJ20" s="19">
        <f t="shared" ref="BJ20:BJ21" si="92">O15</f>
        <v>51.763677435123093</v>
      </c>
      <c r="BK20" s="19">
        <f t="shared" ref="BK20:BK21" si="93">O18</f>
        <v>74.35339373514141</v>
      </c>
      <c r="BL20" s="19">
        <f t="shared" ref="BL20:BL21" si="94">P6</f>
        <v>88.909997690563216</v>
      </c>
      <c r="BM20" s="19">
        <f t="shared" ref="BM20:BM21" si="95">P9</f>
        <v>77.278530469278195</v>
      </c>
      <c r="BN20" s="19">
        <f t="shared" ref="BN20:BN21" si="96">P12</f>
        <v>69.031924525692943</v>
      </c>
      <c r="BO20" s="19">
        <f t="shared" ref="BO20:BO21" si="97">P15</f>
        <v>58.852900189669462</v>
      </c>
      <c r="BP20" s="19">
        <f t="shared" ref="BP20:BP21" si="98">P18</f>
        <v>48.790039861880715</v>
      </c>
      <c r="BS20" s="2" t="s">
        <v>18</v>
      </c>
      <c r="BT20" s="4">
        <v>13.887510000000001</v>
      </c>
      <c r="BU20" s="1">
        <v>12.567819999999999</v>
      </c>
      <c r="BV20" s="11">
        <v>10.18135</v>
      </c>
      <c r="BW20" s="1">
        <v>8.2745300000000004</v>
      </c>
      <c r="BX20" s="12">
        <v>7.0304489999999999</v>
      </c>
      <c r="BY20" s="21">
        <f t="shared" si="18"/>
        <v>0.8277326741279013</v>
      </c>
      <c r="BZ20" s="14">
        <f t="shared" si="5"/>
        <v>0.58068940399898072</v>
      </c>
      <c r="CA20" s="14">
        <f t="shared" si="5"/>
        <v>0.13394709871170546</v>
      </c>
      <c r="CB20" s="14">
        <f t="shared" si="5"/>
        <v>-0.22300570713453705</v>
      </c>
      <c r="CC20" s="14">
        <f t="shared" si="5"/>
        <v>-0.45589512703258689</v>
      </c>
      <c r="CD20" s="25">
        <f t="shared" si="19"/>
        <v>0.58021647229519957</v>
      </c>
      <c r="CE20" s="24">
        <f t="shared" si="6"/>
        <v>0.51878281770010237</v>
      </c>
      <c r="CF20" s="24">
        <f t="shared" si="6"/>
        <v>0.40768886860481374</v>
      </c>
      <c r="CG20" s="24">
        <f t="shared" si="6"/>
        <v>0.31892338485103588</v>
      </c>
      <c r="CH20" s="24">
        <f t="shared" si="6"/>
        <v>0.26100944866729348</v>
      </c>
      <c r="CI20" s="49">
        <f t="shared" si="20"/>
        <v>104.81298833771197</v>
      </c>
      <c r="CJ20" s="49">
        <f t="shared" si="7"/>
        <v>101.12696906200614</v>
      </c>
      <c r="CK20" s="49">
        <f t="shared" si="7"/>
        <v>94.461332116288816</v>
      </c>
      <c r="CL20" s="49">
        <f t="shared" si="7"/>
        <v>89.135403091062159</v>
      </c>
      <c r="CM20" s="49">
        <f t="shared" si="7"/>
        <v>85.66056692003761</v>
      </c>
      <c r="CN20" s="25">
        <f t="shared" si="21"/>
        <v>0.3263209895301773</v>
      </c>
      <c r="CO20" s="24">
        <f t="shared" si="8"/>
        <v>0.26488733493508004</v>
      </c>
      <c r="CP20" s="24">
        <f t="shared" si="8"/>
        <v>0.15379338583979144</v>
      </c>
      <c r="CQ20" s="24">
        <f t="shared" si="8"/>
        <v>6.5027902086013556E-2</v>
      </c>
      <c r="CR20" s="24">
        <f t="shared" si="8"/>
        <v>7.1139659022711041E-3</v>
      </c>
      <c r="CS20" s="58">
        <f t="shared" si="22"/>
        <v>119.57925937181064</v>
      </c>
      <c r="CT20" s="58">
        <f t="shared" si="9"/>
        <v>115.8932400961048</v>
      </c>
      <c r="CU20" s="58">
        <f t="shared" si="9"/>
        <v>109.22760315038748</v>
      </c>
      <c r="CV20" s="58">
        <f t="shared" si="9"/>
        <v>103.90167412516081</v>
      </c>
      <c r="CW20" s="58">
        <f t="shared" si="9"/>
        <v>100.42683795413626</v>
      </c>
      <c r="CX20" s="36">
        <f t="shared" si="23"/>
        <v>1</v>
      </c>
      <c r="CY20" s="34">
        <f t="shared" si="24"/>
        <v>0</v>
      </c>
      <c r="CZ20" s="14">
        <f t="shared" si="25"/>
        <v>0.48546420399755791</v>
      </c>
      <c r="DA20" s="14">
        <f t="shared" si="26"/>
        <v>2.1507651456779939</v>
      </c>
      <c r="DB20" s="14">
        <f t="shared" si="27"/>
        <v>0.48546420399755791</v>
      </c>
      <c r="DC20" s="14">
        <f t="shared" si="28"/>
        <v>114.56392611992673</v>
      </c>
      <c r="DD20" s="36">
        <f t="shared" si="29"/>
        <v>1</v>
      </c>
      <c r="DE20" s="34">
        <f t="shared" si="30"/>
        <v>0</v>
      </c>
      <c r="DF20" s="14">
        <f t="shared" si="31"/>
        <v>0.41016393068465162</v>
      </c>
      <c r="DG20" s="43">
        <f t="shared" si="32"/>
        <v>1.8171603155631864</v>
      </c>
      <c r="DH20" s="43">
        <f t="shared" si="33"/>
        <v>0.41016393068465162</v>
      </c>
      <c r="DI20" s="43">
        <f t="shared" si="34"/>
        <v>112.30491792053955</v>
      </c>
      <c r="DJ20" s="36">
        <f t="shared" si="35"/>
        <v>1</v>
      </c>
      <c r="DK20" s="34">
        <f t="shared" si="36"/>
        <v>0</v>
      </c>
      <c r="DL20" s="14">
        <f t="shared" si="37"/>
        <v>0.27399419138750519</v>
      </c>
      <c r="DM20" s="14">
        <f t="shared" si="38"/>
        <v>1.2138838499355891</v>
      </c>
      <c r="DN20" s="14">
        <f t="shared" si="39"/>
        <v>0.27399419138750519</v>
      </c>
      <c r="DO20" s="14">
        <f t="shared" si="40"/>
        <v>108.21982574162516</v>
      </c>
      <c r="DP20" s="36">
        <f t="shared" si="41"/>
        <v>1</v>
      </c>
      <c r="DQ20" s="42">
        <f t="shared" si="42"/>
        <v>0</v>
      </c>
      <c r="DR20" s="14">
        <f t="shared" si="43"/>
        <v>0.16519283109947108</v>
      </c>
      <c r="DS20" s="14">
        <f t="shared" si="44"/>
        <v>0.73185825137871841</v>
      </c>
      <c r="DT20" s="14">
        <f t="shared" si="45"/>
        <v>0.16519283109947108</v>
      </c>
      <c r="DU20" s="14">
        <f t="shared" si="46"/>
        <v>104.95578493298413</v>
      </c>
      <c r="DV20" s="36">
        <f t="shared" si="47"/>
        <v>1</v>
      </c>
      <c r="DW20" s="42">
        <f t="shared" si="48"/>
        <v>0</v>
      </c>
      <c r="DX20" s="14">
        <f t="shared" si="49"/>
        <v>9.4206736392840218E-2</v>
      </c>
      <c r="DY20" s="14">
        <f t="shared" si="50"/>
        <v>0.41736664300549464</v>
      </c>
      <c r="DZ20" s="14">
        <f t="shared" si="51"/>
        <v>9.4206736392840218E-2</v>
      </c>
      <c r="EA20" s="14">
        <f t="shared" si="52"/>
        <v>102.82620209178521</v>
      </c>
      <c r="EC20" s="62">
        <f t="shared" si="53"/>
        <v>114.56392611992673</v>
      </c>
      <c r="ED20" s="63">
        <f t="shared" si="54"/>
        <v>112.30491792053955</v>
      </c>
      <c r="EE20" s="63">
        <f t="shared" si="55"/>
        <v>108.21982574162516</v>
      </c>
      <c r="EF20" s="63">
        <f t="shared" si="56"/>
        <v>104.95578493298413</v>
      </c>
      <c r="EG20" s="63">
        <f t="shared" si="57"/>
        <v>102.82620209178521</v>
      </c>
    </row>
    <row r="21" spans="1:137" x14ac:dyDescent="0.3">
      <c r="A21" s="7">
        <v>2000</v>
      </c>
      <c r="B21" s="2" t="s">
        <v>13</v>
      </c>
      <c r="C21" s="4">
        <v>11.98021</v>
      </c>
      <c r="D21" s="4">
        <v>10.20683</v>
      </c>
      <c r="E21" s="4">
        <v>63.61468</v>
      </c>
      <c r="G21" s="71" t="s">
        <v>44</v>
      </c>
      <c r="H21" s="19">
        <f>MAX(H5:H19)</f>
        <v>15.262285000000002</v>
      </c>
      <c r="I21" s="19">
        <f t="shared" ref="I21:J21" si="99">MAX(I5:I19)</f>
        <v>9.5453062500000012</v>
      </c>
      <c r="J21" s="19">
        <f t="shared" si="99"/>
        <v>60.963101250000008</v>
      </c>
      <c r="N21" s="19">
        <f>MAX(N5:N19)</f>
        <v>110.00105209288878</v>
      </c>
      <c r="O21" s="19">
        <f t="shared" ref="O21:P21" si="100">MAX(O5:O19)</f>
        <v>109.20372960569496</v>
      </c>
      <c r="P21" s="19">
        <f t="shared" si="100"/>
        <v>102.0814267972426</v>
      </c>
      <c r="Q21" s="19"/>
      <c r="R21" s="19"/>
      <c r="S21" s="19"/>
      <c r="T21" s="19"/>
      <c r="U21" s="19"/>
      <c r="V21" s="19"/>
      <c r="W21" s="19"/>
      <c r="X21" s="19"/>
      <c r="Y21" s="19"/>
      <c r="Z21" s="19"/>
      <c r="AA21" s="19"/>
      <c r="AC21" s="19"/>
      <c r="AD21" s="19"/>
      <c r="AE21" s="19"/>
      <c r="AF21" s="19"/>
      <c r="AG21" s="19"/>
      <c r="AL21" s="82"/>
      <c r="AM21" s="18"/>
      <c r="AN21" s="18"/>
      <c r="AO21" s="18"/>
      <c r="AP21" s="18"/>
      <c r="BA21" s="78" t="s">
        <v>75</v>
      </c>
      <c r="BB21" s="19">
        <f t="shared" si="84"/>
        <v>110.00105209288878</v>
      </c>
      <c r="BC21" s="19">
        <f t="shared" si="85"/>
        <v>102.99190991304131</v>
      </c>
      <c r="BD21" s="19">
        <f t="shared" si="86"/>
        <v>92.166066795890444</v>
      </c>
      <c r="BE21" s="19">
        <f t="shared" si="87"/>
        <v>82.337755187166067</v>
      </c>
      <c r="BF21" s="19">
        <f t="shared" si="88"/>
        <v>77.497263445670328</v>
      </c>
      <c r="BG21" s="19">
        <f t="shared" si="89"/>
        <v>109.20372960569496</v>
      </c>
      <c r="BH21" s="19">
        <f t="shared" si="90"/>
        <v>74.669015885445418</v>
      </c>
      <c r="BI21" s="19">
        <f t="shared" si="91"/>
        <v>71.247722785790344</v>
      </c>
      <c r="BJ21" s="19">
        <f t="shared" si="92"/>
        <v>58.011741281000681</v>
      </c>
      <c r="BK21" s="19">
        <f t="shared" si="93"/>
        <v>80.419252661341034</v>
      </c>
      <c r="BL21" s="19">
        <f t="shared" si="94"/>
        <v>102.0814267972426</v>
      </c>
      <c r="BM21" s="19">
        <f t="shared" si="95"/>
        <v>89.149351307843773</v>
      </c>
      <c r="BN21" s="19">
        <f t="shared" si="96"/>
        <v>80.168543503271508</v>
      </c>
      <c r="BO21" s="19">
        <f t="shared" si="97"/>
        <v>70</v>
      </c>
      <c r="BP21" s="19">
        <f t="shared" si="98"/>
        <v>60.422958097518084</v>
      </c>
      <c r="BS21" s="2" t="s">
        <v>19</v>
      </c>
      <c r="BT21" s="4">
        <v>9.2409199999999991</v>
      </c>
      <c r="BU21" s="1">
        <v>8.1190829999999998</v>
      </c>
      <c r="BV21" s="11">
        <v>6.4205499999999995</v>
      </c>
      <c r="BW21" s="1">
        <v>4.9551999999999996</v>
      </c>
      <c r="BX21" s="12">
        <v>4.4382199999999994</v>
      </c>
      <c r="BY21" s="21">
        <f t="shared" si="18"/>
        <v>-4.209947474671339E-2</v>
      </c>
      <c r="BZ21" s="14">
        <f t="shared" si="18"/>
        <v>-0.25210506775084118</v>
      </c>
      <c r="CA21" s="14">
        <f t="shared" si="18"/>
        <v>-0.57006697300274534</v>
      </c>
      <c r="CB21" s="14">
        <f t="shared" si="18"/>
        <v>-0.84437749735574752</v>
      </c>
      <c r="CC21" s="14">
        <f t="shared" si="18"/>
        <v>-0.94115509648224638</v>
      </c>
      <c r="CD21" s="25">
        <f t="shared" si="19"/>
        <v>0.36391036623617623</v>
      </c>
      <c r="CE21" s="24">
        <f t="shared" si="19"/>
        <v>0.31168708139655482</v>
      </c>
      <c r="CF21" s="24">
        <f t="shared" si="19"/>
        <v>0.23261768658385326</v>
      </c>
      <c r="CG21" s="24">
        <f t="shared" si="19"/>
        <v>0.16440332884762307</v>
      </c>
      <c r="CH21" s="24">
        <f t="shared" si="19"/>
        <v>0.1403370930251395</v>
      </c>
      <c r="CI21" s="49">
        <f t="shared" si="20"/>
        <v>91.834621974170574</v>
      </c>
      <c r="CJ21" s="49">
        <f t="shared" si="20"/>
        <v>88.701224883793287</v>
      </c>
      <c r="CK21" s="49">
        <f t="shared" si="20"/>
        <v>83.957061195031201</v>
      </c>
      <c r="CL21" s="49">
        <f t="shared" si="20"/>
        <v>79.864199730857379</v>
      </c>
      <c r="CM21" s="49">
        <f t="shared" si="20"/>
        <v>78.420225581508376</v>
      </c>
      <c r="CN21" s="25">
        <f t="shared" si="21"/>
        <v>0.1100148834711539</v>
      </c>
      <c r="CO21" s="24">
        <f t="shared" si="21"/>
        <v>5.7791598631532506E-2</v>
      </c>
      <c r="CP21" s="24">
        <f t="shared" si="21"/>
        <v>-2.1277796181169085E-2</v>
      </c>
      <c r="CQ21" s="24">
        <f t="shared" si="21"/>
        <v>-8.9492153917399259E-2</v>
      </c>
      <c r="CR21" s="24">
        <f t="shared" si="21"/>
        <v>-0.11355838973988283</v>
      </c>
      <c r="CS21" s="58">
        <f t="shared" si="22"/>
        <v>106.60089300826924</v>
      </c>
      <c r="CT21" s="58">
        <f t="shared" si="22"/>
        <v>103.46749591789195</v>
      </c>
      <c r="CU21" s="58">
        <f t="shared" si="22"/>
        <v>98.723332229129852</v>
      </c>
      <c r="CV21" s="58">
        <f t="shared" si="22"/>
        <v>94.630470764956044</v>
      </c>
      <c r="CW21" s="58">
        <f t="shared" si="22"/>
        <v>93.186496615607027</v>
      </c>
      <c r="CX21" s="36">
        <f t="shared" si="23"/>
        <v>1</v>
      </c>
      <c r="CY21" s="34">
        <f t="shared" si="24"/>
        <v>0</v>
      </c>
      <c r="CZ21" s="14">
        <f t="shared" si="25"/>
        <v>0.22033413786610515</v>
      </c>
      <c r="DA21" s="14">
        <f t="shared" si="26"/>
        <v>0.97615226874237815</v>
      </c>
      <c r="DB21" s="14">
        <f t="shared" si="27"/>
        <v>0.22033413786610515</v>
      </c>
      <c r="DC21" s="14">
        <f t="shared" si="28"/>
        <v>106.61002413598315</v>
      </c>
      <c r="DD21" s="36">
        <f t="shared" si="29"/>
        <v>1</v>
      </c>
      <c r="DE21" s="34">
        <f t="shared" si="30"/>
        <v>0</v>
      </c>
      <c r="DF21" s="14">
        <f t="shared" si="31"/>
        <v>0.15632317111442051</v>
      </c>
      <c r="DG21" s="43">
        <f t="shared" si="32"/>
        <v>0.6925627577197101</v>
      </c>
      <c r="DH21" s="43">
        <f t="shared" si="33"/>
        <v>0.15632317111442051</v>
      </c>
      <c r="DI21" s="43">
        <f t="shared" si="34"/>
        <v>104.68969513343262</v>
      </c>
      <c r="DJ21" s="36">
        <f t="shared" si="35"/>
        <v>1</v>
      </c>
      <c r="DK21" s="34">
        <f t="shared" si="36"/>
        <v>0</v>
      </c>
      <c r="DL21" s="14">
        <f t="shared" si="37"/>
        <v>5.9406471638793285E-2</v>
      </c>
      <c r="DM21" s="14">
        <f t="shared" si="38"/>
        <v>0.26319009223812428</v>
      </c>
      <c r="DN21" s="14">
        <f t="shared" si="39"/>
        <v>5.9406471638793285E-2</v>
      </c>
      <c r="DO21" s="14">
        <f t="shared" si="40"/>
        <v>101.7821941491638</v>
      </c>
      <c r="DP21" s="36">
        <f t="shared" si="41"/>
        <v>0</v>
      </c>
      <c r="DQ21" s="42">
        <f t="shared" si="42"/>
        <v>1</v>
      </c>
      <c r="DR21" s="14">
        <f t="shared" si="43"/>
        <v>-2.4205024620985206E-2</v>
      </c>
      <c r="DS21" s="14">
        <f t="shared" si="44"/>
        <v>-0.10723617287620768</v>
      </c>
      <c r="DT21" s="14">
        <f t="shared" si="45"/>
        <v>-0.10723617287620768</v>
      </c>
      <c r="DU21" s="14">
        <f t="shared" si="46"/>
        <v>96.782914813713774</v>
      </c>
      <c r="DV21" s="36">
        <f t="shared" si="47"/>
        <v>0</v>
      </c>
      <c r="DW21" s="42">
        <f t="shared" si="48"/>
        <v>1</v>
      </c>
      <c r="DX21" s="14">
        <f t="shared" si="49"/>
        <v>-5.3703418408394564E-2</v>
      </c>
      <c r="DY21" s="14">
        <f t="shared" si="50"/>
        <v>-0.237923701820697</v>
      </c>
      <c r="DZ21" s="14">
        <f t="shared" si="51"/>
        <v>-0.237923701820697</v>
      </c>
      <c r="EA21" s="14">
        <f t="shared" si="52"/>
        <v>92.862288945379092</v>
      </c>
      <c r="EC21" s="62">
        <f t="shared" si="53"/>
        <v>106.61002413598315</v>
      </c>
      <c r="ED21" s="63">
        <f t="shared" si="54"/>
        <v>104.68969513343262</v>
      </c>
      <c r="EE21" s="63">
        <f t="shared" si="55"/>
        <v>101.7821941491638</v>
      </c>
      <c r="EF21" s="63">
        <f t="shared" si="56"/>
        <v>96.782914813713774</v>
      </c>
      <c r="EG21" s="63">
        <f t="shared" si="57"/>
        <v>92.862288945379092</v>
      </c>
    </row>
    <row r="22" spans="1:137" ht="15" x14ac:dyDescent="0.35">
      <c r="A22" s="7">
        <v>2000</v>
      </c>
      <c r="B22" s="2" t="s">
        <v>15</v>
      </c>
      <c r="C22" s="4">
        <v>14.91142</v>
      </c>
      <c r="D22" s="4">
        <v>5.9579599999999999</v>
      </c>
      <c r="E22" s="4">
        <v>58.704409999999996</v>
      </c>
      <c r="G22" s="71" t="s">
        <v>55</v>
      </c>
      <c r="H22" s="19">
        <f>MIN(H5:H19)</f>
        <v>2.4176907272727273</v>
      </c>
      <c r="I22" s="19">
        <f t="shared" ref="I22:J22" si="101">MIN(I5:I19)</f>
        <v>3.0759409090909089</v>
      </c>
      <c r="J22" s="19">
        <f t="shared" si="101"/>
        <v>25.035979545454548</v>
      </c>
      <c r="N22" s="19">
        <f>MIN(N5:N19)</f>
        <v>50.001052092888798</v>
      </c>
      <c r="O22" s="19">
        <f t="shared" ref="O22:P22" si="102">MIN(O5:O19)</f>
        <v>49.20372960569496</v>
      </c>
      <c r="P22" s="19">
        <f t="shared" si="102"/>
        <v>42.081426797242592</v>
      </c>
      <c r="Q22" s="19"/>
      <c r="R22" s="19"/>
      <c r="S22" s="19"/>
      <c r="T22" s="19"/>
      <c r="U22" s="19"/>
      <c r="V22" s="19"/>
      <c r="W22" s="19"/>
      <c r="X22" s="19"/>
      <c r="Y22" s="19"/>
      <c r="Z22" s="19"/>
      <c r="AA22" s="19"/>
      <c r="AC22" s="19"/>
      <c r="AD22" s="19"/>
      <c r="AE22" s="19"/>
      <c r="AF22" s="19"/>
      <c r="AG22" s="19"/>
      <c r="AL22" s="19"/>
      <c r="AM22" s="19"/>
      <c r="AN22" s="19"/>
      <c r="AO22" s="19"/>
      <c r="AP22" s="19"/>
      <c r="BB22" s="92"/>
      <c r="BC22" s="92"/>
      <c r="BD22" s="92"/>
      <c r="BE22" s="92"/>
      <c r="BF22" s="92"/>
      <c r="BG22" s="91" t="s">
        <v>89</v>
      </c>
      <c r="BH22" s="92"/>
      <c r="BI22" s="92"/>
      <c r="BJ22" s="92"/>
      <c r="BK22" s="92"/>
      <c r="BL22" s="92"/>
      <c r="BM22" s="92"/>
      <c r="BN22" s="92"/>
      <c r="BO22" s="92"/>
      <c r="BP22" s="92"/>
      <c r="BS22" s="2" t="s">
        <v>20</v>
      </c>
      <c r="BT22" s="4">
        <v>9.0433500000000002</v>
      </c>
      <c r="BU22" s="1">
        <v>8.0003810000000009</v>
      </c>
      <c r="BV22" s="11">
        <v>6.3135499999999993</v>
      </c>
      <c r="BW22" s="1">
        <v>5.0359600000000002</v>
      </c>
      <c r="BX22" s="12">
        <v>4.4790289999999997</v>
      </c>
      <c r="BY22" s="21">
        <f t="shared" si="18"/>
        <v>-7.908417485004865E-2</v>
      </c>
      <c r="BZ22" s="14">
        <f t="shared" si="18"/>
        <v>-0.27432583948575079</v>
      </c>
      <c r="CA22" s="14">
        <f t="shared" si="18"/>
        <v>-0.59009715426030929</v>
      </c>
      <c r="CB22" s="14">
        <f t="shared" si="18"/>
        <v>-0.8292593904551786</v>
      </c>
      <c r="CC22" s="14">
        <f t="shared" si="18"/>
        <v>-0.93351573510897601</v>
      </c>
      <c r="CD22" s="25">
        <f t="shared" si="19"/>
        <v>0.3547131705778373</v>
      </c>
      <c r="CE22" s="24">
        <f t="shared" si="19"/>
        <v>0.30616131574875333</v>
      </c>
      <c r="CF22" s="24">
        <f t="shared" si="19"/>
        <v>0.22763666752507775</v>
      </c>
      <c r="CG22" s="24">
        <f t="shared" si="19"/>
        <v>0.16816283444749885</v>
      </c>
      <c r="CH22" s="24">
        <f t="shared" si="19"/>
        <v>0.14223681645289249</v>
      </c>
      <c r="CI22" s="49">
        <f t="shared" si="20"/>
        <v>91.282790234670244</v>
      </c>
      <c r="CJ22" s="49">
        <f t="shared" si="20"/>
        <v>88.369678944925198</v>
      </c>
      <c r="CK22" s="49">
        <f t="shared" si="20"/>
        <v>83.658200051504664</v>
      </c>
      <c r="CL22" s="49">
        <f t="shared" si="20"/>
        <v>80.089770066849937</v>
      </c>
      <c r="CM22" s="49">
        <f t="shared" si="20"/>
        <v>78.534208987173542</v>
      </c>
      <c r="CN22" s="25">
        <f t="shared" si="21"/>
        <v>0.100817687812815</v>
      </c>
      <c r="CO22" s="24">
        <f t="shared" si="21"/>
        <v>5.2265832983731011E-2</v>
      </c>
      <c r="CP22" s="24">
        <f t="shared" si="21"/>
        <v>-2.6258815239944559E-2</v>
      </c>
      <c r="CQ22" s="24">
        <f t="shared" si="21"/>
        <v>-8.5732648317523474E-2</v>
      </c>
      <c r="CR22" s="24">
        <f t="shared" si="21"/>
        <v>-0.11165866631212984</v>
      </c>
      <c r="CS22" s="58">
        <f t="shared" si="22"/>
        <v>106.0490612687689</v>
      </c>
      <c r="CT22" s="58">
        <f t="shared" si="22"/>
        <v>103.13594997902386</v>
      </c>
      <c r="CU22" s="58">
        <f t="shared" si="22"/>
        <v>98.424471085603329</v>
      </c>
      <c r="CV22" s="58">
        <f t="shared" si="22"/>
        <v>94.856041100948588</v>
      </c>
      <c r="CW22" s="58">
        <f t="shared" si="22"/>
        <v>93.300480021272207</v>
      </c>
      <c r="CX22" s="36">
        <f t="shared" si="23"/>
        <v>1</v>
      </c>
      <c r="CY22" s="34">
        <f t="shared" si="24"/>
        <v>0</v>
      </c>
      <c r="CZ22" s="14">
        <f t="shared" si="25"/>
        <v>0.20906097901938298</v>
      </c>
      <c r="DA22" s="14">
        <f t="shared" si="26"/>
        <v>0.92620848930494803</v>
      </c>
      <c r="DB22" s="14">
        <f t="shared" si="27"/>
        <v>0.20906097901938298</v>
      </c>
      <c r="DC22" s="14">
        <f t="shared" si="28"/>
        <v>106.27182937058149</v>
      </c>
      <c r="DD22" s="36">
        <f t="shared" si="29"/>
        <v>1</v>
      </c>
      <c r="DE22" s="34">
        <f t="shared" si="30"/>
        <v>0</v>
      </c>
      <c r="DF22" s="14">
        <f t="shared" si="31"/>
        <v>0.14955014635649366</v>
      </c>
      <c r="DG22" s="43">
        <f t="shared" si="32"/>
        <v>0.66255604360936027</v>
      </c>
      <c r="DH22" s="43">
        <f t="shared" si="33"/>
        <v>0.14955014635649366</v>
      </c>
      <c r="DI22" s="43">
        <f t="shared" si="34"/>
        <v>104.4865043906948</v>
      </c>
      <c r="DJ22" s="36">
        <f t="shared" si="35"/>
        <v>1</v>
      </c>
      <c r="DK22" s="34">
        <f t="shared" si="36"/>
        <v>0</v>
      </c>
      <c r="DL22" s="14">
        <f t="shared" si="37"/>
        <v>5.3301152022458408E-2</v>
      </c>
      <c r="DM22" s="14">
        <f t="shared" si="38"/>
        <v>0.23614153021046291</v>
      </c>
      <c r="DN22" s="14">
        <f t="shared" si="39"/>
        <v>5.3301152022458408E-2</v>
      </c>
      <c r="DO22" s="14">
        <f t="shared" si="40"/>
        <v>101.59903456067376</v>
      </c>
      <c r="DP22" s="36">
        <f t="shared" si="41"/>
        <v>0</v>
      </c>
      <c r="DQ22" s="42">
        <f t="shared" si="42"/>
        <v>1</v>
      </c>
      <c r="DR22" s="14">
        <f t="shared" si="43"/>
        <v>-1.9596934787198216E-2</v>
      </c>
      <c r="DS22" s="14">
        <f t="shared" si="44"/>
        <v>-8.6820828302806324E-2</v>
      </c>
      <c r="DT22" s="14">
        <f t="shared" si="45"/>
        <v>-8.6820828302806324E-2</v>
      </c>
      <c r="DU22" s="14">
        <f t="shared" si="46"/>
        <v>97.395375150915811</v>
      </c>
      <c r="DV22" s="36">
        <f t="shared" si="47"/>
        <v>0</v>
      </c>
      <c r="DW22" s="42">
        <f t="shared" si="48"/>
        <v>1</v>
      </c>
      <c r="DX22" s="14">
        <f t="shared" si="49"/>
        <v>-5.1374895153973893E-2</v>
      </c>
      <c r="DY22" s="14">
        <f t="shared" si="50"/>
        <v>-0.22760758249558635</v>
      </c>
      <c r="DZ22" s="14">
        <f t="shared" si="51"/>
        <v>-0.22760758249558635</v>
      </c>
      <c r="EA22" s="14">
        <f t="shared" si="52"/>
        <v>93.171772525132411</v>
      </c>
      <c r="EC22" s="62">
        <f t="shared" si="53"/>
        <v>106.27182937058149</v>
      </c>
      <c r="ED22" s="63">
        <f t="shared" si="54"/>
        <v>104.4865043906948</v>
      </c>
      <c r="EE22" s="63">
        <f t="shared" si="55"/>
        <v>101.59903456067376</v>
      </c>
      <c r="EF22" s="63">
        <f t="shared" si="56"/>
        <v>97.395375150915811</v>
      </c>
      <c r="EG22" s="63">
        <f t="shared" si="57"/>
        <v>93.171772525132411</v>
      </c>
    </row>
    <row r="23" spans="1:137" x14ac:dyDescent="0.3">
      <c r="A23" s="7">
        <v>2000</v>
      </c>
      <c r="B23" s="2" t="s">
        <v>16</v>
      </c>
      <c r="C23" s="4">
        <v>6.44855</v>
      </c>
      <c r="D23" s="4">
        <v>8.5938400000000001</v>
      </c>
      <c r="E23" s="4">
        <v>53.50891</v>
      </c>
      <c r="G23" s="71" t="s">
        <v>91</v>
      </c>
      <c r="H23" s="19">
        <f>MEDIAN(H5:H19)</f>
        <v>6.6989969230769226</v>
      </c>
      <c r="I23" s="19">
        <f t="shared" ref="I23:J23" si="103">MEDIAN(I5:I19)</f>
        <v>5.3182520909090902</v>
      </c>
      <c r="J23" s="19">
        <f t="shared" si="103"/>
        <v>41.753212499999997</v>
      </c>
      <c r="M23" t="s">
        <v>93</v>
      </c>
      <c r="N23" s="19">
        <f>N21-N22</f>
        <v>59.999999999999986</v>
      </c>
      <c r="O23" s="19">
        <f t="shared" ref="O23:P23" si="104">O21-O22</f>
        <v>60</v>
      </c>
      <c r="P23" s="19">
        <f t="shared" si="104"/>
        <v>60.000000000000007</v>
      </c>
      <c r="Q23" s="19"/>
      <c r="R23" s="19"/>
      <c r="S23" s="19"/>
      <c r="T23" s="19"/>
      <c r="U23" s="19"/>
      <c r="V23" s="19"/>
      <c r="W23" s="19"/>
      <c r="X23" s="19"/>
      <c r="Y23" s="19"/>
      <c r="Z23" s="19"/>
      <c r="AA23" s="19"/>
      <c r="AC23" s="19"/>
      <c r="AD23" s="19"/>
      <c r="AE23" s="19"/>
      <c r="AF23" s="19"/>
      <c r="AG23" s="19"/>
      <c r="AL23" s="19"/>
      <c r="AM23" s="19"/>
      <c r="AN23" s="19"/>
      <c r="AO23" s="19"/>
      <c r="AP23" s="19"/>
      <c r="BB23" s="92"/>
      <c r="BC23" s="92"/>
      <c r="BD23" s="92"/>
      <c r="BE23" s="92"/>
      <c r="BF23" s="92"/>
      <c r="BG23" s="92"/>
      <c r="BH23" s="92"/>
      <c r="BI23" s="92"/>
      <c r="BJ23" s="92"/>
      <c r="BK23" s="92"/>
      <c r="BL23" s="92"/>
      <c r="BM23" s="92"/>
      <c r="BN23" s="92"/>
      <c r="BO23" s="92"/>
      <c r="BP23" s="92"/>
      <c r="BS23" s="2" t="s">
        <v>21</v>
      </c>
      <c r="BT23" s="4">
        <v>3.3180300000000003</v>
      </c>
      <c r="BU23" s="1">
        <v>2.773129</v>
      </c>
      <c r="BV23" s="11">
        <v>2.19869</v>
      </c>
      <c r="BW23" s="1">
        <v>1.62629</v>
      </c>
      <c r="BX23" s="12">
        <v>1.4591109999999998</v>
      </c>
      <c r="BY23" s="21">
        <f t="shared" si="18"/>
        <v>-1.1508523744533721</v>
      </c>
      <c r="BZ23" s="14">
        <f t="shared" si="18"/>
        <v>-1.2528567277003611</v>
      </c>
      <c r="CA23" s="14">
        <f t="shared" si="18"/>
        <v>-1.3603905341621718</v>
      </c>
      <c r="CB23" s="14">
        <f t="shared" si="18"/>
        <v>-1.4675426439923547</v>
      </c>
      <c r="CC23" s="14">
        <f t="shared" si="18"/>
        <v>-1.498838211024675</v>
      </c>
      <c r="CD23" s="25">
        <f t="shared" si="19"/>
        <v>8.8190478637759265E-2</v>
      </c>
      <c r="CE23" s="24">
        <f t="shared" si="19"/>
        <v>6.2824476150415226E-2</v>
      </c>
      <c r="CF23" s="24">
        <f t="shared" si="19"/>
        <v>3.6083433093369248E-2</v>
      </c>
      <c r="CG23" s="24">
        <f t="shared" si="19"/>
        <v>9.4373087079199329E-3</v>
      </c>
      <c r="CH23" s="24">
        <f t="shared" si="19"/>
        <v>1.6548621170131609E-3</v>
      </c>
      <c r="CI23" s="49">
        <f t="shared" si="20"/>
        <v>75.29142871826555</v>
      </c>
      <c r="CJ23" s="49">
        <f t="shared" si="20"/>
        <v>73.769468569024909</v>
      </c>
      <c r="CK23" s="49">
        <f t="shared" si="20"/>
        <v>72.16500598560215</v>
      </c>
      <c r="CL23" s="49">
        <f t="shared" si="20"/>
        <v>70.566238522475203</v>
      </c>
      <c r="CM23" s="49">
        <f t="shared" si="20"/>
        <v>70.099291727020784</v>
      </c>
      <c r="CN23" s="25">
        <f t="shared" si="21"/>
        <v>-0.16570500412726308</v>
      </c>
      <c r="CO23" s="24">
        <f t="shared" si="21"/>
        <v>-0.1910710066146071</v>
      </c>
      <c r="CP23" s="24">
        <f t="shared" si="21"/>
        <v>-0.21781204967165307</v>
      </c>
      <c r="CQ23" s="24">
        <f t="shared" si="21"/>
        <v>-0.24445817405710241</v>
      </c>
      <c r="CR23" s="24">
        <f t="shared" si="21"/>
        <v>-0.25224062064800917</v>
      </c>
      <c r="CS23" s="58">
        <f t="shared" si="22"/>
        <v>90.057699752364215</v>
      </c>
      <c r="CT23" s="58">
        <f t="shared" si="22"/>
        <v>88.535739603123574</v>
      </c>
      <c r="CU23" s="58">
        <f t="shared" si="22"/>
        <v>86.931277019700815</v>
      </c>
      <c r="CV23" s="58">
        <f t="shared" si="22"/>
        <v>85.332509556573854</v>
      </c>
      <c r="CW23" s="58">
        <f t="shared" si="22"/>
        <v>84.865562761119449</v>
      </c>
      <c r="CX23" s="36">
        <f t="shared" si="23"/>
        <v>0</v>
      </c>
      <c r="CY23" s="34">
        <f t="shared" si="24"/>
        <v>1</v>
      </c>
      <c r="CZ23" s="14">
        <f t="shared" si="25"/>
        <v>-0.11762040888523709</v>
      </c>
      <c r="DA23" s="14">
        <f t="shared" si="26"/>
        <v>-0.52109686722037851</v>
      </c>
      <c r="DB23" s="14">
        <f t="shared" si="27"/>
        <v>-0.52109686722037851</v>
      </c>
      <c r="DC23" s="14">
        <f t="shared" si="28"/>
        <v>84.367093983388642</v>
      </c>
      <c r="DD23" s="36">
        <f t="shared" si="29"/>
        <v>0</v>
      </c>
      <c r="DE23" s="34">
        <f t="shared" si="30"/>
        <v>1</v>
      </c>
      <c r="DF23" s="14">
        <f t="shared" si="31"/>
        <v>-0.14871194873813884</v>
      </c>
      <c r="DG23" s="43">
        <f t="shared" si="32"/>
        <v>-0.65884255411229153</v>
      </c>
      <c r="DH23" s="43">
        <f t="shared" si="33"/>
        <v>-0.65884255411229153</v>
      </c>
      <c r="DI23" s="43">
        <f t="shared" si="34"/>
        <v>80.234723376631251</v>
      </c>
      <c r="DJ23" s="36">
        <f t="shared" si="35"/>
        <v>0</v>
      </c>
      <c r="DK23" s="34">
        <f t="shared" si="36"/>
        <v>1</v>
      </c>
      <c r="DL23" s="14">
        <f t="shared" si="37"/>
        <v>-0.18148889915952002</v>
      </c>
      <c r="DM23" s="14">
        <f t="shared" si="38"/>
        <v>-0.80405516086563489</v>
      </c>
      <c r="DN23" s="14">
        <f t="shared" si="39"/>
        <v>-0.80405516086563489</v>
      </c>
      <c r="DO23" s="14">
        <f t="shared" si="40"/>
        <v>75.878345174030954</v>
      </c>
      <c r="DP23" s="36">
        <f t="shared" si="41"/>
        <v>0</v>
      </c>
      <c r="DQ23" s="42">
        <f t="shared" si="42"/>
        <v>1</v>
      </c>
      <c r="DR23" s="14">
        <f t="shared" si="43"/>
        <v>-0.21414950615381981</v>
      </c>
      <c r="DS23" s="14">
        <f t="shared" si="44"/>
        <v>-0.94875232819865674</v>
      </c>
      <c r="DT23" s="14">
        <f t="shared" si="45"/>
        <v>-0.94875232819865674</v>
      </c>
      <c r="DU23" s="14">
        <f t="shared" si="46"/>
        <v>71.537430154040294</v>
      </c>
      <c r="DV23" s="36">
        <f t="shared" si="47"/>
        <v>0</v>
      </c>
      <c r="DW23" s="42">
        <f t="shared" si="48"/>
        <v>1</v>
      </c>
      <c r="DX23" s="14">
        <f t="shared" si="49"/>
        <v>-0.22368858305231745</v>
      </c>
      <c r="DY23" s="14">
        <f t="shared" si="50"/>
        <v>-0.9910135576493333</v>
      </c>
      <c r="DZ23" s="14">
        <f t="shared" si="51"/>
        <v>-0.9910135576493333</v>
      </c>
      <c r="EA23" s="14">
        <f t="shared" si="52"/>
        <v>70.269593270520005</v>
      </c>
      <c r="EC23" s="62">
        <f t="shared" si="53"/>
        <v>84.367093983388642</v>
      </c>
      <c r="ED23" s="63">
        <f t="shared" si="54"/>
        <v>80.234723376631251</v>
      </c>
      <c r="EE23" s="63">
        <f t="shared" si="55"/>
        <v>75.878345174030954</v>
      </c>
      <c r="EF23" s="63">
        <f t="shared" si="56"/>
        <v>71.537430154040294</v>
      </c>
      <c r="EG23" s="63">
        <f t="shared" si="57"/>
        <v>70.269593270520005</v>
      </c>
    </row>
    <row r="24" spans="1:137" ht="15.6" x14ac:dyDescent="0.35">
      <c r="A24" s="7">
        <v>2000</v>
      </c>
      <c r="B24" s="2" t="s">
        <v>17</v>
      </c>
      <c r="C24" s="4">
        <v>6.3948900000000002</v>
      </c>
      <c r="D24" s="4">
        <v>5.8119200000000006</v>
      </c>
      <c r="E24" s="4">
        <v>45.14528</v>
      </c>
      <c r="AL24" s="19"/>
      <c r="AM24" s="19"/>
      <c r="AN24" s="19"/>
      <c r="AO24" s="19"/>
      <c r="AP24" s="19"/>
      <c r="BB24" s="110" t="s">
        <v>162</v>
      </c>
      <c r="BC24" s="66"/>
      <c r="BD24" s="66"/>
      <c r="BE24" s="66"/>
      <c r="BF24" s="66"/>
      <c r="BG24" s="111" t="s">
        <v>163</v>
      </c>
      <c r="BH24" s="66"/>
      <c r="BI24" s="66"/>
      <c r="BK24" s="66"/>
      <c r="BL24" s="111" t="s">
        <v>164</v>
      </c>
      <c r="BM24" s="66"/>
      <c r="BN24" s="66"/>
      <c r="BO24" s="66"/>
      <c r="BP24" s="66"/>
      <c r="BS24" s="2" t="s">
        <v>22</v>
      </c>
      <c r="BT24" s="4">
        <v>21.466070000000002</v>
      </c>
      <c r="BU24" s="1">
        <v>19.326339999999998</v>
      </c>
      <c r="BV24" s="11">
        <v>16.27375</v>
      </c>
      <c r="BW24" s="1">
        <v>13.5349</v>
      </c>
      <c r="BX24" s="12">
        <v>11.812374999999999</v>
      </c>
      <c r="BY24" s="21">
        <f t="shared" si="18"/>
        <v>2.2464236131122313</v>
      </c>
      <c r="BZ24" s="14">
        <f t="shared" si="18"/>
        <v>1.8458705314089863</v>
      </c>
      <c r="CA24" s="14">
        <f t="shared" si="18"/>
        <v>1.2744319238853705</v>
      </c>
      <c r="CB24" s="14">
        <f t="shared" si="18"/>
        <v>0.76172480297622269</v>
      </c>
      <c r="CC24" s="14">
        <f t="shared" si="18"/>
        <v>0.43927164437168775</v>
      </c>
      <c r="CD24" s="25">
        <f t="shared" si="19"/>
        <v>0.93301041433326881</v>
      </c>
      <c r="CE24" s="24">
        <f t="shared" si="19"/>
        <v>0.83340260208435624</v>
      </c>
      <c r="CF24" s="24">
        <f t="shared" si="19"/>
        <v>0.69129971452709083</v>
      </c>
      <c r="CG24" s="24">
        <f t="shared" si="19"/>
        <v>0.56380191967543491</v>
      </c>
      <c r="CH24" s="24">
        <f t="shared" si="19"/>
        <v>0.48361565935564788</v>
      </c>
      <c r="CI24" s="49">
        <f t="shared" si="20"/>
        <v>125.98062485999613</v>
      </c>
      <c r="CJ24" s="49">
        <f t="shared" si="20"/>
        <v>120.00415612506137</v>
      </c>
      <c r="CK24" s="49">
        <f t="shared" si="20"/>
        <v>111.47798287162544</v>
      </c>
      <c r="CL24" s="49">
        <f t="shared" si="20"/>
        <v>103.8281151805261</v>
      </c>
      <c r="CM24" s="49">
        <f t="shared" si="20"/>
        <v>99.016939561338873</v>
      </c>
      <c r="CN24" s="25">
        <f t="shared" si="21"/>
        <v>0.67911493156824643</v>
      </c>
      <c r="CO24" s="24">
        <f t="shared" si="21"/>
        <v>0.57950711931933385</v>
      </c>
      <c r="CP24" s="24">
        <f t="shared" si="21"/>
        <v>0.43740423176206855</v>
      </c>
      <c r="CQ24" s="24">
        <f t="shared" si="21"/>
        <v>0.30990643691041264</v>
      </c>
      <c r="CR24" s="24">
        <f t="shared" si="21"/>
        <v>0.22972017659062557</v>
      </c>
      <c r="CS24" s="58">
        <f t="shared" si="22"/>
        <v>140.74689589409479</v>
      </c>
      <c r="CT24" s="58">
        <f t="shared" si="22"/>
        <v>134.77042715916002</v>
      </c>
      <c r="CU24" s="58">
        <f t="shared" si="22"/>
        <v>126.24425390572412</v>
      </c>
      <c r="CV24" s="58">
        <f t="shared" si="22"/>
        <v>118.59438621462476</v>
      </c>
      <c r="CW24" s="58">
        <f t="shared" si="22"/>
        <v>113.78321059543754</v>
      </c>
      <c r="CX24" s="36">
        <f t="shared" si="23"/>
        <v>1</v>
      </c>
      <c r="CY24" s="34">
        <f t="shared" si="24"/>
        <v>0</v>
      </c>
      <c r="CZ24" s="14">
        <f t="shared" si="25"/>
        <v>0.91788972765709798</v>
      </c>
      <c r="DA24" s="14">
        <f t="shared" si="26"/>
        <v>4.066551596522415</v>
      </c>
      <c r="DB24" s="14">
        <f t="shared" si="27"/>
        <v>0.91788972765709798</v>
      </c>
      <c r="DC24" s="14">
        <f t="shared" si="28"/>
        <v>127.53669182971294</v>
      </c>
      <c r="DD24" s="36">
        <f t="shared" si="29"/>
        <v>1</v>
      </c>
      <c r="DE24" s="34">
        <f t="shared" si="30"/>
        <v>0</v>
      </c>
      <c r="DF24" s="14">
        <f t="shared" si="31"/>
        <v>0.79579874127709582</v>
      </c>
      <c r="DG24" s="43">
        <f t="shared" si="32"/>
        <v>3.525648609350005</v>
      </c>
      <c r="DH24" s="43">
        <f t="shared" si="33"/>
        <v>0.79579874127709582</v>
      </c>
      <c r="DI24" s="43">
        <f t="shared" si="34"/>
        <v>123.87396223831287</v>
      </c>
      <c r="DJ24" s="36">
        <f t="shared" si="35"/>
        <v>1</v>
      </c>
      <c r="DK24" s="34">
        <f t="shared" si="36"/>
        <v>0</v>
      </c>
      <c r="DL24" s="14">
        <f t="shared" si="37"/>
        <v>0.62162081971048233</v>
      </c>
      <c r="DM24" s="14">
        <f t="shared" si="38"/>
        <v>2.7539834695367467</v>
      </c>
      <c r="DN24" s="14">
        <f t="shared" si="39"/>
        <v>0.62162081971048233</v>
      </c>
      <c r="DO24" s="14">
        <f t="shared" si="40"/>
        <v>118.64862459131447</v>
      </c>
      <c r="DP24" s="36">
        <f t="shared" si="41"/>
        <v>1</v>
      </c>
      <c r="DQ24" s="42">
        <f t="shared" si="42"/>
        <v>0</v>
      </c>
      <c r="DR24" s="14">
        <f t="shared" si="43"/>
        <v>0.4653446082039519</v>
      </c>
      <c r="DS24" s="14">
        <f t="shared" si="44"/>
        <v>2.0616287582333803</v>
      </c>
      <c r="DT24" s="14">
        <f t="shared" si="45"/>
        <v>0.4653446082039519</v>
      </c>
      <c r="DU24" s="14">
        <f t="shared" si="46"/>
        <v>113.96033824611855</v>
      </c>
      <c r="DV24" s="36">
        <f t="shared" si="47"/>
        <v>1</v>
      </c>
      <c r="DW24" s="42">
        <f t="shared" si="48"/>
        <v>0</v>
      </c>
      <c r="DX24" s="14">
        <f t="shared" si="49"/>
        <v>0.3670589477167816</v>
      </c>
      <c r="DY24" s="14">
        <f t="shared" si="50"/>
        <v>1.6261911478904143</v>
      </c>
      <c r="DZ24" s="14">
        <f t="shared" si="51"/>
        <v>0.3670589477167816</v>
      </c>
      <c r="EA24" s="14">
        <f t="shared" si="52"/>
        <v>111.01176843150344</v>
      </c>
      <c r="EC24" s="62">
        <f t="shared" si="53"/>
        <v>127.53669182971294</v>
      </c>
      <c r="ED24" s="63">
        <f t="shared" si="54"/>
        <v>123.87396223831287</v>
      </c>
      <c r="EE24" s="63">
        <f t="shared" si="55"/>
        <v>118.64862459131447</v>
      </c>
      <c r="EF24" s="63">
        <f t="shared" si="56"/>
        <v>113.96033824611855</v>
      </c>
      <c r="EG24" s="63">
        <f t="shared" si="57"/>
        <v>111.01176843150344</v>
      </c>
    </row>
    <row r="25" spans="1:137" x14ac:dyDescent="0.3">
      <c r="A25" s="7">
        <v>2000</v>
      </c>
      <c r="B25" s="2" t="s">
        <v>18</v>
      </c>
      <c r="C25" s="4">
        <v>13.887510000000001</v>
      </c>
      <c r="D25" s="4">
        <v>11.79757</v>
      </c>
      <c r="E25" s="4">
        <v>65.059950000000001</v>
      </c>
      <c r="BB25" s="82">
        <v>2000</v>
      </c>
      <c r="BC25" s="18">
        <v>2005</v>
      </c>
      <c r="BD25" s="18">
        <v>2010</v>
      </c>
      <c r="BE25" s="18">
        <v>2015</v>
      </c>
      <c r="BF25" s="18">
        <v>2020</v>
      </c>
      <c r="BG25" s="80">
        <v>2000</v>
      </c>
      <c r="BH25" s="18">
        <v>2005</v>
      </c>
      <c r="BI25" s="18">
        <v>2010</v>
      </c>
      <c r="BJ25" s="18">
        <v>2015</v>
      </c>
      <c r="BK25" s="18">
        <v>2020</v>
      </c>
      <c r="BL25" s="82">
        <v>2000</v>
      </c>
      <c r="BM25" s="18">
        <v>2005</v>
      </c>
      <c r="BN25" s="18">
        <v>2010</v>
      </c>
      <c r="BO25" s="18">
        <v>2015</v>
      </c>
      <c r="BP25" s="18">
        <v>2020</v>
      </c>
      <c r="BS25" s="2" t="s">
        <v>23</v>
      </c>
      <c r="BT25" s="4">
        <v>14.594570000000001</v>
      </c>
      <c r="BU25" s="1">
        <v>12.69713</v>
      </c>
      <c r="BV25" s="11">
        <v>10.37632</v>
      </c>
      <c r="BW25" s="1">
        <v>8.3322299999999991</v>
      </c>
      <c r="BX25" s="12">
        <v>6.9665569999999999</v>
      </c>
      <c r="BY25" s="21">
        <f t="shared" si="18"/>
        <v>0.96009286066970612</v>
      </c>
      <c r="BZ25" s="14">
        <f t="shared" si="18"/>
        <v>0.60489597164772457</v>
      </c>
      <c r="CA25" s="14">
        <f t="shared" si="18"/>
        <v>0.17044508413027762</v>
      </c>
      <c r="CB25" s="14">
        <f t="shared" si="18"/>
        <v>-0.21220438509190703</v>
      </c>
      <c r="CC25" s="14">
        <f t="shared" si="18"/>
        <v>-0.46785557881677636</v>
      </c>
      <c r="CD25" s="25">
        <f t="shared" si="19"/>
        <v>0.61313123244190781</v>
      </c>
      <c r="CE25" s="24">
        <f t="shared" si="19"/>
        <v>0.52480240250842258</v>
      </c>
      <c r="CF25" s="24">
        <f t="shared" si="19"/>
        <v>0.41676503015518246</v>
      </c>
      <c r="CG25" s="24">
        <f t="shared" si="19"/>
        <v>0.32160941101637547</v>
      </c>
      <c r="CH25" s="24">
        <f t="shared" si="19"/>
        <v>0.25803517511866458</v>
      </c>
      <c r="CI25" s="49">
        <f t="shared" si="20"/>
        <v>106.78787394651447</v>
      </c>
      <c r="CJ25" s="49">
        <f t="shared" si="20"/>
        <v>101.48814415050535</v>
      </c>
      <c r="CK25" s="49">
        <f t="shared" si="20"/>
        <v>95.005901809310956</v>
      </c>
      <c r="CL25" s="49">
        <f t="shared" si="20"/>
        <v>89.296564660982526</v>
      </c>
      <c r="CM25" s="49">
        <f t="shared" si="20"/>
        <v>85.48211050711987</v>
      </c>
      <c r="CN25" s="25">
        <f t="shared" si="21"/>
        <v>0.35923574967688554</v>
      </c>
      <c r="CO25" s="24">
        <f t="shared" si="21"/>
        <v>0.27090691974340025</v>
      </c>
      <c r="CP25" s="24">
        <f t="shared" si="21"/>
        <v>0.16286954739016013</v>
      </c>
      <c r="CQ25" s="24">
        <f t="shared" si="21"/>
        <v>6.7713928251353167E-2</v>
      </c>
      <c r="CR25" s="24">
        <f t="shared" si="21"/>
        <v>4.1396923536422972E-3</v>
      </c>
      <c r="CS25" s="58">
        <f t="shared" si="22"/>
        <v>121.55414498061313</v>
      </c>
      <c r="CT25" s="58">
        <f t="shared" si="22"/>
        <v>116.25441518460401</v>
      </c>
      <c r="CU25" s="58">
        <f t="shared" si="22"/>
        <v>109.77217284340961</v>
      </c>
      <c r="CV25" s="58">
        <f t="shared" si="22"/>
        <v>104.06283569508119</v>
      </c>
      <c r="CW25" s="58">
        <f t="shared" si="22"/>
        <v>100.24838154121854</v>
      </c>
      <c r="CX25" s="36">
        <f t="shared" si="23"/>
        <v>1</v>
      </c>
      <c r="CY25" s="34">
        <f t="shared" si="24"/>
        <v>0</v>
      </c>
      <c r="CZ25" s="14">
        <f t="shared" si="25"/>
        <v>0.52580838425854604</v>
      </c>
      <c r="DA25" s="14">
        <f t="shared" si="26"/>
        <v>2.3295030547179771</v>
      </c>
      <c r="DB25" s="14">
        <f t="shared" si="27"/>
        <v>0.52580838425854604</v>
      </c>
      <c r="DC25" s="14">
        <f t="shared" si="28"/>
        <v>115.77425152775638</v>
      </c>
      <c r="DD25" s="36">
        <f t="shared" si="29"/>
        <v>1</v>
      </c>
      <c r="DE25" s="34">
        <f t="shared" si="30"/>
        <v>0</v>
      </c>
      <c r="DF25" s="14">
        <f t="shared" si="31"/>
        <v>0.41754223797052326</v>
      </c>
      <c r="DG25" s="43">
        <f t="shared" si="32"/>
        <v>1.8498486291687648</v>
      </c>
      <c r="DH25" s="43">
        <f t="shared" si="33"/>
        <v>0.41754223797052326</v>
      </c>
      <c r="DI25" s="43">
        <f t="shared" si="34"/>
        <v>112.5262671391157</v>
      </c>
      <c r="DJ25" s="36">
        <f t="shared" si="35"/>
        <v>1</v>
      </c>
      <c r="DK25" s="34">
        <f t="shared" si="36"/>
        <v>0</v>
      </c>
      <c r="DL25" s="14">
        <f t="shared" si="37"/>
        <v>0.28511899667345669</v>
      </c>
      <c r="DM25" s="14">
        <f t="shared" si="38"/>
        <v>1.2631703745947771</v>
      </c>
      <c r="DN25" s="14">
        <f t="shared" si="39"/>
        <v>0.28511899667345669</v>
      </c>
      <c r="DO25" s="14">
        <f t="shared" si="40"/>
        <v>108.5535699002037</v>
      </c>
      <c r="DP25" s="36">
        <f t="shared" si="41"/>
        <v>1</v>
      </c>
      <c r="DQ25" s="42">
        <f t="shared" si="42"/>
        <v>0</v>
      </c>
      <c r="DR25" s="14">
        <f t="shared" si="43"/>
        <v>0.16848513896734504</v>
      </c>
      <c r="DS25" s="14">
        <f t="shared" si="44"/>
        <v>0.74644425164970929</v>
      </c>
      <c r="DT25" s="14">
        <f t="shared" si="45"/>
        <v>0.16848513896734504</v>
      </c>
      <c r="DU25" s="14">
        <f t="shared" si="46"/>
        <v>105.05455416902035</v>
      </c>
      <c r="DV25" s="36">
        <f t="shared" si="47"/>
        <v>1</v>
      </c>
      <c r="DW25" s="42">
        <f t="shared" si="48"/>
        <v>0</v>
      </c>
      <c r="DX25" s="14">
        <f t="shared" si="49"/>
        <v>9.0561118814084449E-2</v>
      </c>
      <c r="DY25" s="14">
        <f t="shared" si="50"/>
        <v>0.40121536520108958</v>
      </c>
      <c r="DZ25" s="14">
        <f t="shared" si="51"/>
        <v>9.0561118814084449E-2</v>
      </c>
      <c r="EA25" s="14">
        <f t="shared" si="52"/>
        <v>102.71683356442253</v>
      </c>
      <c r="EC25" s="62">
        <f t="shared" si="53"/>
        <v>115.77425152775638</v>
      </c>
      <c r="ED25" s="63">
        <f t="shared" si="54"/>
        <v>112.5262671391157</v>
      </c>
      <c r="EE25" s="63">
        <f t="shared" si="55"/>
        <v>108.5535699002037</v>
      </c>
      <c r="EF25" s="63">
        <f t="shared" si="56"/>
        <v>105.05455416902035</v>
      </c>
      <c r="EG25" s="63">
        <f t="shared" si="57"/>
        <v>102.71683356442253</v>
      </c>
    </row>
    <row r="26" spans="1:137" x14ac:dyDescent="0.3">
      <c r="A26" s="7">
        <v>2000</v>
      </c>
      <c r="B26" s="2" t="s">
        <v>19</v>
      </c>
      <c r="C26" s="4">
        <v>9.2409199999999991</v>
      </c>
      <c r="D26" s="4">
        <v>8.1317299999999992</v>
      </c>
      <c r="E26" s="4">
        <v>47.29504</v>
      </c>
      <c r="BA26" s="78" t="s">
        <v>73</v>
      </c>
      <c r="BB26" s="19">
        <f>V5</f>
        <v>103.91239830145886</v>
      </c>
      <c r="BC26" s="19">
        <f>V8</f>
        <v>102.19450187410024</v>
      </c>
      <c r="BD26" s="19">
        <f>V11</f>
        <v>100</v>
      </c>
      <c r="BE26" s="19">
        <f>V14</f>
        <v>78.980498725199482</v>
      </c>
      <c r="BF26" s="35">
        <f>V17</f>
        <v>70</v>
      </c>
      <c r="BG26" s="19">
        <f>AB5</f>
        <v>116.33929513094084</v>
      </c>
      <c r="BH26" s="19">
        <f>AB8</f>
        <v>102.08776671868347</v>
      </c>
      <c r="BI26" s="19">
        <f>AB11</f>
        <v>100</v>
      </c>
      <c r="BJ26" s="35">
        <f>AB14</f>
        <v>70</v>
      </c>
      <c r="BK26" s="19">
        <f>AB17</f>
        <v>106.9362002264544</v>
      </c>
      <c r="BL26" s="19">
        <f>AH5</f>
        <v>115.098636336336</v>
      </c>
      <c r="BM26" s="19">
        <f>AH8</f>
        <v>107.44151105919056</v>
      </c>
      <c r="BN26" s="19">
        <f>AH11</f>
        <v>100</v>
      </c>
      <c r="BO26" s="19">
        <f>AH14</f>
        <v>84.324510466512692</v>
      </c>
      <c r="BP26" s="35">
        <f>AH17</f>
        <v>70</v>
      </c>
      <c r="BS26" s="2" t="s">
        <v>24</v>
      </c>
      <c r="BT26" s="4">
        <v>9.7937499999999993</v>
      </c>
      <c r="BU26" s="1">
        <v>8.1280579999999993</v>
      </c>
      <c r="BV26" s="11">
        <v>6.3138899999999998</v>
      </c>
      <c r="BW26" s="1">
        <v>4.5357200000000004</v>
      </c>
      <c r="BX26" s="12">
        <v>3.4717519999999999</v>
      </c>
      <c r="BY26" s="21">
        <f t="shared" si="18"/>
        <v>6.1389171090847745E-2</v>
      </c>
      <c r="BZ26" s="14">
        <f t="shared" si="18"/>
        <v>-0.25042496609862974</v>
      </c>
      <c r="CA26" s="14">
        <f t="shared" si="18"/>
        <v>-0.59003350695537859</v>
      </c>
      <c r="CB26" s="14">
        <f t="shared" si="18"/>
        <v>-0.92290329580362485</v>
      </c>
      <c r="CC26" s="14">
        <f t="shared" si="18"/>
        <v>-1.1220759303106129</v>
      </c>
      <c r="CD26" s="25">
        <f t="shared" si="19"/>
        <v>0.38964547620124951</v>
      </c>
      <c r="CE26" s="24">
        <f t="shared" si="19"/>
        <v>0.31210488182695206</v>
      </c>
      <c r="CF26" s="24">
        <f t="shared" si="19"/>
        <v>0.22765249506227392</v>
      </c>
      <c r="CG26" s="24">
        <f t="shared" si="19"/>
        <v>0.14487587207402375</v>
      </c>
      <c r="CH26" s="24">
        <f t="shared" si="19"/>
        <v>9.5346480616760015E-2</v>
      </c>
      <c r="CI26" s="49">
        <f t="shared" si="20"/>
        <v>93.378728572074976</v>
      </c>
      <c r="CJ26" s="49">
        <f t="shared" si="20"/>
        <v>88.726292909617115</v>
      </c>
      <c r="CK26" s="49">
        <f t="shared" si="20"/>
        <v>83.659149703736432</v>
      </c>
      <c r="CL26" s="49">
        <f t="shared" si="20"/>
        <v>78.692552324441422</v>
      </c>
      <c r="CM26" s="49">
        <f t="shared" si="20"/>
        <v>75.7207888370056</v>
      </c>
      <c r="CN26" s="25">
        <f t="shared" si="21"/>
        <v>0.13574999343622718</v>
      </c>
      <c r="CO26" s="24">
        <f t="shared" si="21"/>
        <v>5.8209399061929776E-2</v>
      </c>
      <c r="CP26" s="24">
        <f t="shared" si="21"/>
        <v>-2.6242987702748431E-2</v>
      </c>
      <c r="CQ26" s="24">
        <f t="shared" si="21"/>
        <v>-0.10901961069099859</v>
      </c>
      <c r="CR26" s="24">
        <f t="shared" si="21"/>
        <v>-0.15854900214826231</v>
      </c>
      <c r="CS26" s="58">
        <f t="shared" si="22"/>
        <v>108.14499960617363</v>
      </c>
      <c r="CT26" s="58">
        <f t="shared" si="22"/>
        <v>103.49256394371578</v>
      </c>
      <c r="CU26" s="58">
        <f t="shared" si="22"/>
        <v>98.425420737835097</v>
      </c>
      <c r="CV26" s="58">
        <f t="shared" si="22"/>
        <v>93.458823358540087</v>
      </c>
      <c r="CW26" s="58">
        <f t="shared" si="22"/>
        <v>90.487059871104265</v>
      </c>
      <c r="CX26" s="36">
        <f t="shared" si="23"/>
        <v>1</v>
      </c>
      <c r="CY26" s="34">
        <f t="shared" si="24"/>
        <v>0</v>
      </c>
      <c r="CZ26" s="14">
        <f t="shared" si="25"/>
        <v>0.25187809902029584</v>
      </c>
      <c r="DA26" s="14">
        <f t="shared" si="26"/>
        <v>1.1159023299176307</v>
      </c>
      <c r="DB26" s="14">
        <f t="shared" si="27"/>
        <v>0.25187809902029584</v>
      </c>
      <c r="DC26" s="14">
        <f t="shared" si="28"/>
        <v>107.55634297060888</v>
      </c>
      <c r="DD26" s="36">
        <f t="shared" si="29"/>
        <v>1</v>
      </c>
      <c r="DE26" s="34">
        <f t="shared" si="30"/>
        <v>0</v>
      </c>
      <c r="DF26" s="14">
        <f t="shared" si="31"/>
        <v>0.15683527619438878</v>
      </c>
      <c r="DG26" s="43">
        <f t="shared" si="32"/>
        <v>0.69483155065614233</v>
      </c>
      <c r="DH26" s="43">
        <f t="shared" si="33"/>
        <v>0.15683527619438878</v>
      </c>
      <c r="DI26" s="43">
        <f t="shared" si="34"/>
        <v>104.70505828583167</v>
      </c>
      <c r="DJ26" s="36">
        <f t="shared" si="35"/>
        <v>1</v>
      </c>
      <c r="DK26" s="34">
        <f t="shared" si="36"/>
        <v>0</v>
      </c>
      <c r="DL26" s="14">
        <f t="shared" si="37"/>
        <v>5.3320552103482299E-2</v>
      </c>
      <c r="DM26" s="14">
        <f t="shared" si="38"/>
        <v>0.23622747891223317</v>
      </c>
      <c r="DN26" s="14">
        <f t="shared" si="39"/>
        <v>5.3320552103482299E-2</v>
      </c>
      <c r="DO26" s="14">
        <f t="shared" si="40"/>
        <v>101.59961656310446</v>
      </c>
      <c r="DP26" s="36">
        <f t="shared" si="41"/>
        <v>0</v>
      </c>
      <c r="DQ26" s="42">
        <f t="shared" si="42"/>
        <v>1</v>
      </c>
      <c r="DR26" s="14">
        <f t="shared" si="43"/>
        <v>-4.8140159879491239E-2</v>
      </c>
      <c r="DS26" s="14">
        <f t="shared" si="44"/>
        <v>-0.21327664763661283</v>
      </c>
      <c r="DT26" s="14">
        <f t="shared" si="45"/>
        <v>-0.21327664763661283</v>
      </c>
      <c r="DU26" s="14">
        <f t="shared" si="46"/>
        <v>93.601700570901613</v>
      </c>
      <c r="DV26" s="36">
        <f t="shared" si="47"/>
        <v>0</v>
      </c>
      <c r="DW26" s="42">
        <f t="shared" si="48"/>
        <v>1</v>
      </c>
      <c r="DX26" s="14">
        <f t="shared" si="49"/>
        <v>-0.1088491757818518</v>
      </c>
      <c r="DY26" s="14">
        <f t="shared" si="50"/>
        <v>-0.4822374368277042</v>
      </c>
      <c r="DZ26" s="14">
        <f t="shared" si="51"/>
        <v>-0.4822374368277042</v>
      </c>
      <c r="EA26" s="14">
        <f t="shared" si="52"/>
        <v>85.532876895168869</v>
      </c>
      <c r="EC26" s="62">
        <f t="shared" si="53"/>
        <v>107.55634297060888</v>
      </c>
      <c r="ED26" s="63">
        <f t="shared" si="54"/>
        <v>104.70505828583167</v>
      </c>
      <c r="EE26" s="63">
        <f t="shared" si="55"/>
        <v>101.59961656310446</v>
      </c>
      <c r="EF26" s="63">
        <f t="shared" si="56"/>
        <v>93.601700570901613</v>
      </c>
      <c r="EG26" s="63">
        <f t="shared" si="57"/>
        <v>85.532876895168869</v>
      </c>
    </row>
    <row r="27" spans="1:137" x14ac:dyDescent="0.3">
      <c r="A27" s="7">
        <v>2000</v>
      </c>
      <c r="B27" s="2" t="s">
        <v>80</v>
      </c>
      <c r="C27" s="4">
        <v>9.0433500000000002</v>
      </c>
      <c r="D27" s="4">
        <v>7.1254499999999998</v>
      </c>
      <c r="E27" s="4">
        <v>53.075839999999999</v>
      </c>
      <c r="BA27" s="78" t="s">
        <v>74</v>
      </c>
      <c r="BB27" s="19">
        <f t="shared" ref="BB27:BB28" si="105">V6</f>
        <v>110.33241679407024</v>
      </c>
      <c r="BC27" s="19">
        <f t="shared" ref="BC27:BC28" si="106">V9</f>
        <v>105.9525083575688</v>
      </c>
      <c r="BD27" s="19">
        <f t="shared" ref="BD27:BD28" si="107">V12</f>
        <v>100</v>
      </c>
      <c r="BE27" s="19">
        <f t="shared" ref="BE27:BE28" si="108">V15</f>
        <v>89.779249710906967</v>
      </c>
      <c r="BF27" s="19">
        <f t="shared" ref="BF27:BF28" si="109">V18</f>
        <v>83.897937307826311</v>
      </c>
      <c r="BG27" s="19">
        <f t="shared" ref="BG27:BG28" si="110">AB6</f>
        <v>119.20737554527953</v>
      </c>
      <c r="BH27" s="19">
        <f t="shared" ref="BH27:BH28" si="111">AB9</f>
        <v>103.63813165022732</v>
      </c>
      <c r="BI27" s="19">
        <f t="shared" ref="BI27:BI28" si="112">AB12</f>
        <v>100</v>
      </c>
      <c r="BJ27" s="19">
        <f t="shared" ref="BJ27:BJ28" si="113">AB15</f>
        <v>75.887825526860937</v>
      </c>
      <c r="BK27" s="19">
        <f t="shared" ref="BK27:BK28" si="114">AB18</f>
        <v>107.73445040879692</v>
      </c>
      <c r="BL27" s="19">
        <f t="shared" ref="BL27:BL28" si="115">AH6</f>
        <v>118.04390849962857</v>
      </c>
      <c r="BM27" s="19">
        <f t="shared" ref="BM27:BM28" si="116">AH9</f>
        <v>107.48568545071639</v>
      </c>
      <c r="BN27" s="19">
        <f t="shared" ref="BN27:BN28" si="117">AH12</f>
        <v>100</v>
      </c>
      <c r="BO27" s="19">
        <f t="shared" ref="BO27:BO28" si="118">AH15</f>
        <v>88.669198871294341</v>
      </c>
      <c r="BP27" s="19">
        <f t="shared" ref="BP27:BP28" si="119">AH18</f>
        <v>77.467705938754705</v>
      </c>
      <c r="BS27" s="2" t="s">
        <v>25</v>
      </c>
      <c r="BT27" s="4">
        <v>7.5152800000000006</v>
      </c>
      <c r="BU27" s="1">
        <v>6.5751749999999998</v>
      </c>
      <c r="BV27" s="11">
        <v>4.7723199999999997</v>
      </c>
      <c r="BW27" s="1">
        <v>3.8716200000000001</v>
      </c>
      <c r="BX27" s="12">
        <v>3.0606789999999999</v>
      </c>
      <c r="BY27" s="21">
        <f t="shared" si="18"/>
        <v>-0.36513575498318535</v>
      </c>
      <c r="BZ27" s="14">
        <f t="shared" si="18"/>
        <v>-0.54112148910600877</v>
      </c>
      <c r="CA27" s="14">
        <f t="shared" si="18"/>
        <v>-0.87861225949017063</v>
      </c>
      <c r="CB27" s="14">
        <f t="shared" si="18"/>
        <v>-1.0472214581694956</v>
      </c>
      <c r="CC27" s="14">
        <f t="shared" si="18"/>
        <v>-1.1990279555451042</v>
      </c>
      <c r="CD27" s="25">
        <f t="shared" si="19"/>
        <v>0.2835790977447249</v>
      </c>
      <c r="CE27" s="24">
        <f t="shared" si="19"/>
        <v>0.23981572463958367</v>
      </c>
      <c r="CF27" s="24">
        <f t="shared" si="19"/>
        <v>0.155889975899316</v>
      </c>
      <c r="CG27" s="24">
        <f t="shared" si="19"/>
        <v>0.11396096780362384</v>
      </c>
      <c r="CH27" s="24">
        <f t="shared" si="19"/>
        <v>7.6210382976124438E-2</v>
      </c>
      <c r="CI27" s="49">
        <f t="shared" si="20"/>
        <v>87.014745864683491</v>
      </c>
      <c r="CJ27" s="49">
        <f t="shared" si="20"/>
        <v>84.388943478375026</v>
      </c>
      <c r="CK27" s="49">
        <f t="shared" si="20"/>
        <v>79.353398553958954</v>
      </c>
      <c r="CL27" s="49">
        <f t="shared" si="20"/>
        <v>76.837658068217436</v>
      </c>
      <c r="CM27" s="49">
        <f t="shared" si="20"/>
        <v>74.572622978567466</v>
      </c>
      <c r="CN27" s="25">
        <f t="shared" si="21"/>
        <v>2.9683614979702615E-2</v>
      </c>
      <c r="CO27" s="24">
        <f t="shared" si="21"/>
        <v>-1.4079758125438638E-2</v>
      </c>
      <c r="CP27" s="24">
        <f t="shared" si="21"/>
        <v>-9.8005506865706332E-2</v>
      </c>
      <c r="CQ27" s="24">
        <f t="shared" si="21"/>
        <v>-0.1399345149613985</v>
      </c>
      <c r="CR27" s="24">
        <f t="shared" si="21"/>
        <v>-0.1776850997888979</v>
      </c>
      <c r="CS27" s="58">
        <f t="shared" si="22"/>
        <v>101.78101689878216</v>
      </c>
      <c r="CT27" s="58">
        <f t="shared" si="22"/>
        <v>99.155214512473677</v>
      </c>
      <c r="CU27" s="58">
        <f t="shared" si="22"/>
        <v>94.119669588057619</v>
      </c>
      <c r="CV27" s="58">
        <f t="shared" si="22"/>
        <v>91.603929102316087</v>
      </c>
      <c r="CW27" s="58">
        <f t="shared" si="22"/>
        <v>89.338894012666131</v>
      </c>
      <c r="CX27" s="36">
        <f t="shared" si="23"/>
        <v>1</v>
      </c>
      <c r="CY27" s="34">
        <f t="shared" si="24"/>
        <v>0</v>
      </c>
      <c r="CZ27" s="14">
        <f t="shared" si="25"/>
        <v>0.12187073840131923</v>
      </c>
      <c r="DA27" s="14">
        <f t="shared" si="26"/>
        <v>0.53992721661701881</v>
      </c>
      <c r="DB27" s="14">
        <f t="shared" si="27"/>
        <v>0.12187073840131923</v>
      </c>
      <c r="DC27" s="14">
        <f t="shared" si="28"/>
        <v>103.65612215203957</v>
      </c>
      <c r="DD27" s="36">
        <f t="shared" si="29"/>
        <v>1</v>
      </c>
      <c r="DE27" s="34">
        <f t="shared" si="30"/>
        <v>0</v>
      </c>
      <c r="DF27" s="14">
        <f t="shared" si="31"/>
        <v>6.8229229075015538E-2</v>
      </c>
      <c r="DG27" s="43">
        <f t="shared" si="32"/>
        <v>0.3022777922710882</v>
      </c>
      <c r="DH27" s="43">
        <f t="shared" si="33"/>
        <v>6.8229229075015538E-2</v>
      </c>
      <c r="DI27" s="43">
        <f t="shared" si="34"/>
        <v>102.04687687225046</v>
      </c>
      <c r="DJ27" s="36">
        <f t="shared" si="35"/>
        <v>0</v>
      </c>
      <c r="DK27" s="34">
        <f t="shared" si="36"/>
        <v>1</v>
      </c>
      <c r="DL27" s="14">
        <f t="shared" si="37"/>
        <v>-3.4639985849352684E-2</v>
      </c>
      <c r="DM27" s="14">
        <f t="shared" si="38"/>
        <v>-0.15346646281656939</v>
      </c>
      <c r="DN27" s="14">
        <f t="shared" si="39"/>
        <v>-0.15346646281656939</v>
      </c>
      <c r="DO27" s="14">
        <f t="shared" si="40"/>
        <v>95.396006115502914</v>
      </c>
      <c r="DP27" s="36">
        <f t="shared" si="41"/>
        <v>0</v>
      </c>
      <c r="DQ27" s="42">
        <f t="shared" si="42"/>
        <v>1</v>
      </c>
      <c r="DR27" s="14">
        <f t="shared" si="43"/>
        <v>-8.6033082844051867E-2</v>
      </c>
      <c r="DS27" s="14">
        <f t="shared" si="44"/>
        <v>-0.38115468541763992</v>
      </c>
      <c r="DT27" s="14">
        <f t="shared" si="45"/>
        <v>-0.38115468541763992</v>
      </c>
      <c r="DU27" s="14">
        <f t="shared" si="46"/>
        <v>88.565359437470804</v>
      </c>
      <c r="DV27" s="36">
        <f t="shared" si="47"/>
        <v>0</v>
      </c>
      <c r="DW27" s="42">
        <f t="shared" si="48"/>
        <v>1</v>
      </c>
      <c r="DX27" s="14">
        <f t="shared" si="49"/>
        <v>-0.13230461550751182</v>
      </c>
      <c r="DY27" s="14">
        <f t="shared" si="50"/>
        <v>-0.58615270354169324</v>
      </c>
      <c r="DZ27" s="14">
        <f t="shared" si="51"/>
        <v>-0.58615270354169324</v>
      </c>
      <c r="EA27" s="14">
        <f t="shared" si="52"/>
        <v>82.415418893749205</v>
      </c>
      <c r="EC27" s="62">
        <f t="shared" si="53"/>
        <v>103.65612215203957</v>
      </c>
      <c r="ED27" s="63">
        <f t="shared" si="54"/>
        <v>102.04687687225046</v>
      </c>
      <c r="EE27" s="63">
        <f t="shared" si="55"/>
        <v>95.396006115502914</v>
      </c>
      <c r="EF27" s="63">
        <f t="shared" si="56"/>
        <v>88.565359437470804</v>
      </c>
      <c r="EG27" s="63">
        <f t="shared" si="57"/>
        <v>82.415418893749205</v>
      </c>
    </row>
    <row r="28" spans="1:137" x14ac:dyDescent="0.3">
      <c r="A28" s="7">
        <v>2000</v>
      </c>
      <c r="B28" s="2" t="s">
        <v>23</v>
      </c>
      <c r="C28" s="4">
        <v>14.594570000000001</v>
      </c>
      <c r="D28" s="4">
        <v>10.444979999999999</v>
      </c>
      <c r="E28" s="4">
        <v>60.293039999999998</v>
      </c>
      <c r="AH28" s="19"/>
      <c r="AI28" s="19"/>
      <c r="AJ28" s="19"/>
      <c r="AK28" s="19"/>
      <c r="BA28" s="78" t="s">
        <v>75</v>
      </c>
      <c r="BB28" s="35">
        <f t="shared" si="105"/>
        <v>130</v>
      </c>
      <c r="BC28" s="19">
        <f t="shared" si="106"/>
        <v>118.21001184504404</v>
      </c>
      <c r="BD28" s="19">
        <f t="shared" si="107"/>
        <v>100</v>
      </c>
      <c r="BE28" s="19">
        <f t="shared" si="108"/>
        <v>93.007251382726508</v>
      </c>
      <c r="BF28" s="19">
        <f t="shared" si="109"/>
        <v>89.563288342093813</v>
      </c>
      <c r="BG28" s="35">
        <f t="shared" si="110"/>
        <v>130</v>
      </c>
      <c r="BH28" s="19">
        <f t="shared" si="111"/>
        <v>102.70415150562749</v>
      </c>
      <c r="BI28" s="19">
        <f t="shared" si="112"/>
        <v>100</v>
      </c>
      <c r="BJ28" s="19">
        <f t="shared" si="113"/>
        <v>81.98695481804846</v>
      </c>
      <c r="BK28" s="19">
        <f t="shared" si="114"/>
        <v>107.24907384414924</v>
      </c>
      <c r="BL28" s="35">
        <f t="shared" si="115"/>
        <v>130</v>
      </c>
      <c r="BM28" s="19">
        <f t="shared" si="116"/>
        <v>112.29524342017078</v>
      </c>
      <c r="BN28" s="19">
        <f t="shared" si="117"/>
        <v>100</v>
      </c>
      <c r="BO28" s="19">
        <f t="shared" si="118"/>
        <v>86.078677962836792</v>
      </c>
      <c r="BP28" s="19">
        <f t="shared" si="119"/>
        <v>84.447035811486487</v>
      </c>
      <c r="BS28" s="2" t="s">
        <v>26</v>
      </c>
      <c r="BT28" s="4">
        <v>11.279579999999999</v>
      </c>
      <c r="BU28" s="1">
        <v>9.9126469999999998</v>
      </c>
      <c r="BV28" s="11">
        <v>7.9093800000000005</v>
      </c>
      <c r="BW28" s="1">
        <v>6.2801900000000002</v>
      </c>
      <c r="BX28" s="12">
        <v>5.0047879999999996</v>
      </c>
      <c r="BY28" s="21">
        <f t="shared" si="18"/>
        <v>0.3395335095761387</v>
      </c>
      <c r="BZ28" s="14">
        <f t="shared" si="18"/>
        <v>8.3646446427114871E-2</v>
      </c>
      <c r="CA28" s="14">
        <f t="shared" si="18"/>
        <v>-0.29136104065041973</v>
      </c>
      <c r="CB28" s="14">
        <f t="shared" si="18"/>
        <v>-0.59634207806173278</v>
      </c>
      <c r="CC28" s="14">
        <f t="shared" si="18"/>
        <v>-0.83509472512957861</v>
      </c>
      <c r="CD28" s="25">
        <f t="shared" si="19"/>
        <v>0.45881321029564531</v>
      </c>
      <c r="CE28" s="24">
        <f t="shared" si="19"/>
        <v>0.39518031940714882</v>
      </c>
      <c r="CF28" s="24">
        <f t="shared" si="19"/>
        <v>0.30192507541821473</v>
      </c>
      <c r="CG28" s="24">
        <f t="shared" si="19"/>
        <v>0.2260837068166596</v>
      </c>
      <c r="CH28" s="24">
        <f t="shared" si="19"/>
        <v>0.16671172859609557</v>
      </c>
      <c r="CI28" s="49">
        <f t="shared" si="20"/>
        <v>97.528792617738716</v>
      </c>
      <c r="CJ28" s="49">
        <f t="shared" si="20"/>
        <v>93.710819164428926</v>
      </c>
      <c r="CK28" s="49">
        <f t="shared" si="20"/>
        <v>88.115504525092888</v>
      </c>
      <c r="CL28" s="49">
        <f t="shared" si="20"/>
        <v>83.565022408999582</v>
      </c>
      <c r="CM28" s="49">
        <f t="shared" si="20"/>
        <v>80.002703715765733</v>
      </c>
      <c r="CN28" s="25">
        <f t="shared" si="21"/>
        <v>0.20491772753062298</v>
      </c>
      <c r="CO28" s="24">
        <f t="shared" si="21"/>
        <v>0.14128483664212652</v>
      </c>
      <c r="CP28" s="24">
        <f t="shared" si="21"/>
        <v>4.8029592653192434E-2</v>
      </c>
      <c r="CQ28" s="24">
        <f t="shared" si="21"/>
        <v>-2.7811775948362743E-2</v>
      </c>
      <c r="CR28" s="24">
        <f t="shared" si="21"/>
        <v>-8.7183754168926764E-2</v>
      </c>
      <c r="CS28" s="58">
        <f t="shared" si="22"/>
        <v>112.29506365183738</v>
      </c>
      <c r="CT28" s="58">
        <f t="shared" si="22"/>
        <v>108.47709019852759</v>
      </c>
      <c r="CU28" s="58">
        <f t="shared" si="22"/>
        <v>102.88177555919155</v>
      </c>
      <c r="CV28" s="58">
        <f t="shared" si="22"/>
        <v>98.331293443098232</v>
      </c>
      <c r="CW28" s="58">
        <f t="shared" si="22"/>
        <v>94.768974749864398</v>
      </c>
      <c r="CX28" s="36">
        <f t="shared" si="23"/>
        <v>1</v>
      </c>
      <c r="CY28" s="34">
        <f t="shared" si="24"/>
        <v>0</v>
      </c>
      <c r="CZ28" s="14">
        <f t="shared" si="25"/>
        <v>0.33665816486645322</v>
      </c>
      <c r="DA28" s="14">
        <f t="shared" si="26"/>
        <v>1.4915057403621168</v>
      </c>
      <c r="DB28" s="14">
        <f t="shared" si="27"/>
        <v>0.33665816486645322</v>
      </c>
      <c r="DC28" s="14">
        <f t="shared" si="28"/>
        <v>110.09974494599359</v>
      </c>
      <c r="DD28" s="36">
        <f t="shared" si="29"/>
        <v>1</v>
      </c>
      <c r="DE28" s="34">
        <f t="shared" si="30"/>
        <v>0</v>
      </c>
      <c r="DF28" s="14">
        <f t="shared" si="31"/>
        <v>0.25866225029528062</v>
      </c>
      <c r="DG28" s="43">
        <f t="shared" si="32"/>
        <v>1.145958338136349</v>
      </c>
      <c r="DH28" s="43">
        <f t="shared" si="33"/>
        <v>0.25866225029528062</v>
      </c>
      <c r="DI28" s="43">
        <f t="shared" si="34"/>
        <v>107.75986750885842</v>
      </c>
      <c r="DJ28" s="36">
        <f t="shared" si="35"/>
        <v>1</v>
      </c>
      <c r="DK28" s="34">
        <f t="shared" si="36"/>
        <v>0</v>
      </c>
      <c r="DL28" s="14">
        <f t="shared" si="37"/>
        <v>0.14435771467045541</v>
      </c>
      <c r="DM28" s="14">
        <f t="shared" si="38"/>
        <v>0.63955187358058263</v>
      </c>
      <c r="DN28" s="14">
        <f t="shared" si="39"/>
        <v>0.14435771467045541</v>
      </c>
      <c r="DO28" s="14">
        <f t="shared" si="40"/>
        <v>104.33073144011367</v>
      </c>
      <c r="DP28" s="36">
        <f t="shared" si="41"/>
        <v>1</v>
      </c>
      <c r="DQ28" s="42">
        <f t="shared" si="42"/>
        <v>0</v>
      </c>
      <c r="DR28" s="14">
        <f t="shared" si="43"/>
        <v>5.1397661719646014E-2</v>
      </c>
      <c r="DS28" s="14">
        <f t="shared" si="44"/>
        <v>0.22770844582501656</v>
      </c>
      <c r="DT28" s="14">
        <f t="shared" si="45"/>
        <v>5.1397661719646014E-2</v>
      </c>
      <c r="DU28" s="14">
        <f t="shared" si="46"/>
        <v>101.54192985158939</v>
      </c>
      <c r="DV28" s="36">
        <f t="shared" si="47"/>
        <v>0</v>
      </c>
      <c r="DW28" s="42">
        <f t="shared" si="48"/>
        <v>1</v>
      </c>
      <c r="DX28" s="14">
        <f t="shared" si="49"/>
        <v>-2.1375579862715922E-2</v>
      </c>
      <c r="DY28" s="14">
        <f t="shared" si="50"/>
        <v>-9.4700807513332277E-2</v>
      </c>
      <c r="DZ28" s="14">
        <f t="shared" si="51"/>
        <v>-9.4700807513332277E-2</v>
      </c>
      <c r="EA28" s="14">
        <f t="shared" si="52"/>
        <v>97.158975774600037</v>
      </c>
      <c r="EC28" s="62">
        <f t="shared" si="53"/>
        <v>110.09974494599359</v>
      </c>
      <c r="ED28" s="63">
        <f t="shared" si="54"/>
        <v>107.75986750885842</v>
      </c>
      <c r="EE28" s="63">
        <f t="shared" si="55"/>
        <v>104.33073144011367</v>
      </c>
      <c r="EF28" s="63">
        <f t="shared" si="56"/>
        <v>101.54192985158939</v>
      </c>
      <c r="EG28" s="63">
        <f t="shared" si="57"/>
        <v>97.158975774600037</v>
      </c>
    </row>
    <row r="29" spans="1:137" x14ac:dyDescent="0.3">
      <c r="A29" s="7">
        <v>2000</v>
      </c>
      <c r="B29" s="2" t="s">
        <v>24</v>
      </c>
      <c r="C29" s="4">
        <v>9.7937499999999993</v>
      </c>
      <c r="D29" s="4">
        <v>7.77447</v>
      </c>
      <c r="E29" s="4">
        <v>50.880049999999997</v>
      </c>
      <c r="BS29" s="2" t="s">
        <v>27</v>
      </c>
      <c r="BT29" s="4">
        <v>7.9556699999999996</v>
      </c>
      <c r="BU29" s="1">
        <v>6.418291</v>
      </c>
      <c r="BV29" s="11">
        <v>4.9733600000000004</v>
      </c>
      <c r="BW29" s="1">
        <v>4.1569399999999996</v>
      </c>
      <c r="BX29" s="12">
        <v>3.5515629999999998</v>
      </c>
      <c r="BY29" s="21">
        <f t="shared" si="18"/>
        <v>-0.28269564728207752</v>
      </c>
      <c r="BZ29" s="14">
        <f t="shared" si="18"/>
        <v>-0.57048985318462231</v>
      </c>
      <c r="CA29" s="14">
        <f t="shared" si="18"/>
        <v>-0.84097798248063182</v>
      </c>
      <c r="CB29" s="14">
        <f t="shared" si="18"/>
        <v>-0.99381013745540114</v>
      </c>
      <c r="CC29" s="14">
        <f t="shared" si="18"/>
        <v>-1.1071354742699828</v>
      </c>
      <c r="CD29" s="25">
        <f t="shared" si="19"/>
        <v>0.30407994805588495</v>
      </c>
      <c r="CE29" s="24">
        <f t="shared" si="19"/>
        <v>0.23251252656465909</v>
      </c>
      <c r="CF29" s="24">
        <f t="shared" si="19"/>
        <v>0.16524870554021528</v>
      </c>
      <c r="CG29" s="24">
        <f t="shared" si="19"/>
        <v>0.12724306460595855</v>
      </c>
      <c r="CH29" s="24">
        <f t="shared" si="19"/>
        <v>9.9061808767226631E-2</v>
      </c>
      <c r="CI29" s="49">
        <f t="shared" si="20"/>
        <v>88.244796883353104</v>
      </c>
      <c r="CJ29" s="49">
        <f t="shared" si="20"/>
        <v>83.950751593879545</v>
      </c>
      <c r="CK29" s="49">
        <f t="shared" si="20"/>
        <v>79.914922332412914</v>
      </c>
      <c r="CL29" s="49">
        <f t="shared" si="20"/>
        <v>77.63458387635751</v>
      </c>
      <c r="CM29" s="49">
        <f t="shared" si="20"/>
        <v>75.943708526033603</v>
      </c>
      <c r="CN29" s="25">
        <f t="shared" si="21"/>
        <v>5.0184465290862637E-2</v>
      </c>
      <c r="CO29" s="24">
        <f t="shared" si="21"/>
        <v>-2.138295620036321E-2</v>
      </c>
      <c r="CP29" s="24">
        <f t="shared" si="21"/>
        <v>-8.8646777224807044E-2</v>
      </c>
      <c r="CQ29" s="24">
        <f t="shared" si="21"/>
        <v>-0.12665241815906378</v>
      </c>
      <c r="CR29" s="24">
        <f t="shared" si="21"/>
        <v>-0.15483367399779568</v>
      </c>
      <c r="CS29" s="58">
        <f t="shared" si="22"/>
        <v>103.01106791745175</v>
      </c>
      <c r="CT29" s="58">
        <f t="shared" si="22"/>
        <v>98.71702262797821</v>
      </c>
      <c r="CU29" s="58">
        <f t="shared" si="22"/>
        <v>94.681193366511579</v>
      </c>
      <c r="CV29" s="58">
        <f t="shared" si="22"/>
        <v>92.400854910456175</v>
      </c>
      <c r="CW29" s="58">
        <f t="shared" si="22"/>
        <v>90.709979560132254</v>
      </c>
      <c r="CX29" s="36">
        <f t="shared" si="23"/>
        <v>1</v>
      </c>
      <c r="CY29" s="34">
        <f t="shared" si="24"/>
        <v>0</v>
      </c>
      <c r="CZ29" s="14">
        <f t="shared" si="25"/>
        <v>0.14699897864279313</v>
      </c>
      <c r="DA29" s="14">
        <f t="shared" si="26"/>
        <v>0.65125353653628737</v>
      </c>
      <c r="DB29" s="14">
        <f t="shared" si="27"/>
        <v>0.14699897864279313</v>
      </c>
      <c r="DC29" s="14">
        <f t="shared" si="28"/>
        <v>104.40996935928379</v>
      </c>
      <c r="DD29" s="36">
        <f t="shared" si="29"/>
        <v>1</v>
      </c>
      <c r="DE29" s="34">
        <f t="shared" si="30"/>
        <v>0</v>
      </c>
      <c r="DF29" s="14">
        <f t="shared" si="31"/>
        <v>5.927757521810826E-2</v>
      </c>
      <c r="DG29" s="43">
        <f t="shared" si="32"/>
        <v>0.2626190389519516</v>
      </c>
      <c r="DH29" s="43">
        <f t="shared" si="33"/>
        <v>5.927757521810826E-2</v>
      </c>
      <c r="DI29" s="43">
        <f t="shared" si="34"/>
        <v>101.77832725654325</v>
      </c>
      <c r="DJ29" s="36">
        <f t="shared" si="35"/>
        <v>0</v>
      </c>
      <c r="DK29" s="34">
        <f t="shared" si="36"/>
        <v>1</v>
      </c>
      <c r="DL29" s="14">
        <f t="shared" si="37"/>
        <v>-2.3168832058063277E-2</v>
      </c>
      <c r="DM29" s="14">
        <f t="shared" si="38"/>
        <v>-0.10264550104048477</v>
      </c>
      <c r="DN29" s="14">
        <f t="shared" si="39"/>
        <v>-0.10264550104048477</v>
      </c>
      <c r="DO29" s="14">
        <f t="shared" si="40"/>
        <v>96.920634968785464</v>
      </c>
      <c r="DP29" s="36">
        <f t="shared" si="41"/>
        <v>0</v>
      </c>
      <c r="DQ29" s="42">
        <f t="shared" si="42"/>
        <v>1</v>
      </c>
      <c r="DR29" s="14">
        <f t="shared" si="43"/>
        <v>-6.975299132131671E-2</v>
      </c>
      <c r="DS29" s="14">
        <f t="shared" si="44"/>
        <v>-0.30902855721453415</v>
      </c>
      <c r="DT29" s="14">
        <f t="shared" si="45"/>
        <v>-0.30902855721453415</v>
      </c>
      <c r="DU29" s="14">
        <f t="shared" si="46"/>
        <v>90.729143283563971</v>
      </c>
      <c r="DV29" s="36">
        <f t="shared" si="47"/>
        <v>0</v>
      </c>
      <c r="DW29" s="42">
        <f t="shared" si="48"/>
        <v>1</v>
      </c>
      <c r="DX29" s="14">
        <f t="shared" si="49"/>
        <v>-0.10429523499774618</v>
      </c>
      <c r="DY29" s="14">
        <f t="shared" si="50"/>
        <v>-0.46206199024836148</v>
      </c>
      <c r="DZ29" s="14">
        <f t="shared" si="51"/>
        <v>-0.46206199024836148</v>
      </c>
      <c r="EA29" s="14">
        <f t="shared" si="52"/>
        <v>86.138140292549153</v>
      </c>
      <c r="EC29" s="62">
        <f t="shared" si="53"/>
        <v>104.40996935928379</v>
      </c>
      <c r="ED29" s="63">
        <f t="shared" si="54"/>
        <v>101.77832725654325</v>
      </c>
      <c r="EE29" s="63">
        <f t="shared" si="55"/>
        <v>96.920634968785464</v>
      </c>
      <c r="EF29" s="63">
        <f t="shared" si="56"/>
        <v>90.729143283563971</v>
      </c>
      <c r="EG29" s="63">
        <f t="shared" si="57"/>
        <v>86.138140292549153</v>
      </c>
    </row>
    <row r="30" spans="1:137" x14ac:dyDescent="0.3">
      <c r="A30" s="7">
        <v>2000</v>
      </c>
      <c r="B30" s="2" t="s">
        <v>26</v>
      </c>
      <c r="C30" s="4">
        <v>11.279579999999999</v>
      </c>
      <c r="D30" s="4">
        <v>6.7669199999999998</v>
      </c>
      <c r="E30" s="4">
        <v>58.025130000000004</v>
      </c>
      <c r="BS30" s="2" t="s">
        <v>28</v>
      </c>
      <c r="BT30" s="4">
        <v>4.3902200000000002</v>
      </c>
      <c r="BU30" s="1">
        <v>3.7291859999999999</v>
      </c>
      <c r="BV30" s="11">
        <v>3.0356100000000001</v>
      </c>
      <c r="BW30" s="1">
        <v>2.1807799999999999</v>
      </c>
      <c r="BX30" s="12">
        <v>1.9895699999999998</v>
      </c>
      <c r="BY30" s="21">
        <f t="shared" si="18"/>
        <v>-0.95014059835479825</v>
      </c>
      <c r="BZ30" s="14">
        <f t="shared" si="18"/>
        <v>-1.0738848117885598</v>
      </c>
      <c r="CA30" s="14">
        <f t="shared" si="18"/>
        <v>-1.2037208210960002</v>
      </c>
      <c r="CB30" s="14">
        <f t="shared" si="18"/>
        <v>-1.3637432495483677</v>
      </c>
      <c r="CC30" s="14">
        <f t="shared" si="18"/>
        <v>-1.3995373706535901</v>
      </c>
      <c r="CD30" s="25">
        <f t="shared" si="19"/>
        <v>0.13810261718568886</v>
      </c>
      <c r="CE30" s="24">
        <f t="shared" si="19"/>
        <v>0.10733044005953388</v>
      </c>
      <c r="CF30" s="24">
        <f t="shared" si="19"/>
        <v>7.5043381417391336E-2</v>
      </c>
      <c r="CG30" s="24">
        <f t="shared" si="19"/>
        <v>3.5249694295774216E-2</v>
      </c>
      <c r="CH30" s="24">
        <f t="shared" si="19"/>
        <v>2.6348566686162461E-2</v>
      </c>
      <c r="CI30" s="49">
        <f t="shared" si="20"/>
        <v>78.286157031141329</v>
      </c>
      <c r="CJ30" s="49">
        <f t="shared" si="20"/>
        <v>76.439826403572027</v>
      </c>
      <c r="CK30" s="49">
        <f t="shared" si="20"/>
        <v>74.502602885043473</v>
      </c>
      <c r="CL30" s="49">
        <f t="shared" si="20"/>
        <v>72.114981657746455</v>
      </c>
      <c r="CM30" s="49">
        <f t="shared" si="20"/>
        <v>71.580914001169745</v>
      </c>
      <c r="CN30" s="25">
        <f t="shared" si="21"/>
        <v>-0.11579286557933346</v>
      </c>
      <c r="CO30" s="24">
        <f t="shared" si="21"/>
        <v>-0.14656504270548845</v>
      </c>
      <c r="CP30" s="24">
        <f t="shared" si="21"/>
        <v>-0.17885210134763099</v>
      </c>
      <c r="CQ30" s="24">
        <f t="shared" si="21"/>
        <v>-0.21864578846924809</v>
      </c>
      <c r="CR30" s="24">
        <f t="shared" si="21"/>
        <v>-0.22754691607885988</v>
      </c>
      <c r="CS30" s="58">
        <f t="shared" si="22"/>
        <v>93.052428065239994</v>
      </c>
      <c r="CT30" s="58">
        <f t="shared" si="22"/>
        <v>91.206097437670692</v>
      </c>
      <c r="CU30" s="58">
        <f t="shared" si="22"/>
        <v>89.268873919142138</v>
      </c>
      <c r="CV30" s="58">
        <f t="shared" si="22"/>
        <v>86.88125269184512</v>
      </c>
      <c r="CW30" s="58">
        <f t="shared" si="22"/>
        <v>86.34718503526841</v>
      </c>
      <c r="CX30" s="36">
        <f t="shared" si="23"/>
        <v>0</v>
      </c>
      <c r="CY30" s="34">
        <f t="shared" si="24"/>
        <v>1</v>
      </c>
      <c r="CZ30" s="14">
        <f t="shared" si="25"/>
        <v>-5.6442253376469971E-2</v>
      </c>
      <c r="DA30" s="14">
        <f t="shared" si="26"/>
        <v>-0.25005763618824578</v>
      </c>
      <c r="DB30" s="14">
        <f t="shared" si="27"/>
        <v>-0.25005763618824578</v>
      </c>
      <c r="DC30" s="14">
        <f t="shared" si="28"/>
        <v>92.498270914352631</v>
      </c>
      <c r="DD30" s="36">
        <f t="shared" si="29"/>
        <v>0</v>
      </c>
      <c r="DE30" s="34">
        <f t="shared" si="30"/>
        <v>1</v>
      </c>
      <c r="DF30" s="14">
        <f t="shared" si="31"/>
        <v>-9.4160233257444784E-2</v>
      </c>
      <c r="DG30" s="43">
        <f t="shared" si="32"/>
        <v>-0.41716061891154566</v>
      </c>
      <c r="DH30" s="43">
        <f t="shared" si="33"/>
        <v>-0.41716061891154566</v>
      </c>
      <c r="DI30" s="43">
        <f t="shared" si="34"/>
        <v>87.485181432653633</v>
      </c>
      <c r="DJ30" s="36">
        <f t="shared" si="35"/>
        <v>0</v>
      </c>
      <c r="DK30" s="34">
        <f t="shared" si="36"/>
        <v>1</v>
      </c>
      <c r="DL30" s="14">
        <f t="shared" si="37"/>
        <v>-0.13373502912865107</v>
      </c>
      <c r="DM30" s="14">
        <f t="shared" si="38"/>
        <v>-0.59248990355544495</v>
      </c>
      <c r="DN30" s="14">
        <f t="shared" si="39"/>
        <v>-0.59248990355544495</v>
      </c>
      <c r="DO30" s="14">
        <f t="shared" si="40"/>
        <v>82.225302893336647</v>
      </c>
      <c r="DP30" s="36">
        <f t="shared" si="41"/>
        <v>0</v>
      </c>
      <c r="DQ30" s="42">
        <f t="shared" si="42"/>
        <v>1</v>
      </c>
      <c r="DR30" s="14">
        <f t="shared" si="43"/>
        <v>-0.18251082695698317</v>
      </c>
      <c r="DS30" s="14">
        <f t="shared" si="44"/>
        <v>-0.80858263512652662</v>
      </c>
      <c r="DT30" s="14">
        <f t="shared" si="45"/>
        <v>-0.80858263512652662</v>
      </c>
      <c r="DU30" s="14">
        <f t="shared" si="46"/>
        <v>75.742520946204195</v>
      </c>
      <c r="DV30" s="36">
        <f t="shared" si="47"/>
        <v>0</v>
      </c>
      <c r="DW30" s="42">
        <f t="shared" si="48"/>
        <v>1</v>
      </c>
      <c r="DX30" s="14">
        <f t="shared" si="49"/>
        <v>-0.19342109017043543</v>
      </c>
      <c r="DY30" s="14">
        <f t="shared" si="50"/>
        <v>-0.85691866826025676</v>
      </c>
      <c r="DZ30" s="14">
        <f t="shared" si="51"/>
        <v>-0.85691866826025676</v>
      </c>
      <c r="EA30" s="14">
        <f t="shared" si="52"/>
        <v>74.292439952192296</v>
      </c>
      <c r="EC30" s="62">
        <f t="shared" si="53"/>
        <v>92.498270914352631</v>
      </c>
      <c r="ED30" s="63">
        <f t="shared" si="54"/>
        <v>87.485181432653633</v>
      </c>
      <c r="EE30" s="63">
        <f t="shared" si="55"/>
        <v>82.225302893336647</v>
      </c>
      <c r="EF30" s="63">
        <f t="shared" si="56"/>
        <v>75.742520946204195</v>
      </c>
      <c r="EG30" s="63">
        <f t="shared" si="57"/>
        <v>74.292439952192296</v>
      </c>
    </row>
    <row r="31" spans="1:137" x14ac:dyDescent="0.3">
      <c r="A31" s="7">
        <v>2000</v>
      </c>
      <c r="B31" s="2" t="s">
        <v>31</v>
      </c>
      <c r="C31" s="4">
        <v>7.7993199999999998</v>
      </c>
      <c r="D31" s="4">
        <v>6.2909699999999997</v>
      </c>
      <c r="E31" s="4">
        <v>50.553780000000003</v>
      </c>
      <c r="BS31" s="2" t="s">
        <v>29</v>
      </c>
      <c r="BT31" s="4">
        <v>9.723279999999999</v>
      </c>
      <c r="BU31" s="1">
        <v>8.5588200000000008</v>
      </c>
      <c r="BV31" s="11">
        <v>7.0561700000000007</v>
      </c>
      <c r="BW31" s="1">
        <v>5.3565800000000001</v>
      </c>
      <c r="BX31" s="12">
        <v>5.0830359999999999</v>
      </c>
      <c r="BY31" s="21">
        <f t="shared" si="18"/>
        <v>4.8197331154207261E-2</v>
      </c>
      <c r="BZ31" s="14">
        <f t="shared" si="18"/>
        <v>-0.16978720031479083</v>
      </c>
      <c r="CA31" s="14">
        <f t="shared" si="18"/>
        <v>-0.45108020841458862</v>
      </c>
      <c r="CB31" s="14">
        <f t="shared" si="18"/>
        <v>-0.76923998190564469</v>
      </c>
      <c r="CC31" s="14">
        <f t="shared" si="18"/>
        <v>-0.82044685949367324</v>
      </c>
      <c r="CD31" s="25">
        <f t="shared" si="19"/>
        <v>0.38636498635945599</v>
      </c>
      <c r="CE31" s="24">
        <f t="shared" si="19"/>
        <v>0.33215753352598243</v>
      </c>
      <c r="CF31" s="24">
        <f t="shared" si="19"/>
        <v>0.26220680185617912</v>
      </c>
      <c r="CG31" s="24">
        <f t="shared" si="19"/>
        <v>0.1830882020234296</v>
      </c>
      <c r="CH31" s="24">
        <f t="shared" si="19"/>
        <v>0.1703542966270401</v>
      </c>
      <c r="CI31" s="49">
        <f t="shared" si="20"/>
        <v>93.18189918156736</v>
      </c>
      <c r="CJ31" s="49">
        <f t="shared" si="20"/>
        <v>89.929452011558951</v>
      </c>
      <c r="CK31" s="49">
        <f t="shared" si="20"/>
        <v>85.732408111370745</v>
      </c>
      <c r="CL31" s="49">
        <f t="shared" si="20"/>
        <v>80.985292121405777</v>
      </c>
      <c r="CM31" s="49">
        <f t="shared" si="20"/>
        <v>80.2212577976224</v>
      </c>
      <c r="CN31" s="25">
        <f t="shared" si="21"/>
        <v>0.13246950359443366</v>
      </c>
      <c r="CO31" s="24">
        <f t="shared" si="21"/>
        <v>7.82620507609601E-2</v>
      </c>
      <c r="CP31" s="24">
        <f t="shared" si="21"/>
        <v>8.3113190911567828E-3</v>
      </c>
      <c r="CQ31" s="24">
        <f t="shared" si="21"/>
        <v>-7.0807280741592732E-2</v>
      </c>
      <c r="CR31" s="24">
        <f t="shared" si="21"/>
        <v>-8.354118613798224E-2</v>
      </c>
      <c r="CS31" s="58">
        <f t="shared" si="22"/>
        <v>107.94817021566602</v>
      </c>
      <c r="CT31" s="58">
        <f t="shared" si="22"/>
        <v>104.6957230456576</v>
      </c>
      <c r="CU31" s="58">
        <f t="shared" si="22"/>
        <v>100.49867914546941</v>
      </c>
      <c r="CV31" s="58">
        <f t="shared" si="22"/>
        <v>95.751563155504442</v>
      </c>
      <c r="CW31" s="58">
        <f t="shared" si="22"/>
        <v>94.987528831721065</v>
      </c>
      <c r="CX31" s="36">
        <f t="shared" si="23"/>
        <v>1</v>
      </c>
      <c r="CY31" s="34">
        <f t="shared" si="24"/>
        <v>0</v>
      </c>
      <c r="CZ31" s="14">
        <f t="shared" si="25"/>
        <v>0.24785714693279007</v>
      </c>
      <c r="DA31" s="14">
        <f t="shared" si="26"/>
        <v>1.0980881975242727</v>
      </c>
      <c r="DB31" s="14">
        <f t="shared" si="27"/>
        <v>0.24785714693279007</v>
      </c>
      <c r="DC31" s="14">
        <f t="shared" si="28"/>
        <v>107.4357144079837</v>
      </c>
      <c r="DD31" s="36">
        <f t="shared" si="29"/>
        <v>1</v>
      </c>
      <c r="DE31" s="34">
        <f t="shared" si="30"/>
        <v>0</v>
      </c>
      <c r="DF31" s="14">
        <f t="shared" si="31"/>
        <v>0.18141415178851633</v>
      </c>
      <c r="DG31" s="43">
        <f t="shared" si="32"/>
        <v>0.80372400557352075</v>
      </c>
      <c r="DH31" s="43">
        <f t="shared" si="33"/>
        <v>0.18141415178851633</v>
      </c>
      <c r="DI31" s="43">
        <f t="shared" si="34"/>
        <v>105.44242455365548</v>
      </c>
      <c r="DJ31" s="36">
        <f t="shared" si="35"/>
        <v>1</v>
      </c>
      <c r="DK31" s="34">
        <f t="shared" si="36"/>
        <v>0</v>
      </c>
      <c r="DL31" s="14">
        <f t="shared" si="37"/>
        <v>9.5674352522295864E-2</v>
      </c>
      <c r="DM31" s="14">
        <f t="shared" si="38"/>
        <v>0.42386866229440584</v>
      </c>
      <c r="DN31" s="14">
        <f t="shared" si="39"/>
        <v>9.5674352522295864E-2</v>
      </c>
      <c r="DO31" s="14">
        <f t="shared" si="40"/>
        <v>102.87023057566887</v>
      </c>
      <c r="DP31" s="36">
        <f t="shared" si="41"/>
        <v>0</v>
      </c>
      <c r="DQ31" s="42">
        <f t="shared" si="42"/>
        <v>1</v>
      </c>
      <c r="DR31" s="14">
        <f t="shared" si="43"/>
        <v>-1.3026583816908828E-3</v>
      </c>
      <c r="DS31" s="14">
        <f t="shared" si="44"/>
        <v>-5.7712025335654718E-3</v>
      </c>
      <c r="DT31" s="14">
        <f t="shared" si="45"/>
        <v>-5.7712025335654718E-3</v>
      </c>
      <c r="DU31" s="14">
        <f t="shared" si="46"/>
        <v>99.826863923993031</v>
      </c>
      <c r="DV31" s="36">
        <f t="shared" si="47"/>
        <v>0</v>
      </c>
      <c r="DW31" s="42">
        <f t="shared" si="48"/>
        <v>1</v>
      </c>
      <c r="DX31" s="14">
        <f t="shared" si="49"/>
        <v>-1.6910822392258235E-2</v>
      </c>
      <c r="DY31" s="14">
        <f t="shared" si="50"/>
        <v>-7.4920472171832717E-2</v>
      </c>
      <c r="DZ31" s="14">
        <f t="shared" si="51"/>
        <v>-7.4920472171832717E-2</v>
      </c>
      <c r="EA31" s="14">
        <f t="shared" si="52"/>
        <v>97.752385834845015</v>
      </c>
      <c r="EC31" s="62">
        <f t="shared" si="53"/>
        <v>107.4357144079837</v>
      </c>
      <c r="ED31" s="63">
        <f t="shared" si="54"/>
        <v>105.44242455365548</v>
      </c>
      <c r="EE31" s="63">
        <f t="shared" si="55"/>
        <v>102.87023057566887</v>
      </c>
      <c r="EF31" s="63">
        <f t="shared" si="56"/>
        <v>99.826863923993031</v>
      </c>
      <c r="EG31" s="63">
        <f t="shared" si="57"/>
        <v>97.752385834845015</v>
      </c>
    </row>
    <row r="32" spans="1:137" x14ac:dyDescent="0.3">
      <c r="A32"/>
      <c r="BS32" s="2" t="s">
        <v>30</v>
      </c>
      <c r="BT32" s="4">
        <v>5.1306099999999999</v>
      </c>
      <c r="BU32" s="1">
        <v>4.5108370000000004</v>
      </c>
      <c r="BV32" s="11">
        <v>3.6071899999999997</v>
      </c>
      <c r="BW32" s="1">
        <v>3.0046400000000002</v>
      </c>
      <c r="BX32" s="12">
        <v>2.5729059999999997</v>
      </c>
      <c r="BY32" s="21">
        <f t="shared" si="18"/>
        <v>-0.81154110395024015</v>
      </c>
      <c r="BZ32" s="14">
        <f t="shared" si="18"/>
        <v>-0.92756134253476474</v>
      </c>
      <c r="CA32" s="14">
        <f t="shared" si="18"/>
        <v>-1.0967222135894736</v>
      </c>
      <c r="CB32" s="14">
        <f t="shared" si="18"/>
        <v>-1.209518341783353</v>
      </c>
      <c r="CC32" s="14">
        <f t="shared" si="18"/>
        <v>-1.2903380639801107</v>
      </c>
      <c r="CD32" s="25">
        <f t="shared" si="19"/>
        <v>0.17256894149341565</v>
      </c>
      <c r="CE32" s="24">
        <f t="shared" si="19"/>
        <v>0.14371752910916849</v>
      </c>
      <c r="CF32" s="24">
        <f t="shared" si="19"/>
        <v>0.10165133350725002</v>
      </c>
      <c r="CG32" s="24">
        <f t="shared" si="19"/>
        <v>7.3601678985145774E-2</v>
      </c>
      <c r="CH32" s="24">
        <f t="shared" si="19"/>
        <v>5.3503779150366616E-2</v>
      </c>
      <c r="CI32" s="49">
        <f t="shared" si="20"/>
        <v>80.35413648960494</v>
      </c>
      <c r="CJ32" s="49">
        <f t="shared" si="20"/>
        <v>78.623051746550104</v>
      </c>
      <c r="CK32" s="49">
        <f t="shared" si="20"/>
        <v>76.099080010435003</v>
      </c>
      <c r="CL32" s="49">
        <f t="shared" si="20"/>
        <v>74.416100739108742</v>
      </c>
      <c r="CM32" s="49">
        <f t="shared" si="20"/>
        <v>73.210226749021999</v>
      </c>
      <c r="CN32" s="25">
        <f t="shared" si="21"/>
        <v>-8.1326541271606684E-2</v>
      </c>
      <c r="CO32" s="24">
        <f t="shared" si="21"/>
        <v>-0.11017795365585382</v>
      </c>
      <c r="CP32" s="24">
        <f t="shared" si="21"/>
        <v>-0.1522441492577723</v>
      </c>
      <c r="CQ32" s="24">
        <f t="shared" si="21"/>
        <v>-0.18029380377987655</v>
      </c>
      <c r="CR32" s="24">
        <f t="shared" si="21"/>
        <v>-0.20039170361465572</v>
      </c>
      <c r="CS32" s="58">
        <f t="shared" si="22"/>
        <v>95.120407523703605</v>
      </c>
      <c r="CT32" s="58">
        <f t="shared" si="22"/>
        <v>93.389322780648769</v>
      </c>
      <c r="CU32" s="58">
        <f t="shared" si="22"/>
        <v>90.865351044533668</v>
      </c>
      <c r="CV32" s="58">
        <f t="shared" si="22"/>
        <v>89.182371773207407</v>
      </c>
      <c r="CW32" s="58">
        <f t="shared" si="22"/>
        <v>87.976497783120664</v>
      </c>
      <c r="CX32" s="36">
        <f t="shared" si="23"/>
        <v>0</v>
      </c>
      <c r="CY32" s="34">
        <f t="shared" si="24"/>
        <v>1</v>
      </c>
      <c r="CZ32" s="14">
        <f t="shared" si="25"/>
        <v>-1.4196294584524448E-2</v>
      </c>
      <c r="DA32" s="14">
        <f t="shared" si="26"/>
        <v>-6.2894226471795711E-2</v>
      </c>
      <c r="DB32" s="14">
        <f t="shared" si="27"/>
        <v>-6.2894226471795711E-2</v>
      </c>
      <c r="DC32" s="14">
        <f t="shared" si="28"/>
        <v>98.113173205846124</v>
      </c>
      <c r="DD32" s="36">
        <f t="shared" si="29"/>
        <v>0</v>
      </c>
      <c r="DE32" s="34">
        <f t="shared" si="30"/>
        <v>1</v>
      </c>
      <c r="DF32" s="14">
        <f t="shared" si="31"/>
        <v>-4.9559960515129182E-2</v>
      </c>
      <c r="DG32" s="43">
        <f t="shared" si="32"/>
        <v>-0.21956682865469038</v>
      </c>
      <c r="DH32" s="43">
        <f t="shared" si="33"/>
        <v>-0.21956682865469038</v>
      </c>
      <c r="DI32" s="43">
        <f t="shared" si="34"/>
        <v>93.412995140359286</v>
      </c>
      <c r="DJ32" s="36">
        <f t="shared" si="35"/>
        <v>0</v>
      </c>
      <c r="DK32" s="34">
        <f t="shared" si="36"/>
        <v>1</v>
      </c>
      <c r="DL32" s="14">
        <f t="shared" si="37"/>
        <v>-0.10112121056505591</v>
      </c>
      <c r="DM32" s="14">
        <f t="shared" si="38"/>
        <v>-0.44800002426786883</v>
      </c>
      <c r="DN32" s="14">
        <f t="shared" si="39"/>
        <v>-0.44800002426786883</v>
      </c>
      <c r="DO32" s="14">
        <f t="shared" si="40"/>
        <v>86.559999271963932</v>
      </c>
      <c r="DP32" s="36">
        <f t="shared" si="41"/>
        <v>0</v>
      </c>
      <c r="DQ32" s="42">
        <f t="shared" si="42"/>
        <v>1</v>
      </c>
      <c r="DR32" s="14">
        <f t="shared" si="43"/>
        <v>-0.13550214827367807</v>
      </c>
      <c r="DS32" s="14">
        <f t="shared" si="44"/>
        <v>-0.60031881912550733</v>
      </c>
      <c r="DT32" s="14">
        <f t="shared" si="45"/>
        <v>-0.60031881912550733</v>
      </c>
      <c r="DU32" s="14">
        <f t="shared" si="46"/>
        <v>81.990435426234782</v>
      </c>
      <c r="DV32" s="36">
        <f t="shared" si="47"/>
        <v>0</v>
      </c>
      <c r="DW32" s="42">
        <f t="shared" si="48"/>
        <v>1</v>
      </c>
      <c r="DX32" s="14">
        <f t="shared" si="49"/>
        <v>-0.1601364852759091</v>
      </c>
      <c r="DY32" s="14">
        <f t="shared" si="50"/>
        <v>-0.70945698621382836</v>
      </c>
      <c r="DZ32" s="14">
        <f t="shared" si="51"/>
        <v>-0.70945698621382836</v>
      </c>
      <c r="EA32" s="14">
        <f t="shared" si="52"/>
        <v>78.716290413585142</v>
      </c>
      <c r="EC32" s="62">
        <f t="shared" si="53"/>
        <v>98.113173205846124</v>
      </c>
      <c r="ED32" s="63">
        <f t="shared" si="54"/>
        <v>93.412995140359286</v>
      </c>
      <c r="EE32" s="63">
        <f t="shared" si="55"/>
        <v>86.559999271963932</v>
      </c>
      <c r="EF32" s="63">
        <f t="shared" si="56"/>
        <v>81.990435426234782</v>
      </c>
      <c r="EG32" s="63">
        <f t="shared" si="57"/>
        <v>78.716290413585142</v>
      </c>
    </row>
    <row r="33" spans="1:137" x14ac:dyDescent="0.3">
      <c r="A33" s="7">
        <v>2000</v>
      </c>
      <c r="B33" s="5" t="s">
        <v>75</v>
      </c>
      <c r="C33" s="35">
        <f>AVERAGE(C34:C41)</f>
        <v>15.262285000000002</v>
      </c>
      <c r="D33" s="35">
        <f t="shared" ref="D33:E33" si="120">AVERAGE(D34:D41)</f>
        <v>9.5453062500000012</v>
      </c>
      <c r="E33" s="35">
        <f t="shared" si="120"/>
        <v>60.963101250000008</v>
      </c>
      <c r="BS33" s="2" t="s">
        <v>31</v>
      </c>
      <c r="BT33" s="4">
        <v>7.7993199999999998</v>
      </c>
      <c r="BU33" s="1">
        <v>6.6725050000000001</v>
      </c>
      <c r="BV33" s="11">
        <v>5.1929500000000006</v>
      </c>
      <c r="BW33" s="1">
        <v>3.9485999999999999</v>
      </c>
      <c r="BX33" s="12">
        <v>3.34789</v>
      </c>
      <c r="BY33" s="21">
        <f t="shared" si="18"/>
        <v>-0.31196404765235891</v>
      </c>
      <c r="BZ33" s="14">
        <f t="shared" si="18"/>
        <v>-0.52290151207985269</v>
      </c>
      <c r="CA33" s="14">
        <f t="shared" si="18"/>
        <v>-0.79987118339326313</v>
      </c>
      <c r="CB33" s="14">
        <f t="shared" si="18"/>
        <v>-1.0328109595413903</v>
      </c>
      <c r="CC33" s="14">
        <f t="shared" si="18"/>
        <v>-1.1452626434968223</v>
      </c>
      <c r="CD33" s="25">
        <f t="shared" si="19"/>
        <v>0.29680160852467424</v>
      </c>
      <c r="CE33" s="24">
        <f t="shared" si="19"/>
        <v>0.24434658991986985</v>
      </c>
      <c r="CF33" s="24">
        <f t="shared" si="19"/>
        <v>0.17547096698990225</v>
      </c>
      <c r="CG33" s="24">
        <f t="shared" si="19"/>
        <v>0.11754450843114285</v>
      </c>
      <c r="CH33" s="24">
        <f t="shared" si="19"/>
        <v>8.9580508816217527E-2</v>
      </c>
      <c r="CI33" s="49">
        <f t="shared" si="20"/>
        <v>87.808096511480457</v>
      </c>
      <c r="CJ33" s="49">
        <f t="shared" si="20"/>
        <v>84.660795395192196</v>
      </c>
      <c r="CK33" s="49">
        <f t="shared" si="20"/>
        <v>80.52825801939413</v>
      </c>
      <c r="CL33" s="49">
        <f t="shared" si="20"/>
        <v>77.052670505868576</v>
      </c>
      <c r="CM33" s="49">
        <f t="shared" si="20"/>
        <v>75.37483052897305</v>
      </c>
      <c r="CN33" s="25">
        <f t="shared" si="21"/>
        <v>4.2906125759651956E-2</v>
      </c>
      <c r="CO33" s="24">
        <f t="shared" si="21"/>
        <v>-9.5488928451524895E-3</v>
      </c>
      <c r="CP33" s="24">
        <f t="shared" si="21"/>
        <v>-7.8424515775120079E-2</v>
      </c>
      <c r="CQ33" s="24">
        <f t="shared" si="21"/>
        <v>-0.13635097433387947</v>
      </c>
      <c r="CR33" s="24">
        <f t="shared" si="21"/>
        <v>-0.16431497394880479</v>
      </c>
      <c r="CS33" s="58">
        <f t="shared" si="22"/>
        <v>102.57436754557912</v>
      </c>
      <c r="CT33" s="58">
        <f t="shared" si="22"/>
        <v>99.427066429290846</v>
      </c>
      <c r="CU33" s="58">
        <f t="shared" si="22"/>
        <v>95.294529053492795</v>
      </c>
      <c r="CV33" s="58">
        <f t="shared" si="22"/>
        <v>91.818941539967227</v>
      </c>
      <c r="CW33" s="58">
        <f t="shared" si="22"/>
        <v>90.141101563071715</v>
      </c>
      <c r="CX33" s="36">
        <f t="shared" si="23"/>
        <v>1</v>
      </c>
      <c r="CY33" s="34">
        <f t="shared" si="24"/>
        <v>0</v>
      </c>
      <c r="CZ33" s="14">
        <f t="shared" si="25"/>
        <v>0.13807779432490569</v>
      </c>
      <c r="DA33" s="14">
        <f t="shared" si="26"/>
        <v>0.61172977323698985</v>
      </c>
      <c r="DB33" s="14">
        <f t="shared" si="27"/>
        <v>0.13807779432490569</v>
      </c>
      <c r="DC33" s="14">
        <f t="shared" si="28"/>
        <v>104.14233382974717</v>
      </c>
      <c r="DD33" s="36">
        <f t="shared" si="29"/>
        <v>1</v>
      </c>
      <c r="DE33" s="34">
        <f t="shared" si="30"/>
        <v>0</v>
      </c>
      <c r="DF33" s="14">
        <f t="shared" si="31"/>
        <v>7.3782787563406893E-2</v>
      </c>
      <c r="DG33" s="43">
        <f t="shared" si="32"/>
        <v>0.32688187210428715</v>
      </c>
      <c r="DH33" s="43">
        <f t="shared" si="33"/>
        <v>7.3782787563406893E-2</v>
      </c>
      <c r="DI33" s="43">
        <f t="shared" si="34"/>
        <v>102.2134836269022</v>
      </c>
      <c r="DJ33" s="36">
        <f t="shared" si="35"/>
        <v>0</v>
      </c>
      <c r="DK33" s="34">
        <f t="shared" si="36"/>
        <v>1</v>
      </c>
      <c r="DL33" s="14">
        <f t="shared" si="37"/>
        <v>-1.0639232669736411E-2</v>
      </c>
      <c r="DM33" s="14">
        <f t="shared" si="38"/>
        <v>-4.7135279211941258E-2</v>
      </c>
      <c r="DN33" s="14">
        <f t="shared" si="39"/>
        <v>-4.7135279211941258E-2</v>
      </c>
      <c r="DO33" s="14">
        <f t="shared" si="40"/>
        <v>98.585941623641759</v>
      </c>
      <c r="DP33" s="36">
        <f t="shared" si="41"/>
        <v>0</v>
      </c>
      <c r="DQ33" s="42">
        <f t="shared" si="42"/>
        <v>1</v>
      </c>
      <c r="DR33" s="14">
        <f t="shared" si="43"/>
        <v>-8.1640676264000872E-2</v>
      </c>
      <c r="DS33" s="14">
        <f t="shared" si="44"/>
        <v>-0.36169488817568324</v>
      </c>
      <c r="DT33" s="14">
        <f t="shared" si="45"/>
        <v>-0.36169488817568324</v>
      </c>
      <c r="DU33" s="14">
        <f t="shared" si="46"/>
        <v>89.149153354729506</v>
      </c>
      <c r="DV33" s="36">
        <f t="shared" si="47"/>
        <v>0</v>
      </c>
      <c r="DW33" s="42">
        <f t="shared" si="48"/>
        <v>1</v>
      </c>
      <c r="DX33" s="14">
        <f t="shared" si="49"/>
        <v>-0.11591662529884683</v>
      </c>
      <c r="DY33" s="14">
        <f t="shared" si="50"/>
        <v>-0.51354854888256574</v>
      </c>
      <c r="DZ33" s="14">
        <f t="shared" si="51"/>
        <v>-0.51354854888256574</v>
      </c>
      <c r="EA33" s="14">
        <f t="shared" si="52"/>
        <v>84.593543533523032</v>
      </c>
      <c r="EC33" s="62">
        <f t="shared" si="53"/>
        <v>104.14233382974717</v>
      </c>
      <c r="ED33" s="63">
        <f t="shared" si="54"/>
        <v>102.2134836269022</v>
      </c>
      <c r="EE33" s="63">
        <f t="shared" si="55"/>
        <v>98.585941623641759</v>
      </c>
      <c r="EF33" s="63">
        <f t="shared" si="56"/>
        <v>89.149153354729506</v>
      </c>
      <c r="EG33" s="63">
        <f t="shared" si="57"/>
        <v>84.593543533523032</v>
      </c>
    </row>
    <row r="34" spans="1:137" x14ac:dyDescent="0.3">
      <c r="A34" s="7">
        <v>2000</v>
      </c>
      <c r="B34" s="2" t="s">
        <v>6</v>
      </c>
      <c r="C34" s="4">
        <v>11.801390000000001</v>
      </c>
      <c r="D34" s="4">
        <v>8.1357700000000008</v>
      </c>
      <c r="E34" s="4">
        <v>57.704630000000002</v>
      </c>
      <c r="BS34" s="2" t="s">
        <v>32</v>
      </c>
      <c r="BT34" s="4">
        <v>14.853160000000001</v>
      </c>
      <c r="BU34" s="1">
        <v>13.407920000000001</v>
      </c>
      <c r="BV34" s="11">
        <v>11.437100000000001</v>
      </c>
      <c r="BW34" s="1">
        <v>9.4424499999999991</v>
      </c>
      <c r="BX34" s="12">
        <v>8.490988999999999</v>
      </c>
      <c r="BY34" s="21">
        <f t="shared" si="18"/>
        <v>1.0085003800285233</v>
      </c>
      <c r="BZ34" s="14">
        <f t="shared" si="18"/>
        <v>0.73795440656420908</v>
      </c>
      <c r="CA34" s="14">
        <f t="shared" si="18"/>
        <v>0.36902093155456389</v>
      </c>
      <c r="CB34" s="14">
        <f t="shared" si="18"/>
        <v>-4.3734707388923787E-3</v>
      </c>
      <c r="CC34" s="14">
        <f t="shared" si="18"/>
        <v>-0.18248502484639692</v>
      </c>
      <c r="CD34" s="25">
        <f t="shared" si="19"/>
        <v>0.62516900551114851</v>
      </c>
      <c r="CE34" s="24">
        <f t="shared" si="19"/>
        <v>0.55789080004848812</v>
      </c>
      <c r="CF34" s="24">
        <f t="shared" si="19"/>
        <v>0.46614601517544269</v>
      </c>
      <c r="CG34" s="24">
        <f t="shared" si="19"/>
        <v>0.37329190615126984</v>
      </c>
      <c r="CH34" s="24">
        <f t="shared" si="19"/>
        <v>0.3289998933037786</v>
      </c>
      <c r="CI34" s="49">
        <f t="shared" si="20"/>
        <v>107.51014033066892</v>
      </c>
      <c r="CJ34" s="49">
        <f t="shared" si="20"/>
        <v>103.47344800290929</v>
      </c>
      <c r="CK34" s="49">
        <f t="shared" si="20"/>
        <v>97.968760910526555</v>
      </c>
      <c r="CL34" s="49">
        <f t="shared" si="20"/>
        <v>92.397514369076191</v>
      </c>
      <c r="CM34" s="49">
        <f t="shared" si="20"/>
        <v>89.739993598226718</v>
      </c>
      <c r="CN34" s="25">
        <f t="shared" si="21"/>
        <v>0.37127352274612618</v>
      </c>
      <c r="CO34" s="24">
        <f t="shared" si="21"/>
        <v>0.30399531728346585</v>
      </c>
      <c r="CP34" s="24">
        <f t="shared" si="21"/>
        <v>0.21225053241042038</v>
      </c>
      <c r="CQ34" s="24">
        <f t="shared" si="21"/>
        <v>0.11939642338624755</v>
      </c>
      <c r="CR34" s="24">
        <f t="shared" si="21"/>
        <v>7.5104410538756286E-2</v>
      </c>
      <c r="CS34" s="58">
        <f t="shared" si="22"/>
        <v>122.27641136476757</v>
      </c>
      <c r="CT34" s="58">
        <f t="shared" si="22"/>
        <v>118.23971903700794</v>
      </c>
      <c r="CU34" s="58">
        <f t="shared" si="22"/>
        <v>112.73503194462522</v>
      </c>
      <c r="CV34" s="58">
        <f t="shared" si="22"/>
        <v>107.16378540317486</v>
      </c>
      <c r="CW34" s="58">
        <f t="shared" si="22"/>
        <v>104.50626463232538</v>
      </c>
      <c r="CX34" s="36">
        <f t="shared" si="23"/>
        <v>1</v>
      </c>
      <c r="CY34" s="34">
        <f t="shared" si="24"/>
        <v>0</v>
      </c>
      <c r="CZ34" s="14">
        <f t="shared" si="25"/>
        <v>0.54056328705843426</v>
      </c>
      <c r="DA34" s="14">
        <f t="shared" si="26"/>
        <v>2.3948720982201541</v>
      </c>
      <c r="DB34" s="14">
        <f t="shared" si="27"/>
        <v>0.54056328705843426</v>
      </c>
      <c r="DC34" s="14">
        <f t="shared" si="28"/>
        <v>116.21689861175302</v>
      </c>
      <c r="DD34" s="36">
        <f t="shared" si="29"/>
        <v>1</v>
      </c>
      <c r="DE34" s="34">
        <f t="shared" si="30"/>
        <v>0</v>
      </c>
      <c r="DF34" s="14">
        <f t="shared" si="31"/>
        <v>0.45809924853215567</v>
      </c>
      <c r="DG34" s="43">
        <f t="shared" si="32"/>
        <v>2.0295294460252267</v>
      </c>
      <c r="DH34" s="43">
        <f t="shared" si="33"/>
        <v>0.45809924853215567</v>
      </c>
      <c r="DI34" s="43">
        <f t="shared" si="34"/>
        <v>113.74297745596468</v>
      </c>
      <c r="DJ34" s="36">
        <f t="shared" si="35"/>
        <v>1</v>
      </c>
      <c r="DK34" s="34">
        <f t="shared" si="36"/>
        <v>0</v>
      </c>
      <c r="DL34" s="14">
        <f t="shared" si="37"/>
        <v>0.34564610828668757</v>
      </c>
      <c r="DM34" s="14">
        <f t="shared" si="38"/>
        <v>1.5313252683116239</v>
      </c>
      <c r="DN34" s="14">
        <f t="shared" si="39"/>
        <v>0.34564610828668757</v>
      </c>
      <c r="DO34" s="14">
        <f t="shared" si="40"/>
        <v>110.36938324860063</v>
      </c>
      <c r="DP34" s="36">
        <f t="shared" si="41"/>
        <v>1</v>
      </c>
      <c r="DQ34" s="42">
        <f t="shared" si="42"/>
        <v>0</v>
      </c>
      <c r="DR34" s="14">
        <f t="shared" si="43"/>
        <v>0.23183325059769361</v>
      </c>
      <c r="DS34" s="14">
        <f t="shared" si="44"/>
        <v>1.0270970977651313</v>
      </c>
      <c r="DT34" s="14">
        <f t="shared" si="45"/>
        <v>0.23183325059769361</v>
      </c>
      <c r="DU34" s="14">
        <f t="shared" si="46"/>
        <v>106.95499751793081</v>
      </c>
      <c r="DV34" s="36">
        <f t="shared" si="47"/>
        <v>1</v>
      </c>
      <c r="DW34" s="42">
        <f t="shared" si="48"/>
        <v>0</v>
      </c>
      <c r="DX34" s="14">
        <f t="shared" si="49"/>
        <v>0.17754377856519277</v>
      </c>
      <c r="DY34" s="14">
        <f t="shared" si="50"/>
        <v>0.78657698678007826</v>
      </c>
      <c r="DZ34" s="14">
        <f t="shared" si="51"/>
        <v>0.17754377856519277</v>
      </c>
      <c r="EA34" s="14">
        <f t="shared" si="52"/>
        <v>105.32631335695578</v>
      </c>
      <c r="EC34" s="62">
        <f t="shared" si="53"/>
        <v>116.21689861175302</v>
      </c>
      <c r="ED34" s="63">
        <f t="shared" si="54"/>
        <v>113.74297745596468</v>
      </c>
      <c r="EE34" s="63">
        <f t="shared" si="55"/>
        <v>110.36938324860063</v>
      </c>
      <c r="EF34" s="63">
        <f t="shared" si="56"/>
        <v>106.95499751793081</v>
      </c>
      <c r="EG34" s="63">
        <f t="shared" si="57"/>
        <v>105.32631335695578</v>
      </c>
    </row>
    <row r="35" spans="1:137" x14ac:dyDescent="0.3">
      <c r="A35" s="7">
        <v>2000</v>
      </c>
      <c r="B35" s="2" t="s">
        <v>9</v>
      </c>
      <c r="C35" s="4">
        <v>22.905110000000001</v>
      </c>
      <c r="D35" s="4">
        <v>15.891930000000002</v>
      </c>
      <c r="E35" s="4">
        <v>71.377510000000001</v>
      </c>
      <c r="BS35" s="2" t="s">
        <v>33</v>
      </c>
      <c r="BT35" s="4">
        <v>12.286490000000001</v>
      </c>
      <c r="BU35" s="1">
        <v>10.87228</v>
      </c>
      <c r="BV35" s="11">
        <v>9.2329799999999995</v>
      </c>
      <c r="BW35" s="1">
        <v>7.4128100000000003</v>
      </c>
      <c r="BX35" s="12">
        <v>5.9860559999999996</v>
      </c>
      <c r="BY35" s="21">
        <f t="shared" si="18"/>
        <v>0.52802500312804224</v>
      </c>
      <c r="BZ35" s="14">
        <f t="shared" si="18"/>
        <v>0.26328778222842142</v>
      </c>
      <c r="CA35" s="14">
        <f t="shared" si="18"/>
        <v>-4.3585826514797962E-2</v>
      </c>
      <c r="CB35" s="14">
        <f t="shared" si="18"/>
        <v>-0.38431792950152716</v>
      </c>
      <c r="CC35" s="14">
        <f t="shared" si="18"/>
        <v>-0.65140336155717493</v>
      </c>
      <c r="CD35" s="25">
        <f t="shared" si="19"/>
        <v>0.505686461701922</v>
      </c>
      <c r="CE35" s="24">
        <f t="shared" si="19"/>
        <v>0.43985275176630656</v>
      </c>
      <c r="CF35" s="24">
        <f t="shared" si="19"/>
        <v>0.36354074669106712</v>
      </c>
      <c r="CG35" s="24">
        <f t="shared" si="19"/>
        <v>0.27880895734329758</v>
      </c>
      <c r="CH35" s="24">
        <f t="shared" si="19"/>
        <v>0.21239130438830567</v>
      </c>
      <c r="CI35" s="49">
        <f t="shared" si="20"/>
        <v>100.34118770211532</v>
      </c>
      <c r="CJ35" s="49">
        <f t="shared" si="20"/>
        <v>96.391165105978388</v>
      </c>
      <c r="CK35" s="49">
        <f t="shared" si="20"/>
        <v>91.812444801464025</v>
      </c>
      <c r="CL35" s="49">
        <f t="shared" si="20"/>
        <v>86.728537440597847</v>
      </c>
      <c r="CM35" s="49">
        <f t="shared" si="20"/>
        <v>82.743478263298343</v>
      </c>
      <c r="CN35" s="25">
        <f t="shared" si="21"/>
        <v>0.25179097893689972</v>
      </c>
      <c r="CO35" s="24">
        <f t="shared" si="21"/>
        <v>0.18595726900128426</v>
      </c>
      <c r="CP35" s="24">
        <f t="shared" si="21"/>
        <v>0.10964526392604479</v>
      </c>
      <c r="CQ35" s="24">
        <f t="shared" si="21"/>
        <v>2.491347457827529E-2</v>
      </c>
      <c r="CR35" s="24">
        <f t="shared" si="21"/>
        <v>-4.1504178376716626E-2</v>
      </c>
      <c r="CS35" s="58">
        <f t="shared" si="22"/>
        <v>115.10745873621399</v>
      </c>
      <c r="CT35" s="58">
        <f t="shared" si="22"/>
        <v>111.15743614007705</v>
      </c>
      <c r="CU35" s="58">
        <f t="shared" si="22"/>
        <v>106.57871583556269</v>
      </c>
      <c r="CV35" s="58">
        <f t="shared" si="22"/>
        <v>101.49480847469651</v>
      </c>
      <c r="CW35" s="58">
        <f t="shared" si="22"/>
        <v>97.509749297397008</v>
      </c>
      <c r="CX35" s="36">
        <f t="shared" si="23"/>
        <v>1</v>
      </c>
      <c r="CY35" s="34">
        <f t="shared" si="24"/>
        <v>0</v>
      </c>
      <c r="CZ35" s="14">
        <f t="shared" si="25"/>
        <v>0.39411150481863777</v>
      </c>
      <c r="DA35" s="14">
        <f t="shared" si="26"/>
        <v>1.7460428206543832</v>
      </c>
      <c r="DB35" s="14">
        <f t="shared" si="27"/>
        <v>0.39411150481863777</v>
      </c>
      <c r="DC35" s="14">
        <f t="shared" si="28"/>
        <v>111.82334514455913</v>
      </c>
      <c r="DD35" s="36">
        <f t="shared" si="29"/>
        <v>1</v>
      </c>
      <c r="DE35" s="34">
        <f t="shared" si="30"/>
        <v>0</v>
      </c>
      <c r="DF35" s="14">
        <f t="shared" si="31"/>
        <v>0.31341800898109634</v>
      </c>
      <c r="DG35" s="43">
        <f t="shared" si="32"/>
        <v>1.3885442514474773</v>
      </c>
      <c r="DH35" s="43">
        <f t="shared" si="33"/>
        <v>0.31341800898109634</v>
      </c>
      <c r="DI35" s="43">
        <f t="shared" si="34"/>
        <v>109.40254026943289</v>
      </c>
      <c r="DJ35" s="36">
        <f t="shared" si="35"/>
        <v>1</v>
      </c>
      <c r="DK35" s="34">
        <f t="shared" si="36"/>
        <v>0</v>
      </c>
      <c r="DL35" s="14">
        <f t="shared" si="37"/>
        <v>0.21988108891513602</v>
      </c>
      <c r="DM35" s="14">
        <f t="shared" si="38"/>
        <v>0.9741451137657462</v>
      </c>
      <c r="DN35" s="14">
        <f t="shared" si="39"/>
        <v>0.21988108891513602</v>
      </c>
      <c r="DO35" s="14">
        <f t="shared" si="40"/>
        <v>106.59643266745408</v>
      </c>
      <c r="DP35" s="36">
        <f t="shared" si="41"/>
        <v>1</v>
      </c>
      <c r="DQ35" s="42">
        <f t="shared" si="42"/>
        <v>0</v>
      </c>
      <c r="DR35" s="14">
        <f t="shared" si="43"/>
        <v>0.11602389633509648</v>
      </c>
      <c r="DS35" s="14">
        <f t="shared" si="44"/>
        <v>0.5140237946452948</v>
      </c>
      <c r="DT35" s="14">
        <f t="shared" si="45"/>
        <v>0.11602389633509648</v>
      </c>
      <c r="DU35" s="14">
        <f t="shared" si="46"/>
        <v>103.48071689005289</v>
      </c>
      <c r="DV35" s="36">
        <f t="shared" si="47"/>
        <v>1</v>
      </c>
      <c r="DW35" s="42">
        <f t="shared" si="48"/>
        <v>0</v>
      </c>
      <c r="DX35" s="14">
        <f t="shared" si="49"/>
        <v>3.4614651625897941E-2</v>
      </c>
      <c r="DY35" s="14">
        <f t="shared" si="50"/>
        <v>0.15335422392366935</v>
      </c>
      <c r="DZ35" s="14">
        <f t="shared" si="51"/>
        <v>3.4614651625897941E-2</v>
      </c>
      <c r="EA35" s="14">
        <f t="shared" si="52"/>
        <v>101.03843954877694</v>
      </c>
      <c r="EC35" s="62">
        <f t="shared" si="53"/>
        <v>111.82334514455913</v>
      </c>
      <c r="ED35" s="63">
        <f t="shared" si="54"/>
        <v>109.40254026943289</v>
      </c>
      <c r="EE35" s="63">
        <f t="shared" si="55"/>
        <v>106.59643266745408</v>
      </c>
      <c r="EF35" s="63">
        <f t="shared" si="56"/>
        <v>103.48071689005289</v>
      </c>
      <c r="EG35" s="63">
        <f t="shared" si="57"/>
        <v>101.03843954877694</v>
      </c>
    </row>
    <row r="36" spans="1:137" x14ac:dyDescent="0.3">
      <c r="A36" s="7">
        <v>2000</v>
      </c>
      <c r="B36" s="2" t="s">
        <v>14</v>
      </c>
      <c r="C36" s="4">
        <v>21.547499999999999</v>
      </c>
      <c r="D36" s="4">
        <v>11.088470000000001</v>
      </c>
      <c r="E36" s="4">
        <v>63.917120000000004</v>
      </c>
      <c r="BS36" s="2" t="s">
        <v>34</v>
      </c>
      <c r="BT36" s="4">
        <v>7.9649200000000002</v>
      </c>
      <c r="BU36" s="1">
        <v>7.1915509999999996</v>
      </c>
      <c r="BV36" s="11">
        <v>5.5475399999999997</v>
      </c>
      <c r="BW36" s="1">
        <v>4.3876499999999998</v>
      </c>
      <c r="BX36" s="12">
        <v>3.7519499999999999</v>
      </c>
      <c r="BY36" s="21">
        <f t="shared" si="18"/>
        <v>-0.28096406619205438</v>
      </c>
      <c r="BZ36" s="14">
        <f t="shared" si="18"/>
        <v>-0.42573716197692291</v>
      </c>
      <c r="CA36" s="14">
        <f t="shared" si="18"/>
        <v>-0.73349266028934201</v>
      </c>
      <c r="CB36" s="14">
        <f t="shared" si="18"/>
        <v>-0.95062169710089117</v>
      </c>
      <c r="CC36" s="14">
        <f t="shared" si="18"/>
        <v>-1.069623437525502</v>
      </c>
      <c r="CD36" s="25">
        <f t="shared" si="19"/>
        <v>0.30451055017077916</v>
      </c>
      <c r="CE36" s="24">
        <f t="shared" si="19"/>
        <v>0.26850900130660976</v>
      </c>
      <c r="CF36" s="24">
        <f t="shared" si="19"/>
        <v>0.19197769173804416</v>
      </c>
      <c r="CG36" s="24">
        <f t="shared" si="19"/>
        <v>0.13798297962511827</v>
      </c>
      <c r="CH36" s="24">
        <f t="shared" si="19"/>
        <v>0.10839014022639336</v>
      </c>
      <c r="CI36" s="49">
        <f t="shared" si="20"/>
        <v>88.270633010246755</v>
      </c>
      <c r="CJ36" s="49">
        <f t="shared" si="20"/>
        <v>86.110540078396582</v>
      </c>
      <c r="CK36" s="49">
        <f t="shared" si="20"/>
        <v>81.518661504282647</v>
      </c>
      <c r="CL36" s="49">
        <f t="shared" si="20"/>
        <v>78.278978777507092</v>
      </c>
      <c r="CM36" s="49">
        <f t="shared" si="20"/>
        <v>76.5034084135836</v>
      </c>
      <c r="CN36" s="25">
        <f t="shared" si="21"/>
        <v>5.0615067405756803E-2</v>
      </c>
      <c r="CO36" s="24">
        <f t="shared" si="21"/>
        <v>1.4613518541587397E-2</v>
      </c>
      <c r="CP36" s="24">
        <f t="shared" si="21"/>
        <v>-6.1917791026978142E-2</v>
      </c>
      <c r="CQ36" s="24">
        <f t="shared" si="21"/>
        <v>-0.11591250313990407</v>
      </c>
      <c r="CR36" s="24">
        <f t="shared" si="21"/>
        <v>-0.14550534253862896</v>
      </c>
      <c r="CS36" s="58">
        <f t="shared" si="22"/>
        <v>103.03690404434541</v>
      </c>
      <c r="CT36" s="58">
        <f t="shared" si="22"/>
        <v>100.87681111249525</v>
      </c>
      <c r="CU36" s="58">
        <f t="shared" si="22"/>
        <v>96.284932538381312</v>
      </c>
      <c r="CV36" s="58">
        <f t="shared" si="22"/>
        <v>93.045249811605757</v>
      </c>
      <c r="CW36" s="58">
        <f t="shared" si="22"/>
        <v>91.269679447682265</v>
      </c>
      <c r="CX36" s="36">
        <f t="shared" si="23"/>
        <v>1</v>
      </c>
      <c r="CY36" s="34">
        <f t="shared" si="24"/>
        <v>0</v>
      </c>
      <c r="CZ36" s="14">
        <f t="shared" si="25"/>
        <v>0.14752677496476604</v>
      </c>
      <c r="DA36" s="14">
        <f t="shared" si="26"/>
        <v>0.65359184680503402</v>
      </c>
      <c r="DB36" s="14">
        <f t="shared" si="27"/>
        <v>0.14752677496476604</v>
      </c>
      <c r="DC36" s="14">
        <f t="shared" si="28"/>
        <v>104.42580324894298</v>
      </c>
      <c r="DD36" s="36">
        <f t="shared" si="29"/>
        <v>1</v>
      </c>
      <c r="DE36" s="34">
        <f t="shared" si="30"/>
        <v>0</v>
      </c>
      <c r="DF36" s="14">
        <f t="shared" si="31"/>
        <v>0.10339906537256711</v>
      </c>
      <c r="DG36" s="43">
        <f t="shared" si="32"/>
        <v>0.45809166580717953</v>
      </c>
      <c r="DH36" s="43">
        <f t="shared" si="33"/>
        <v>0.10339906537256711</v>
      </c>
      <c r="DI36" s="43">
        <f t="shared" si="34"/>
        <v>103.10197196117701</v>
      </c>
      <c r="DJ36" s="36">
        <f t="shared" si="35"/>
        <v>1</v>
      </c>
      <c r="DK36" s="34">
        <f t="shared" si="36"/>
        <v>0</v>
      </c>
      <c r="DL36" s="14">
        <f t="shared" si="37"/>
        <v>9.5933400663026115E-3</v>
      </c>
      <c r="DM36" s="14">
        <f t="shared" si="38"/>
        <v>4.2501633025333552E-2</v>
      </c>
      <c r="DN36" s="14">
        <f t="shared" si="39"/>
        <v>9.5933400663026115E-3</v>
      </c>
      <c r="DO36" s="14">
        <f t="shared" si="40"/>
        <v>100.28780020198907</v>
      </c>
      <c r="DP36" s="36">
        <f t="shared" si="41"/>
        <v>0</v>
      </c>
      <c r="DQ36" s="42">
        <f t="shared" si="42"/>
        <v>1</v>
      </c>
      <c r="DR36" s="14">
        <f t="shared" si="43"/>
        <v>-5.6588895165385698E-2</v>
      </c>
      <c r="DS36" s="14">
        <f t="shared" si="44"/>
        <v>-0.25070730725750845</v>
      </c>
      <c r="DT36" s="14">
        <f t="shared" si="45"/>
        <v>-0.25070730725750845</v>
      </c>
      <c r="DU36" s="14">
        <f t="shared" si="46"/>
        <v>92.478780782274754</v>
      </c>
      <c r="DV36" s="36">
        <f t="shared" si="47"/>
        <v>0</v>
      </c>
      <c r="DW36" s="42">
        <f t="shared" si="48"/>
        <v>1</v>
      </c>
      <c r="DX36" s="14">
        <f t="shared" si="49"/>
        <v>-9.2861340773834997E-2</v>
      </c>
      <c r="DY36" s="14">
        <f t="shared" si="50"/>
        <v>-0.41140610053773558</v>
      </c>
      <c r="DZ36" s="14">
        <f t="shared" si="51"/>
        <v>-0.41140610053773558</v>
      </c>
      <c r="EA36" s="14">
        <f t="shared" si="52"/>
        <v>87.657816983867932</v>
      </c>
      <c r="EC36" s="62">
        <f t="shared" si="53"/>
        <v>104.42580324894298</v>
      </c>
      <c r="ED36" s="63">
        <f t="shared" si="54"/>
        <v>103.10197196117701</v>
      </c>
      <c r="EE36" s="63">
        <f t="shared" si="55"/>
        <v>100.28780020198907</v>
      </c>
      <c r="EF36" s="63">
        <f t="shared" si="56"/>
        <v>92.478780782274754</v>
      </c>
      <c r="EG36" s="63">
        <f t="shared" si="57"/>
        <v>87.657816983867932</v>
      </c>
    </row>
    <row r="37" spans="1:137" x14ac:dyDescent="0.3">
      <c r="A37" s="7">
        <v>2000</v>
      </c>
      <c r="B37" s="2" t="s">
        <v>22</v>
      </c>
      <c r="C37" s="4">
        <v>21.466070000000002</v>
      </c>
      <c r="D37" s="4">
        <v>10.22104</v>
      </c>
      <c r="E37" s="4">
        <v>70.034040000000005</v>
      </c>
    </row>
    <row r="38" spans="1:137" x14ac:dyDescent="0.3">
      <c r="A38" s="7">
        <v>2000</v>
      </c>
      <c r="B38" s="2" t="s">
        <v>25</v>
      </c>
      <c r="C38" s="4">
        <v>7.5152800000000006</v>
      </c>
      <c r="D38" s="4">
        <v>6.7953799999999998</v>
      </c>
      <c r="E38" s="4">
        <v>47.725349999999999</v>
      </c>
      <c r="BS38" s="2" t="s">
        <v>40</v>
      </c>
      <c r="BT38" s="19">
        <f>AVERAGE(BT5:BT36)</f>
        <v>9.4658128124999994</v>
      </c>
      <c r="BV38" t="s">
        <v>44</v>
      </c>
      <c r="BW38" s="19">
        <f>MAX(BT5:BX36)</f>
        <v>22.905110000000001</v>
      </c>
      <c r="BY38" t="s">
        <v>44</v>
      </c>
      <c r="BZ38" s="14">
        <f>MAX(BY5:CC36)</f>
        <v>2.5158089592513408</v>
      </c>
      <c r="CD38" t="s">
        <v>44</v>
      </c>
      <c r="CE38" s="19">
        <f>MAX(CD5:CH36)</f>
        <v>1</v>
      </c>
      <c r="CI38" s="33" t="s">
        <v>44</v>
      </c>
      <c r="CJ38" s="52">
        <f>MAX(CI5:CM36)</f>
        <v>130</v>
      </c>
      <c r="CN38" t="s">
        <v>44</v>
      </c>
      <c r="CO38" s="14">
        <f>MAX(CN5:CR36)</f>
        <v>0.74610451723497773</v>
      </c>
      <c r="CS38" s="54" t="s">
        <v>44</v>
      </c>
      <c r="CT38" s="15">
        <f>MAX(CS5:CW36)</f>
        <v>144.76627103409868</v>
      </c>
      <c r="CX38" t="s">
        <v>44</v>
      </c>
      <c r="CY38" s="14">
        <f>MAX(DC5:DC36,DI5:DI36,DO5:DO36,DU5,DU5:DU36,EA5:EA36)</f>
        <v>130</v>
      </c>
      <c r="EC38" s="13" t="s">
        <v>44</v>
      </c>
      <c r="ED38" s="63">
        <f>MAX(EC5:EG36)</f>
        <v>130</v>
      </c>
    </row>
    <row r="39" spans="1:137" x14ac:dyDescent="0.3">
      <c r="A39" s="7">
        <v>2000</v>
      </c>
      <c r="B39" s="2" t="s">
        <v>29</v>
      </c>
      <c r="C39" s="4">
        <v>9.723279999999999</v>
      </c>
      <c r="D39" s="4">
        <v>7.431989999999999</v>
      </c>
      <c r="E39" s="4">
        <v>56.311929999999997</v>
      </c>
      <c r="BS39" s="2" t="s">
        <v>41</v>
      </c>
      <c r="BT39" s="19">
        <f>_xlfn.STDEV.P(BT5:BT36)</f>
        <v>5.3419386786424727</v>
      </c>
      <c r="BV39" t="s">
        <v>45</v>
      </c>
      <c r="BW39" s="19">
        <f>MIN(BT5:BX36)</f>
        <v>1.423562</v>
      </c>
      <c r="BY39" t="s">
        <v>45</v>
      </c>
      <c r="BZ39" s="14">
        <f>MIN(BY5:CC36)</f>
        <v>-1.505492911151078</v>
      </c>
      <c r="CD39" t="s">
        <v>45</v>
      </c>
      <c r="CE39" s="19">
        <f>MIN(CD5:CH36)</f>
        <v>0</v>
      </c>
      <c r="CI39" s="33" t="s">
        <v>45</v>
      </c>
      <c r="CJ39" s="52">
        <f>MIN(CI5:CM36)</f>
        <v>70</v>
      </c>
      <c r="CN39" t="s">
        <v>45</v>
      </c>
      <c r="CO39" s="14">
        <f>MIN(CN5:CR36)</f>
        <v>-0.25389548276502233</v>
      </c>
      <c r="CS39" s="54" t="s">
        <v>45</v>
      </c>
      <c r="CT39" s="15">
        <f>MIN(CS5:CW36)</f>
        <v>84.766271034098665</v>
      </c>
      <c r="CX39" t="s">
        <v>45</v>
      </c>
      <c r="CY39" s="14">
        <f>MIN(DC5:DC36,DI5:DI36,DO5:DO36,DU5,DU5:DU36,EA5:EA36)</f>
        <v>70</v>
      </c>
      <c r="EC39" s="13" t="s">
        <v>45</v>
      </c>
      <c r="ED39" s="63">
        <f>MIN(EC5:EG36)</f>
        <v>70</v>
      </c>
    </row>
    <row r="40" spans="1:137" x14ac:dyDescent="0.3">
      <c r="A40" s="7">
        <v>2000</v>
      </c>
      <c r="B40" s="2" t="s">
        <v>32</v>
      </c>
      <c r="C40" s="4">
        <v>14.853160000000001</v>
      </c>
      <c r="D40" s="4">
        <v>9.8937300000000015</v>
      </c>
      <c r="E40" s="4">
        <v>62.164109999999994</v>
      </c>
      <c r="CS40" s="54"/>
      <c r="CT40" s="54"/>
      <c r="EC40" s="13"/>
      <c r="ED40" s="13"/>
    </row>
    <row r="41" spans="1:137" x14ac:dyDescent="0.3">
      <c r="A41" s="7">
        <v>2000</v>
      </c>
      <c r="B41" s="2" t="s">
        <v>33</v>
      </c>
      <c r="C41" s="4">
        <v>12.286490000000001</v>
      </c>
      <c r="D41" s="4">
        <v>6.9041399999999999</v>
      </c>
      <c r="E41" s="4">
        <v>58.470120000000001</v>
      </c>
      <c r="CI41" s="33" t="s">
        <v>50</v>
      </c>
      <c r="CJ41" s="17">
        <f>CJ38-CJ39</f>
        <v>60</v>
      </c>
      <c r="CN41" t="s">
        <v>50</v>
      </c>
      <c r="CO41" s="14">
        <f>CO38-CO39</f>
        <v>1</v>
      </c>
      <c r="CS41" s="54" t="s">
        <v>50</v>
      </c>
      <c r="CT41" s="15">
        <f>CT38-CT39</f>
        <v>60.000000000000014</v>
      </c>
      <c r="CX41" t="s">
        <v>50</v>
      </c>
      <c r="CY41" s="14">
        <f>CY38-CY39</f>
        <v>60</v>
      </c>
      <c r="EC41" s="13" t="s">
        <v>50</v>
      </c>
      <c r="ED41" s="63">
        <f>ED38-ED39</f>
        <v>60</v>
      </c>
    </row>
    <row r="42" spans="1:137" x14ac:dyDescent="0.3">
      <c r="A42"/>
    </row>
    <row r="43" spans="1:137" x14ac:dyDescent="0.3">
      <c r="A43" s="8">
        <v>2005</v>
      </c>
      <c r="B43" s="16" t="s">
        <v>73</v>
      </c>
      <c r="C43" s="35">
        <f>AVERAGE(C44:C54)</f>
        <v>4.3610059090909088</v>
      </c>
      <c r="D43" s="35">
        <f t="shared" ref="D43:E43" si="121">AVERAGE(D44:D54)</f>
        <v>4.4296478181818193</v>
      </c>
      <c r="E43" s="35">
        <f t="shared" si="121"/>
        <v>42.782344545454549</v>
      </c>
      <c r="CD43" t="s">
        <v>63</v>
      </c>
      <c r="CE43" s="14">
        <f>AVERAGE(CD5:CH36)</f>
        <v>0.25684032902330883</v>
      </c>
      <c r="CG43">
        <f>(CD5-CE43)/CE44</f>
        <v>-0.45335639877742412</v>
      </c>
    </row>
    <row r="44" spans="1:137" x14ac:dyDescent="0.3">
      <c r="A44" s="8">
        <v>2005</v>
      </c>
      <c r="B44" s="3" t="s">
        <v>3</v>
      </c>
      <c r="C44" s="1">
        <v>4.152704</v>
      </c>
      <c r="D44" s="1">
        <v>4.5265370000000003</v>
      </c>
      <c r="E44" s="1">
        <v>41.825020000000002</v>
      </c>
      <c r="CD44" t="s">
        <v>64</v>
      </c>
      <c r="CE44">
        <f>_xlfn.STDEV.P(CD5:CH36)</f>
        <v>0.21593116728017187</v>
      </c>
    </row>
    <row r="45" spans="1:137" x14ac:dyDescent="0.3">
      <c r="A45" s="8">
        <v>2005</v>
      </c>
      <c r="B45" s="3" t="s">
        <v>4</v>
      </c>
      <c r="C45" s="1">
        <v>3.069734</v>
      </c>
      <c r="D45" s="1">
        <v>4.7674240000000001</v>
      </c>
      <c r="E45" s="1">
        <v>38.935299999999998</v>
      </c>
    </row>
    <row r="46" spans="1:137" x14ac:dyDescent="0.3">
      <c r="A46" s="8">
        <v>2005</v>
      </c>
      <c r="B46" s="3" t="s">
        <v>5</v>
      </c>
      <c r="C46" s="1">
        <v>3.5998559999999999</v>
      </c>
      <c r="D46" s="1">
        <v>4.0308890000000002</v>
      </c>
      <c r="E46" s="1">
        <v>38.922409999999999</v>
      </c>
    </row>
    <row r="47" spans="1:137" x14ac:dyDescent="0.3">
      <c r="A47" s="8">
        <v>2005</v>
      </c>
      <c r="B47" s="3" t="s">
        <v>7</v>
      </c>
      <c r="C47" s="1">
        <v>3.2829259999999998</v>
      </c>
      <c r="D47" s="1">
        <v>3.8429069999999999</v>
      </c>
      <c r="E47" s="1">
        <v>38.126519999999999</v>
      </c>
    </row>
    <row r="48" spans="1:137" x14ac:dyDescent="0.3">
      <c r="A48" s="8">
        <v>2005</v>
      </c>
      <c r="B48" s="3" t="s">
        <v>10</v>
      </c>
      <c r="C48" s="1">
        <v>4.4100570000000001</v>
      </c>
      <c r="D48" s="1">
        <v>5.827547</v>
      </c>
      <c r="E48" s="1">
        <v>47.452770000000001</v>
      </c>
    </row>
    <row r="49" spans="1:5" x14ac:dyDescent="0.3">
      <c r="A49" s="8">
        <v>2005</v>
      </c>
      <c r="B49" s="3" t="s">
        <v>12</v>
      </c>
      <c r="C49" s="1">
        <v>4.8327939999999998</v>
      </c>
      <c r="D49" s="1">
        <v>4.9840590000000002</v>
      </c>
      <c r="E49" s="1">
        <v>49.553379999999997</v>
      </c>
    </row>
    <row r="50" spans="1:5" x14ac:dyDescent="0.3">
      <c r="A50" s="8">
        <v>2005</v>
      </c>
      <c r="B50" s="3" t="s">
        <v>21</v>
      </c>
      <c r="C50" s="1">
        <v>2.773129</v>
      </c>
      <c r="D50" s="1">
        <v>3.2984870000000002</v>
      </c>
      <c r="E50" s="1">
        <v>32.637729999999998</v>
      </c>
    </row>
    <row r="51" spans="1:5" x14ac:dyDescent="0.3">
      <c r="A51" s="8">
        <v>2005</v>
      </c>
      <c r="B51" s="3" t="s">
        <v>27</v>
      </c>
      <c r="C51" s="1">
        <v>6.418291</v>
      </c>
      <c r="D51" s="1">
        <v>4.5237319999999999</v>
      </c>
      <c r="E51" s="1">
        <v>44.891559999999998</v>
      </c>
    </row>
    <row r="52" spans="1:5" x14ac:dyDescent="0.3">
      <c r="A52" s="8">
        <v>2005</v>
      </c>
      <c r="B52" s="3" t="s">
        <v>28</v>
      </c>
      <c r="C52" s="1">
        <v>3.7291859999999999</v>
      </c>
      <c r="D52" s="1">
        <v>3.316681</v>
      </c>
      <c r="E52" s="1">
        <v>38.963920000000002</v>
      </c>
    </row>
    <row r="53" spans="1:5" x14ac:dyDescent="0.3">
      <c r="A53" s="8">
        <v>2005</v>
      </c>
      <c r="B53" s="3" t="s">
        <v>30</v>
      </c>
      <c r="C53" s="1">
        <v>4.5108370000000004</v>
      </c>
      <c r="D53" s="1">
        <v>4.089906</v>
      </c>
      <c r="E53" s="1">
        <v>41.815379999999998</v>
      </c>
    </row>
    <row r="54" spans="1:5" x14ac:dyDescent="0.3">
      <c r="A54" s="8">
        <v>2005</v>
      </c>
      <c r="B54" s="3" t="s">
        <v>34</v>
      </c>
      <c r="C54" s="1">
        <v>7.1915509999999996</v>
      </c>
      <c r="D54" s="1">
        <v>5.517957</v>
      </c>
      <c r="E54" s="1">
        <v>57.4818</v>
      </c>
    </row>
    <row r="55" spans="1:5" x14ac:dyDescent="0.3">
      <c r="A55"/>
      <c r="B55" s="33"/>
    </row>
    <row r="56" spans="1:5" x14ac:dyDescent="0.3">
      <c r="A56" s="8">
        <v>2005</v>
      </c>
      <c r="B56" s="16" t="s">
        <v>74</v>
      </c>
      <c r="C56" s="35">
        <f>AVERAGE(C57:C69)</f>
        <v>8.3980983846153858</v>
      </c>
      <c r="D56" s="35">
        <f t="shared" ref="D56:E56" si="122">AVERAGE(D57:D69)</f>
        <v>5.0963292307692303</v>
      </c>
      <c r="E56" s="35">
        <f t="shared" si="122"/>
        <v>46.111489999999996</v>
      </c>
    </row>
    <row r="57" spans="1:5" x14ac:dyDescent="0.3">
      <c r="A57" s="8">
        <v>2005</v>
      </c>
      <c r="B57" s="3" t="s">
        <v>11</v>
      </c>
      <c r="C57" s="1">
        <v>2.585458</v>
      </c>
      <c r="D57" s="1">
        <v>2.708361</v>
      </c>
      <c r="E57" s="1">
        <v>28.275670000000002</v>
      </c>
    </row>
    <row r="58" spans="1:5" x14ac:dyDescent="0.3">
      <c r="A58" s="8">
        <v>2005</v>
      </c>
      <c r="B58" s="3" t="s">
        <v>8</v>
      </c>
      <c r="C58" s="1">
        <v>6.4188929999999997</v>
      </c>
      <c r="D58" s="1">
        <v>4.7707839999999999</v>
      </c>
      <c r="E58" s="1">
        <v>43.718910000000001</v>
      </c>
    </row>
    <row r="59" spans="1:5" x14ac:dyDescent="0.3">
      <c r="A59" s="8">
        <v>2005</v>
      </c>
      <c r="B59" s="3" t="s">
        <v>13</v>
      </c>
      <c r="C59" s="1">
        <v>10.427250000000001</v>
      </c>
      <c r="D59" s="1">
        <v>6.5789689999999998</v>
      </c>
      <c r="E59" s="1">
        <v>56.02308</v>
      </c>
    </row>
    <row r="60" spans="1:5" x14ac:dyDescent="0.3">
      <c r="A60" s="8">
        <v>2005</v>
      </c>
      <c r="B60" s="3" t="s">
        <v>15</v>
      </c>
      <c r="C60" s="1">
        <v>12.79027</v>
      </c>
      <c r="D60" s="1">
        <v>4.2686270000000004</v>
      </c>
      <c r="E60" s="1">
        <v>49.948729999999998</v>
      </c>
    </row>
    <row r="61" spans="1:5" x14ac:dyDescent="0.3">
      <c r="A61" s="8">
        <v>2005</v>
      </c>
      <c r="B61" s="3" t="s">
        <v>16</v>
      </c>
      <c r="C61" s="1">
        <v>5.5415799999999997</v>
      </c>
      <c r="D61" s="1">
        <v>5.9636630000000004</v>
      </c>
      <c r="E61" s="1">
        <v>46.90963</v>
      </c>
    </row>
    <row r="62" spans="1:5" x14ac:dyDescent="0.3">
      <c r="A62" s="8">
        <v>2005</v>
      </c>
      <c r="B62" s="3" t="s">
        <v>17</v>
      </c>
      <c r="C62" s="1">
        <v>5.3142040000000001</v>
      </c>
      <c r="D62" s="1">
        <v>4.2161359999999997</v>
      </c>
      <c r="E62" s="1">
        <v>38.653379999999999</v>
      </c>
    </row>
    <row r="63" spans="1:5" x14ac:dyDescent="0.3">
      <c r="A63" s="8">
        <v>2005</v>
      </c>
      <c r="B63" s="3" t="s">
        <v>18</v>
      </c>
      <c r="C63" s="1">
        <v>12.567819999999999</v>
      </c>
      <c r="D63" s="1">
        <v>7.7355150000000004</v>
      </c>
      <c r="E63" s="1">
        <v>58.458599999999997</v>
      </c>
    </row>
    <row r="64" spans="1:5" x14ac:dyDescent="0.3">
      <c r="A64" s="8">
        <v>2005</v>
      </c>
      <c r="B64" s="3" t="s">
        <v>19</v>
      </c>
      <c r="C64" s="1">
        <v>8.1190829999999998</v>
      </c>
      <c r="D64" s="1">
        <v>5.0879640000000004</v>
      </c>
      <c r="E64" s="1">
        <v>41.191200000000002</v>
      </c>
    </row>
    <row r="65" spans="1:5" x14ac:dyDescent="0.3">
      <c r="A65" s="8">
        <v>2005</v>
      </c>
      <c r="B65" s="3" t="s">
        <v>80</v>
      </c>
      <c r="C65" s="1">
        <v>8.0003810000000009</v>
      </c>
      <c r="D65" s="1">
        <v>4.6713360000000002</v>
      </c>
      <c r="E65" s="1">
        <v>45.722900000000003</v>
      </c>
    </row>
    <row r="66" spans="1:5" x14ac:dyDescent="0.3">
      <c r="A66" s="8">
        <v>2005</v>
      </c>
      <c r="B66" s="3" t="s">
        <v>23</v>
      </c>
      <c r="C66" s="1">
        <v>12.69713</v>
      </c>
      <c r="D66" s="1">
        <v>6.6699510000000002</v>
      </c>
      <c r="E66" s="1">
        <v>53.539549999999998</v>
      </c>
    </row>
    <row r="67" spans="1:5" x14ac:dyDescent="0.3">
      <c r="A67" s="8">
        <v>2005</v>
      </c>
      <c r="B67" s="3" t="s">
        <v>24</v>
      </c>
      <c r="C67" s="1">
        <v>8.1280579999999993</v>
      </c>
      <c r="D67" s="1">
        <v>5.142137</v>
      </c>
      <c r="E67" s="1">
        <v>43.386069999999997</v>
      </c>
    </row>
    <row r="68" spans="1:5" x14ac:dyDescent="0.3">
      <c r="A68" s="8">
        <v>2005</v>
      </c>
      <c r="B68" s="3" t="s">
        <v>26</v>
      </c>
      <c r="C68" s="1">
        <v>9.9126469999999998</v>
      </c>
      <c r="D68" s="1">
        <v>4.1684400000000004</v>
      </c>
      <c r="E68" s="1">
        <v>49.526760000000003</v>
      </c>
    </row>
    <row r="69" spans="1:5" x14ac:dyDescent="0.3">
      <c r="A69" s="8">
        <v>2005</v>
      </c>
      <c r="B69" s="3" t="s">
        <v>31</v>
      </c>
      <c r="C69" s="1">
        <v>6.6725050000000001</v>
      </c>
      <c r="D69" s="1">
        <v>4.270397</v>
      </c>
      <c r="E69" s="1">
        <v>44.094889999999999</v>
      </c>
    </row>
    <row r="70" spans="1:5" x14ac:dyDescent="0.3">
      <c r="A70"/>
      <c r="B70" s="33"/>
    </row>
    <row r="71" spans="1:5" x14ac:dyDescent="0.3">
      <c r="A71" s="8">
        <v>2005</v>
      </c>
      <c r="B71" s="16" t="s">
        <v>75</v>
      </c>
      <c r="C71" s="35">
        <f>AVERAGE(C72:C79)</f>
        <v>13.761791875</v>
      </c>
      <c r="D71" s="35">
        <f t="shared" ref="D71:E71" si="123">AVERAGE(D72:D79)</f>
        <v>5.8216782499999997</v>
      </c>
      <c r="E71" s="35">
        <f t="shared" si="123"/>
        <v>53.219563749999999</v>
      </c>
    </row>
    <row r="72" spans="1:5" x14ac:dyDescent="0.3">
      <c r="A72" s="8">
        <v>2005</v>
      </c>
      <c r="B72" s="3" t="s">
        <v>6</v>
      </c>
      <c r="C72" s="1">
        <v>10.168850000000001</v>
      </c>
      <c r="D72" s="1">
        <v>5.1053059999999997</v>
      </c>
      <c r="E72" s="1">
        <v>48.99924</v>
      </c>
    </row>
    <row r="73" spans="1:5" x14ac:dyDescent="0.3">
      <c r="A73" s="8">
        <v>2005</v>
      </c>
      <c r="B73" s="3" t="s">
        <v>9</v>
      </c>
      <c r="C73" s="1">
        <v>21.32685</v>
      </c>
      <c r="D73" s="1">
        <v>9.6516909999999996</v>
      </c>
      <c r="E73" s="1">
        <v>64.650710000000004</v>
      </c>
    </row>
    <row r="74" spans="1:5" x14ac:dyDescent="0.3">
      <c r="A74" s="8">
        <v>2005</v>
      </c>
      <c r="B74" s="3" t="s">
        <v>14</v>
      </c>
      <c r="C74" s="1">
        <v>19.8581</v>
      </c>
      <c r="D74" s="1">
        <v>7.0868120000000001</v>
      </c>
      <c r="E74" s="1">
        <v>57.977620000000002</v>
      </c>
    </row>
    <row r="75" spans="1:5" x14ac:dyDescent="0.3">
      <c r="A75" s="8">
        <v>2005</v>
      </c>
      <c r="B75" s="3" t="s">
        <v>22</v>
      </c>
      <c r="C75" s="1">
        <v>19.326339999999998</v>
      </c>
      <c r="D75" s="1">
        <v>6.1750990000000003</v>
      </c>
      <c r="E75" s="1">
        <v>62.591900000000003</v>
      </c>
    </row>
    <row r="76" spans="1:5" x14ac:dyDescent="0.3">
      <c r="A76" s="8">
        <v>2005</v>
      </c>
      <c r="B76" s="3" t="s">
        <v>25</v>
      </c>
      <c r="C76" s="1">
        <v>6.5751749999999998</v>
      </c>
      <c r="D76" s="1">
        <v>3.9440559999999998</v>
      </c>
      <c r="E76" s="1">
        <v>39.770440000000001</v>
      </c>
    </row>
    <row r="77" spans="1:5" x14ac:dyDescent="0.3">
      <c r="A77" s="8">
        <v>2005</v>
      </c>
      <c r="B77" s="3" t="s">
        <v>29</v>
      </c>
      <c r="C77" s="1">
        <v>8.5588200000000008</v>
      </c>
      <c r="D77" s="1">
        <v>4.474818</v>
      </c>
      <c r="E77" s="1">
        <v>45.230789999999999</v>
      </c>
    </row>
    <row r="78" spans="1:5" x14ac:dyDescent="0.3">
      <c r="A78" s="8">
        <v>2005</v>
      </c>
      <c r="B78" s="3" t="s">
        <v>32</v>
      </c>
      <c r="C78" s="1">
        <v>13.407920000000001</v>
      </c>
      <c r="D78" s="1">
        <v>5.9323420000000002</v>
      </c>
      <c r="E78" s="1">
        <v>55.421590000000002</v>
      </c>
    </row>
    <row r="79" spans="1:5" x14ac:dyDescent="0.3">
      <c r="A79" s="8">
        <v>2005</v>
      </c>
      <c r="B79" s="3" t="s">
        <v>33</v>
      </c>
      <c r="C79" s="1">
        <v>10.87228</v>
      </c>
      <c r="D79" s="1">
        <v>4.2033019999999999</v>
      </c>
      <c r="E79" s="1">
        <v>51.114220000000003</v>
      </c>
    </row>
    <row r="80" spans="1:5" x14ac:dyDescent="0.3">
      <c r="A80"/>
    </row>
    <row r="81" spans="1:5" x14ac:dyDescent="0.3">
      <c r="A81" s="7">
        <v>2010</v>
      </c>
      <c r="B81" s="5" t="s">
        <v>73</v>
      </c>
      <c r="C81" s="35">
        <f>AVERAGE(C82:C92)</f>
        <v>3.500640909090909</v>
      </c>
      <c r="D81" s="35">
        <f t="shared" ref="D81:E81" si="124">AVERAGE(D82:D92)</f>
        <v>4.047009090909091</v>
      </c>
      <c r="E81" s="35">
        <f t="shared" si="124"/>
        <v>36.784943636363636</v>
      </c>
    </row>
    <row r="82" spans="1:5" x14ac:dyDescent="0.3">
      <c r="A82" s="7">
        <v>2010</v>
      </c>
      <c r="B82" s="2" t="s">
        <v>3</v>
      </c>
      <c r="C82" s="11">
        <v>3.25624</v>
      </c>
      <c r="D82" s="11">
        <v>4.2626499999999998</v>
      </c>
      <c r="E82" s="11">
        <v>35.565689999999996</v>
      </c>
    </row>
    <row r="83" spans="1:5" x14ac:dyDescent="0.3">
      <c r="A83" s="7">
        <v>2010</v>
      </c>
      <c r="B83" s="2" t="s">
        <v>4</v>
      </c>
      <c r="C83" s="11">
        <v>2.5714899999999998</v>
      </c>
      <c r="D83" s="11">
        <v>4.0411200000000003</v>
      </c>
      <c r="E83" s="11">
        <v>35.015360000000001</v>
      </c>
    </row>
    <row r="84" spans="1:5" x14ac:dyDescent="0.3">
      <c r="A84" s="7">
        <v>2010</v>
      </c>
      <c r="B84" s="2" t="s">
        <v>5</v>
      </c>
      <c r="C84" s="11">
        <v>3.2111399999999999</v>
      </c>
      <c r="D84" s="11">
        <v>3.63889</v>
      </c>
      <c r="E84" s="11">
        <v>34.315259999999995</v>
      </c>
    </row>
    <row r="85" spans="1:5" x14ac:dyDescent="0.3">
      <c r="A85" s="7">
        <v>2010</v>
      </c>
      <c r="B85" s="2" t="s">
        <v>7</v>
      </c>
      <c r="C85" s="11">
        <v>2.6253199999999999</v>
      </c>
      <c r="D85" s="11">
        <v>3.7368999999999999</v>
      </c>
      <c r="E85" s="11">
        <v>32.455089999999998</v>
      </c>
    </row>
    <row r="86" spans="1:5" x14ac:dyDescent="0.3">
      <c r="A86" s="7">
        <v>2010</v>
      </c>
      <c r="B86" s="2" t="s">
        <v>10</v>
      </c>
      <c r="C86" s="11">
        <v>3.6616299999999997</v>
      </c>
      <c r="D86" s="11">
        <v>5.41493</v>
      </c>
      <c r="E86" s="11">
        <v>40.16283</v>
      </c>
    </row>
    <row r="87" spans="1:5" x14ac:dyDescent="0.3">
      <c r="A87" s="7">
        <v>2010</v>
      </c>
      <c r="B87" s="2" t="s">
        <v>12</v>
      </c>
      <c r="C87" s="11">
        <v>3.8188399999999998</v>
      </c>
      <c r="D87" s="11">
        <v>4.8658000000000001</v>
      </c>
      <c r="E87" s="11">
        <v>41.662510000000005</v>
      </c>
    </row>
    <row r="88" spans="1:5" x14ac:dyDescent="0.3">
      <c r="A88" s="7">
        <v>2010</v>
      </c>
      <c r="B88" s="2" t="s">
        <v>21</v>
      </c>
      <c r="C88" s="11">
        <v>2.19869</v>
      </c>
      <c r="D88" s="11">
        <v>2.9815399999999999</v>
      </c>
      <c r="E88" s="11">
        <v>28.330020000000001</v>
      </c>
    </row>
    <row r="89" spans="1:5" x14ac:dyDescent="0.3">
      <c r="A89" s="7">
        <v>2010</v>
      </c>
      <c r="B89" s="2" t="s">
        <v>27</v>
      </c>
      <c r="C89" s="11">
        <v>4.9733600000000004</v>
      </c>
      <c r="D89" s="11">
        <v>3.78653</v>
      </c>
      <c r="E89" s="11">
        <v>39.672350000000002</v>
      </c>
    </row>
    <row r="90" spans="1:5" x14ac:dyDescent="0.3">
      <c r="A90" s="7">
        <v>2010</v>
      </c>
      <c r="B90" s="2" t="s">
        <v>28</v>
      </c>
      <c r="C90" s="11">
        <v>3.0356100000000001</v>
      </c>
      <c r="D90" s="11">
        <v>3.4177499999999998</v>
      </c>
      <c r="E90" s="11">
        <v>32.743610000000004</v>
      </c>
    </row>
    <row r="91" spans="1:5" x14ac:dyDescent="0.3">
      <c r="A91" s="7">
        <v>2010</v>
      </c>
      <c r="B91" s="2" t="s">
        <v>30</v>
      </c>
      <c r="C91" s="11">
        <v>3.6071899999999997</v>
      </c>
      <c r="D91" s="11">
        <v>3.9667399999999997</v>
      </c>
      <c r="E91" s="11">
        <v>35.927889999999998</v>
      </c>
    </row>
    <row r="92" spans="1:5" x14ac:dyDescent="0.3">
      <c r="A92" s="7">
        <v>2010</v>
      </c>
      <c r="B92" s="2" t="s">
        <v>34</v>
      </c>
      <c r="C92" s="11">
        <v>5.5475399999999997</v>
      </c>
      <c r="D92" s="11">
        <v>4.4042500000000002</v>
      </c>
      <c r="E92" s="11">
        <v>48.783769999999997</v>
      </c>
    </row>
    <row r="93" spans="1:5" x14ac:dyDescent="0.3">
      <c r="A93"/>
    </row>
    <row r="94" spans="1:5" x14ac:dyDescent="0.3">
      <c r="A94" s="7">
        <v>2010</v>
      </c>
      <c r="B94" s="5" t="s">
        <v>74</v>
      </c>
      <c r="C94" s="35">
        <f>AVERAGE(C95:C107)</f>
        <v>6.6989969230769226</v>
      </c>
      <c r="D94" s="35">
        <f t="shared" ref="D94:E94" si="125">AVERAGE(D95:D107)</f>
        <v>4.4823376923076923</v>
      </c>
      <c r="E94" s="35">
        <f t="shared" si="125"/>
        <v>41.173543076923075</v>
      </c>
    </row>
    <row r="95" spans="1:5" x14ac:dyDescent="0.3">
      <c r="A95" s="7">
        <v>2010</v>
      </c>
      <c r="B95" s="2" t="s">
        <v>11</v>
      </c>
      <c r="C95" s="11">
        <v>2.0876899999999998</v>
      </c>
      <c r="D95" s="11">
        <v>3.0460099999999999</v>
      </c>
      <c r="E95" s="11">
        <v>25.157990000000002</v>
      </c>
    </row>
    <row r="96" spans="1:5" x14ac:dyDescent="0.3">
      <c r="A96" s="7">
        <v>2010</v>
      </c>
      <c r="B96" s="2" t="s">
        <v>8</v>
      </c>
      <c r="C96" s="11">
        <v>5.1291900000000004</v>
      </c>
      <c r="D96" s="11">
        <v>5.0652699999999999</v>
      </c>
      <c r="E96" s="11">
        <v>38.941700000000004</v>
      </c>
    </row>
    <row r="97" spans="1:5" x14ac:dyDescent="0.3">
      <c r="A97" s="7">
        <v>2010</v>
      </c>
      <c r="B97" s="2" t="s">
        <v>13</v>
      </c>
      <c r="C97" s="11">
        <v>8.1833100000000005</v>
      </c>
      <c r="D97" s="11">
        <v>4.8471299999999999</v>
      </c>
      <c r="E97" s="11">
        <v>49.779250000000005</v>
      </c>
    </row>
    <row r="98" spans="1:5" x14ac:dyDescent="0.3">
      <c r="A98" s="7">
        <v>2010</v>
      </c>
      <c r="B98" s="2" t="s">
        <v>15</v>
      </c>
      <c r="C98" s="11">
        <v>10.232900000000001</v>
      </c>
      <c r="D98" s="11">
        <v>3.2932299999999999</v>
      </c>
      <c r="E98" s="11">
        <v>43.187089999999998</v>
      </c>
    </row>
    <row r="99" spans="1:5" x14ac:dyDescent="0.3">
      <c r="A99" s="7">
        <v>2010</v>
      </c>
      <c r="B99" s="2" t="s">
        <v>16</v>
      </c>
      <c r="C99" s="11">
        <v>4.3636599999999994</v>
      </c>
      <c r="D99" s="11">
        <v>5.2737400000000001</v>
      </c>
      <c r="E99" s="11">
        <v>41.186349999999997</v>
      </c>
    </row>
    <row r="100" spans="1:5" x14ac:dyDescent="0.3">
      <c r="A100" s="7">
        <v>2010</v>
      </c>
      <c r="B100" s="2" t="s">
        <v>17</v>
      </c>
      <c r="C100" s="11">
        <v>4.3822200000000002</v>
      </c>
      <c r="D100" s="11">
        <v>3.8379200000000004</v>
      </c>
      <c r="E100" s="11">
        <v>34.760359999999999</v>
      </c>
    </row>
    <row r="101" spans="1:5" x14ac:dyDescent="0.3">
      <c r="A101" s="7">
        <v>2010</v>
      </c>
      <c r="B101" s="2" t="s">
        <v>18</v>
      </c>
      <c r="C101" s="11">
        <v>10.18135</v>
      </c>
      <c r="D101" s="11">
        <v>7.1281399999999993</v>
      </c>
      <c r="E101" s="11">
        <v>53.709569999999992</v>
      </c>
    </row>
    <row r="102" spans="1:5" x14ac:dyDescent="0.3">
      <c r="A102" s="7">
        <v>2010</v>
      </c>
      <c r="B102" s="2" t="s">
        <v>19</v>
      </c>
      <c r="C102" s="11">
        <v>6.4205499999999995</v>
      </c>
      <c r="D102" s="11">
        <v>5.1473399999999998</v>
      </c>
      <c r="E102" s="11">
        <v>37.190339999999999</v>
      </c>
    </row>
    <row r="103" spans="1:5" x14ac:dyDescent="0.3">
      <c r="A103" s="7">
        <v>2010</v>
      </c>
      <c r="B103" s="2" t="s">
        <v>80</v>
      </c>
      <c r="C103" s="11">
        <v>6.3135499999999993</v>
      </c>
      <c r="D103" s="11">
        <v>4.1954400000000005</v>
      </c>
      <c r="E103" s="11">
        <v>40.519570000000002</v>
      </c>
    </row>
    <row r="104" spans="1:5" x14ac:dyDescent="0.3">
      <c r="A104" s="7">
        <v>2010</v>
      </c>
      <c r="B104" s="2" t="s">
        <v>23</v>
      </c>
      <c r="C104" s="11">
        <v>10.37632</v>
      </c>
      <c r="D104" s="11">
        <v>5.7761500000000003</v>
      </c>
      <c r="E104" s="11">
        <v>49.094610000000003</v>
      </c>
    </row>
    <row r="105" spans="1:5" x14ac:dyDescent="0.3">
      <c r="A105" s="7">
        <v>2010</v>
      </c>
      <c r="B105" s="2" t="s">
        <v>24</v>
      </c>
      <c r="C105" s="11">
        <v>6.3138899999999998</v>
      </c>
      <c r="D105" s="11">
        <v>3.8360799999999999</v>
      </c>
      <c r="E105" s="11">
        <v>38.564070000000001</v>
      </c>
    </row>
    <row r="106" spans="1:5" x14ac:dyDescent="0.3">
      <c r="A106" s="7">
        <v>2010</v>
      </c>
      <c r="B106" s="2" t="s">
        <v>26</v>
      </c>
      <c r="C106" s="11">
        <v>7.9093800000000005</v>
      </c>
      <c r="D106" s="11">
        <v>3.5442</v>
      </c>
      <c r="E106" s="11">
        <v>44.19529</v>
      </c>
    </row>
    <row r="107" spans="1:5" x14ac:dyDescent="0.3">
      <c r="A107" s="7">
        <v>2010</v>
      </c>
      <c r="B107" s="2" t="s">
        <v>31</v>
      </c>
      <c r="C107" s="11">
        <v>5.1929500000000006</v>
      </c>
      <c r="D107" s="11">
        <v>3.2797399999999999</v>
      </c>
      <c r="E107" s="11">
        <v>38.96987</v>
      </c>
    </row>
    <row r="108" spans="1:5" x14ac:dyDescent="0.3">
      <c r="A108"/>
    </row>
    <row r="109" spans="1:5" x14ac:dyDescent="0.3">
      <c r="A109" s="7">
        <v>2010</v>
      </c>
      <c r="B109" s="5" t="s">
        <v>75</v>
      </c>
      <c r="C109" s="35">
        <f>AVERAGE(C110:C117)</f>
        <v>11.444232499999998</v>
      </c>
      <c r="D109" s="35">
        <f t="shared" ref="D109:E109" si="126">AVERAGE(D110:D117)</f>
        <v>5.4527849999999995</v>
      </c>
      <c r="E109" s="35">
        <f t="shared" si="126"/>
        <v>47.841987500000002</v>
      </c>
    </row>
    <row r="110" spans="1:5" x14ac:dyDescent="0.3">
      <c r="A110" s="7">
        <v>2010</v>
      </c>
      <c r="B110" s="2" t="s">
        <v>6</v>
      </c>
      <c r="C110" s="11">
        <v>8.30748</v>
      </c>
      <c r="D110" s="11">
        <v>4.7917300000000003</v>
      </c>
      <c r="E110" s="11">
        <v>42.204160000000002</v>
      </c>
    </row>
    <row r="111" spans="1:5" x14ac:dyDescent="0.3">
      <c r="A111" s="7">
        <v>2010</v>
      </c>
      <c r="B111" s="2" t="s">
        <v>9</v>
      </c>
      <c r="C111" s="11">
        <v>17.7971</v>
      </c>
      <c r="D111" s="11">
        <v>8.9146099999999997</v>
      </c>
      <c r="E111" s="11">
        <v>59.934390000000008</v>
      </c>
    </row>
    <row r="112" spans="1:5" x14ac:dyDescent="0.3">
      <c r="A112" s="7">
        <v>2010</v>
      </c>
      <c r="B112" s="2" t="s">
        <v>14</v>
      </c>
      <c r="C112" s="11">
        <v>16.676959999999998</v>
      </c>
      <c r="D112" s="11">
        <v>6.4905400000000002</v>
      </c>
      <c r="E112" s="11">
        <v>53.746720000000003</v>
      </c>
    </row>
    <row r="113" spans="1:5" x14ac:dyDescent="0.3">
      <c r="A113" s="7">
        <v>2010</v>
      </c>
      <c r="B113" s="2" t="s">
        <v>22</v>
      </c>
      <c r="C113" s="11">
        <v>16.27375</v>
      </c>
      <c r="D113" s="11">
        <v>5.6383599999999996</v>
      </c>
      <c r="E113" s="11">
        <v>57.797520000000006</v>
      </c>
    </row>
    <row r="114" spans="1:5" x14ac:dyDescent="0.3">
      <c r="A114" s="7">
        <v>2010</v>
      </c>
      <c r="B114" s="2" t="s">
        <v>25</v>
      </c>
      <c r="C114" s="11">
        <v>4.7723199999999997</v>
      </c>
      <c r="D114" s="11">
        <v>4.26553</v>
      </c>
      <c r="E114" s="11">
        <v>33.439300000000003</v>
      </c>
    </row>
    <row r="115" spans="1:5" x14ac:dyDescent="0.3">
      <c r="A115" s="7">
        <v>2010</v>
      </c>
      <c r="B115" s="2" t="s">
        <v>29</v>
      </c>
      <c r="C115" s="11">
        <v>7.0561700000000007</v>
      </c>
      <c r="D115" s="11">
        <v>4.2148500000000002</v>
      </c>
      <c r="E115" s="11">
        <v>39.828089999999996</v>
      </c>
    </row>
    <row r="116" spans="1:5" x14ac:dyDescent="0.3">
      <c r="A116" s="7">
        <v>2010</v>
      </c>
      <c r="B116" s="2" t="s">
        <v>32</v>
      </c>
      <c r="C116" s="11">
        <v>11.437100000000001</v>
      </c>
      <c r="D116" s="11">
        <v>5.7092200000000002</v>
      </c>
      <c r="E116" s="11">
        <v>50.723179999999999</v>
      </c>
    </row>
    <row r="117" spans="1:5" x14ac:dyDescent="0.3">
      <c r="A117" s="7">
        <v>2010</v>
      </c>
      <c r="B117" s="2" t="s">
        <v>33</v>
      </c>
      <c r="C117" s="11">
        <v>9.2329799999999995</v>
      </c>
      <c r="D117" s="11">
        <v>3.5974399999999997</v>
      </c>
      <c r="E117" s="11">
        <v>45.062539999999998</v>
      </c>
    </row>
    <row r="118" spans="1:5" x14ac:dyDescent="0.3">
      <c r="A118"/>
    </row>
    <row r="119" spans="1:5" x14ac:dyDescent="0.3">
      <c r="A119" s="8">
        <v>2015</v>
      </c>
      <c r="B119" s="16" t="s">
        <v>73</v>
      </c>
      <c r="C119" s="35">
        <f>AVERAGE(C120:C130)</f>
        <v>2.741871818181818</v>
      </c>
      <c r="D119" s="35">
        <f t="shared" ref="D119:E119" si="127">AVERAGE(D120:D130)</f>
        <v>3.0759409090909089</v>
      </c>
      <c r="E119" s="35">
        <f t="shared" si="127"/>
        <v>30.645918181818182</v>
      </c>
    </row>
    <row r="120" spans="1:5" x14ac:dyDescent="0.3">
      <c r="A120" s="8">
        <v>2015</v>
      </c>
      <c r="B120" s="3" t="s">
        <v>3</v>
      </c>
      <c r="C120" s="1">
        <v>2.5915699999999999</v>
      </c>
      <c r="D120" s="1">
        <v>3.4176600000000001</v>
      </c>
      <c r="E120" s="1">
        <v>29.237400000000001</v>
      </c>
    </row>
    <row r="121" spans="1:5" x14ac:dyDescent="0.3">
      <c r="A121" s="8">
        <v>2015</v>
      </c>
      <c r="B121" s="3" t="s">
        <v>4</v>
      </c>
      <c r="C121" s="1">
        <v>1.9523999999999999</v>
      </c>
      <c r="D121" s="1">
        <v>3.0778799999999999</v>
      </c>
      <c r="E121" s="1">
        <v>29.762699999999999</v>
      </c>
    </row>
    <row r="122" spans="1:5" x14ac:dyDescent="0.3">
      <c r="A122" s="8">
        <v>2015</v>
      </c>
      <c r="B122" s="3" t="s">
        <v>5</v>
      </c>
      <c r="C122" s="1">
        <v>2.4873400000000001</v>
      </c>
      <c r="D122" s="1">
        <v>2.3936000000000002</v>
      </c>
      <c r="E122" s="1">
        <v>29.018699999999999</v>
      </c>
    </row>
    <row r="123" spans="1:5" x14ac:dyDescent="0.3">
      <c r="A123" s="8">
        <v>2015</v>
      </c>
      <c r="B123" s="3" t="s">
        <v>7</v>
      </c>
      <c r="C123" s="1">
        <v>1.96933</v>
      </c>
      <c r="D123" s="1">
        <v>3.0856300000000001</v>
      </c>
      <c r="E123" s="1">
        <v>27.235199999999999</v>
      </c>
    </row>
    <row r="124" spans="1:5" x14ac:dyDescent="0.3">
      <c r="A124" s="8">
        <v>2015</v>
      </c>
      <c r="B124" s="3" t="s">
        <v>10</v>
      </c>
      <c r="C124" s="1">
        <v>2.6498200000000001</v>
      </c>
      <c r="D124" s="1">
        <v>3.9708299999999999</v>
      </c>
      <c r="E124" s="1">
        <v>32.568800000000003</v>
      </c>
    </row>
    <row r="125" spans="1:5" x14ac:dyDescent="0.3">
      <c r="A125" s="8">
        <v>2015</v>
      </c>
      <c r="B125" s="3" t="s">
        <v>12</v>
      </c>
      <c r="C125" s="1">
        <v>3.1538300000000001</v>
      </c>
      <c r="D125" s="1">
        <v>3.6208200000000001</v>
      </c>
      <c r="E125" s="1">
        <v>33.789299999999997</v>
      </c>
    </row>
    <row r="126" spans="1:5" x14ac:dyDescent="0.3">
      <c r="A126" s="8">
        <v>2015</v>
      </c>
      <c r="B126" s="3" t="s">
        <v>21</v>
      </c>
      <c r="C126" s="1">
        <v>1.62629</v>
      </c>
      <c r="D126" s="1">
        <v>2.0995599999999999</v>
      </c>
      <c r="E126" s="1">
        <v>23.714099999999998</v>
      </c>
    </row>
    <row r="127" spans="1:5" x14ac:dyDescent="0.3">
      <c r="A127" s="8">
        <v>2015</v>
      </c>
      <c r="B127" s="3" t="s">
        <v>27</v>
      </c>
      <c r="C127" s="1">
        <v>4.1569399999999996</v>
      </c>
      <c r="D127" s="1">
        <v>2.8141699999999998</v>
      </c>
      <c r="E127" s="1">
        <v>34.087899999999998</v>
      </c>
    </row>
    <row r="128" spans="1:5" x14ac:dyDescent="0.3">
      <c r="A128" s="8">
        <v>2015</v>
      </c>
      <c r="B128" s="3" t="s">
        <v>28</v>
      </c>
      <c r="C128" s="1">
        <v>2.1807799999999999</v>
      </c>
      <c r="D128" s="1">
        <v>2.8392900000000001</v>
      </c>
      <c r="E128" s="1">
        <v>26.9467</v>
      </c>
    </row>
    <row r="129" spans="1:5" x14ac:dyDescent="0.3">
      <c r="A129" s="8">
        <v>2015</v>
      </c>
      <c r="B129" s="3" t="s">
        <v>30</v>
      </c>
      <c r="C129" s="1">
        <v>3.0046400000000002</v>
      </c>
      <c r="D129" s="1">
        <v>3.5151300000000001</v>
      </c>
      <c r="E129" s="1">
        <v>31.7438</v>
      </c>
    </row>
    <row r="130" spans="1:5" x14ac:dyDescent="0.3">
      <c r="A130" s="8">
        <v>2015</v>
      </c>
      <c r="B130" s="3" t="s">
        <v>34</v>
      </c>
      <c r="C130" s="1">
        <v>4.3876499999999998</v>
      </c>
      <c r="D130" s="1">
        <v>3.0007799999999998</v>
      </c>
      <c r="E130" s="1">
        <v>39.000500000000002</v>
      </c>
    </row>
    <row r="131" spans="1:5" x14ac:dyDescent="0.3">
      <c r="A131"/>
      <c r="B131" s="33"/>
    </row>
    <row r="132" spans="1:5" x14ac:dyDescent="0.3">
      <c r="A132" s="8">
        <v>2015</v>
      </c>
      <c r="B132" s="16" t="s">
        <v>74</v>
      </c>
      <c r="C132" s="35">
        <f>AVERAGE(C133:C145)</f>
        <v>5.2403915384615383</v>
      </c>
      <c r="D132" s="35">
        <f t="shared" ref="D132:E132" si="128">AVERAGE(D133:D145)</f>
        <v>3.3519615384615387</v>
      </c>
      <c r="E132" s="35">
        <f t="shared" si="128"/>
        <v>35.078492307692315</v>
      </c>
    </row>
    <row r="133" spans="1:5" x14ac:dyDescent="0.3">
      <c r="A133" s="8">
        <v>2015</v>
      </c>
      <c r="B133" s="3" t="s">
        <v>11</v>
      </c>
      <c r="C133" s="1">
        <v>1.4750700000000001</v>
      </c>
      <c r="D133" s="1">
        <v>2.1930100000000001</v>
      </c>
      <c r="E133" s="1">
        <v>20.363600000000002</v>
      </c>
    </row>
    <row r="134" spans="1:5" x14ac:dyDescent="0.3">
      <c r="A134" s="8">
        <v>2015</v>
      </c>
      <c r="B134" s="3" t="s">
        <v>8</v>
      </c>
      <c r="C134" s="1">
        <v>3.8801199999999998</v>
      </c>
      <c r="D134" s="1">
        <v>4.0811099999999998</v>
      </c>
      <c r="E134" s="1">
        <v>33.501399999999997</v>
      </c>
    </row>
    <row r="135" spans="1:5" x14ac:dyDescent="0.3">
      <c r="A135" s="8">
        <v>2015</v>
      </c>
      <c r="B135" s="3" t="s">
        <v>13</v>
      </c>
      <c r="C135" s="1">
        <v>6.3490700000000002</v>
      </c>
      <c r="D135" s="1">
        <v>4.01119</v>
      </c>
      <c r="E135" s="1">
        <v>41.534599999999998</v>
      </c>
    </row>
    <row r="136" spans="1:5" x14ac:dyDescent="0.3">
      <c r="A136" s="8">
        <v>2015</v>
      </c>
      <c r="B136" s="3" t="s">
        <v>15</v>
      </c>
      <c r="C136" s="1">
        <v>8.1968599999999991</v>
      </c>
      <c r="D136" s="1">
        <v>2.05348</v>
      </c>
      <c r="E136" s="1">
        <v>35.706499999999998</v>
      </c>
    </row>
    <row r="137" spans="1:5" x14ac:dyDescent="0.3">
      <c r="A137" s="8">
        <v>2015</v>
      </c>
      <c r="B137" s="3" t="s">
        <v>16</v>
      </c>
      <c r="C137" s="1">
        <v>3.52447</v>
      </c>
      <c r="D137" s="1">
        <v>4.2097300000000004</v>
      </c>
      <c r="E137" s="1">
        <v>35.756900000000002</v>
      </c>
    </row>
    <row r="138" spans="1:5" x14ac:dyDescent="0.3">
      <c r="A138" s="8">
        <v>2015</v>
      </c>
      <c r="B138" s="3" t="s">
        <v>17</v>
      </c>
      <c r="C138" s="1">
        <v>3.3370700000000002</v>
      </c>
      <c r="D138" s="1">
        <v>2.44679</v>
      </c>
      <c r="E138" s="1">
        <v>29.679400000000001</v>
      </c>
    </row>
    <row r="139" spans="1:5" x14ac:dyDescent="0.3">
      <c r="A139" s="8">
        <v>2015</v>
      </c>
      <c r="B139" s="3" t="s">
        <v>18</v>
      </c>
      <c r="C139" s="1">
        <v>8.2745300000000004</v>
      </c>
      <c r="D139" s="1">
        <v>5.2289899999999996</v>
      </c>
      <c r="E139" s="1">
        <v>48.527900000000002</v>
      </c>
    </row>
    <row r="140" spans="1:5" x14ac:dyDescent="0.3">
      <c r="A140" s="8">
        <v>2015</v>
      </c>
      <c r="B140" s="3" t="s">
        <v>19</v>
      </c>
      <c r="C140" s="1">
        <v>4.9551999999999996</v>
      </c>
      <c r="D140" s="1">
        <v>3.7303000000000002</v>
      </c>
      <c r="E140" s="1">
        <v>32.277999999999999</v>
      </c>
    </row>
    <row r="141" spans="1:5" x14ac:dyDescent="0.3">
      <c r="A141" s="8">
        <v>2015</v>
      </c>
      <c r="B141" s="3" t="s">
        <v>80</v>
      </c>
      <c r="C141" s="1">
        <v>5.0359600000000002</v>
      </c>
      <c r="D141" s="1">
        <v>3.4963299999999999</v>
      </c>
      <c r="E141" s="1">
        <v>34.058599999999998</v>
      </c>
    </row>
    <row r="142" spans="1:5" x14ac:dyDescent="0.3">
      <c r="A142" s="8">
        <v>2015</v>
      </c>
      <c r="B142" s="3" t="s">
        <v>23</v>
      </c>
      <c r="C142" s="1">
        <v>8.3322299999999991</v>
      </c>
      <c r="D142" s="1">
        <v>4.1303000000000001</v>
      </c>
      <c r="E142" s="1">
        <v>43.617800000000003</v>
      </c>
    </row>
    <row r="143" spans="1:5" x14ac:dyDescent="0.3">
      <c r="A143" s="8">
        <v>2015</v>
      </c>
      <c r="B143" s="3" t="s">
        <v>24</v>
      </c>
      <c r="C143" s="1">
        <v>4.5357200000000004</v>
      </c>
      <c r="D143" s="1">
        <v>2.84938</v>
      </c>
      <c r="E143" s="1">
        <v>31.4954</v>
      </c>
    </row>
    <row r="144" spans="1:5" x14ac:dyDescent="0.3">
      <c r="A144" s="8">
        <v>2015</v>
      </c>
      <c r="B144" s="3" t="s">
        <v>26</v>
      </c>
      <c r="C144" s="1">
        <v>6.2801900000000002</v>
      </c>
      <c r="D144" s="1">
        <v>2.6233</v>
      </c>
      <c r="E144" s="1">
        <v>37.2119</v>
      </c>
    </row>
    <row r="145" spans="1:5" x14ac:dyDescent="0.3">
      <c r="A145" s="8">
        <v>2015</v>
      </c>
      <c r="B145" s="3" t="s">
        <v>31</v>
      </c>
      <c r="C145" s="1">
        <v>3.9485999999999999</v>
      </c>
      <c r="D145" s="1">
        <v>2.5215900000000002</v>
      </c>
      <c r="E145" s="1">
        <v>32.288400000000003</v>
      </c>
    </row>
    <row r="146" spans="1:5" x14ac:dyDescent="0.3">
      <c r="A146"/>
      <c r="B146" s="33"/>
    </row>
    <row r="147" spans="1:5" x14ac:dyDescent="0.3">
      <c r="A147" s="8">
        <v>2015</v>
      </c>
      <c r="B147" s="16" t="s">
        <v>75</v>
      </c>
      <c r="C147" s="35">
        <f>AVERAGE(C148:C155)</f>
        <v>9.340221249999999</v>
      </c>
      <c r="D147" s="35">
        <f t="shared" ref="D147:E147" si="129">AVERAGE(D148:D155)</f>
        <v>4.0256449999999999</v>
      </c>
      <c r="E147" s="35">
        <f t="shared" si="129"/>
        <v>41.753212499999997</v>
      </c>
    </row>
    <row r="148" spans="1:5" x14ac:dyDescent="0.3">
      <c r="A148" s="8">
        <v>2015</v>
      </c>
      <c r="B148" s="3" t="s">
        <v>6</v>
      </c>
      <c r="C148" s="1">
        <v>6.6499100000000002</v>
      </c>
      <c r="D148" s="1">
        <v>4.4530099999999999</v>
      </c>
      <c r="E148" s="1">
        <v>35.519100000000002</v>
      </c>
    </row>
    <row r="149" spans="1:5" x14ac:dyDescent="0.3">
      <c r="A149" s="8">
        <v>2015</v>
      </c>
      <c r="B149" s="3" t="s">
        <v>9</v>
      </c>
      <c r="C149" s="1">
        <v>14.84</v>
      </c>
      <c r="D149" s="1">
        <v>6.9009200000000002</v>
      </c>
      <c r="E149" s="1">
        <v>53.245899999999999</v>
      </c>
    </row>
    <row r="150" spans="1:5" x14ac:dyDescent="0.3">
      <c r="A150" s="8">
        <v>2015</v>
      </c>
      <c r="B150" s="3" t="s">
        <v>14</v>
      </c>
      <c r="C150" s="1">
        <v>13.6135</v>
      </c>
      <c r="D150" s="1">
        <v>4.1445299999999996</v>
      </c>
      <c r="E150" s="1">
        <v>48.149099999999997</v>
      </c>
    </row>
    <row r="151" spans="1:5" x14ac:dyDescent="0.3">
      <c r="A151" s="8">
        <v>2015</v>
      </c>
      <c r="B151" s="3" t="s">
        <v>22</v>
      </c>
      <c r="C151" s="1">
        <v>13.5349</v>
      </c>
      <c r="D151" s="1">
        <v>3.7267800000000002</v>
      </c>
      <c r="E151" s="1">
        <v>51.379300000000001</v>
      </c>
    </row>
    <row r="152" spans="1:5" x14ac:dyDescent="0.3">
      <c r="A152" s="8">
        <v>2015</v>
      </c>
      <c r="B152" s="3" t="s">
        <v>25</v>
      </c>
      <c r="C152" s="1">
        <v>3.8716200000000001</v>
      </c>
      <c r="D152" s="1">
        <v>3.3607900000000002</v>
      </c>
      <c r="E152" s="1">
        <v>28.385200000000001</v>
      </c>
    </row>
    <row r="153" spans="1:5" x14ac:dyDescent="0.3">
      <c r="A153" s="8">
        <v>2015</v>
      </c>
      <c r="B153" s="3" t="s">
        <v>29</v>
      </c>
      <c r="C153" s="1">
        <v>5.3565800000000001</v>
      </c>
      <c r="D153" s="1">
        <v>3.0711300000000001</v>
      </c>
      <c r="E153" s="1">
        <v>33.348399999999998</v>
      </c>
    </row>
    <row r="154" spans="1:5" x14ac:dyDescent="0.3">
      <c r="A154" s="8">
        <v>2015</v>
      </c>
      <c r="B154" s="3" t="s">
        <v>32</v>
      </c>
      <c r="C154" s="1">
        <v>9.4424499999999991</v>
      </c>
      <c r="D154" s="1">
        <v>4.1185900000000002</v>
      </c>
      <c r="E154" s="1">
        <v>45.097000000000001</v>
      </c>
    </row>
    <row r="155" spans="1:5" x14ac:dyDescent="0.3">
      <c r="A155" s="8">
        <v>2015</v>
      </c>
      <c r="B155" s="3" t="s">
        <v>33</v>
      </c>
      <c r="C155" s="1">
        <v>7.4128100000000003</v>
      </c>
      <c r="D155" s="1">
        <v>2.4294099999999998</v>
      </c>
      <c r="E155" s="1">
        <v>38.901699999999998</v>
      </c>
    </row>
    <row r="156" spans="1:5" x14ac:dyDescent="0.3">
      <c r="A156"/>
    </row>
    <row r="157" spans="1:5" x14ac:dyDescent="0.3">
      <c r="A157" s="7">
        <v>2020</v>
      </c>
      <c r="B157" s="5" t="s">
        <v>73</v>
      </c>
      <c r="C157" s="35">
        <f>AVERAGE(C158:C168)</f>
        <v>2.4176907272727273</v>
      </c>
      <c r="D157" s="35">
        <f t="shared" ref="D157:E157" si="130">AVERAGE(D158:D168)</f>
        <v>5.3182520909090902</v>
      </c>
      <c r="E157" s="35">
        <f t="shared" si="130"/>
        <v>25.035979545454548</v>
      </c>
    </row>
    <row r="158" spans="1:5" x14ac:dyDescent="0.3">
      <c r="A158" s="7">
        <v>2020</v>
      </c>
      <c r="B158" s="2" t="s">
        <v>3</v>
      </c>
      <c r="C158" s="12">
        <v>2.1087609999999999</v>
      </c>
      <c r="D158" s="12">
        <v>5.0119829999999999</v>
      </c>
      <c r="E158" s="12">
        <v>23.479358999999999</v>
      </c>
    </row>
    <row r="159" spans="1:5" x14ac:dyDescent="0.3">
      <c r="A159" s="7">
        <v>2020</v>
      </c>
      <c r="B159" s="2" t="s">
        <v>4</v>
      </c>
      <c r="C159" s="12">
        <v>1.8211979999999999</v>
      </c>
      <c r="D159" s="12">
        <v>6.5137599999999996</v>
      </c>
      <c r="E159" s="12">
        <v>24.620450999999999</v>
      </c>
    </row>
    <row r="160" spans="1:5" x14ac:dyDescent="0.3">
      <c r="A160" s="7">
        <v>2020</v>
      </c>
      <c r="B160" s="2" t="s">
        <v>5</v>
      </c>
      <c r="C160" s="12">
        <v>2.330508</v>
      </c>
      <c r="D160" s="12">
        <v>4.2319749999999994</v>
      </c>
      <c r="E160" s="12">
        <v>23.854994999999999</v>
      </c>
    </row>
    <row r="161" spans="1:5" x14ac:dyDescent="0.3">
      <c r="A161" s="7">
        <v>2020</v>
      </c>
      <c r="B161" s="2" t="s">
        <v>7</v>
      </c>
      <c r="C161" s="12">
        <v>1.666687</v>
      </c>
      <c r="D161" s="12">
        <v>4.9769549999999994</v>
      </c>
      <c r="E161" s="12">
        <v>21.263403</v>
      </c>
    </row>
    <row r="162" spans="1:5" x14ac:dyDescent="0.3">
      <c r="A162" s="7">
        <v>2020</v>
      </c>
      <c r="B162" s="2" t="s">
        <v>10</v>
      </c>
      <c r="C162" s="12">
        <v>2.6226879999999997</v>
      </c>
      <c r="D162" s="12">
        <v>6.8657349999999999</v>
      </c>
      <c r="E162" s="12">
        <v>27.127120999999999</v>
      </c>
    </row>
    <row r="163" spans="1:5" x14ac:dyDescent="0.3">
      <c r="A163" s="7">
        <v>2020</v>
      </c>
      <c r="B163" s="2" t="s">
        <v>12</v>
      </c>
      <c r="C163" s="12">
        <v>2.7196560000000001</v>
      </c>
      <c r="D163" s="12">
        <v>5.3834989999999996</v>
      </c>
      <c r="E163" s="12">
        <v>27.409162999999999</v>
      </c>
    </row>
    <row r="164" spans="1:5" x14ac:dyDescent="0.3">
      <c r="A164" s="7">
        <v>2020</v>
      </c>
      <c r="B164" s="2" t="s">
        <v>21</v>
      </c>
      <c r="C164" s="12">
        <v>1.4591109999999998</v>
      </c>
      <c r="D164" s="12">
        <v>4.867864</v>
      </c>
      <c r="E164" s="12">
        <v>18.839041999999999</v>
      </c>
    </row>
    <row r="165" spans="1:5" x14ac:dyDescent="0.3">
      <c r="A165" s="7">
        <v>2020</v>
      </c>
      <c r="B165" s="2" t="s">
        <v>27</v>
      </c>
      <c r="C165" s="12">
        <v>3.5515629999999998</v>
      </c>
      <c r="D165" s="12">
        <v>4.866079</v>
      </c>
      <c r="E165" s="12">
        <v>28.737288999999997</v>
      </c>
    </row>
    <row r="166" spans="1:5" x14ac:dyDescent="0.3">
      <c r="A166" s="7">
        <v>2020</v>
      </c>
      <c r="B166" s="2" t="s">
        <v>28</v>
      </c>
      <c r="C166" s="12">
        <v>1.9895699999999998</v>
      </c>
      <c r="D166" s="12">
        <v>4.6356320000000002</v>
      </c>
      <c r="E166" s="12">
        <v>22.257635000000001</v>
      </c>
    </row>
    <row r="167" spans="1:5" x14ac:dyDescent="0.3">
      <c r="A167" s="7">
        <v>2020</v>
      </c>
      <c r="B167" s="2" t="s">
        <v>30</v>
      </c>
      <c r="C167" s="12">
        <v>2.5729059999999997</v>
      </c>
      <c r="D167" s="12">
        <v>5.8536700000000002</v>
      </c>
      <c r="E167" s="12">
        <v>25.609836999999999</v>
      </c>
    </row>
    <row r="168" spans="1:5" x14ac:dyDescent="0.3">
      <c r="A168" s="7">
        <v>2020</v>
      </c>
      <c r="B168" s="2" t="s">
        <v>34</v>
      </c>
      <c r="C168" s="12">
        <v>3.7519499999999999</v>
      </c>
      <c r="D168" s="12">
        <v>5.2936209999999999</v>
      </c>
      <c r="E168" s="12">
        <v>32.197479999999999</v>
      </c>
    </row>
    <row r="169" spans="1:5" x14ac:dyDescent="0.3">
      <c r="A169"/>
    </row>
    <row r="170" spans="1:5" x14ac:dyDescent="0.3">
      <c r="A170" s="7">
        <v>2020</v>
      </c>
      <c r="B170" s="5" t="s">
        <v>74</v>
      </c>
      <c r="C170" s="35">
        <f>AVERAGE(C171:C183)</f>
        <v>4.4010682307692299</v>
      </c>
      <c r="D170" s="35">
        <f t="shared" ref="D170:E170" si="131">AVERAGE(D171:D183)</f>
        <v>5.7876470000000007</v>
      </c>
      <c r="E170" s="35">
        <f t="shared" si="131"/>
        <v>29.052998846153841</v>
      </c>
    </row>
    <row r="171" spans="1:5" x14ac:dyDescent="0.3">
      <c r="A171" s="7">
        <v>2020</v>
      </c>
      <c r="B171" s="2" t="s">
        <v>11</v>
      </c>
      <c r="C171" s="12">
        <v>1.423562</v>
      </c>
      <c r="D171" s="12">
        <v>5.242769</v>
      </c>
      <c r="E171" s="12">
        <v>17.528493999999998</v>
      </c>
    </row>
    <row r="172" spans="1:5" x14ac:dyDescent="0.3">
      <c r="A172" s="7">
        <v>2020</v>
      </c>
      <c r="B172" s="2" t="s">
        <v>8</v>
      </c>
      <c r="C172" s="12">
        <v>3.3677769999999998</v>
      </c>
      <c r="D172" s="12">
        <v>5.9662629999999996</v>
      </c>
      <c r="E172" s="12">
        <v>27.654995999999997</v>
      </c>
    </row>
    <row r="173" spans="1:5" x14ac:dyDescent="0.3">
      <c r="A173" s="7">
        <v>2020</v>
      </c>
      <c r="B173" s="2" t="s">
        <v>13</v>
      </c>
      <c r="C173" s="12">
        <v>5.2849699999999995</v>
      </c>
      <c r="D173" s="12">
        <v>7.0061139999999993</v>
      </c>
      <c r="E173" s="12">
        <v>33.445307999999997</v>
      </c>
    </row>
    <row r="174" spans="1:5" x14ac:dyDescent="0.3">
      <c r="A174" s="7">
        <v>2020</v>
      </c>
      <c r="B174" s="2" t="s">
        <v>15</v>
      </c>
      <c r="C174" s="12">
        <v>6.612616</v>
      </c>
      <c r="D174" s="12">
        <v>3.7525439999999999</v>
      </c>
      <c r="E174" s="12">
        <v>29.810502999999997</v>
      </c>
    </row>
    <row r="175" spans="1:5" x14ac:dyDescent="0.3">
      <c r="A175" s="7">
        <v>2020</v>
      </c>
      <c r="B175" s="2" t="s">
        <v>16</v>
      </c>
      <c r="C175" s="12">
        <v>2.8905339999999997</v>
      </c>
      <c r="D175" s="12">
        <v>6.9714899999999993</v>
      </c>
      <c r="E175" s="12">
        <v>29.400570999999999</v>
      </c>
    </row>
    <row r="176" spans="1:5" x14ac:dyDescent="0.3">
      <c r="A176" s="7">
        <v>2020</v>
      </c>
      <c r="B176" s="2" t="s">
        <v>17</v>
      </c>
      <c r="C176" s="12">
        <v>2.895743</v>
      </c>
      <c r="D176" s="12">
        <v>5.6715439999999999</v>
      </c>
      <c r="E176" s="12">
        <v>24.859392999999997</v>
      </c>
    </row>
    <row r="177" spans="1:5" x14ac:dyDescent="0.3">
      <c r="A177" s="7">
        <v>2020</v>
      </c>
      <c r="B177" s="2" t="s">
        <v>18</v>
      </c>
      <c r="C177" s="12">
        <v>7.0304489999999999</v>
      </c>
      <c r="D177" s="12">
        <v>7.9840999999999998</v>
      </c>
      <c r="E177" s="12">
        <v>42.266300999999999</v>
      </c>
    </row>
    <row r="178" spans="1:5" x14ac:dyDescent="0.3">
      <c r="A178" s="7">
        <v>2020</v>
      </c>
      <c r="B178" s="2" t="s">
        <v>19</v>
      </c>
      <c r="C178" s="12">
        <v>4.4382199999999994</v>
      </c>
      <c r="D178" s="12">
        <v>5.858555</v>
      </c>
      <c r="E178" s="12">
        <v>27.449949</v>
      </c>
    </row>
    <row r="179" spans="1:5" x14ac:dyDescent="0.3">
      <c r="A179" s="7">
        <v>2020</v>
      </c>
      <c r="B179" s="2" t="s">
        <v>80</v>
      </c>
      <c r="C179" s="12">
        <v>4.4790289999999997</v>
      </c>
      <c r="D179" s="12">
        <v>5.3654389999999994</v>
      </c>
      <c r="E179" s="12">
        <v>28.937137999999997</v>
      </c>
    </row>
    <row r="180" spans="1:5" x14ac:dyDescent="0.3">
      <c r="A180" s="7">
        <v>2020</v>
      </c>
      <c r="B180" s="2" t="s">
        <v>23</v>
      </c>
      <c r="C180" s="12">
        <v>6.9665569999999999</v>
      </c>
      <c r="D180" s="12">
        <v>6.2626019999999993</v>
      </c>
      <c r="E180" s="12">
        <v>36.779730999999998</v>
      </c>
    </row>
    <row r="181" spans="1:5" x14ac:dyDescent="0.3">
      <c r="A181" s="7">
        <v>2020</v>
      </c>
      <c r="B181" s="2" t="s">
        <v>24</v>
      </c>
      <c r="C181" s="12">
        <v>3.4717519999999999</v>
      </c>
      <c r="D181" s="12">
        <v>5.5523559999999996</v>
      </c>
      <c r="E181" s="12">
        <v>23.526751999999998</v>
      </c>
    </row>
    <row r="182" spans="1:5" x14ac:dyDescent="0.3">
      <c r="A182" s="7">
        <v>2020</v>
      </c>
      <c r="B182" s="2" t="s">
        <v>26</v>
      </c>
      <c r="C182" s="12">
        <v>5.0047879999999996</v>
      </c>
      <c r="D182" s="12">
        <v>4.7033160000000001</v>
      </c>
      <c r="E182" s="12">
        <v>29.165016999999999</v>
      </c>
    </row>
    <row r="183" spans="1:5" x14ac:dyDescent="0.3">
      <c r="A183" s="7">
        <v>2020</v>
      </c>
      <c r="B183" s="2" t="s">
        <v>31</v>
      </c>
      <c r="C183" s="12">
        <v>3.34789</v>
      </c>
      <c r="D183" s="12">
        <v>4.9023189999999994</v>
      </c>
      <c r="E183" s="12">
        <v>26.864832</v>
      </c>
    </row>
    <row r="184" spans="1:5" x14ac:dyDescent="0.3">
      <c r="A184"/>
    </row>
    <row r="185" spans="1:5" x14ac:dyDescent="0.3">
      <c r="A185" s="7">
        <v>2020</v>
      </c>
      <c r="B185" s="5" t="s">
        <v>75</v>
      </c>
      <c r="C185" s="35">
        <f>AVERAGE(C186:C193)</f>
        <v>8.3039853749999999</v>
      </c>
      <c r="D185" s="35">
        <f t="shared" ref="D185:E185" si="132">AVERAGE(D186:D193)</f>
        <v>6.4416846249999988</v>
      </c>
      <c r="E185" s="35">
        <f t="shared" si="132"/>
        <v>36.018620000000006</v>
      </c>
    </row>
    <row r="186" spans="1:5" x14ac:dyDescent="0.3">
      <c r="A186" s="7">
        <v>2020</v>
      </c>
      <c r="B186" s="2" t="s">
        <v>6</v>
      </c>
      <c r="C186" s="12">
        <v>5.8548859999999996</v>
      </c>
      <c r="D186" s="12">
        <v>6.399813</v>
      </c>
      <c r="E186" s="12">
        <v>29.683534999999999</v>
      </c>
    </row>
    <row r="187" spans="1:5" x14ac:dyDescent="0.3">
      <c r="A187" s="7">
        <v>2020</v>
      </c>
      <c r="B187" s="2" t="s">
        <v>9</v>
      </c>
      <c r="C187" s="12">
        <v>13.687469</v>
      </c>
      <c r="D187" s="12">
        <v>10.523719999999999</v>
      </c>
      <c r="E187" s="12">
        <v>48.053342000000001</v>
      </c>
    </row>
    <row r="188" spans="1:5" x14ac:dyDescent="0.3">
      <c r="A188" s="7">
        <v>2020</v>
      </c>
      <c r="B188" s="2" t="s">
        <v>14</v>
      </c>
      <c r="C188" s="12">
        <v>12.456393</v>
      </c>
      <c r="D188" s="12">
        <v>6.2755029999999996</v>
      </c>
      <c r="E188" s="12">
        <v>42.469836000000001</v>
      </c>
    </row>
    <row r="189" spans="1:5" x14ac:dyDescent="0.3">
      <c r="A189" s="7">
        <v>2020</v>
      </c>
      <c r="B189" s="2" t="s">
        <v>22</v>
      </c>
      <c r="C189" s="12">
        <v>11.812374999999999</v>
      </c>
      <c r="D189" s="12">
        <v>5.8146969999999998</v>
      </c>
      <c r="E189" s="12">
        <v>45.229898999999996</v>
      </c>
    </row>
    <row r="190" spans="1:5" x14ac:dyDescent="0.3">
      <c r="A190" s="7">
        <v>2020</v>
      </c>
      <c r="B190" s="2" t="s">
        <v>25</v>
      </c>
      <c r="C190" s="12">
        <v>3.0606789999999999</v>
      </c>
      <c r="D190" s="12">
        <v>6.7606229999999998</v>
      </c>
      <c r="E190" s="12">
        <v>22.427681999999997</v>
      </c>
    </row>
    <row r="191" spans="1:5" x14ac:dyDescent="0.3">
      <c r="A191" s="7">
        <v>2020</v>
      </c>
      <c r="B191" s="2" t="s">
        <v>29</v>
      </c>
      <c r="C191" s="12">
        <v>5.0830359999999999</v>
      </c>
      <c r="D191" s="12">
        <v>4.9189099999999994</v>
      </c>
      <c r="E191" s="12">
        <v>29.122373</v>
      </c>
    </row>
    <row r="192" spans="1:5" x14ac:dyDescent="0.3">
      <c r="A192" s="7">
        <v>2020</v>
      </c>
      <c r="B192" s="2" t="s">
        <v>32</v>
      </c>
      <c r="C192" s="12">
        <v>8.490988999999999</v>
      </c>
      <c r="D192" s="12">
        <v>6.6278169999999994</v>
      </c>
      <c r="E192" s="12">
        <v>39.774287999999999</v>
      </c>
    </row>
    <row r="193" spans="1:5" x14ac:dyDescent="0.3">
      <c r="A193" s="7">
        <v>2020</v>
      </c>
      <c r="B193" s="2" t="s">
        <v>33</v>
      </c>
      <c r="C193" s="12">
        <v>5.9860559999999996</v>
      </c>
      <c r="D193" s="12">
        <v>4.2123939999999997</v>
      </c>
      <c r="E193" s="12">
        <v>31.388005</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G193"/>
  <sheetViews>
    <sheetView topLeftCell="AK1" workbookViewId="0">
      <selection activeCell="BD29" sqref="BD29"/>
    </sheetView>
  </sheetViews>
  <sheetFormatPr baseColWidth="10" defaultRowHeight="14.4" x14ac:dyDescent="0.3"/>
  <cols>
    <col min="1" max="1" width="5" style="9" bestFit="1" customWidth="1"/>
    <col min="2" max="2" width="7.6640625" bestFit="1" customWidth="1"/>
    <col min="3" max="5" width="4.5546875" bestFit="1" customWidth="1"/>
    <col min="6" max="6" width="5" bestFit="1" customWidth="1"/>
    <col min="7" max="7" width="6.77734375" bestFit="1" customWidth="1"/>
    <col min="8" max="8" width="4.5546875" bestFit="1" customWidth="1"/>
    <col min="9" max="9" width="5.109375" customWidth="1"/>
    <col min="10" max="10" width="4.5546875" bestFit="1" customWidth="1"/>
    <col min="11" max="11" width="5.44140625" customWidth="1"/>
    <col min="12" max="12" width="6.21875" customWidth="1"/>
    <col min="13" max="21" width="6" customWidth="1"/>
    <col min="22" max="26" width="6.5546875" customWidth="1"/>
    <col min="27" max="27" width="6" customWidth="1"/>
    <col min="28" max="28" width="7.109375" customWidth="1"/>
    <col min="29" max="33" width="6" customWidth="1"/>
    <col min="34" max="37" width="9.109375" customWidth="1"/>
    <col min="38" max="38" width="5.5546875" customWidth="1"/>
    <col min="39" max="39" width="6.5546875" customWidth="1"/>
    <col min="40" max="40" width="5.5546875" customWidth="1"/>
    <col min="41" max="48" width="5" bestFit="1" customWidth="1"/>
    <col min="49" max="52" width="5" customWidth="1"/>
    <col min="53" max="53" width="6.44140625" customWidth="1"/>
    <col min="54" max="54" width="6.6640625" customWidth="1"/>
    <col min="55" max="55" width="5.5546875" customWidth="1"/>
    <col min="56" max="56" width="5.33203125" customWidth="1"/>
    <col min="57" max="57" width="5.77734375" customWidth="1"/>
    <col min="58" max="58" width="5.6640625" customWidth="1"/>
    <col min="59" max="59" width="5.33203125" customWidth="1"/>
    <col min="60" max="60" width="5.88671875" customWidth="1"/>
    <col min="61" max="61" width="6" customWidth="1"/>
    <col min="62" max="62" width="5" customWidth="1"/>
    <col min="63" max="63" width="5.6640625" customWidth="1"/>
    <col min="64" max="64" width="6" customWidth="1"/>
    <col min="65" max="65" width="5.33203125" customWidth="1"/>
    <col min="66" max="66" width="5.6640625" customWidth="1"/>
    <col min="67" max="67" width="5.88671875" customWidth="1"/>
    <col min="68" max="69" width="5" customWidth="1"/>
    <col min="70" max="70" width="11.5546875" style="68"/>
    <col min="71" max="71" width="7.6640625" bestFit="1" customWidth="1"/>
    <col min="72" max="76" width="5" bestFit="1" customWidth="1"/>
    <col min="77" max="80" width="5.21875" customWidth="1"/>
    <col min="81" max="81" width="5.109375" customWidth="1"/>
    <col min="82" max="86" width="5" hidden="1" customWidth="1"/>
    <col min="87" max="91" width="6.5546875" bestFit="1" customWidth="1"/>
    <col min="92" max="92" width="5.44140625" hidden="1" customWidth="1"/>
    <col min="93" max="93" width="5.5546875" hidden="1" customWidth="1"/>
    <col min="94" max="96" width="5.21875" hidden="1" customWidth="1"/>
    <col min="97" max="101" width="6.5546875" bestFit="1" customWidth="1"/>
    <col min="102" max="102" width="9" hidden="1" customWidth="1"/>
    <col min="103" max="103" width="8.33203125" hidden="1" customWidth="1"/>
    <col min="104" max="107" width="6.5546875" hidden="1" customWidth="1"/>
    <col min="108" max="108" width="5.77734375" hidden="1" customWidth="1"/>
    <col min="109" max="109" width="4.77734375" hidden="1" customWidth="1"/>
    <col min="110" max="112" width="5.21875" hidden="1" customWidth="1"/>
    <col min="113" max="113" width="7.109375" hidden="1" customWidth="1"/>
    <col min="114" max="114" width="5.44140625" hidden="1" customWidth="1"/>
    <col min="115" max="115" width="4.77734375" hidden="1" customWidth="1"/>
    <col min="116" max="116" width="5.21875" hidden="1" customWidth="1"/>
    <col min="117" max="117" width="5" hidden="1" customWidth="1"/>
    <col min="118" max="118" width="5.21875" hidden="1" customWidth="1"/>
    <col min="119" max="119" width="7.21875" hidden="1" customWidth="1"/>
    <col min="120" max="120" width="5.77734375" hidden="1" customWidth="1"/>
    <col min="121" max="121" width="4.77734375" hidden="1" customWidth="1"/>
    <col min="122" max="124" width="5.21875" hidden="1" customWidth="1"/>
    <col min="125" max="125" width="6.44140625" hidden="1" customWidth="1"/>
    <col min="126" max="126" width="5.77734375" hidden="1" customWidth="1"/>
    <col min="127" max="127" width="4.77734375" hidden="1" customWidth="1"/>
    <col min="128" max="130" width="5.21875" hidden="1" customWidth="1"/>
    <col min="131" max="131" width="6.5546875" hidden="1" customWidth="1"/>
    <col min="132" max="132" width="1.5546875" hidden="1" customWidth="1"/>
    <col min="133" max="137" width="6.5546875" bestFit="1" customWidth="1"/>
  </cols>
  <sheetData>
    <row r="1" spans="1:137" ht="15" x14ac:dyDescent="0.35">
      <c r="F1" s="5" t="s">
        <v>167</v>
      </c>
      <c r="G1" s="66"/>
      <c r="H1" s="166">
        <v>6.8776299999999999</v>
      </c>
      <c r="I1" s="166">
        <v>4.7742100000000001</v>
      </c>
      <c r="J1" s="166">
        <v>41.112639999999999</v>
      </c>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79">
        <f xml:space="preserve"> AVERAGE(AM5:AM7)</f>
        <v>9.9817042540792542</v>
      </c>
      <c r="AN1" t="s">
        <v>40</v>
      </c>
      <c r="AO1" s="66"/>
      <c r="AP1" s="66"/>
      <c r="AQ1" s="66"/>
      <c r="AR1" s="85">
        <f xml:space="preserve"> AVERAGE(AR5:AR7)</f>
        <v>8.1036025495337984</v>
      </c>
      <c r="AW1" s="79">
        <f xml:space="preserve"> AVERAGE(AW5:AW7)</f>
        <v>54.330953610139865</v>
      </c>
      <c r="AX1" s="66"/>
      <c r="AY1" s="66"/>
      <c r="AZ1" s="66"/>
      <c r="BA1" s="66"/>
      <c r="BB1" s="89"/>
      <c r="BC1" s="89"/>
      <c r="BD1" s="89"/>
      <c r="BE1" s="89"/>
      <c r="BF1" s="89"/>
      <c r="BG1" s="91" t="s">
        <v>86</v>
      </c>
      <c r="BH1" s="89"/>
      <c r="BI1" s="89"/>
      <c r="BJ1" s="89"/>
      <c r="BK1" s="89"/>
      <c r="BL1" s="89"/>
      <c r="BM1" s="89"/>
      <c r="BN1" s="89"/>
      <c r="BO1" s="89"/>
      <c r="BP1" s="89"/>
      <c r="BQ1" s="66"/>
      <c r="BR1" s="67"/>
      <c r="CN1" s="5" t="s">
        <v>59</v>
      </c>
      <c r="CO1" s="5"/>
      <c r="CP1" s="5"/>
      <c r="CQ1" s="5"/>
      <c r="CR1" s="35">
        <f>AVERAGE(BT5:BX36)</f>
        <v>6.9408898562499974</v>
      </c>
      <c r="CX1" s="6" t="s">
        <v>53</v>
      </c>
      <c r="CZ1" s="35">
        <f>MEDIAN(BT5:BX36)</f>
        <v>5.37941</v>
      </c>
      <c r="DB1" s="5" t="s">
        <v>54</v>
      </c>
      <c r="DC1" s="5"/>
      <c r="DD1" s="35">
        <f>MAX(BT5:BX36)</f>
        <v>22.905110000000001</v>
      </c>
    </row>
    <row r="2" spans="1:137" ht="15.6" x14ac:dyDescent="0.35">
      <c r="D2" s="66"/>
      <c r="K2" s="66"/>
      <c r="L2" s="66"/>
      <c r="M2" s="66"/>
      <c r="N2" s="103" t="s">
        <v>189</v>
      </c>
      <c r="O2" s="103"/>
      <c r="P2" s="103"/>
      <c r="Q2" s="106" t="s">
        <v>190</v>
      </c>
      <c r="R2" s="106"/>
      <c r="S2" s="106"/>
      <c r="T2" s="106"/>
      <c r="U2" s="106"/>
      <c r="V2" s="106"/>
      <c r="W2" s="106"/>
      <c r="X2" s="66"/>
      <c r="Y2" s="66"/>
      <c r="Z2" s="66"/>
      <c r="AA2" s="66"/>
      <c r="AB2" s="66"/>
      <c r="AC2" s="66"/>
      <c r="AD2" s="66"/>
      <c r="AE2" s="66"/>
      <c r="AF2" s="66"/>
      <c r="AG2" s="66"/>
      <c r="AH2" s="66"/>
      <c r="AI2" s="66"/>
      <c r="AJ2" s="66"/>
      <c r="AK2" s="66"/>
      <c r="AL2" s="66"/>
      <c r="AM2" s="87">
        <f>_xlfn.STDEV.P(AM5:AM7)</f>
        <v>4.1821190889443169</v>
      </c>
      <c r="AN2" t="s">
        <v>85</v>
      </c>
      <c r="AO2" s="66"/>
      <c r="AR2" s="86">
        <f>_xlfn.STDEV.P(AR5:AR7)</f>
        <v>1.0568042846864019</v>
      </c>
      <c r="AW2" s="87">
        <f>_xlfn.STDEV.P(AW5:AW7)</f>
        <v>4.9825195879299677</v>
      </c>
      <c r="AX2" s="66"/>
      <c r="AY2" s="66"/>
      <c r="AZ2" s="66"/>
      <c r="BA2" s="66"/>
      <c r="BB2" s="89"/>
      <c r="BC2" s="89"/>
      <c r="BD2" s="89"/>
      <c r="BE2" s="89"/>
      <c r="BF2" s="89"/>
      <c r="BG2" s="89"/>
      <c r="BH2" s="89"/>
      <c r="BI2" s="89"/>
      <c r="BJ2" s="89"/>
      <c r="BK2" s="89"/>
      <c r="BL2" s="89"/>
      <c r="BM2" s="89"/>
      <c r="BN2" s="89"/>
      <c r="BO2" s="89"/>
      <c r="BP2" s="89"/>
      <c r="BQ2" s="66"/>
      <c r="BR2" s="67"/>
      <c r="CX2" s="20" t="s">
        <v>49</v>
      </c>
      <c r="DB2" s="5" t="s">
        <v>55</v>
      </c>
      <c r="DC2" s="5"/>
      <c r="DD2" s="35">
        <f>MIN(BT5:BX36)</f>
        <v>1.423562</v>
      </c>
    </row>
    <row r="3" spans="1:137" ht="15.6" x14ac:dyDescent="0.35">
      <c r="D3" s="66"/>
      <c r="G3" s="66"/>
      <c r="H3" s="66"/>
      <c r="J3" s="66"/>
      <c r="K3" s="93" t="s">
        <v>90</v>
      </c>
      <c r="L3" s="90"/>
      <c r="M3" s="90"/>
      <c r="N3" s="103" t="s">
        <v>92</v>
      </c>
      <c r="O3" s="100"/>
      <c r="P3" s="100"/>
      <c r="Q3" s="105"/>
      <c r="R3" s="105"/>
      <c r="S3" s="105"/>
      <c r="T3" s="105"/>
      <c r="U3" s="105"/>
      <c r="V3" s="106" t="s">
        <v>165</v>
      </c>
      <c r="W3" s="106"/>
      <c r="X3" s="106"/>
      <c r="Y3" s="106"/>
      <c r="Z3" s="106"/>
      <c r="AA3" s="105"/>
      <c r="AB3" s="105"/>
      <c r="AC3" s="105"/>
      <c r="AD3" s="105"/>
      <c r="AE3" s="105"/>
      <c r="AF3" s="105"/>
      <c r="AG3" s="105"/>
      <c r="AH3" s="105"/>
      <c r="AI3" s="105"/>
      <c r="AJ3" s="105"/>
      <c r="AK3" s="105"/>
      <c r="AL3" s="66"/>
      <c r="AM3" s="81" t="s">
        <v>0</v>
      </c>
      <c r="AN3" s="66"/>
      <c r="AO3" s="66"/>
      <c r="AP3" s="66"/>
      <c r="AQ3" s="66"/>
      <c r="AR3" s="80" t="s">
        <v>1</v>
      </c>
      <c r="AS3" s="66"/>
      <c r="AT3" s="66"/>
      <c r="AV3" s="66"/>
      <c r="AW3" s="83" t="s">
        <v>2</v>
      </c>
      <c r="AX3" s="66"/>
      <c r="AY3" s="66"/>
      <c r="AZ3" s="66"/>
      <c r="BA3" s="66"/>
      <c r="BB3" s="96" t="s">
        <v>37</v>
      </c>
      <c r="BC3" s="66"/>
      <c r="BD3" s="66"/>
      <c r="BE3" s="66"/>
      <c r="BF3" s="66"/>
      <c r="BG3" s="94" t="s">
        <v>38</v>
      </c>
      <c r="BH3" s="66"/>
      <c r="BI3" s="66"/>
      <c r="BK3" s="66"/>
      <c r="BL3" s="99" t="s">
        <v>39</v>
      </c>
      <c r="BM3" s="66"/>
      <c r="BN3" s="66"/>
      <c r="BO3" s="66"/>
      <c r="BP3" s="66"/>
      <c r="BQ3" s="66"/>
      <c r="BR3" s="67"/>
      <c r="BT3" s="5" t="s">
        <v>43</v>
      </c>
      <c r="BY3" s="20" t="s">
        <v>47</v>
      </c>
      <c r="CD3" s="20" t="s">
        <v>46</v>
      </c>
      <c r="CI3" s="51" t="s">
        <v>46</v>
      </c>
      <c r="CJ3" s="33" t="s">
        <v>60</v>
      </c>
      <c r="CK3" s="33"/>
      <c r="CL3" s="33"/>
      <c r="CM3" s="33"/>
      <c r="CN3" s="20" t="s">
        <v>48</v>
      </c>
      <c r="CO3" t="s">
        <v>61</v>
      </c>
      <c r="CS3" s="53" t="s">
        <v>48</v>
      </c>
      <c r="CT3" s="54"/>
      <c r="CU3" s="54"/>
      <c r="CV3" s="54"/>
      <c r="CW3" s="54"/>
      <c r="CX3" s="23">
        <v>2000</v>
      </c>
      <c r="DD3" s="22">
        <v>2005</v>
      </c>
      <c r="DJ3" s="22">
        <v>2010</v>
      </c>
      <c r="DP3" s="22">
        <v>2015</v>
      </c>
      <c r="DV3" s="22">
        <v>2020</v>
      </c>
      <c r="EC3" s="59" t="s">
        <v>49</v>
      </c>
      <c r="ED3" s="10" t="s">
        <v>62</v>
      </c>
      <c r="EE3" s="10"/>
      <c r="EF3" s="10"/>
      <c r="EG3" s="13"/>
    </row>
    <row r="4" spans="1:137" ht="15.6" x14ac:dyDescent="0.35">
      <c r="A4" s="6" t="s">
        <v>36</v>
      </c>
      <c r="B4" s="5" t="s">
        <v>35</v>
      </c>
      <c r="C4" s="5" t="s">
        <v>0</v>
      </c>
      <c r="D4" s="5" t="s">
        <v>1</v>
      </c>
      <c r="E4" s="5" t="s">
        <v>2</v>
      </c>
      <c r="F4" s="6" t="s">
        <v>36</v>
      </c>
      <c r="G4" s="5" t="s">
        <v>84</v>
      </c>
      <c r="H4" s="18" t="s">
        <v>0</v>
      </c>
      <c r="I4" s="18" t="s">
        <v>1</v>
      </c>
      <c r="J4" s="18" t="s">
        <v>2</v>
      </c>
      <c r="K4" s="107" t="s">
        <v>100</v>
      </c>
      <c r="L4" s="107" t="s">
        <v>101</v>
      </c>
      <c r="M4" s="107" t="s">
        <v>102</v>
      </c>
      <c r="N4" s="108" t="s">
        <v>97</v>
      </c>
      <c r="O4" s="108" t="s">
        <v>98</v>
      </c>
      <c r="P4" s="109" t="s">
        <v>99</v>
      </c>
      <c r="Q4" s="37" t="s">
        <v>52</v>
      </c>
      <c r="R4" s="38" t="s">
        <v>51</v>
      </c>
      <c r="S4" s="39" t="s">
        <v>56</v>
      </c>
      <c r="T4" s="39" t="s">
        <v>57</v>
      </c>
      <c r="U4" s="45" t="s">
        <v>58</v>
      </c>
      <c r="V4" s="110" t="s">
        <v>162</v>
      </c>
      <c r="W4" s="41" t="s">
        <v>52</v>
      </c>
      <c r="X4" s="38" t="s">
        <v>51</v>
      </c>
      <c r="Y4" s="39" t="s">
        <v>56</v>
      </c>
      <c r="Z4" s="39" t="s">
        <v>57</v>
      </c>
      <c r="AA4" s="45" t="s">
        <v>58</v>
      </c>
      <c r="AB4" s="111" t="s">
        <v>163</v>
      </c>
      <c r="AC4" s="41" t="s">
        <v>52</v>
      </c>
      <c r="AD4" s="38" t="s">
        <v>51</v>
      </c>
      <c r="AE4" s="39" t="s">
        <v>56</v>
      </c>
      <c r="AF4" s="39" t="s">
        <v>57</v>
      </c>
      <c r="AG4" s="45" t="s">
        <v>58</v>
      </c>
      <c r="AH4" s="111" t="s">
        <v>164</v>
      </c>
      <c r="AI4" s="148"/>
      <c r="AJ4" s="148"/>
      <c r="AK4" s="148"/>
      <c r="AL4" s="112"/>
      <c r="AM4" s="82">
        <v>2000</v>
      </c>
      <c r="AN4" s="18">
        <v>2005</v>
      </c>
      <c r="AO4" s="18">
        <v>2010</v>
      </c>
      <c r="AP4" s="18">
        <v>2015</v>
      </c>
      <c r="AQ4" s="18">
        <v>2020</v>
      </c>
      <c r="AR4" s="80">
        <v>2000</v>
      </c>
      <c r="AS4" s="18">
        <v>2005</v>
      </c>
      <c r="AT4" s="18">
        <v>2010</v>
      </c>
      <c r="AU4" s="18">
        <v>2015</v>
      </c>
      <c r="AV4" s="18">
        <v>2020</v>
      </c>
      <c r="AW4" s="82">
        <v>2000</v>
      </c>
      <c r="AX4" s="18">
        <v>2005</v>
      </c>
      <c r="AY4" s="18">
        <v>2010</v>
      </c>
      <c r="AZ4" s="18">
        <v>2015</v>
      </c>
      <c r="BA4" s="18">
        <v>2020</v>
      </c>
      <c r="BB4" s="97">
        <v>2000</v>
      </c>
      <c r="BC4" s="18">
        <v>2005</v>
      </c>
      <c r="BD4" s="18">
        <v>2010</v>
      </c>
      <c r="BE4" s="18">
        <v>2015</v>
      </c>
      <c r="BF4" s="18">
        <v>2020</v>
      </c>
      <c r="BG4" s="94">
        <v>2000</v>
      </c>
      <c r="BH4" s="18">
        <v>2005</v>
      </c>
      <c r="BI4" s="18">
        <v>2010</v>
      </c>
      <c r="BJ4" s="18">
        <v>2015</v>
      </c>
      <c r="BK4" s="18">
        <v>2020</v>
      </c>
      <c r="BL4" s="97">
        <v>2000</v>
      </c>
      <c r="BM4" s="18">
        <v>2005</v>
      </c>
      <c r="BN4" s="18">
        <v>2010</v>
      </c>
      <c r="BO4" s="18">
        <v>2015</v>
      </c>
      <c r="BP4" s="18">
        <v>2020</v>
      </c>
      <c r="BQ4" s="18"/>
      <c r="BS4" s="22" t="s">
        <v>35</v>
      </c>
      <c r="BT4" s="22">
        <v>2000</v>
      </c>
      <c r="BU4" s="22">
        <v>2005</v>
      </c>
      <c r="BV4" s="22">
        <v>2010</v>
      </c>
      <c r="BW4" s="22">
        <v>2015</v>
      </c>
      <c r="BX4" s="22">
        <v>2020</v>
      </c>
      <c r="BY4" s="23">
        <v>2000</v>
      </c>
      <c r="BZ4" s="22">
        <v>2005</v>
      </c>
      <c r="CA4" s="22">
        <v>2010</v>
      </c>
      <c r="CB4" s="22">
        <v>2015</v>
      </c>
      <c r="CC4" s="22">
        <v>2020</v>
      </c>
      <c r="CD4" s="23">
        <v>2000</v>
      </c>
      <c r="CE4" s="22">
        <v>2005</v>
      </c>
      <c r="CF4" s="22">
        <v>2010</v>
      </c>
      <c r="CG4" s="22">
        <v>2015</v>
      </c>
      <c r="CH4" s="22">
        <v>2020</v>
      </c>
      <c r="CI4" s="47">
        <v>2000</v>
      </c>
      <c r="CJ4" s="48">
        <v>2005</v>
      </c>
      <c r="CK4" s="48">
        <v>2010</v>
      </c>
      <c r="CL4" s="48">
        <v>2015</v>
      </c>
      <c r="CM4" s="48">
        <v>2020</v>
      </c>
      <c r="CN4" s="23">
        <v>2000</v>
      </c>
      <c r="CO4" s="22">
        <v>2005</v>
      </c>
      <c r="CP4" s="22">
        <v>2010</v>
      </c>
      <c r="CQ4" s="22">
        <v>2015</v>
      </c>
      <c r="CR4" s="28">
        <v>2020</v>
      </c>
      <c r="CS4" s="55">
        <v>2000</v>
      </c>
      <c r="CT4" s="56">
        <v>2005</v>
      </c>
      <c r="CU4" s="56">
        <v>2010</v>
      </c>
      <c r="CV4" s="56">
        <v>2015</v>
      </c>
      <c r="CW4" s="57">
        <v>2020</v>
      </c>
      <c r="CX4" s="37" t="s">
        <v>52</v>
      </c>
      <c r="CY4" s="38" t="s">
        <v>51</v>
      </c>
      <c r="CZ4" s="39" t="s">
        <v>56</v>
      </c>
      <c r="DA4" s="39" t="s">
        <v>57</v>
      </c>
      <c r="DB4" s="45" t="s">
        <v>58</v>
      </c>
      <c r="DC4" s="40" t="s">
        <v>49</v>
      </c>
      <c r="DD4" s="41" t="s">
        <v>52</v>
      </c>
      <c r="DE4" s="38" t="s">
        <v>51</v>
      </c>
      <c r="DF4" s="39" t="s">
        <v>56</v>
      </c>
      <c r="DG4" s="39" t="s">
        <v>57</v>
      </c>
      <c r="DH4" s="39" t="s">
        <v>58</v>
      </c>
      <c r="DI4" s="40" t="s">
        <v>49</v>
      </c>
      <c r="DJ4" s="41" t="s">
        <v>52</v>
      </c>
      <c r="DK4" s="38" t="s">
        <v>51</v>
      </c>
      <c r="DL4" s="39" t="s">
        <v>56</v>
      </c>
      <c r="DM4" s="39" t="s">
        <v>57</v>
      </c>
      <c r="DN4" s="39" t="s">
        <v>58</v>
      </c>
      <c r="DO4" s="44" t="s">
        <v>49</v>
      </c>
      <c r="DP4" s="37" t="s">
        <v>52</v>
      </c>
      <c r="DQ4" s="38" t="s">
        <v>51</v>
      </c>
      <c r="DR4" s="39" t="s">
        <v>56</v>
      </c>
      <c r="DS4" s="39" t="s">
        <v>57</v>
      </c>
      <c r="DT4" s="39" t="s">
        <v>58</v>
      </c>
      <c r="DU4" s="44" t="s">
        <v>49</v>
      </c>
      <c r="DV4" s="37" t="s">
        <v>52</v>
      </c>
      <c r="DW4" s="38" t="s">
        <v>51</v>
      </c>
      <c r="DX4" s="39" t="s">
        <v>56</v>
      </c>
      <c r="DY4" s="39" t="s">
        <v>57</v>
      </c>
      <c r="DZ4" s="39" t="s">
        <v>58</v>
      </c>
      <c r="EA4" s="44" t="s">
        <v>49</v>
      </c>
      <c r="EC4" s="60">
        <v>2000</v>
      </c>
      <c r="ED4" s="61">
        <v>2005</v>
      </c>
      <c r="EE4" s="61">
        <v>2010</v>
      </c>
      <c r="EF4" s="61">
        <v>2015</v>
      </c>
      <c r="EG4" s="61">
        <v>2020</v>
      </c>
    </row>
    <row r="5" spans="1:137" x14ac:dyDescent="0.3">
      <c r="A5" s="7">
        <v>2000</v>
      </c>
      <c r="B5" s="5" t="s">
        <v>73</v>
      </c>
      <c r="C5" s="35">
        <f>AVERAGE(C6:C16)</f>
        <v>5.0345154545454545</v>
      </c>
      <c r="D5" s="35">
        <f t="shared" ref="D5:E5" si="0">AVERAGE(D6:D16)</f>
        <v>7.0416190909090908</v>
      </c>
      <c r="E5" s="35">
        <f t="shared" si="0"/>
        <v>48.953517272727275</v>
      </c>
      <c r="F5" s="70">
        <v>2000</v>
      </c>
      <c r="G5" s="78" t="s">
        <v>73</v>
      </c>
      <c r="H5" s="75">
        <v>5.0345154545454545</v>
      </c>
      <c r="I5" s="75">
        <v>7.0416190909090908</v>
      </c>
      <c r="J5" s="75">
        <v>48.953517272727275</v>
      </c>
      <c r="K5" s="101">
        <f>(((H5-H$22)/(H$21-H$22))*60)+70</f>
        <v>82.223779148068488</v>
      </c>
      <c r="L5" s="75">
        <f>(((I5-I$22)/(I$21-I$22))*60)+70</f>
        <v>106.77960331046242</v>
      </c>
      <c r="M5" s="75">
        <f>(((J5-J$22)/(J$21-J$22))*60)+70</f>
        <v>109.9434242308034</v>
      </c>
      <c r="N5" s="101">
        <f>(((H5-H$23)/(H$21-H$22))*60)+70</f>
        <v>62.224831240957286</v>
      </c>
      <c r="O5" s="104">
        <f t="shared" ref="O5:P19" si="1">(((I5-I$23)/(I$21-I$22))*60)+70</f>
        <v>85.98333291615738</v>
      </c>
      <c r="P5" s="104">
        <f t="shared" si="1"/>
        <v>82.024851028045987</v>
      </c>
      <c r="Q5" s="36">
        <f>IF(H5&gt;=$H$1,1,0)</f>
        <v>0</v>
      </c>
      <c r="R5" s="34">
        <f>IF(H5&lt;$H$1,1,0)</f>
        <v>1</v>
      </c>
      <c r="S5" s="14">
        <f>(H5-$H$1)/($H$21-$H$1)</f>
        <v>-0.21981996223512415</v>
      </c>
      <c r="T5" s="14">
        <f>(H5-$H$1)/($H$1-$H$22)</f>
        <v>-0.413260009329112</v>
      </c>
      <c r="U5" s="14">
        <f>(S5*Q5)+(T5*R5)</f>
        <v>-0.413260009329112</v>
      </c>
      <c r="V5" s="113">
        <f>(U5*30)+100</f>
        <v>87.602199720126634</v>
      </c>
      <c r="W5" s="36">
        <f>IF(I5&gt;=$I$1,1,0)</f>
        <v>1</v>
      </c>
      <c r="X5" s="34">
        <f>IF(I5&lt;$I$1,1,0)</f>
        <v>0</v>
      </c>
      <c r="Y5" s="14">
        <f>(I5-$I$1)/($I$21-$I$1)</f>
        <v>0.47523859760932097</v>
      </c>
      <c r="Z5" s="14">
        <f>(I5-$I$1)/($I$1-$I$22)</f>
        <v>1.3351294580150053</v>
      </c>
      <c r="AA5" s="19">
        <f>(Y5*W5)+(Z5*X5)</f>
        <v>0.47523859760932097</v>
      </c>
      <c r="AB5" s="116">
        <f>(AA5*30)+100</f>
        <v>114.25715792827963</v>
      </c>
      <c r="AC5" s="36">
        <f>IF(J5&gt;=$J$1,1,0)</f>
        <v>1</v>
      </c>
      <c r="AD5" s="34">
        <f>IF(J5&lt;$J$1,1,0)</f>
        <v>0</v>
      </c>
      <c r="AE5" s="14">
        <f>(J5-$J$1)/($J$21-$J$1)</f>
        <v>0.39499723326213754</v>
      </c>
      <c r="AF5" s="14">
        <f>(J5-$J$1)/($J$1-$J$22)</f>
        <v>0.48771803664674512</v>
      </c>
      <c r="AG5" s="19">
        <f>(AE5*AC5)+(AF5*AD5)</f>
        <v>0.39499723326213754</v>
      </c>
      <c r="AH5" s="19">
        <f>(AG5*30)+100</f>
        <v>111.84991699786413</v>
      </c>
      <c r="AI5" s="19"/>
      <c r="AJ5" s="19"/>
      <c r="AK5" s="19"/>
      <c r="AL5" s="75"/>
      <c r="AM5" s="76">
        <f>H5</f>
        <v>5.0345154545454545</v>
      </c>
      <c r="AN5" s="77">
        <f>H8</f>
        <v>4.3610059090909088</v>
      </c>
      <c r="AO5" s="76">
        <f>H11</f>
        <v>3.500640909090909</v>
      </c>
      <c r="AP5" s="77">
        <f>H14</f>
        <v>2.741871818181818</v>
      </c>
      <c r="AQ5" s="76">
        <f>H17</f>
        <v>2.4176907272727273</v>
      </c>
      <c r="AR5" s="77">
        <f>I5</f>
        <v>7.0416190909090908</v>
      </c>
      <c r="AS5" s="76">
        <f>I8</f>
        <v>4.4296478181818193</v>
      </c>
      <c r="AT5" s="77">
        <f>I11</f>
        <v>4.047009090909091</v>
      </c>
      <c r="AU5" s="76">
        <f>I14</f>
        <v>3.0759409090909089</v>
      </c>
      <c r="AV5" s="77">
        <f>I17</f>
        <v>5.3182520909090902</v>
      </c>
      <c r="AW5" s="76">
        <f>J5</f>
        <v>48.953517272727275</v>
      </c>
      <c r="AX5" s="77">
        <f>J8</f>
        <v>42.782344545454549</v>
      </c>
      <c r="AY5" s="76">
        <f>J11</f>
        <v>36.784943636363636</v>
      </c>
      <c r="AZ5" s="77">
        <f>J14</f>
        <v>30.645918181818182</v>
      </c>
      <c r="BA5" s="76">
        <f>J17</f>
        <v>25.035979545454548</v>
      </c>
      <c r="BB5" s="98">
        <f t="shared" ref="BB5:BF7" si="2">(AM5-$AM$1)/$AM$2</f>
        <v>-1.1829382890152484</v>
      </c>
      <c r="BC5" s="76">
        <f t="shared" si="2"/>
        <v>-1.343983331284611</v>
      </c>
      <c r="BD5" s="76">
        <f t="shared" si="2"/>
        <v>-1.5497079846725135</v>
      </c>
      <c r="BE5" s="76">
        <f t="shared" si="2"/>
        <v>-1.7311397121704086</v>
      </c>
      <c r="BF5" s="76">
        <f t="shared" si="2"/>
        <v>-1.808655699643382</v>
      </c>
      <c r="BG5" s="95">
        <f t="shared" ref="BG5:BK7" si="3">(AR5-$AR$1)/$AR$2</f>
        <v>-1.0049007881718068</v>
      </c>
      <c r="BH5" s="84">
        <f t="shared" si="3"/>
        <v>-3.4764759989993754</v>
      </c>
      <c r="BI5" s="84">
        <f t="shared" si="3"/>
        <v>-3.8385475129185993</v>
      </c>
      <c r="BJ5" s="84">
        <f t="shared" si="3"/>
        <v>-4.7574198111193393</v>
      </c>
      <c r="BK5" s="84">
        <f t="shared" si="3"/>
        <v>-2.6356350925008205</v>
      </c>
      <c r="BL5" s="98">
        <f t="shared" ref="BL5:BP7" si="4">(AW5-$AW$1)/$AW$2</f>
        <v>-1.0792604509652703</v>
      </c>
      <c r="BM5" s="76">
        <f t="shared" si="4"/>
        <v>-2.3178251205798648</v>
      </c>
      <c r="BN5" s="76">
        <f t="shared" si="4"/>
        <v>-3.5215134961598569</v>
      </c>
      <c r="BO5" s="76">
        <f t="shared" si="4"/>
        <v>-4.7536261544657252</v>
      </c>
      <c r="BP5" s="76">
        <f t="shared" si="4"/>
        <v>-5.8795502050110704</v>
      </c>
      <c r="BQ5" s="76"/>
      <c r="BR5" s="69"/>
      <c r="BS5" s="2" t="s">
        <v>3</v>
      </c>
      <c r="BT5" s="4">
        <v>4.8379799999999999</v>
      </c>
      <c r="BU5" s="1">
        <v>4.152704</v>
      </c>
      <c r="BV5" s="11">
        <v>3.25624</v>
      </c>
      <c r="BW5" s="1">
        <v>2.5915699999999999</v>
      </c>
      <c r="BX5" s="12">
        <v>2.1087609999999999</v>
      </c>
      <c r="BY5" s="21">
        <f>(BT5-$BT$38)/$BT$39</f>
        <v>-0.86632084172034218</v>
      </c>
      <c r="BZ5" s="14">
        <f t="shared" ref="BZ5:CC20" si="5">(BU5-$BT$38)/$BT$39</f>
        <v>-0.99460310799565377</v>
      </c>
      <c r="CA5" s="14">
        <f t="shared" si="5"/>
        <v>-1.1624193361347261</v>
      </c>
      <c r="CB5" s="14">
        <f t="shared" si="5"/>
        <v>-1.2868442013353334</v>
      </c>
      <c r="CC5" s="14">
        <f t="shared" si="5"/>
        <v>-1.3772250591183537</v>
      </c>
      <c r="CD5" s="25">
        <f>(BT5-$BW$39)/($BW$38-$BW$39)</f>
        <v>0.15894655264136456</v>
      </c>
      <c r="CE5" s="24">
        <f t="shared" ref="CE5:CH20" si="6">(BU5-$BW$39)/($BW$38-$BW$39)</f>
        <v>0.12704587211312704</v>
      </c>
      <c r="CF5" s="24">
        <f t="shared" si="6"/>
        <v>8.5314056510266398E-2</v>
      </c>
      <c r="CG5" s="24">
        <f t="shared" si="6"/>
        <v>5.4372617839273031E-2</v>
      </c>
      <c r="CH5" s="24">
        <f t="shared" si="6"/>
        <v>3.1897096056578415E-2</v>
      </c>
      <c r="CI5" s="49">
        <f>(CD5*60)+70</f>
        <v>79.536793158481871</v>
      </c>
      <c r="CJ5" s="49">
        <f t="shared" ref="CJ5:CM20" si="7">(CE5*60)+70</f>
        <v>77.622752326787619</v>
      </c>
      <c r="CK5" s="49">
        <f t="shared" si="7"/>
        <v>75.118843390615979</v>
      </c>
      <c r="CL5" s="49">
        <f t="shared" si="7"/>
        <v>73.262357070356387</v>
      </c>
      <c r="CM5" s="49">
        <f t="shared" si="7"/>
        <v>71.913825763394698</v>
      </c>
      <c r="CN5" s="25">
        <f>(BT5-$CR$1)/($DD$1-$DD$2)</f>
        <v>-9.7893776381944048E-2</v>
      </c>
      <c r="CO5" s="24">
        <f t="shared" ref="CO5:CR20" si="8">(BU5-$CR$1)/($DD$1-$DD$2)</f>
        <v>-0.1297944569101816</v>
      </c>
      <c r="CP5" s="24">
        <f t="shared" si="8"/>
        <v>-0.17152627251304223</v>
      </c>
      <c r="CQ5" s="24">
        <f t="shared" si="8"/>
        <v>-0.20246771118403559</v>
      </c>
      <c r="CR5" s="24">
        <f t="shared" si="8"/>
        <v>-0.22494323296673024</v>
      </c>
      <c r="CS5" s="58">
        <f>(CN5*60)+100</f>
        <v>94.126373417083357</v>
      </c>
      <c r="CT5" s="58">
        <f t="shared" ref="CT5:CW20" si="9">(CO5*60)+100</f>
        <v>92.212332585389106</v>
      </c>
      <c r="CU5" s="58">
        <f t="shared" si="9"/>
        <v>89.708423649217465</v>
      </c>
      <c r="CV5" s="58">
        <f t="shared" si="9"/>
        <v>87.85193732895786</v>
      </c>
      <c r="CW5" s="58">
        <f t="shared" si="9"/>
        <v>86.503406021996184</v>
      </c>
      <c r="CX5" s="36">
        <f>IF(BT5&gt;=$CZ$1,1,0)</f>
        <v>0</v>
      </c>
      <c r="CY5" s="34">
        <f>IF(BT5&lt;$CZ$1,1,0)</f>
        <v>1</v>
      </c>
      <c r="CZ5" s="14">
        <f>(BT5-$CZ$1)/($DD$1-$CZ$1)</f>
        <v>-3.0893487849272785E-2</v>
      </c>
      <c r="DA5" s="14">
        <f>(BT5-$CZ$1)/($CZ$1-$DD$2)</f>
        <v>-0.13686825176295955</v>
      </c>
      <c r="DB5" s="14">
        <f>(CZ5*CX5)+(DA5*CY5)</f>
        <v>-0.13686825176295955</v>
      </c>
      <c r="DC5" s="14">
        <f>(DB5*30)+100</f>
        <v>95.893952447111218</v>
      </c>
      <c r="DD5" s="36">
        <f>IF(BU5&gt;=$CZ$1,1,0)</f>
        <v>0</v>
      </c>
      <c r="DE5" s="34">
        <f>IF(BU5&lt;$CZ$1,1,0)</f>
        <v>1</v>
      </c>
      <c r="DF5" s="14">
        <f>(BU5-$CZ$1)/($DD$1-$CZ$1)</f>
        <v>-6.999469350724935E-2</v>
      </c>
      <c r="DG5" s="14">
        <f>(BU5-$CZ$1)/($CZ$1-$DD$2)</f>
        <v>-0.31009937692247025</v>
      </c>
      <c r="DH5" s="14">
        <f>(DF5*DD5)+(DG5*DE5)</f>
        <v>-0.31009937692247025</v>
      </c>
      <c r="DI5" s="43">
        <f>(DH5*30)+100</f>
        <v>90.697018692325898</v>
      </c>
      <c r="DJ5" s="46">
        <f>IF(BV5&gt;=$CZ$1,1,0)</f>
        <v>0</v>
      </c>
      <c r="DK5" s="34">
        <f>IF(BV5&lt;$CZ$1,1,0)</f>
        <v>1</v>
      </c>
      <c r="DL5" s="14">
        <f>(BV5-$CZ$1)/($DD$1-$CZ$1)</f>
        <v>-0.12114608831601591</v>
      </c>
      <c r="DM5" s="14">
        <f>(BV5-$CZ$1)/($CZ$1-$DD$2)</f>
        <v>-0.53671677981560462</v>
      </c>
      <c r="DN5" s="14">
        <f>(DL5*DJ5)+(DM5*DK5)</f>
        <v>-0.53671677981560462</v>
      </c>
      <c r="DO5" s="14">
        <f>(DN5*30)+100</f>
        <v>83.898496605531861</v>
      </c>
      <c r="DP5" s="36">
        <f>IF(BW5&gt;=$CZ$1,1,0)</f>
        <v>0</v>
      </c>
      <c r="DQ5" s="42">
        <f>IF(BW5&lt;$CZ$1,1,0)</f>
        <v>1</v>
      </c>
      <c r="DR5" s="14">
        <f>(BW5-$CZ$1)/($DD$1-$CZ$1)</f>
        <v>-0.15907153494582243</v>
      </c>
      <c r="DS5" s="14">
        <f>(BW5-$CZ$1)/($CZ$1-$DD$2)</f>
        <v>-0.70473890806724626</v>
      </c>
      <c r="DT5" s="14">
        <f>(DR5*DP5)+(DS5*DQ5)</f>
        <v>-0.70473890806724626</v>
      </c>
      <c r="DU5" s="14">
        <f>(DT5*30)+100</f>
        <v>78.857832757982607</v>
      </c>
      <c r="DV5" s="36">
        <f>IF(BX5&gt;=$CZ$1,1,0)</f>
        <v>0</v>
      </c>
      <c r="DW5" s="42">
        <f>IF(BX5&lt;$CZ$1,1,0)</f>
        <v>1</v>
      </c>
      <c r="DX5" s="14">
        <f>(BX5-$CZ$1)/($DD$1-$CZ$1)</f>
        <v>-0.18662016353127123</v>
      </c>
      <c r="DY5" s="14">
        <f>(BX5-$CZ$1)/($CZ$1-$DD$2)</f>
        <v>-0.82678833969353727</v>
      </c>
      <c r="DZ5" s="14">
        <f>(DX5*DV5)+(DY5*DW5)</f>
        <v>-0.82678833969353727</v>
      </c>
      <c r="EA5" s="14">
        <f>(DZ5*30)+100</f>
        <v>75.19634980919389</v>
      </c>
      <c r="EC5" s="62">
        <f>DC5</f>
        <v>95.893952447111218</v>
      </c>
      <c r="ED5" s="63">
        <f>DI5</f>
        <v>90.697018692325898</v>
      </c>
      <c r="EE5" s="63">
        <f>DO5</f>
        <v>83.898496605531861</v>
      </c>
      <c r="EF5" s="63">
        <f>DU5</f>
        <v>78.857832757982607</v>
      </c>
      <c r="EG5" s="63">
        <f>EA5</f>
        <v>75.19634980919389</v>
      </c>
    </row>
    <row r="6" spans="1:137" x14ac:dyDescent="0.3">
      <c r="A6" s="7">
        <v>2000</v>
      </c>
      <c r="B6" s="2" t="s">
        <v>3</v>
      </c>
      <c r="C6" s="4">
        <v>4.8379799999999999</v>
      </c>
      <c r="D6" s="4">
        <v>6.8927899999999998</v>
      </c>
      <c r="E6" s="4">
        <v>49.069099999999999</v>
      </c>
      <c r="F6" s="70">
        <v>2000</v>
      </c>
      <c r="G6" s="78" t="s">
        <v>74</v>
      </c>
      <c r="H6" s="75">
        <v>9.6483123076923061</v>
      </c>
      <c r="I6" s="75">
        <v>7.7238823076923069</v>
      </c>
      <c r="J6" s="75">
        <v>53.076242307692304</v>
      </c>
      <c r="K6" s="101">
        <f t="shared" ref="K6:M19" si="10">(((H6-H$22)/(H$21-H$22))*60)+70</f>
        <v>103.77586598794596</v>
      </c>
      <c r="L6" s="75">
        <f t="shared" si="10"/>
        <v>113.10723992546932</v>
      </c>
      <c r="M6" s="75">
        <f t="shared" si="10"/>
        <v>116.82857089332063</v>
      </c>
      <c r="N6" s="101">
        <f t="shared" ref="N6:N19" si="11">(((H6-H$23)/(H$21-H$22))*60)+70</f>
        <v>83.776918080834761</v>
      </c>
      <c r="O6" s="104">
        <f t="shared" si="1"/>
        <v>92.310969531164289</v>
      </c>
      <c r="P6" s="104">
        <f t="shared" si="1"/>
        <v>88.909997690563216</v>
      </c>
      <c r="Q6" s="36">
        <f t="shared" ref="Q6:Q19" si="12">IF(H6&gt;=$H$1,1,0)</f>
        <v>1</v>
      </c>
      <c r="R6" s="34">
        <f t="shared" ref="R6:R19" si="13">IF(H6&lt;$H$1,1,0)</f>
        <v>0</v>
      </c>
      <c r="S6" s="14">
        <f t="shared" ref="S6:S19" si="14">(H6-$H$1)/($H$21-$H$1)</f>
        <v>0.3304467873385733</v>
      </c>
      <c r="T6" s="14">
        <f t="shared" ref="T6:T19" si="15">(H6-$H$1)/($H$1-$H$22)</f>
        <v>0.62123767573140565</v>
      </c>
      <c r="U6" s="14">
        <f t="shared" ref="U6:U19" si="16">(S6*Q6)+(T6*R6)</f>
        <v>0.3304467873385733</v>
      </c>
      <c r="V6" s="113">
        <f t="shared" ref="V6:V19" si="17">(U6*30)+100</f>
        <v>109.9134036201572</v>
      </c>
      <c r="W6" s="36">
        <f t="shared" ref="W6:W19" si="18">IF(I6&gt;=$I$1,1,0)</f>
        <v>1</v>
      </c>
      <c r="X6" s="34">
        <f t="shared" ref="X6:X19" si="19">IF(I6&lt;$I$1,1,0)</f>
        <v>0</v>
      </c>
      <c r="Y6" s="14">
        <f t="shared" ref="Y6:Y19" si="20">(I6-$I$1)/($I$21-$I$1)</f>
        <v>0.61823785418127042</v>
      </c>
      <c r="Z6" s="14">
        <f t="shared" ref="Z6:Z19" si="21">(I6-$I$1)/($I$1-$I$22)</f>
        <v>1.7368698067238177</v>
      </c>
      <c r="AA6" s="19">
        <f t="shared" ref="AA6:AA19" si="22">(Y6*W6)+(Z6*X6)</f>
        <v>0.61823785418127042</v>
      </c>
      <c r="AB6" s="116">
        <f t="shared" ref="AB6:AB19" si="23">(AA6*30)+100</f>
        <v>118.54713562543812</v>
      </c>
      <c r="AC6" s="36">
        <f t="shared" ref="AC6:AC19" si="24">IF(J6&gt;=$J$1,1,0)</f>
        <v>1</v>
      </c>
      <c r="AD6" s="34">
        <f t="shared" ref="AD6:AD19" si="25">IF(J6&lt;$J$1,1,0)</f>
        <v>0</v>
      </c>
      <c r="AE6" s="14">
        <f t="shared" ref="AE6:AE19" si="26">(J6-$J$1)/($J$21-$J$1)</f>
        <v>0.60268636365778649</v>
      </c>
      <c r="AF6" s="14">
        <f t="shared" ref="AF6:AF19" si="27">(J6-$J$1)/($J$1-$J$22)</f>
        <v>0.74415966808018041</v>
      </c>
      <c r="AG6" s="19">
        <f t="shared" ref="AG6:AG19" si="28">(AE6*AC6)+(AF6*AD6)</f>
        <v>0.60268636365778649</v>
      </c>
      <c r="AH6" s="19">
        <f t="shared" ref="AH6:AH19" si="29">(AG6*30)+100</f>
        <v>118.08059090973359</v>
      </c>
      <c r="AI6" s="19"/>
      <c r="AJ6" s="19"/>
      <c r="AK6" s="19"/>
      <c r="AL6" s="75"/>
      <c r="AM6" s="76">
        <f>H6</f>
        <v>9.6483123076923061</v>
      </c>
      <c r="AN6" s="77">
        <f>H9</f>
        <v>8.3980983846153858</v>
      </c>
      <c r="AO6" s="76">
        <f>H12</f>
        <v>6.6989969230769226</v>
      </c>
      <c r="AP6" s="77">
        <f>H15</f>
        <v>5.2403915384615383</v>
      </c>
      <c r="AQ6" s="76">
        <f>H18</f>
        <v>4.4010682307692299</v>
      </c>
      <c r="AR6" s="77">
        <f>I6</f>
        <v>7.7238823076923069</v>
      </c>
      <c r="AS6" s="76">
        <f>I9</f>
        <v>5.0963292307692303</v>
      </c>
      <c r="AT6" s="77">
        <f>I12</f>
        <v>4.4823376923076923</v>
      </c>
      <c r="AU6" s="76">
        <f>I15</f>
        <v>3.3519615384615387</v>
      </c>
      <c r="AV6" s="77">
        <f>I18</f>
        <v>5.7876470000000007</v>
      </c>
      <c r="AW6" s="76">
        <f>J6</f>
        <v>53.076242307692304</v>
      </c>
      <c r="AX6" s="77">
        <f>J9</f>
        <v>46.111489999999996</v>
      </c>
      <c r="AY6" s="76">
        <f>J12</f>
        <v>41.173543076923075</v>
      </c>
      <c r="AZ6" s="77">
        <f>J15</f>
        <v>35.078492307692315</v>
      </c>
      <c r="BA6" s="76">
        <f>J18</f>
        <v>29.052998846153841</v>
      </c>
      <c r="BB6" s="98">
        <f t="shared" si="2"/>
        <v>-7.9718424869413634E-2</v>
      </c>
      <c r="BC6" s="76">
        <f t="shared" si="2"/>
        <v>-0.37866111313047629</v>
      </c>
      <c r="BD6" s="76">
        <f t="shared" si="2"/>
        <v>-0.78493875023319293</v>
      </c>
      <c r="BE6" s="76">
        <f t="shared" si="2"/>
        <v>-1.1337105937876473</v>
      </c>
      <c r="BF6" s="76">
        <f t="shared" si="2"/>
        <v>-1.3344039001813151</v>
      </c>
      <c r="BG6" s="95">
        <f t="shared" si="3"/>
        <v>-0.35930989999171936</v>
      </c>
      <c r="BH6" s="84">
        <f t="shared" si="3"/>
        <v>-2.845629377493442</v>
      </c>
      <c r="BI6" s="84">
        <f t="shared" si="3"/>
        <v>-3.4266182581769975</v>
      </c>
      <c r="BJ6" s="84">
        <f t="shared" si="3"/>
        <v>-4.4962355659660016</v>
      </c>
      <c r="BK6" s="84">
        <f t="shared" si="3"/>
        <v>-2.1914706280936769</v>
      </c>
      <c r="BL6" s="98">
        <f t="shared" si="4"/>
        <v>-0.25182265323894926</v>
      </c>
      <c r="BM6" s="76">
        <f t="shared" si="4"/>
        <v>-1.6496600695863433</v>
      </c>
      <c r="BN6" s="76">
        <f t="shared" si="4"/>
        <v>-2.6407142613328198</v>
      </c>
      <c r="BO6" s="76">
        <f t="shared" si="4"/>
        <v>-3.8640011268768855</v>
      </c>
      <c r="BP6" s="76">
        <f t="shared" si="4"/>
        <v>-5.0733277246357957</v>
      </c>
      <c r="BQ6" s="76"/>
      <c r="BR6" s="69"/>
      <c r="BS6" s="2" t="s">
        <v>4</v>
      </c>
      <c r="BT6" s="4">
        <v>3.5237400000000001</v>
      </c>
      <c r="BU6" s="1">
        <v>3.069734</v>
      </c>
      <c r="BV6" s="11">
        <v>2.5714899999999998</v>
      </c>
      <c r="BW6" s="1">
        <v>1.9523999999999999</v>
      </c>
      <c r="BX6" s="12">
        <v>1.8211979999999999</v>
      </c>
      <c r="BY6" s="21">
        <f t="shared" ref="BY6:CC36" si="30">(BT6-$BT$38)/$BT$39</f>
        <v>-1.1123438829908165</v>
      </c>
      <c r="BZ6" s="14">
        <f t="shared" si="5"/>
        <v>-1.1973328780564383</v>
      </c>
      <c r="CA6" s="14">
        <f t="shared" si="5"/>
        <v>-1.2906031362853512</v>
      </c>
      <c r="CB6" s="14">
        <f t="shared" si="5"/>
        <v>-1.4064955186661476</v>
      </c>
      <c r="CC6" s="14">
        <f t="shared" si="5"/>
        <v>-1.4310562648470344</v>
      </c>
      <c r="CD6" s="25">
        <f t="shared" ref="CD6:CH36" si="31">(BT6-$BW$39)/($BW$38-$BW$39)</f>
        <v>9.7766604157205061E-2</v>
      </c>
      <c r="CE6" s="24">
        <f t="shared" si="6"/>
        <v>7.6631907532920804E-2</v>
      </c>
      <c r="CF6" s="24">
        <f t="shared" si="6"/>
        <v>5.3437862113102828E-2</v>
      </c>
      <c r="CG6" s="24">
        <f t="shared" si="6"/>
        <v>2.4618244457987846E-2</v>
      </c>
      <c r="CH6" s="24">
        <f t="shared" si="6"/>
        <v>1.8510584060329353E-2</v>
      </c>
      <c r="CI6" s="49">
        <f t="shared" ref="CI6:CM36" si="32">(CD6*60)+70</f>
        <v>75.8659962494323</v>
      </c>
      <c r="CJ6" s="49">
        <f t="shared" si="7"/>
        <v>74.597914451975242</v>
      </c>
      <c r="CK6" s="49">
        <f t="shared" si="7"/>
        <v>73.20627172678617</v>
      </c>
      <c r="CL6" s="49">
        <f t="shared" si="7"/>
        <v>71.477094667479264</v>
      </c>
      <c r="CM6" s="49">
        <f t="shared" si="7"/>
        <v>71.110635043619766</v>
      </c>
      <c r="CN6" s="25">
        <f t="shared" ref="CN6:CR36" si="33">(BT6-$CR$1)/($DD$1-$DD$2)</f>
        <v>-0.15907372486610358</v>
      </c>
      <c r="CO6" s="24">
        <f t="shared" si="8"/>
        <v>-0.18020842149038782</v>
      </c>
      <c r="CP6" s="24">
        <f t="shared" si="8"/>
        <v>-0.2034024669102058</v>
      </c>
      <c r="CQ6" s="24">
        <f t="shared" si="8"/>
        <v>-0.23222208456532079</v>
      </c>
      <c r="CR6" s="24">
        <f t="shared" si="8"/>
        <v>-0.23832974496297929</v>
      </c>
      <c r="CS6" s="58">
        <f t="shared" ref="CS6:CW36" si="34">(CN6*60)+100</f>
        <v>90.455576508033786</v>
      </c>
      <c r="CT6" s="58">
        <f t="shared" si="9"/>
        <v>89.187494710576729</v>
      </c>
      <c r="CU6" s="58">
        <f t="shared" si="9"/>
        <v>87.795851985387657</v>
      </c>
      <c r="CV6" s="58">
        <f t="shared" si="9"/>
        <v>86.066674926080751</v>
      </c>
      <c r="CW6" s="58">
        <f t="shared" si="9"/>
        <v>85.700215302221238</v>
      </c>
      <c r="CX6" s="36">
        <f t="shared" ref="CX6:CX36" si="35">IF(BT6&gt;=$CZ$1,1,0)</f>
        <v>0</v>
      </c>
      <c r="CY6" s="34">
        <f t="shared" ref="CY6:CY36" si="36">IF(BT6&lt;$CZ$1,1,0)</f>
        <v>1</v>
      </c>
      <c r="CZ6" s="14">
        <f t="shared" ref="CZ6:CZ36" si="37">(BT6-$CZ$1)/($DD$1-$CZ$1)</f>
        <v>-0.10588278927517873</v>
      </c>
      <c r="DA6" s="14">
        <f t="shared" ref="DA6:DA36" si="38">(BT6-$CZ$1)/($CZ$1-$DD$2)</f>
        <v>-0.4690953747464513</v>
      </c>
      <c r="DB6" s="14">
        <f t="shared" ref="DB6:DB36" si="39">(CZ6*CX6)+(DA6*CY6)</f>
        <v>-0.4690953747464513</v>
      </c>
      <c r="DC6" s="14">
        <f t="shared" ref="DC6:DC36" si="40">(DB6*30)+100</f>
        <v>85.927138757606457</v>
      </c>
      <c r="DD6" s="36">
        <f t="shared" ref="DD6:DD36" si="41">IF(BU6&gt;=$CZ$1,1,0)</f>
        <v>0</v>
      </c>
      <c r="DE6" s="34">
        <f t="shared" ref="DE6:DE36" si="42">IF(BU6&lt;$CZ$1,1,0)</f>
        <v>1</v>
      </c>
      <c r="DF6" s="14">
        <f t="shared" ref="DF6:DF36" si="43">(BU6-$CZ$1)/($DD$1-$CZ$1)</f>
        <v>-0.13178794570259675</v>
      </c>
      <c r="DG6" s="14">
        <f t="shared" ref="DG6:DG36" si="44">(BU6-$CZ$1)/($CZ$1-$DD$2)</f>
        <v>-0.583863687381315</v>
      </c>
      <c r="DH6" s="14">
        <f t="shared" ref="DH6:DH36" si="45">(DF6*DD6)+(DG6*DE6)</f>
        <v>-0.583863687381315</v>
      </c>
      <c r="DI6" s="43">
        <f t="shared" ref="DI6:DI36" si="46">(DH6*30)+100</f>
        <v>82.484089378560554</v>
      </c>
      <c r="DJ6" s="36">
        <f t="shared" ref="DJ6:DJ36" si="47">IF(BV6&gt;=$CZ$1,1,0)</f>
        <v>0</v>
      </c>
      <c r="DK6" s="34">
        <f t="shared" ref="DK6:DK36" si="48">IF(BV6&lt;$CZ$1,1,0)</f>
        <v>1</v>
      </c>
      <c r="DL6" s="14">
        <f t="shared" ref="DL6:DL36" si="49">(BV6-$CZ$1)/($DD$1-$CZ$1)</f>
        <v>-0.16021728090746731</v>
      </c>
      <c r="DM6" s="14">
        <f t="shared" ref="DM6:DM36" si="50">(BV6-$CZ$1)/($CZ$1-$DD$2)</f>
        <v>-0.70981493727767098</v>
      </c>
      <c r="DN6" s="14">
        <f t="shared" ref="DN6:DN36" si="51">(DL6*DJ6)+(DM6*DK6)</f>
        <v>-0.70981493727767098</v>
      </c>
      <c r="DO6" s="14">
        <f t="shared" ref="DO6:DO36" si="52">(DN6*30)+100</f>
        <v>78.705551881669862</v>
      </c>
      <c r="DP6" s="36">
        <f t="shared" ref="DP6:DP36" si="53">IF(BW6&gt;=$CZ$1,1,0)</f>
        <v>0</v>
      </c>
      <c r="DQ6" s="42">
        <f t="shared" ref="DQ6:DQ36" si="54">IF(BW6&lt;$CZ$1,1,0)</f>
        <v>1</v>
      </c>
      <c r="DR6" s="14">
        <f t="shared" ref="DR6:DR36" si="55">(BW6-$CZ$1)/($DD$1-$CZ$1)</f>
        <v>-0.19554197549883884</v>
      </c>
      <c r="DS6" s="14">
        <f t="shared" ref="DS6:DS36" si="56">(BW6-$CZ$1)/($CZ$1-$DD$2)</f>
        <v>-0.86631488368612752</v>
      </c>
      <c r="DT6" s="14">
        <f t="shared" ref="DT6:DT36" si="57">(DR6*DP6)+(DS6*DQ6)</f>
        <v>-0.86631488368612752</v>
      </c>
      <c r="DU6" s="14">
        <f t="shared" ref="DU6:DU36" si="58">(DT6*30)+100</f>
        <v>74.010553489416168</v>
      </c>
      <c r="DV6" s="36">
        <f t="shared" ref="DV6:DV36" si="59">IF(BX6&gt;=$CZ$1,1,0)</f>
        <v>0</v>
      </c>
      <c r="DW6" s="42">
        <f t="shared" ref="DW6:DW36" si="60">IF(BX6&lt;$CZ$1,1,0)</f>
        <v>1</v>
      </c>
      <c r="DX6" s="14">
        <f t="shared" ref="DX6:DX36" si="61">(BX6-$CZ$1)/($DD$1-$CZ$1)</f>
        <v>-0.20302823852970209</v>
      </c>
      <c r="DY6" s="14">
        <f t="shared" ref="DY6:DY36" si="62">(BX6-$CZ$1)/($CZ$1-$DD$2)</f>
        <v>-0.89948147653802679</v>
      </c>
      <c r="DZ6" s="14">
        <f t="shared" ref="DZ6:DZ36" si="63">(DX6*DV6)+(DY6*DW6)</f>
        <v>-0.89948147653802679</v>
      </c>
      <c r="EA6" s="14">
        <f t="shared" ref="EA6:EA36" si="64">(DZ6*30)+100</f>
        <v>73.015555703859192</v>
      </c>
      <c r="EC6" s="62">
        <f t="shared" ref="EC6:EC36" si="65">DC6</f>
        <v>85.927138757606457</v>
      </c>
      <c r="ED6" s="63">
        <f t="shared" ref="ED6:ED36" si="66">DI6</f>
        <v>82.484089378560554</v>
      </c>
      <c r="EE6" s="63">
        <f t="shared" ref="EE6:EE36" si="67">DO6</f>
        <v>78.705551881669862</v>
      </c>
      <c r="EF6" s="63">
        <f t="shared" ref="EF6:EF36" si="68">DU6</f>
        <v>74.010553489416168</v>
      </c>
      <c r="EG6" s="63">
        <f t="shared" ref="EG6:EG36" si="69">EA6</f>
        <v>73.015555703859192</v>
      </c>
    </row>
    <row r="7" spans="1:137" x14ac:dyDescent="0.3">
      <c r="A7" s="7">
        <v>2000</v>
      </c>
      <c r="B7" s="2" t="s">
        <v>4</v>
      </c>
      <c r="C7" s="4">
        <v>3.5237400000000001</v>
      </c>
      <c r="D7" s="4">
        <v>7.5950899999999999</v>
      </c>
      <c r="E7" s="4">
        <v>44.382850000000005</v>
      </c>
      <c r="F7" s="70">
        <v>2000</v>
      </c>
      <c r="G7" s="78" t="s">
        <v>75</v>
      </c>
      <c r="H7" s="75">
        <v>15.262285000000002</v>
      </c>
      <c r="I7" s="75">
        <v>9.5453062500000012</v>
      </c>
      <c r="J7" s="75">
        <v>60.963101250000008</v>
      </c>
      <c r="K7" s="102">
        <f t="shared" si="10"/>
        <v>130</v>
      </c>
      <c r="L7" s="72">
        <f t="shared" si="10"/>
        <v>130</v>
      </c>
      <c r="M7" s="72">
        <f t="shared" si="10"/>
        <v>130</v>
      </c>
      <c r="N7" s="101">
        <f t="shared" si="11"/>
        <v>110.00105209288878</v>
      </c>
      <c r="O7" s="104">
        <f t="shared" si="1"/>
        <v>109.20372960569496</v>
      </c>
      <c r="P7" s="104">
        <f t="shared" si="1"/>
        <v>102.0814267972426</v>
      </c>
      <c r="Q7" s="36">
        <f t="shared" si="12"/>
        <v>1</v>
      </c>
      <c r="R7" s="34">
        <f t="shared" si="13"/>
        <v>0</v>
      </c>
      <c r="S7" s="14">
        <f t="shared" si="14"/>
        <v>1</v>
      </c>
      <c r="T7" s="14">
        <f t="shared" si="15"/>
        <v>1.8799930867383199</v>
      </c>
      <c r="U7" s="14">
        <f t="shared" si="16"/>
        <v>1</v>
      </c>
      <c r="V7" s="117">
        <f t="shared" si="17"/>
        <v>130</v>
      </c>
      <c r="W7" s="36">
        <f t="shared" si="18"/>
        <v>1</v>
      </c>
      <c r="X7" s="34">
        <f t="shared" si="19"/>
        <v>0</v>
      </c>
      <c r="Y7" s="14">
        <f t="shared" si="20"/>
        <v>1</v>
      </c>
      <c r="Z7" s="14">
        <f t="shared" si="21"/>
        <v>2.8093876733315635</v>
      </c>
      <c r="AA7" s="19">
        <f t="shared" si="22"/>
        <v>1</v>
      </c>
      <c r="AB7" s="118">
        <f t="shared" si="23"/>
        <v>130</v>
      </c>
      <c r="AC7" s="36">
        <f t="shared" si="24"/>
        <v>1</v>
      </c>
      <c r="AD7" s="34">
        <f t="shared" si="25"/>
        <v>0</v>
      </c>
      <c r="AE7" s="14">
        <f t="shared" si="26"/>
        <v>1</v>
      </c>
      <c r="AF7" s="14">
        <f t="shared" si="27"/>
        <v>1.2347378552980242</v>
      </c>
      <c r="AG7" s="19">
        <f t="shared" si="28"/>
        <v>1</v>
      </c>
      <c r="AH7" s="35">
        <f t="shared" si="29"/>
        <v>130</v>
      </c>
      <c r="AI7" s="35"/>
      <c r="AJ7" s="35"/>
      <c r="AK7" s="35"/>
      <c r="AL7" s="75"/>
      <c r="AM7" s="76">
        <f>H7</f>
        <v>15.262285000000002</v>
      </c>
      <c r="AN7" s="77">
        <f>H10</f>
        <v>13.761791875</v>
      </c>
      <c r="AO7" s="76">
        <f>H13</f>
        <v>11.444232499999998</v>
      </c>
      <c r="AP7" s="77">
        <f>H16</f>
        <v>9.340221249999999</v>
      </c>
      <c r="AQ7" s="76">
        <f>H19</f>
        <v>8.3039853749999999</v>
      </c>
      <c r="AR7" s="77">
        <f>I7</f>
        <v>9.5453062500000012</v>
      </c>
      <c r="AS7" s="76">
        <f>I10</f>
        <v>5.8216782499999997</v>
      </c>
      <c r="AT7" s="77">
        <f>I13</f>
        <v>5.4527849999999995</v>
      </c>
      <c r="AU7" s="76">
        <f>I16</f>
        <v>4.0256449999999999</v>
      </c>
      <c r="AV7" s="77">
        <f>I19</f>
        <v>6.4416846249999988</v>
      </c>
      <c r="AW7" s="76">
        <f>J7</f>
        <v>60.963101250000008</v>
      </c>
      <c r="AX7" s="77">
        <f>J10</f>
        <v>53.219563749999999</v>
      </c>
      <c r="AY7" s="76">
        <f>J13</f>
        <v>47.841987500000002</v>
      </c>
      <c r="AZ7" s="77">
        <f>J16</f>
        <v>41.753212499999997</v>
      </c>
      <c r="BA7" s="76">
        <f>J19</f>
        <v>36.018620000000006</v>
      </c>
      <c r="BB7" s="98">
        <f t="shared" si="2"/>
        <v>1.2626567138846621</v>
      </c>
      <c r="BC7" s="76">
        <f t="shared" si="2"/>
        <v>0.90386895746551899</v>
      </c>
      <c r="BD7" s="76">
        <f t="shared" si="2"/>
        <v>0.34970985158864204</v>
      </c>
      <c r="BE7" s="76">
        <f t="shared" si="2"/>
        <v>-0.15338707254297326</v>
      </c>
      <c r="BF7" s="76">
        <f t="shared" si="2"/>
        <v>-0.40116477876357109</v>
      </c>
      <c r="BG7" s="95">
        <f t="shared" si="3"/>
        <v>1.3642106881635294</v>
      </c>
      <c r="BH7" s="84">
        <f t="shared" si="3"/>
        <v>-2.1592685917345058</v>
      </c>
      <c r="BI7" s="84">
        <f t="shared" si="3"/>
        <v>-2.508333461498415</v>
      </c>
      <c r="BJ7" s="84">
        <f t="shared" si="3"/>
        <v>-3.8587632626261534</v>
      </c>
      <c r="BK7" s="84">
        <f t="shared" si="3"/>
        <v>-1.5725881779774959</v>
      </c>
      <c r="BL7" s="98">
        <f t="shared" si="4"/>
        <v>1.3310831042042182</v>
      </c>
      <c r="BM7" s="76">
        <f t="shared" si="4"/>
        <v>-0.22305780048154367</v>
      </c>
      <c r="BN7" s="76">
        <f t="shared" si="4"/>
        <v>-1.3023463321367015</v>
      </c>
      <c r="BO7" s="76">
        <f t="shared" si="4"/>
        <v>-2.5243736403182719</v>
      </c>
      <c r="BP7" s="76">
        <f t="shared" si="4"/>
        <v>-3.6753159294147166</v>
      </c>
      <c r="BQ7" s="76"/>
      <c r="BR7" s="69"/>
      <c r="BS7" s="2" t="s">
        <v>5</v>
      </c>
      <c r="BT7" s="4">
        <v>4.2012900000000002</v>
      </c>
      <c r="BU7" s="1">
        <v>3.5998559999999999</v>
      </c>
      <c r="BV7" s="11">
        <v>3.2111399999999999</v>
      </c>
      <c r="BW7" s="1">
        <v>2.4873400000000001</v>
      </c>
      <c r="BX7" s="12">
        <v>2.330508</v>
      </c>
      <c r="BY7" s="21">
        <f t="shared" si="30"/>
        <v>-0.98550790812107436</v>
      </c>
      <c r="BZ7" s="14">
        <f t="shared" si="5"/>
        <v>-1.0980951233964171</v>
      </c>
      <c r="CA7" s="14">
        <f t="shared" si="5"/>
        <v>-1.1708619639358113</v>
      </c>
      <c r="CB7" s="14">
        <f t="shared" si="5"/>
        <v>-1.3063558442556689</v>
      </c>
      <c r="CC7" s="14">
        <f t="shared" si="5"/>
        <v>-1.3357144740405871</v>
      </c>
      <c r="CD7" s="25">
        <f t="shared" si="31"/>
        <v>0.12930762717845101</v>
      </c>
      <c r="CE7" s="24">
        <f t="shared" si="6"/>
        <v>0.10130992421961396</v>
      </c>
      <c r="CF7" s="24">
        <f t="shared" si="6"/>
        <v>8.3214580252782527E-2</v>
      </c>
      <c r="CG7" s="24">
        <f t="shared" si="6"/>
        <v>4.9520546657065873E-2</v>
      </c>
      <c r="CH7" s="24">
        <f t="shared" si="6"/>
        <v>4.221976926430069E-2</v>
      </c>
      <c r="CI7" s="49">
        <f t="shared" si="32"/>
        <v>77.758457630707056</v>
      </c>
      <c r="CJ7" s="49">
        <f t="shared" si="7"/>
        <v>76.078595453176831</v>
      </c>
      <c r="CK7" s="49">
        <f t="shared" si="7"/>
        <v>74.992874815166957</v>
      </c>
      <c r="CL7" s="49">
        <f t="shared" si="7"/>
        <v>72.971232799423959</v>
      </c>
      <c r="CM7" s="49">
        <f t="shared" si="7"/>
        <v>72.533186155858047</v>
      </c>
      <c r="CN7" s="25">
        <f t="shared" si="33"/>
        <v>-0.1275327018448576</v>
      </c>
      <c r="CO7" s="24">
        <f t="shared" si="8"/>
        <v>-0.15553040480369465</v>
      </c>
      <c r="CP7" s="24">
        <f t="shared" si="8"/>
        <v>-0.17362574877052611</v>
      </c>
      <c r="CQ7" s="24">
        <f t="shared" si="8"/>
        <v>-0.20731978236624277</v>
      </c>
      <c r="CR7" s="24">
        <f t="shared" si="8"/>
        <v>-0.21462055975900793</v>
      </c>
      <c r="CS7" s="58">
        <f t="shared" si="34"/>
        <v>92.348037889308543</v>
      </c>
      <c r="CT7" s="58">
        <f t="shared" si="9"/>
        <v>90.668175711778318</v>
      </c>
      <c r="CU7" s="58">
        <f t="shared" si="9"/>
        <v>89.582455073768429</v>
      </c>
      <c r="CV7" s="58">
        <f t="shared" si="9"/>
        <v>87.560813058025431</v>
      </c>
      <c r="CW7" s="58">
        <f t="shared" si="9"/>
        <v>87.12276641445952</v>
      </c>
      <c r="CX7" s="36">
        <f t="shared" si="35"/>
        <v>0</v>
      </c>
      <c r="CY7" s="34">
        <f t="shared" si="36"/>
        <v>1</v>
      </c>
      <c r="CZ7" s="14">
        <f t="shared" si="37"/>
        <v>-6.7222421928938639E-2</v>
      </c>
      <c r="DA7" s="14">
        <f t="shared" si="38"/>
        <v>-0.29781730743951734</v>
      </c>
      <c r="DB7" s="14">
        <f t="shared" si="39"/>
        <v>-0.29781730743951734</v>
      </c>
      <c r="DC7" s="14">
        <f t="shared" si="40"/>
        <v>91.065480776814482</v>
      </c>
      <c r="DD7" s="36">
        <f t="shared" si="41"/>
        <v>0</v>
      </c>
      <c r="DE7" s="34">
        <f t="shared" si="42"/>
        <v>1</v>
      </c>
      <c r="DF7" s="14">
        <f t="shared" si="43"/>
        <v>-0.10153968172455309</v>
      </c>
      <c r="DG7" s="14">
        <f t="shared" si="44"/>
        <v>-0.44985398832311052</v>
      </c>
      <c r="DH7" s="14">
        <f t="shared" si="45"/>
        <v>-0.44985398832311052</v>
      </c>
      <c r="DI7" s="43">
        <f t="shared" si="46"/>
        <v>86.50438035030669</v>
      </c>
      <c r="DJ7" s="36">
        <f t="shared" si="47"/>
        <v>0</v>
      </c>
      <c r="DK7" s="34">
        <f t="shared" si="48"/>
        <v>1</v>
      </c>
      <c r="DL7" s="14">
        <f t="shared" si="49"/>
        <v>-0.12371945200477014</v>
      </c>
      <c r="DM7" s="14">
        <f t="shared" si="50"/>
        <v>-0.54811762231511429</v>
      </c>
      <c r="DN7" s="14">
        <f t="shared" si="51"/>
        <v>-0.54811762231511429</v>
      </c>
      <c r="DO7" s="14">
        <f t="shared" si="52"/>
        <v>83.556471330546572</v>
      </c>
      <c r="DP7" s="36">
        <f t="shared" si="53"/>
        <v>0</v>
      </c>
      <c r="DQ7" s="42">
        <f t="shared" si="54"/>
        <v>1</v>
      </c>
      <c r="DR7" s="14">
        <f t="shared" si="55"/>
        <v>-0.1650188009608746</v>
      </c>
      <c r="DS7" s="14">
        <f t="shared" si="56"/>
        <v>-0.73108724096578026</v>
      </c>
      <c r="DT7" s="14">
        <f t="shared" si="57"/>
        <v>-0.73108724096578026</v>
      </c>
      <c r="DU7" s="14">
        <f t="shared" si="58"/>
        <v>78.067382771026587</v>
      </c>
      <c r="DV7" s="36">
        <f t="shared" si="59"/>
        <v>0</v>
      </c>
      <c r="DW7" s="42">
        <f t="shared" si="60"/>
        <v>1</v>
      </c>
      <c r="DX7" s="14">
        <f t="shared" si="61"/>
        <v>-0.17396748774656648</v>
      </c>
      <c r="DY7" s="14">
        <f t="shared" si="62"/>
        <v>-0.77073284918935203</v>
      </c>
      <c r="DZ7" s="14">
        <f t="shared" si="63"/>
        <v>-0.77073284918935203</v>
      </c>
      <c r="EA7" s="14">
        <f t="shared" si="64"/>
        <v>76.87801452431944</v>
      </c>
      <c r="EC7" s="62">
        <f t="shared" si="65"/>
        <v>91.065480776814482</v>
      </c>
      <c r="ED7" s="63">
        <f t="shared" si="66"/>
        <v>86.50438035030669</v>
      </c>
      <c r="EE7" s="63">
        <f t="shared" si="67"/>
        <v>83.556471330546572</v>
      </c>
      <c r="EF7" s="63">
        <f t="shared" si="68"/>
        <v>78.067382771026587</v>
      </c>
      <c r="EG7" s="63">
        <f t="shared" si="69"/>
        <v>76.87801452431944</v>
      </c>
    </row>
    <row r="8" spans="1:137" ht="15" x14ac:dyDescent="0.35">
      <c r="A8" s="7">
        <v>2000</v>
      </c>
      <c r="B8" s="2" t="s">
        <v>5</v>
      </c>
      <c r="C8" s="4">
        <v>4.2012900000000002</v>
      </c>
      <c r="D8" s="4">
        <v>5.6245399999999997</v>
      </c>
      <c r="E8" s="4">
        <v>44.340740000000004</v>
      </c>
      <c r="F8" s="73">
        <v>2005</v>
      </c>
      <c r="G8" s="73" t="s">
        <v>73</v>
      </c>
      <c r="H8" s="73">
        <v>4.3610059090909088</v>
      </c>
      <c r="I8" s="73">
        <v>4.4296478181818193</v>
      </c>
      <c r="J8" s="73">
        <v>42.782344545454549</v>
      </c>
      <c r="K8" s="101">
        <f t="shared" si="10"/>
        <v>79.077663991042797</v>
      </c>
      <c r="L8" s="75">
        <f t="shared" si="10"/>
        <v>82.554927765764589</v>
      </c>
      <c r="M8" s="75">
        <f t="shared" si="10"/>
        <v>99.637272608601023</v>
      </c>
      <c r="N8" s="101">
        <f t="shared" si="11"/>
        <v>59.078716083931589</v>
      </c>
      <c r="O8" s="104">
        <f t="shared" si="1"/>
        <v>61.758657371459549</v>
      </c>
      <c r="P8" s="104">
        <f t="shared" si="1"/>
        <v>71.718699405843608</v>
      </c>
      <c r="Q8" s="36">
        <f t="shared" si="12"/>
        <v>0</v>
      </c>
      <c r="R8" s="34">
        <f t="shared" si="13"/>
        <v>1</v>
      </c>
      <c r="S8" s="14">
        <f t="shared" si="14"/>
        <v>-0.30014640923318736</v>
      </c>
      <c r="T8" s="14">
        <f t="shared" si="15"/>
        <v>-0.56427317436772284</v>
      </c>
      <c r="U8" s="14">
        <f t="shared" si="16"/>
        <v>-0.56427317436772284</v>
      </c>
      <c r="V8" s="113">
        <f t="shared" si="17"/>
        <v>83.07180476896832</v>
      </c>
      <c r="W8" s="36">
        <f t="shared" si="18"/>
        <v>0</v>
      </c>
      <c r="X8" s="34">
        <f t="shared" si="19"/>
        <v>1</v>
      </c>
      <c r="Y8" s="14">
        <f t="shared" si="20"/>
        <v>-7.2218660819969971E-2</v>
      </c>
      <c r="Z8" s="14">
        <f t="shared" si="21"/>
        <v>-0.20289021549213679</v>
      </c>
      <c r="AA8" s="19">
        <f t="shared" si="22"/>
        <v>-0.20289021549213679</v>
      </c>
      <c r="AB8" s="116">
        <f t="shared" si="23"/>
        <v>93.913293535235894</v>
      </c>
      <c r="AC8" s="36">
        <f t="shared" si="24"/>
        <v>1</v>
      </c>
      <c r="AD8" s="34">
        <f t="shared" si="25"/>
        <v>0</v>
      </c>
      <c r="AE8" s="14">
        <f t="shared" si="26"/>
        <v>8.4114143466290966E-2</v>
      </c>
      <c r="AF8" s="14">
        <f t="shared" si="27"/>
        <v>0.10385891710379842</v>
      </c>
      <c r="AG8" s="19">
        <f t="shared" si="28"/>
        <v>8.4114143466290966E-2</v>
      </c>
      <c r="AH8" s="19">
        <f t="shared" si="29"/>
        <v>102.52342430398873</v>
      </c>
      <c r="AI8" s="19"/>
      <c r="AJ8" s="19"/>
      <c r="AK8" s="19"/>
      <c r="AL8" s="73"/>
      <c r="BB8" s="92"/>
      <c r="BC8" s="92"/>
      <c r="BD8" s="92"/>
      <c r="BE8" s="92"/>
      <c r="BF8" s="92"/>
      <c r="BG8" s="91" t="s">
        <v>87</v>
      </c>
      <c r="BH8" s="92"/>
      <c r="BI8" s="92"/>
      <c r="BJ8" s="92"/>
      <c r="BK8" s="92"/>
      <c r="BL8" s="92"/>
      <c r="BM8" s="92"/>
      <c r="BN8" s="92"/>
      <c r="BO8" s="92"/>
      <c r="BP8" s="92"/>
      <c r="BR8" s="69"/>
      <c r="BS8" s="2" t="s">
        <v>6</v>
      </c>
      <c r="BT8" s="4">
        <v>11.801390000000001</v>
      </c>
      <c r="BU8" s="1">
        <v>10.168850000000001</v>
      </c>
      <c r="BV8" s="11">
        <v>8.30748</v>
      </c>
      <c r="BW8" s="1">
        <v>6.6499100000000002</v>
      </c>
      <c r="BX8" s="12">
        <v>5.8548859999999996</v>
      </c>
      <c r="BY8" s="21">
        <f t="shared" si="30"/>
        <v>0.43721527482856348</v>
      </c>
      <c r="BZ8" s="14">
        <f t="shared" si="5"/>
        <v>0.13160712426572851</v>
      </c>
      <c r="CA8" s="14">
        <f t="shared" si="5"/>
        <v>-0.2168375344949415</v>
      </c>
      <c r="CB8" s="14">
        <f t="shared" si="5"/>
        <v>-0.52713124988840088</v>
      </c>
      <c r="CC8" s="14">
        <f t="shared" si="5"/>
        <v>-0.67595811740348011</v>
      </c>
      <c r="CD8" s="25">
        <f t="shared" si="31"/>
        <v>0.48310429024947366</v>
      </c>
      <c r="CE8" s="24">
        <f t="shared" si="6"/>
        <v>0.40710697385495681</v>
      </c>
      <c r="CF8" s="24">
        <f t="shared" si="6"/>
        <v>0.32045725941165876</v>
      </c>
      <c r="CG8" s="24">
        <f t="shared" si="6"/>
        <v>0.24329475697002839</v>
      </c>
      <c r="CH8" s="24">
        <f t="shared" si="6"/>
        <v>0.20628513364120687</v>
      </c>
      <c r="CI8" s="49">
        <f t="shared" si="32"/>
        <v>98.986257414968421</v>
      </c>
      <c r="CJ8" s="49">
        <f t="shared" si="7"/>
        <v>94.426418431297407</v>
      </c>
      <c r="CK8" s="49">
        <f t="shared" si="7"/>
        <v>89.227435564699533</v>
      </c>
      <c r="CL8" s="49">
        <f t="shared" si="7"/>
        <v>84.597685418201706</v>
      </c>
      <c r="CM8" s="49">
        <f t="shared" si="7"/>
        <v>82.377108018472413</v>
      </c>
      <c r="CN8" s="25">
        <f t="shared" si="33"/>
        <v>0.22626396122616507</v>
      </c>
      <c r="CO8" s="24">
        <f t="shared" si="8"/>
        <v>0.15026664483164823</v>
      </c>
      <c r="CP8" s="24">
        <f t="shared" si="8"/>
        <v>6.361693038835016E-2</v>
      </c>
      <c r="CQ8" s="24">
        <f t="shared" si="8"/>
        <v>-1.3545572053280202E-2</v>
      </c>
      <c r="CR8" s="24">
        <f t="shared" si="8"/>
        <v>-5.0555195382101785E-2</v>
      </c>
      <c r="CS8" s="58">
        <f t="shared" si="34"/>
        <v>113.57583767356991</v>
      </c>
      <c r="CT8" s="58">
        <f t="shared" si="9"/>
        <v>109.01599868989889</v>
      </c>
      <c r="CU8" s="58">
        <f t="shared" si="9"/>
        <v>103.81701582330101</v>
      </c>
      <c r="CV8" s="58">
        <f t="shared" si="9"/>
        <v>99.187265676803193</v>
      </c>
      <c r="CW8" s="58">
        <f t="shared" si="9"/>
        <v>96.966688277073899</v>
      </c>
      <c r="CX8" s="36">
        <f t="shared" si="35"/>
        <v>1</v>
      </c>
      <c r="CY8" s="34">
        <f t="shared" si="36"/>
        <v>0</v>
      </c>
      <c r="CZ8" s="14">
        <f t="shared" si="37"/>
        <v>0.36643215392252526</v>
      </c>
      <c r="DA8" s="14">
        <f t="shared" si="38"/>
        <v>1.6234142464523413</v>
      </c>
      <c r="DB8" s="14">
        <f t="shared" si="39"/>
        <v>0.36643215392252526</v>
      </c>
      <c r="DC8" s="14">
        <f t="shared" si="40"/>
        <v>110.99296461767575</v>
      </c>
      <c r="DD8" s="36">
        <f t="shared" si="41"/>
        <v>1</v>
      </c>
      <c r="DE8" s="34">
        <f t="shared" si="42"/>
        <v>0</v>
      </c>
      <c r="DF8" s="14">
        <f t="shared" si="43"/>
        <v>0.2732809531145689</v>
      </c>
      <c r="DG8" s="14">
        <f t="shared" si="44"/>
        <v>1.2107239711940401</v>
      </c>
      <c r="DH8" s="14">
        <f t="shared" si="45"/>
        <v>0.2732809531145689</v>
      </c>
      <c r="DI8" s="43">
        <f t="shared" si="46"/>
        <v>108.19842859343707</v>
      </c>
      <c r="DJ8" s="36">
        <f t="shared" si="47"/>
        <v>1</v>
      </c>
      <c r="DK8" s="34">
        <f t="shared" si="48"/>
        <v>0</v>
      </c>
      <c r="DL8" s="14">
        <f t="shared" si="49"/>
        <v>0.16707292718693117</v>
      </c>
      <c r="DM8" s="14">
        <f t="shared" si="50"/>
        <v>0.74018769174144206</v>
      </c>
      <c r="DN8" s="14">
        <f t="shared" si="51"/>
        <v>0.16707292718693117</v>
      </c>
      <c r="DO8" s="14">
        <f t="shared" si="52"/>
        <v>105.01218781560793</v>
      </c>
      <c r="DP8" s="36">
        <f t="shared" si="53"/>
        <v>1</v>
      </c>
      <c r="DQ8" s="42">
        <f t="shared" si="54"/>
        <v>0</v>
      </c>
      <c r="DR8" s="14">
        <f t="shared" si="55"/>
        <v>7.2493538061247212E-2</v>
      </c>
      <c r="DS8" s="14">
        <f t="shared" si="56"/>
        <v>0.32117007529106278</v>
      </c>
      <c r="DT8" s="14">
        <f t="shared" si="57"/>
        <v>7.2493538061247212E-2</v>
      </c>
      <c r="DU8" s="14">
        <f t="shared" si="58"/>
        <v>102.17480614183742</v>
      </c>
      <c r="DV8" s="36">
        <f t="shared" si="59"/>
        <v>1</v>
      </c>
      <c r="DW8" s="42">
        <f t="shared" si="60"/>
        <v>0</v>
      </c>
      <c r="DX8" s="14">
        <f t="shared" si="61"/>
        <v>2.7130214485013411E-2</v>
      </c>
      <c r="DY8" s="14">
        <f t="shared" si="62"/>
        <v>0.12019572036134846</v>
      </c>
      <c r="DZ8" s="14">
        <f t="shared" si="63"/>
        <v>2.7130214485013411E-2</v>
      </c>
      <c r="EA8" s="14">
        <f t="shared" si="64"/>
        <v>100.8139064345504</v>
      </c>
      <c r="EC8" s="62">
        <f t="shared" si="65"/>
        <v>110.99296461767575</v>
      </c>
      <c r="ED8" s="63">
        <f t="shared" si="66"/>
        <v>108.19842859343707</v>
      </c>
      <c r="EE8" s="63">
        <f t="shared" si="67"/>
        <v>105.01218781560793</v>
      </c>
      <c r="EF8" s="63">
        <f t="shared" si="68"/>
        <v>102.17480614183742</v>
      </c>
      <c r="EG8" s="63">
        <f t="shared" si="69"/>
        <v>100.8139064345504</v>
      </c>
    </row>
    <row r="9" spans="1:137" x14ac:dyDescent="0.3">
      <c r="A9" s="7">
        <v>2000</v>
      </c>
      <c r="B9" s="2" t="s">
        <v>7</v>
      </c>
      <c r="C9" s="4">
        <v>3.8646500000000001</v>
      </c>
      <c r="D9" s="4">
        <v>5.6855900000000004</v>
      </c>
      <c r="E9" s="4">
        <v>43.45261</v>
      </c>
      <c r="F9" s="73">
        <v>2005</v>
      </c>
      <c r="G9" s="73" t="s">
        <v>74</v>
      </c>
      <c r="H9" s="73">
        <v>8.3980983846153858</v>
      </c>
      <c r="I9" s="73">
        <v>5.0963292307692303</v>
      </c>
      <c r="J9" s="73">
        <v>46.111489999999996</v>
      </c>
      <c r="K9" s="101">
        <f t="shared" si="10"/>
        <v>97.935834470260062</v>
      </c>
      <c r="L9" s="75">
        <f t="shared" si="10"/>
        <v>88.738051248109713</v>
      </c>
      <c r="M9" s="75">
        <f t="shared" si="10"/>
        <v>105.19710367203561</v>
      </c>
      <c r="N9" s="101">
        <f t="shared" si="11"/>
        <v>77.936886563148846</v>
      </c>
      <c r="O9" s="104">
        <f t="shared" si="1"/>
        <v>67.941780853804673</v>
      </c>
      <c r="P9" s="104">
        <f t="shared" si="1"/>
        <v>77.278530469278195</v>
      </c>
      <c r="Q9" s="36">
        <f t="shared" si="12"/>
        <v>1</v>
      </c>
      <c r="R9" s="34">
        <f t="shared" si="13"/>
        <v>0</v>
      </c>
      <c r="S9" s="14">
        <f t="shared" si="14"/>
        <v>0.1813394092679288</v>
      </c>
      <c r="T9" s="14">
        <f t="shared" si="15"/>
        <v>0.34091683577691695</v>
      </c>
      <c r="U9" s="14">
        <f t="shared" si="16"/>
        <v>0.1813394092679288</v>
      </c>
      <c r="V9" s="113">
        <f t="shared" si="17"/>
        <v>105.44018227803787</v>
      </c>
      <c r="W9" s="36">
        <f t="shared" si="18"/>
        <v>1</v>
      </c>
      <c r="X9" s="34">
        <f t="shared" si="19"/>
        <v>0</v>
      </c>
      <c r="Y9" s="14">
        <f t="shared" si="20"/>
        <v>6.7514720703702027E-2</v>
      </c>
      <c r="Z9" s="14">
        <f t="shared" si="21"/>
        <v>0.18967502411340378</v>
      </c>
      <c r="AA9" s="19">
        <f t="shared" si="22"/>
        <v>6.7514720703702027E-2</v>
      </c>
      <c r="AB9" s="116">
        <f t="shared" si="23"/>
        <v>102.02544162111106</v>
      </c>
      <c r="AC9" s="36">
        <f t="shared" si="24"/>
        <v>1</v>
      </c>
      <c r="AD9" s="34">
        <f t="shared" si="25"/>
        <v>0</v>
      </c>
      <c r="AE9" s="14">
        <f t="shared" si="26"/>
        <v>0.25182538264696469</v>
      </c>
      <c r="AF9" s="14">
        <f t="shared" si="27"/>
        <v>0.31093833287911748</v>
      </c>
      <c r="AG9" s="19">
        <f t="shared" si="28"/>
        <v>0.25182538264696469</v>
      </c>
      <c r="AH9" s="19">
        <f t="shared" si="29"/>
        <v>107.55476147940894</v>
      </c>
      <c r="AI9" s="19"/>
      <c r="AJ9" s="19"/>
      <c r="AK9" s="19"/>
      <c r="AL9" s="73"/>
      <c r="BB9" s="92"/>
      <c r="BC9" s="92"/>
      <c r="BD9" s="92"/>
      <c r="BE9" s="92"/>
      <c r="BF9" s="92"/>
      <c r="BG9" s="92"/>
      <c r="BH9" s="92"/>
      <c r="BI9" s="92"/>
      <c r="BJ9" s="92"/>
      <c r="BK9" s="92"/>
      <c r="BL9" s="92"/>
      <c r="BM9" s="92"/>
      <c r="BN9" s="92"/>
      <c r="BO9" s="92"/>
      <c r="BP9" s="92"/>
      <c r="BR9" s="69"/>
      <c r="BS9" s="2" t="s">
        <v>7</v>
      </c>
      <c r="BT9" s="4">
        <v>3.8646500000000001</v>
      </c>
      <c r="BU9" s="1">
        <v>3.2829259999999998</v>
      </c>
      <c r="BV9" s="11">
        <v>2.6253199999999999</v>
      </c>
      <c r="BW9" s="1">
        <v>1.96933</v>
      </c>
      <c r="BX9" s="12">
        <v>1.666687</v>
      </c>
      <c r="BY9" s="21">
        <f t="shared" si="30"/>
        <v>-1.0485262279205725</v>
      </c>
      <c r="BZ9" s="14">
        <f t="shared" si="5"/>
        <v>-1.1574237714894986</v>
      </c>
      <c r="CA9" s="14">
        <f t="shared" si="5"/>
        <v>-1.2805262703311953</v>
      </c>
      <c r="CB9" s="14">
        <f t="shared" si="5"/>
        <v>-1.4033262572765162</v>
      </c>
      <c r="CC9" s="14">
        <f t="shared" si="5"/>
        <v>-1.4599804081768237</v>
      </c>
      <c r="CD9" s="25">
        <f t="shared" si="31"/>
        <v>0.11363650329110361</v>
      </c>
      <c r="CE9" s="24">
        <f t="shared" si="6"/>
        <v>8.655633197384098E-2</v>
      </c>
      <c r="CF9" s="24">
        <f t="shared" si="6"/>
        <v>5.5943733663886788E-2</v>
      </c>
      <c r="CG9" s="24">
        <f t="shared" si="6"/>
        <v>2.54063627071941E-2</v>
      </c>
      <c r="CH9" s="24">
        <f t="shared" si="6"/>
        <v>1.131785288471762E-2</v>
      </c>
      <c r="CI9" s="49">
        <f t="shared" si="32"/>
        <v>76.818190197466222</v>
      </c>
      <c r="CJ9" s="49">
        <f t="shared" si="7"/>
        <v>75.193379918430452</v>
      </c>
      <c r="CK9" s="49">
        <f t="shared" si="7"/>
        <v>73.356624019833205</v>
      </c>
      <c r="CL9" s="49">
        <f t="shared" si="7"/>
        <v>71.524381762431645</v>
      </c>
      <c r="CM9" s="49">
        <f t="shared" si="7"/>
        <v>70.679071173083059</v>
      </c>
      <c r="CN9" s="25">
        <f t="shared" si="33"/>
        <v>-0.14320382573220503</v>
      </c>
      <c r="CO9" s="24">
        <f t="shared" si="8"/>
        <v>-0.17028399704946764</v>
      </c>
      <c r="CP9" s="24">
        <f t="shared" si="8"/>
        <v>-0.20089659535942181</v>
      </c>
      <c r="CQ9" s="24">
        <f t="shared" si="8"/>
        <v>-0.23143396631611451</v>
      </c>
      <c r="CR9" s="24">
        <f t="shared" si="8"/>
        <v>-0.24552247613859102</v>
      </c>
      <c r="CS9" s="58">
        <f t="shared" si="34"/>
        <v>91.407770456067695</v>
      </c>
      <c r="CT9" s="58">
        <f t="shared" si="9"/>
        <v>89.782960177031939</v>
      </c>
      <c r="CU9" s="58">
        <f t="shared" si="9"/>
        <v>87.946204278434692</v>
      </c>
      <c r="CV9" s="58">
        <f t="shared" si="9"/>
        <v>86.113962021033132</v>
      </c>
      <c r="CW9" s="58">
        <f t="shared" si="9"/>
        <v>85.268651431684532</v>
      </c>
      <c r="CX9" s="36">
        <f t="shared" si="35"/>
        <v>0</v>
      </c>
      <c r="CY9" s="34">
        <f t="shared" si="36"/>
        <v>1</v>
      </c>
      <c r="CZ9" s="14">
        <f t="shared" si="37"/>
        <v>-8.6430784505041158E-2</v>
      </c>
      <c r="DA9" s="14">
        <f t="shared" si="38"/>
        <v>-0.38291663380392771</v>
      </c>
      <c r="DB9" s="14">
        <f t="shared" si="39"/>
        <v>-0.38291663380392771</v>
      </c>
      <c r="DC9" s="14">
        <f t="shared" si="40"/>
        <v>88.51250098588217</v>
      </c>
      <c r="DD9" s="36">
        <f t="shared" si="41"/>
        <v>0</v>
      </c>
      <c r="DE9" s="34">
        <f t="shared" si="42"/>
        <v>1</v>
      </c>
      <c r="DF9" s="14">
        <f t="shared" si="43"/>
        <v>-0.11962341019188963</v>
      </c>
      <c r="DG9" s="14">
        <f t="shared" si="44"/>
        <v>-0.52997081788784606</v>
      </c>
      <c r="DH9" s="14">
        <f t="shared" si="45"/>
        <v>-0.52997081788784606</v>
      </c>
      <c r="DI9" s="43">
        <f t="shared" si="46"/>
        <v>84.100875463364616</v>
      </c>
      <c r="DJ9" s="36">
        <f t="shared" si="47"/>
        <v>0</v>
      </c>
      <c r="DK9" s="34">
        <f t="shared" si="48"/>
        <v>1</v>
      </c>
      <c r="DL9" s="14">
        <f t="shared" si="49"/>
        <v>-0.15714579160889436</v>
      </c>
      <c r="DM9" s="14">
        <f t="shared" si="50"/>
        <v>-0.69620723546506336</v>
      </c>
      <c r="DN9" s="14">
        <f t="shared" si="51"/>
        <v>-0.69620723546506336</v>
      </c>
      <c r="DO9" s="14">
        <f t="shared" si="52"/>
        <v>79.113782936048096</v>
      </c>
      <c r="DP9" s="36">
        <f t="shared" si="53"/>
        <v>0</v>
      </c>
      <c r="DQ9" s="42">
        <f t="shared" si="54"/>
        <v>1</v>
      </c>
      <c r="DR9" s="14">
        <f t="shared" si="55"/>
        <v>-0.19457596558197388</v>
      </c>
      <c r="DS9" s="14">
        <f t="shared" si="56"/>
        <v>-0.86203514391857317</v>
      </c>
      <c r="DT9" s="14">
        <f t="shared" si="57"/>
        <v>-0.86203514391857317</v>
      </c>
      <c r="DU9" s="14">
        <f t="shared" si="58"/>
        <v>74.138945682442809</v>
      </c>
      <c r="DV9" s="36">
        <f t="shared" si="59"/>
        <v>0</v>
      </c>
      <c r="DW9" s="42">
        <f t="shared" si="60"/>
        <v>1</v>
      </c>
      <c r="DX9" s="14">
        <f t="shared" si="61"/>
        <v>-0.21184449123287513</v>
      </c>
      <c r="DY9" s="14">
        <f t="shared" si="62"/>
        <v>-0.93854035847686768</v>
      </c>
      <c r="DZ9" s="14">
        <f t="shared" si="63"/>
        <v>-0.93854035847686768</v>
      </c>
      <c r="EA9" s="14">
        <f t="shared" si="64"/>
        <v>71.843789245693969</v>
      </c>
      <c r="EC9" s="62">
        <f t="shared" si="65"/>
        <v>88.51250098588217</v>
      </c>
      <c r="ED9" s="63">
        <f t="shared" si="66"/>
        <v>84.100875463364616</v>
      </c>
      <c r="EE9" s="63">
        <f t="shared" si="67"/>
        <v>79.113782936048096</v>
      </c>
      <c r="EF9" s="63">
        <f t="shared" si="68"/>
        <v>74.138945682442809</v>
      </c>
      <c r="EG9" s="63">
        <f t="shared" si="69"/>
        <v>71.843789245693969</v>
      </c>
    </row>
    <row r="10" spans="1:137" ht="15.6" x14ac:dyDescent="0.35">
      <c r="A10" s="7">
        <v>2000</v>
      </c>
      <c r="B10" s="2" t="s">
        <v>10</v>
      </c>
      <c r="C10" s="4">
        <v>4.7903200000000004</v>
      </c>
      <c r="D10" s="4">
        <v>8.4184599999999996</v>
      </c>
      <c r="E10" s="4">
        <v>52.580709999999996</v>
      </c>
      <c r="F10" s="73">
        <v>2005</v>
      </c>
      <c r="G10" s="73" t="s">
        <v>75</v>
      </c>
      <c r="H10" s="73">
        <v>13.761791875</v>
      </c>
      <c r="I10" s="73">
        <v>5.8216782499999997</v>
      </c>
      <c r="J10" s="73">
        <v>53.219563749999999</v>
      </c>
      <c r="K10" s="101">
        <f t="shared" si="10"/>
        <v>122.99085782015251</v>
      </c>
      <c r="L10" s="75">
        <f t="shared" si="10"/>
        <v>95.465286279750458</v>
      </c>
      <c r="M10" s="75">
        <f t="shared" si="10"/>
        <v>117.06792451060119</v>
      </c>
      <c r="N10" s="101">
        <f t="shared" si="11"/>
        <v>102.99190991304131</v>
      </c>
      <c r="O10" s="104">
        <f t="shared" si="1"/>
        <v>74.669015885445418</v>
      </c>
      <c r="P10" s="104">
        <f t="shared" si="1"/>
        <v>89.149351307843773</v>
      </c>
      <c r="Q10" s="36">
        <f t="shared" si="12"/>
        <v>1</v>
      </c>
      <c r="R10" s="34">
        <f t="shared" si="13"/>
        <v>0</v>
      </c>
      <c r="S10" s="14">
        <f t="shared" si="14"/>
        <v>0.82104294988881454</v>
      </c>
      <c r="T10" s="14">
        <f t="shared" si="15"/>
        <v>1.5435550697062081</v>
      </c>
      <c r="U10" s="14">
        <f t="shared" si="16"/>
        <v>0.82104294988881454</v>
      </c>
      <c r="V10" s="113">
        <f t="shared" si="17"/>
        <v>124.63128849666444</v>
      </c>
      <c r="W10" s="36">
        <f t="shared" si="18"/>
        <v>1</v>
      </c>
      <c r="X10" s="34">
        <f t="shared" si="19"/>
        <v>0</v>
      </c>
      <c r="Y10" s="14">
        <f t="shared" si="20"/>
        <v>0.21954456483664511</v>
      </c>
      <c r="Z10" s="14">
        <f t="shared" si="21"/>
        <v>0.61678579419901303</v>
      </c>
      <c r="AA10" s="19">
        <f t="shared" si="22"/>
        <v>0.21954456483664511</v>
      </c>
      <c r="AB10" s="116">
        <f t="shared" si="23"/>
        <v>106.58633694509935</v>
      </c>
      <c r="AC10" s="36">
        <f t="shared" si="24"/>
        <v>1</v>
      </c>
      <c r="AD10" s="34">
        <f t="shared" si="25"/>
        <v>0</v>
      </c>
      <c r="AE10" s="14">
        <f t="shared" si="26"/>
        <v>0.60990641968080184</v>
      </c>
      <c r="AF10" s="14">
        <f t="shared" si="27"/>
        <v>0.75307454456917</v>
      </c>
      <c r="AG10" s="19">
        <f t="shared" si="28"/>
        <v>0.60990641968080184</v>
      </c>
      <c r="AH10" s="19">
        <f t="shared" si="29"/>
        <v>118.29719259042406</v>
      </c>
      <c r="AI10" s="19"/>
      <c r="AJ10" s="19"/>
      <c r="AK10" s="19"/>
      <c r="AL10" s="73"/>
      <c r="BB10" s="107" t="s">
        <v>100</v>
      </c>
      <c r="BC10" s="66"/>
      <c r="BD10" s="66"/>
      <c r="BE10" s="66"/>
      <c r="BF10" s="66"/>
      <c r="BG10" s="107" t="s">
        <v>101</v>
      </c>
      <c r="BH10" s="66"/>
      <c r="BI10" s="66"/>
      <c r="BK10" s="66"/>
      <c r="BL10" s="107" t="s">
        <v>102</v>
      </c>
      <c r="BM10" s="66"/>
      <c r="BN10" s="66"/>
      <c r="BO10" s="66"/>
      <c r="BP10" s="66"/>
      <c r="BR10" s="69"/>
      <c r="BS10" s="2" t="s">
        <v>8</v>
      </c>
      <c r="BT10" s="4">
        <v>7.1508500000000002</v>
      </c>
      <c r="BU10" s="1">
        <v>6.4188929999999997</v>
      </c>
      <c r="BV10" s="11">
        <v>5.1291900000000004</v>
      </c>
      <c r="BW10" s="1">
        <v>3.8801199999999998</v>
      </c>
      <c r="BX10" s="12">
        <v>3.3677769999999998</v>
      </c>
      <c r="BY10" s="21">
        <f t="shared" si="30"/>
        <v>-0.43335630597097985</v>
      </c>
      <c r="BZ10" s="14">
        <f t="shared" si="5"/>
        <v>-0.57037716001530403</v>
      </c>
      <c r="CA10" s="14">
        <f t="shared" si="5"/>
        <v>-0.81180692504730312</v>
      </c>
      <c r="CB10" s="14">
        <f t="shared" si="5"/>
        <v>-1.0456302755462312</v>
      </c>
      <c r="CC10" s="14">
        <f t="shared" si="5"/>
        <v>-1.1415398377522503</v>
      </c>
      <c r="CD10" s="25">
        <f t="shared" si="31"/>
        <v>0.26661430544949555</v>
      </c>
      <c r="CE10" s="24">
        <f t="shared" si="6"/>
        <v>0.23254055061581225</v>
      </c>
      <c r="CF10" s="24">
        <f t="shared" si="6"/>
        <v>0.17250283824983192</v>
      </c>
      <c r="CG10" s="24">
        <f t="shared" si="6"/>
        <v>0.11435665623352655</v>
      </c>
      <c r="CH10" s="24">
        <f t="shared" si="6"/>
        <v>9.0506280087449931E-2</v>
      </c>
      <c r="CI10" s="49">
        <f t="shared" si="32"/>
        <v>85.996858326969729</v>
      </c>
      <c r="CJ10" s="49">
        <f t="shared" si="7"/>
        <v>83.952433036948733</v>
      </c>
      <c r="CK10" s="49">
        <f t="shared" si="7"/>
        <v>80.350170294989908</v>
      </c>
      <c r="CL10" s="49">
        <f t="shared" si="7"/>
        <v>76.861399374011597</v>
      </c>
      <c r="CM10" s="49">
        <f t="shared" si="7"/>
        <v>75.430376805246993</v>
      </c>
      <c r="CN10" s="25">
        <f t="shared" si="33"/>
        <v>9.7739764261869175E-3</v>
      </c>
      <c r="CO10" s="24">
        <f t="shared" si="8"/>
        <v>-2.4299778407496409E-2</v>
      </c>
      <c r="CP10" s="24">
        <f t="shared" si="8"/>
        <v>-8.4337490773476714E-2</v>
      </c>
      <c r="CQ10" s="24">
        <f t="shared" si="8"/>
        <v>-0.14248367278978208</v>
      </c>
      <c r="CR10" s="24">
        <f t="shared" si="8"/>
        <v>-0.16633404893585871</v>
      </c>
      <c r="CS10" s="58">
        <f t="shared" si="34"/>
        <v>100.58643858557122</v>
      </c>
      <c r="CT10" s="58">
        <f t="shared" si="9"/>
        <v>98.54201329555022</v>
      </c>
      <c r="CU10" s="58">
        <f t="shared" si="9"/>
        <v>94.939750553591395</v>
      </c>
      <c r="CV10" s="58">
        <f t="shared" si="9"/>
        <v>91.45097963261307</v>
      </c>
      <c r="CW10" s="58">
        <f t="shared" si="9"/>
        <v>90.01995706384848</v>
      </c>
      <c r="CX10" s="36">
        <f t="shared" si="35"/>
        <v>1</v>
      </c>
      <c r="CY10" s="34">
        <f t="shared" si="36"/>
        <v>0</v>
      </c>
      <c r="CZ10" s="14">
        <f t="shared" si="37"/>
        <v>0.10107670449682467</v>
      </c>
      <c r="DA10" s="14">
        <f t="shared" si="38"/>
        <v>0.44780284783439611</v>
      </c>
      <c r="DB10" s="14">
        <f t="shared" si="39"/>
        <v>0.10107670449682467</v>
      </c>
      <c r="DC10" s="14">
        <f t="shared" si="40"/>
        <v>103.03230113490474</v>
      </c>
      <c r="DD10" s="36">
        <f t="shared" si="41"/>
        <v>1</v>
      </c>
      <c r="DE10" s="34">
        <f t="shared" si="42"/>
        <v>0</v>
      </c>
      <c r="DF10" s="14">
        <f t="shared" si="43"/>
        <v>5.9311924773332858E-2</v>
      </c>
      <c r="DG10" s="14">
        <f t="shared" si="44"/>
        <v>0.26277121871214459</v>
      </c>
      <c r="DH10" s="14">
        <f t="shared" si="45"/>
        <v>5.9311924773332858E-2</v>
      </c>
      <c r="DI10" s="43">
        <f t="shared" si="46"/>
        <v>101.77935774319998</v>
      </c>
      <c r="DJ10" s="36">
        <f t="shared" si="47"/>
        <v>0</v>
      </c>
      <c r="DK10" s="34">
        <f t="shared" si="48"/>
        <v>1</v>
      </c>
      <c r="DL10" s="14">
        <f t="shared" si="49"/>
        <v>-1.4277318452329987E-2</v>
      </c>
      <c r="DM10" s="14">
        <f t="shared" si="50"/>
        <v>-6.3253188696835591E-2</v>
      </c>
      <c r="DN10" s="14">
        <f t="shared" si="51"/>
        <v>-6.3253188696835591E-2</v>
      </c>
      <c r="DO10" s="14">
        <f t="shared" si="52"/>
        <v>98.102404339094932</v>
      </c>
      <c r="DP10" s="36">
        <f t="shared" si="53"/>
        <v>0</v>
      </c>
      <c r="DQ10" s="42">
        <f t="shared" si="54"/>
        <v>1</v>
      </c>
      <c r="DR10" s="14">
        <f t="shared" si="55"/>
        <v>-8.5548080818455191E-2</v>
      </c>
      <c r="DS10" s="14">
        <f t="shared" si="56"/>
        <v>-0.37900596787338647</v>
      </c>
      <c r="DT10" s="14">
        <f t="shared" si="57"/>
        <v>-0.37900596787338647</v>
      </c>
      <c r="DU10" s="14">
        <f t="shared" si="58"/>
        <v>88.629820963798409</v>
      </c>
      <c r="DV10" s="36">
        <f t="shared" si="59"/>
        <v>0</v>
      </c>
      <c r="DW10" s="42">
        <f t="shared" si="60"/>
        <v>1</v>
      </c>
      <c r="DX10" s="14">
        <f t="shared" si="61"/>
        <v>-0.11478189173613608</v>
      </c>
      <c r="DY10" s="14">
        <f t="shared" si="62"/>
        <v>-0.5085213081999107</v>
      </c>
      <c r="DZ10" s="14">
        <f t="shared" si="63"/>
        <v>-0.5085213081999107</v>
      </c>
      <c r="EA10" s="14">
        <f t="shared" si="64"/>
        <v>84.744360754002685</v>
      </c>
      <c r="EC10" s="62">
        <f t="shared" si="65"/>
        <v>103.03230113490474</v>
      </c>
      <c r="ED10" s="63">
        <f t="shared" si="66"/>
        <v>101.77935774319998</v>
      </c>
      <c r="EE10" s="63">
        <f t="shared" si="67"/>
        <v>98.102404339094932</v>
      </c>
      <c r="EF10" s="63">
        <f t="shared" si="68"/>
        <v>88.629820963798409</v>
      </c>
      <c r="EG10" s="63">
        <f t="shared" si="69"/>
        <v>84.744360754002685</v>
      </c>
    </row>
    <row r="11" spans="1:137" x14ac:dyDescent="0.3">
      <c r="A11" s="7">
        <v>2000</v>
      </c>
      <c r="B11" s="2" t="s">
        <v>12</v>
      </c>
      <c r="C11" s="4">
        <v>5.4022399999999999</v>
      </c>
      <c r="D11" s="4">
        <v>8.1901299999999999</v>
      </c>
      <c r="E11" s="4">
        <v>56.510170000000002</v>
      </c>
      <c r="F11" s="74">
        <v>2010</v>
      </c>
      <c r="G11" s="74" t="s">
        <v>73</v>
      </c>
      <c r="H11" s="71">
        <v>3.500640909090909</v>
      </c>
      <c r="I11" s="71">
        <v>4.047009090909091</v>
      </c>
      <c r="J11" s="71">
        <v>36.784943636363636</v>
      </c>
      <c r="K11" s="101">
        <f t="shared" si="10"/>
        <v>75.058704816161892</v>
      </c>
      <c r="L11" s="75">
        <f t="shared" si="10"/>
        <v>79.006152510920572</v>
      </c>
      <c r="M11" s="75">
        <f t="shared" si="10"/>
        <v>89.621328177964159</v>
      </c>
      <c r="N11" s="101">
        <f t="shared" si="11"/>
        <v>55.059756909050684</v>
      </c>
      <c r="O11" s="104">
        <f t="shared" si="1"/>
        <v>58.209882116615532</v>
      </c>
      <c r="P11" s="104">
        <f t="shared" si="1"/>
        <v>61.702754975206744</v>
      </c>
      <c r="Q11" s="36">
        <f t="shared" si="12"/>
        <v>0</v>
      </c>
      <c r="R11" s="34">
        <f t="shared" si="13"/>
        <v>1</v>
      </c>
      <c r="S11" s="14">
        <f t="shared" si="14"/>
        <v>-0.40275826386525027</v>
      </c>
      <c r="T11" s="14">
        <f t="shared" si="15"/>
        <v>-0.75718275169339866</v>
      </c>
      <c r="U11" s="154">
        <f t="shared" si="16"/>
        <v>-0.75718275169339866</v>
      </c>
      <c r="V11" s="156">
        <f t="shared" si="17"/>
        <v>77.284517449198034</v>
      </c>
      <c r="W11" s="36">
        <f t="shared" si="18"/>
        <v>0</v>
      </c>
      <c r="X11" s="34">
        <f t="shared" si="19"/>
        <v>1</v>
      </c>
      <c r="Y11" s="14">
        <f t="shared" si="20"/>
        <v>-0.15241799179610113</v>
      </c>
      <c r="Z11" s="14">
        <f t="shared" si="21"/>
        <v>-0.42820122734591792</v>
      </c>
      <c r="AA11" s="171">
        <f t="shared" si="22"/>
        <v>-0.42820122734591792</v>
      </c>
      <c r="AB11" s="172">
        <f t="shared" si="23"/>
        <v>87.153963179622465</v>
      </c>
      <c r="AC11" s="36">
        <f t="shared" si="24"/>
        <v>0</v>
      </c>
      <c r="AD11" s="34">
        <f t="shared" si="25"/>
        <v>1</v>
      </c>
      <c r="AE11" s="14">
        <f t="shared" si="26"/>
        <v>-0.21801490197797602</v>
      </c>
      <c r="AF11" s="14">
        <f t="shared" si="27"/>
        <v>-0.26919125249129511</v>
      </c>
      <c r="AG11" s="171">
        <f t="shared" si="28"/>
        <v>-0.26919125249129511</v>
      </c>
      <c r="AH11" s="171">
        <f t="shared" si="29"/>
        <v>91.924262425261148</v>
      </c>
      <c r="AI11" s="19"/>
      <c r="AJ11" s="19"/>
      <c r="AK11" s="19"/>
      <c r="AL11" s="74"/>
      <c r="BB11" s="82">
        <v>2000</v>
      </c>
      <c r="BC11" s="18">
        <v>2005</v>
      </c>
      <c r="BD11" s="18">
        <v>2010</v>
      </c>
      <c r="BE11" s="18">
        <v>2015</v>
      </c>
      <c r="BF11" s="18">
        <v>2020</v>
      </c>
      <c r="BG11" s="80">
        <v>2000</v>
      </c>
      <c r="BH11" s="18">
        <v>2005</v>
      </c>
      <c r="BI11" s="18">
        <v>2010</v>
      </c>
      <c r="BJ11" s="18">
        <v>2015</v>
      </c>
      <c r="BK11" s="18">
        <v>2020</v>
      </c>
      <c r="BL11" s="82">
        <v>2000</v>
      </c>
      <c r="BM11" s="18">
        <v>2005</v>
      </c>
      <c r="BN11" s="18">
        <v>2010</v>
      </c>
      <c r="BO11" s="18">
        <v>2015</v>
      </c>
      <c r="BP11" s="18">
        <v>2020</v>
      </c>
      <c r="BR11" s="69"/>
      <c r="BS11" s="2" t="s">
        <v>9</v>
      </c>
      <c r="BT11" s="31">
        <v>22.905110000000001</v>
      </c>
      <c r="BU11" s="1">
        <v>21.32685</v>
      </c>
      <c r="BV11" s="11">
        <v>17.7971</v>
      </c>
      <c r="BW11" s="1">
        <v>14.84</v>
      </c>
      <c r="BX11" s="12">
        <v>13.687469</v>
      </c>
      <c r="BY11" s="29">
        <f t="shared" si="30"/>
        <v>2.5158089592513408</v>
      </c>
      <c r="BZ11" s="14">
        <f t="shared" si="5"/>
        <v>2.2203619137227166</v>
      </c>
      <c r="CA11" s="14">
        <f t="shared" si="5"/>
        <v>1.5595999296677063</v>
      </c>
      <c r="CB11" s="14">
        <f t="shared" si="5"/>
        <v>1.0060368549317984</v>
      </c>
      <c r="CC11" s="14">
        <f t="shared" si="5"/>
        <v>0.79028540787608492</v>
      </c>
      <c r="CD11" s="26">
        <f t="shared" si="31"/>
        <v>1</v>
      </c>
      <c r="CE11" s="24">
        <f t="shared" si="6"/>
        <v>0.92652950336726203</v>
      </c>
      <c r="CF11" s="24">
        <f t="shared" si="6"/>
        <v>0.76221406390265733</v>
      </c>
      <c r="CG11" s="24">
        <f t="shared" si="6"/>
        <v>0.624556386718499</v>
      </c>
      <c r="CH11" s="24">
        <f t="shared" si="6"/>
        <v>0.57090424768270887</v>
      </c>
      <c r="CI11" s="50">
        <f t="shared" si="32"/>
        <v>130</v>
      </c>
      <c r="CJ11" s="49">
        <f t="shared" si="7"/>
        <v>125.59177020203572</v>
      </c>
      <c r="CK11" s="49">
        <f t="shared" si="7"/>
        <v>115.73284383415944</v>
      </c>
      <c r="CL11" s="49">
        <f t="shared" si="7"/>
        <v>107.47338320310993</v>
      </c>
      <c r="CM11" s="49">
        <f t="shared" si="7"/>
        <v>104.25425486096253</v>
      </c>
      <c r="CN11" s="25">
        <f t="shared" si="33"/>
        <v>0.74315967097669144</v>
      </c>
      <c r="CO11" s="24">
        <f t="shared" si="8"/>
        <v>0.66968917434395336</v>
      </c>
      <c r="CP11" s="24">
        <f t="shared" si="8"/>
        <v>0.50537373487934867</v>
      </c>
      <c r="CQ11" s="24">
        <f t="shared" si="8"/>
        <v>0.36771605769519045</v>
      </c>
      <c r="CR11" s="24">
        <f t="shared" si="8"/>
        <v>0.31406391865940025</v>
      </c>
      <c r="CS11" s="58">
        <f t="shared" si="34"/>
        <v>144.58958025860147</v>
      </c>
      <c r="CT11" s="58">
        <f t="shared" si="9"/>
        <v>140.18135046063719</v>
      </c>
      <c r="CU11" s="58">
        <f t="shared" si="9"/>
        <v>130.32242409276091</v>
      </c>
      <c r="CV11" s="58">
        <f t="shared" si="9"/>
        <v>122.06296346171143</v>
      </c>
      <c r="CW11" s="58">
        <f t="shared" si="9"/>
        <v>118.84383511956402</v>
      </c>
      <c r="CX11" s="36">
        <f t="shared" si="35"/>
        <v>1</v>
      </c>
      <c r="CY11" s="34">
        <f t="shared" si="36"/>
        <v>0</v>
      </c>
      <c r="CZ11" s="14">
        <f t="shared" si="37"/>
        <v>1</v>
      </c>
      <c r="DA11" s="14">
        <f t="shared" si="38"/>
        <v>4.4303269488615333</v>
      </c>
      <c r="DB11" s="14">
        <f t="shared" si="39"/>
        <v>1</v>
      </c>
      <c r="DC11" s="30">
        <f t="shared" si="40"/>
        <v>130</v>
      </c>
      <c r="DD11" s="36">
        <f t="shared" si="41"/>
        <v>1</v>
      </c>
      <c r="DE11" s="34">
        <f t="shared" si="42"/>
        <v>0</v>
      </c>
      <c r="DF11" s="14">
        <f t="shared" si="43"/>
        <v>0.90994596506844239</v>
      </c>
      <c r="DG11" s="14">
        <f t="shared" si="44"/>
        <v>4.0313581310505358</v>
      </c>
      <c r="DH11" s="14">
        <f t="shared" si="45"/>
        <v>0.90994596506844239</v>
      </c>
      <c r="DI11" s="43">
        <f t="shared" si="46"/>
        <v>127.29837895205327</v>
      </c>
      <c r="DJ11" s="36">
        <f t="shared" si="47"/>
        <v>1</v>
      </c>
      <c r="DK11" s="34">
        <f t="shared" si="48"/>
        <v>0</v>
      </c>
      <c r="DL11" s="14">
        <f t="shared" si="49"/>
        <v>0.70854174155668537</v>
      </c>
      <c r="DM11" s="14">
        <f t="shared" si="50"/>
        <v>3.1390715720118672</v>
      </c>
      <c r="DN11" s="14">
        <f t="shared" si="51"/>
        <v>0.70854174155668537</v>
      </c>
      <c r="DO11" s="14">
        <f t="shared" si="52"/>
        <v>121.25625224670057</v>
      </c>
      <c r="DP11" s="36">
        <f t="shared" si="53"/>
        <v>1</v>
      </c>
      <c r="DQ11" s="42">
        <f t="shared" si="54"/>
        <v>0</v>
      </c>
      <c r="DR11" s="14">
        <f t="shared" si="55"/>
        <v>0.53981238980468682</v>
      </c>
      <c r="DS11" s="14">
        <f t="shared" si="56"/>
        <v>2.3915453778810511</v>
      </c>
      <c r="DT11" s="14">
        <f t="shared" si="57"/>
        <v>0.53981238980468682</v>
      </c>
      <c r="DU11" s="14">
        <f t="shared" si="58"/>
        <v>116.1943716941406</v>
      </c>
      <c r="DV11" s="36">
        <f t="shared" si="59"/>
        <v>1</v>
      </c>
      <c r="DW11" s="42">
        <f t="shared" si="60"/>
        <v>0</v>
      </c>
      <c r="DX11" s="14">
        <f t="shared" si="61"/>
        <v>0.47405005220904156</v>
      </c>
      <c r="DY11" s="14">
        <f t="shared" si="62"/>
        <v>2.1001967214109341</v>
      </c>
      <c r="DZ11" s="14">
        <f t="shared" si="63"/>
        <v>0.47405005220904156</v>
      </c>
      <c r="EA11" s="14">
        <f t="shared" si="64"/>
        <v>114.22150156627124</v>
      </c>
      <c r="EC11" s="64">
        <f t="shared" si="65"/>
        <v>130</v>
      </c>
      <c r="ED11" s="63">
        <f t="shared" si="66"/>
        <v>127.29837895205327</v>
      </c>
      <c r="EE11" s="63">
        <f t="shared" si="67"/>
        <v>121.25625224670057</v>
      </c>
      <c r="EF11" s="63">
        <f t="shared" si="68"/>
        <v>116.1943716941406</v>
      </c>
      <c r="EG11" s="63">
        <f t="shared" si="69"/>
        <v>114.22150156627124</v>
      </c>
    </row>
    <row r="12" spans="1:137" x14ac:dyDescent="0.3">
      <c r="A12" s="7">
        <v>2000</v>
      </c>
      <c r="B12" s="2" t="s">
        <v>21</v>
      </c>
      <c r="C12" s="4">
        <v>3.3180300000000003</v>
      </c>
      <c r="D12" s="4">
        <v>4.72072</v>
      </c>
      <c r="E12" s="4">
        <v>37.170340000000003</v>
      </c>
      <c r="F12" s="74">
        <v>2010</v>
      </c>
      <c r="G12" s="74" t="s">
        <v>74</v>
      </c>
      <c r="H12" s="71">
        <v>6.6989969230769226</v>
      </c>
      <c r="I12" s="71">
        <v>4.4823376923076923</v>
      </c>
      <c r="J12" s="71">
        <v>41.173543076923075</v>
      </c>
      <c r="K12" s="101">
        <f t="shared" si="10"/>
        <v>89.998947907111202</v>
      </c>
      <c r="L12" s="75">
        <f t="shared" si="10"/>
        <v>83.043598953888903</v>
      </c>
      <c r="M12" s="75">
        <f t="shared" si="10"/>
        <v>96.950497728450358</v>
      </c>
      <c r="N12" s="101">
        <f t="shared" si="11"/>
        <v>70</v>
      </c>
      <c r="O12" s="104">
        <f t="shared" si="1"/>
        <v>62.24732855958387</v>
      </c>
      <c r="P12" s="104">
        <f t="shared" si="1"/>
        <v>69.031924525692943</v>
      </c>
      <c r="Q12" s="36">
        <f t="shared" si="12"/>
        <v>0</v>
      </c>
      <c r="R12" s="34">
        <f t="shared" si="13"/>
        <v>1</v>
      </c>
      <c r="S12" s="14">
        <f t="shared" si="14"/>
        <v>-2.1304761725208399E-2</v>
      </c>
      <c r="T12" s="14">
        <f t="shared" si="15"/>
        <v>-4.0052804757998953E-2</v>
      </c>
      <c r="U12" s="154">
        <f t="shared" si="16"/>
        <v>-4.0052804757998953E-2</v>
      </c>
      <c r="V12" s="156">
        <f t="shared" si="17"/>
        <v>98.798415857260025</v>
      </c>
      <c r="W12" s="36">
        <f t="shared" si="18"/>
        <v>0</v>
      </c>
      <c r="X12" s="34">
        <f t="shared" si="19"/>
        <v>1</v>
      </c>
      <c r="Y12" s="14">
        <f t="shared" si="20"/>
        <v>-6.1175103665600479E-2</v>
      </c>
      <c r="Z12" s="14">
        <f t="shared" si="21"/>
        <v>-0.17186458215291853</v>
      </c>
      <c r="AA12" s="171">
        <f t="shared" si="22"/>
        <v>-0.17186458215291853</v>
      </c>
      <c r="AB12" s="172">
        <f t="shared" si="23"/>
        <v>94.844062535412448</v>
      </c>
      <c r="AC12" s="36">
        <f t="shared" si="24"/>
        <v>1</v>
      </c>
      <c r="AD12" s="34">
        <f t="shared" si="25"/>
        <v>0</v>
      </c>
      <c r="AE12" s="14">
        <f t="shared" si="26"/>
        <v>3.0680937916782959E-3</v>
      </c>
      <c r="AF12" s="14">
        <f t="shared" si="27"/>
        <v>3.7882915481900425E-3</v>
      </c>
      <c r="AG12" s="171">
        <f t="shared" si="28"/>
        <v>3.0680937916782959E-3</v>
      </c>
      <c r="AH12" s="171">
        <f t="shared" si="29"/>
        <v>100.09204281375035</v>
      </c>
      <c r="AI12" s="19"/>
      <c r="AJ12" s="19"/>
      <c r="AK12" s="19"/>
      <c r="AL12" s="74"/>
      <c r="BA12" s="78" t="s">
        <v>73</v>
      </c>
      <c r="BB12" s="19">
        <f>K5</f>
        <v>82.223779148068488</v>
      </c>
      <c r="BC12" s="19">
        <f>K8</f>
        <v>79.077663991042797</v>
      </c>
      <c r="BD12" s="19">
        <f>K11</f>
        <v>75.058704816161892</v>
      </c>
      <c r="BE12" s="19">
        <f>K14</f>
        <v>71.514323071756749</v>
      </c>
      <c r="BF12" s="35">
        <f>K17</f>
        <v>70</v>
      </c>
      <c r="BG12" s="19">
        <f>L5</f>
        <v>106.77960331046242</v>
      </c>
      <c r="BH12" s="19">
        <f>L8</f>
        <v>82.554927765764589</v>
      </c>
      <c r="BI12" s="19">
        <f>L11</f>
        <v>79.006152510920572</v>
      </c>
      <c r="BJ12" s="35">
        <f>L14</f>
        <v>70</v>
      </c>
      <c r="BK12" s="19">
        <f>L17</f>
        <v>90.79627039430504</v>
      </c>
      <c r="BL12" s="19">
        <f>M5</f>
        <v>109.9434242308034</v>
      </c>
      <c r="BM12" s="19">
        <f>M8</f>
        <v>99.637272608601023</v>
      </c>
      <c r="BN12" s="19">
        <f>M11</f>
        <v>89.621328177964159</v>
      </c>
      <c r="BO12" s="19">
        <f>M14</f>
        <v>79.368864028404261</v>
      </c>
      <c r="BP12" s="35">
        <f>M17</f>
        <v>70</v>
      </c>
      <c r="BR12" s="69"/>
      <c r="BS12" s="2" t="s">
        <v>10</v>
      </c>
      <c r="BT12" s="4">
        <v>4.7903200000000004</v>
      </c>
      <c r="BU12" s="1">
        <v>4.4100570000000001</v>
      </c>
      <c r="BV12" s="11">
        <v>3.6616299999999997</v>
      </c>
      <c r="BW12" s="1">
        <v>2.6498200000000001</v>
      </c>
      <c r="BX12" s="12">
        <v>2.6226879999999997</v>
      </c>
      <c r="BY12" s="21">
        <f t="shared" si="30"/>
        <v>-0.87524269628796358</v>
      </c>
      <c r="BZ12" s="14">
        <f t="shared" si="5"/>
        <v>-0.94642715250801046</v>
      </c>
      <c r="CA12" s="14">
        <f t="shared" si="5"/>
        <v>-1.0865311568823541</v>
      </c>
      <c r="CB12" s="14">
        <f t="shared" si="5"/>
        <v>-1.2759399204170803</v>
      </c>
      <c r="CC12" s="14">
        <f t="shared" si="5"/>
        <v>-1.2810189753505403</v>
      </c>
      <c r="CD12" s="25">
        <f t="shared" si="31"/>
        <v>0.15672790433911002</v>
      </c>
      <c r="CE12" s="24">
        <f t="shared" si="6"/>
        <v>0.13902606087792183</v>
      </c>
      <c r="CF12" s="24">
        <f t="shared" si="6"/>
        <v>0.104185601521827</v>
      </c>
      <c r="CG12" s="24">
        <f t="shared" si="6"/>
        <v>5.7084247373606414E-2</v>
      </c>
      <c r="CH12" s="24">
        <f t="shared" si="6"/>
        <v>5.5821209905356897E-2</v>
      </c>
      <c r="CI12" s="49">
        <f t="shared" si="32"/>
        <v>79.403674260346605</v>
      </c>
      <c r="CJ12" s="49">
        <f t="shared" si="7"/>
        <v>78.341563652675305</v>
      </c>
      <c r="CK12" s="49">
        <f t="shared" si="7"/>
        <v>76.251136091309618</v>
      </c>
      <c r="CL12" s="49">
        <f t="shared" si="7"/>
        <v>73.425054842416387</v>
      </c>
      <c r="CM12" s="49">
        <f t="shared" si="7"/>
        <v>73.34927259432142</v>
      </c>
      <c r="CN12" s="25">
        <f t="shared" si="33"/>
        <v>-0.10011242468419861</v>
      </c>
      <c r="CO12" s="24">
        <f t="shared" si="8"/>
        <v>-0.11781426814538679</v>
      </c>
      <c r="CP12" s="24">
        <f t="shared" si="8"/>
        <v>-0.15265472750148162</v>
      </c>
      <c r="CQ12" s="24">
        <f t="shared" si="8"/>
        <v>-0.19975608164970221</v>
      </c>
      <c r="CR12" s="24">
        <f t="shared" si="8"/>
        <v>-0.2010191191179517</v>
      </c>
      <c r="CS12" s="58">
        <f t="shared" si="34"/>
        <v>93.993254518948078</v>
      </c>
      <c r="CT12" s="58">
        <f t="shared" si="9"/>
        <v>92.931143911276791</v>
      </c>
      <c r="CU12" s="58">
        <f t="shared" si="9"/>
        <v>90.840716349911105</v>
      </c>
      <c r="CV12" s="58">
        <f t="shared" si="9"/>
        <v>88.014635101017873</v>
      </c>
      <c r="CW12" s="58">
        <f t="shared" si="9"/>
        <v>87.938852852922892</v>
      </c>
      <c r="CX12" s="36">
        <f t="shared" si="35"/>
        <v>0</v>
      </c>
      <c r="CY12" s="34">
        <f t="shared" si="36"/>
        <v>1</v>
      </c>
      <c r="CZ12" s="14">
        <f t="shared" si="37"/>
        <v>-3.3612922736324352E-2</v>
      </c>
      <c r="DA12" s="14">
        <f t="shared" si="38"/>
        <v>-0.14891623742873833</v>
      </c>
      <c r="DB12" s="14">
        <f t="shared" si="39"/>
        <v>-0.14891623742873833</v>
      </c>
      <c r="DC12" s="14">
        <f t="shared" si="40"/>
        <v>95.532512877137847</v>
      </c>
      <c r="DD12" s="36">
        <f t="shared" si="41"/>
        <v>0</v>
      </c>
      <c r="DE12" s="34">
        <f t="shared" si="42"/>
        <v>1</v>
      </c>
      <c r="DF12" s="14">
        <f t="shared" si="43"/>
        <v>-5.5310372766850961E-2</v>
      </c>
      <c r="DG12" s="14">
        <f t="shared" si="44"/>
        <v>-0.24504303502055688</v>
      </c>
      <c r="DH12" s="14">
        <f t="shared" si="45"/>
        <v>-0.24504303502055688</v>
      </c>
      <c r="DI12" s="43">
        <f t="shared" si="46"/>
        <v>92.648708949383291</v>
      </c>
      <c r="DJ12" s="36">
        <f t="shared" si="47"/>
        <v>0</v>
      </c>
      <c r="DK12" s="34">
        <f t="shared" si="48"/>
        <v>1</v>
      </c>
      <c r="DL12" s="14">
        <f t="shared" si="49"/>
        <v>-9.8014915238763656E-2</v>
      </c>
      <c r="DM12" s="14">
        <f t="shared" si="50"/>
        <v>-0.43423812037267362</v>
      </c>
      <c r="DN12" s="14">
        <f t="shared" si="51"/>
        <v>-0.43423812037267362</v>
      </c>
      <c r="DO12" s="14">
        <f t="shared" si="52"/>
        <v>86.972856388819793</v>
      </c>
      <c r="DP12" s="36">
        <f t="shared" si="53"/>
        <v>0</v>
      </c>
      <c r="DQ12" s="42">
        <f t="shared" si="54"/>
        <v>1</v>
      </c>
      <c r="DR12" s="14">
        <f t="shared" si="55"/>
        <v>-0.15574784459393917</v>
      </c>
      <c r="DS12" s="14">
        <f t="shared" si="56"/>
        <v>-0.69001387313162688</v>
      </c>
      <c r="DT12" s="14">
        <f t="shared" si="57"/>
        <v>-0.69001387313162688</v>
      </c>
      <c r="DU12" s="14">
        <f t="shared" si="58"/>
        <v>79.299583806051189</v>
      </c>
      <c r="DV12" s="36">
        <f t="shared" si="59"/>
        <v>0</v>
      </c>
      <c r="DW12" s="42">
        <f t="shared" si="60"/>
        <v>1</v>
      </c>
      <c r="DX12" s="14">
        <f t="shared" si="61"/>
        <v>-0.15729597105964385</v>
      </c>
      <c r="DY12" s="14">
        <f t="shared" si="62"/>
        <v>-0.69687257953288406</v>
      </c>
      <c r="DZ12" s="14">
        <f t="shared" si="63"/>
        <v>-0.69687257953288406</v>
      </c>
      <c r="EA12" s="14">
        <f t="shared" si="64"/>
        <v>79.093822614013476</v>
      </c>
      <c r="EC12" s="62">
        <f t="shared" si="65"/>
        <v>95.532512877137847</v>
      </c>
      <c r="ED12" s="63">
        <f t="shared" si="66"/>
        <v>92.648708949383291</v>
      </c>
      <c r="EE12" s="63">
        <f t="shared" si="67"/>
        <v>86.972856388819793</v>
      </c>
      <c r="EF12" s="63">
        <f t="shared" si="68"/>
        <v>79.299583806051189</v>
      </c>
      <c r="EG12" s="63">
        <f t="shared" si="69"/>
        <v>79.093822614013476</v>
      </c>
    </row>
    <row r="13" spans="1:137" x14ac:dyDescent="0.3">
      <c r="A13" s="7">
        <v>2000</v>
      </c>
      <c r="B13" s="2" t="s">
        <v>27</v>
      </c>
      <c r="C13" s="4">
        <v>7.9556699999999996</v>
      </c>
      <c r="D13" s="4">
        <v>8.71204</v>
      </c>
      <c r="E13" s="4">
        <v>52.511209999999998</v>
      </c>
      <c r="F13" s="74">
        <v>2010</v>
      </c>
      <c r="G13" s="74" t="s">
        <v>75</v>
      </c>
      <c r="H13" s="71">
        <v>11.444232499999998</v>
      </c>
      <c r="I13" s="71">
        <v>5.4527849999999995</v>
      </c>
      <c r="J13" s="71">
        <v>47.841987500000002</v>
      </c>
      <c r="K13" s="101">
        <f t="shared" si="10"/>
        <v>112.16501470300165</v>
      </c>
      <c r="L13" s="75">
        <f t="shared" si="10"/>
        <v>92.043993180095384</v>
      </c>
      <c r="M13" s="75">
        <f t="shared" si="10"/>
        <v>108.08711670602892</v>
      </c>
      <c r="N13" s="101">
        <f t="shared" si="11"/>
        <v>92.166066795890444</v>
      </c>
      <c r="O13" s="104">
        <f t="shared" si="1"/>
        <v>71.247722785790344</v>
      </c>
      <c r="P13" s="104">
        <f t="shared" si="1"/>
        <v>80.168543503271508</v>
      </c>
      <c r="Q13" s="36">
        <f t="shared" si="12"/>
        <v>1</v>
      </c>
      <c r="R13" s="34">
        <f t="shared" si="13"/>
        <v>0</v>
      </c>
      <c r="S13" s="14">
        <f t="shared" si="14"/>
        <v>0.5446380918475473</v>
      </c>
      <c r="T13" s="14">
        <f t="shared" si="15"/>
        <v>1.0239158474477392</v>
      </c>
      <c r="U13" s="154">
        <f t="shared" si="16"/>
        <v>0.5446380918475473</v>
      </c>
      <c r="V13" s="156">
        <f t="shared" si="17"/>
        <v>116.33914275542642</v>
      </c>
      <c r="W13" s="36">
        <f t="shared" si="18"/>
        <v>1</v>
      </c>
      <c r="X13" s="34">
        <f t="shared" si="19"/>
        <v>0</v>
      </c>
      <c r="Y13" s="14">
        <f t="shared" si="20"/>
        <v>0.14222622316621664</v>
      </c>
      <c r="Z13" s="14">
        <f t="shared" si="21"/>
        <v>0.3995685981876731</v>
      </c>
      <c r="AA13" s="171">
        <f t="shared" si="22"/>
        <v>0.14222622316621664</v>
      </c>
      <c r="AB13" s="172">
        <f t="shared" si="23"/>
        <v>104.26678669498649</v>
      </c>
      <c r="AC13" s="36">
        <f t="shared" si="24"/>
        <v>1</v>
      </c>
      <c r="AD13" s="34">
        <f t="shared" si="25"/>
        <v>0</v>
      </c>
      <c r="AE13" s="14">
        <f t="shared" si="26"/>
        <v>0.33900207230700996</v>
      </c>
      <c r="AF13" s="14">
        <f t="shared" si="27"/>
        <v>0.41857869170194323</v>
      </c>
      <c r="AG13" s="171">
        <f t="shared" si="28"/>
        <v>0.33900207230700996</v>
      </c>
      <c r="AH13" s="171">
        <f t="shared" si="29"/>
        <v>110.1700621692103</v>
      </c>
      <c r="AI13" s="19"/>
      <c r="AJ13" s="19"/>
      <c r="AK13" s="19"/>
      <c r="AL13" s="74"/>
      <c r="BA13" s="78" t="s">
        <v>74</v>
      </c>
      <c r="BB13" s="19">
        <f t="shared" ref="BB13:BB14" si="70">K6</f>
        <v>103.77586598794596</v>
      </c>
      <c r="BC13" s="19">
        <f t="shared" ref="BC13:BC14" si="71">K9</f>
        <v>97.935834470260062</v>
      </c>
      <c r="BD13" s="19">
        <f t="shared" ref="BD13:BD14" si="72">K12</f>
        <v>89.998947907111202</v>
      </c>
      <c r="BE13" s="19">
        <f t="shared" ref="BE13:BE14" si="73">K15</f>
        <v>83.185472820339101</v>
      </c>
      <c r="BF13" s="19">
        <f t="shared" ref="BF13:BF14" si="74">K18</f>
        <v>79.264804141183859</v>
      </c>
      <c r="BG13" s="19">
        <f t="shared" ref="BG13:BG14" si="75">L6</f>
        <v>113.10723992546932</v>
      </c>
      <c r="BH13" s="19">
        <f t="shared" ref="BH13:BH14" si="76">L9</f>
        <v>88.738051248109713</v>
      </c>
      <c r="BI13" s="19">
        <f t="shared" ref="BI13:BI14" si="77">L12</f>
        <v>83.043598953888903</v>
      </c>
      <c r="BJ13" s="19">
        <f t="shared" ref="BJ13:BJ14" si="78">L15</f>
        <v>72.559947829428125</v>
      </c>
      <c r="BK13" s="19">
        <f t="shared" ref="BK13:BK14" si="79">L18</f>
        <v>95.14966412944645</v>
      </c>
      <c r="BL13" s="19">
        <f t="shared" ref="BL13:BL14" si="80">M6</f>
        <v>116.82857089332063</v>
      </c>
      <c r="BM13" s="19">
        <f t="shared" ref="BM13:BM14" si="81">M9</f>
        <v>105.19710367203561</v>
      </c>
      <c r="BN13" s="19">
        <f t="shared" ref="BN13:BN14" si="82">M12</f>
        <v>96.950497728450358</v>
      </c>
      <c r="BO13" s="19">
        <f t="shared" ref="BO13:BO14" si="83">M15</f>
        <v>86.77147339242687</v>
      </c>
      <c r="BP13" s="19">
        <f t="shared" ref="BP13:BP14" si="84">M18</f>
        <v>76.708613064638129</v>
      </c>
      <c r="BR13" s="69"/>
      <c r="BS13" s="2" t="s">
        <v>11</v>
      </c>
      <c r="BT13" s="4">
        <v>2.9031400000000001</v>
      </c>
      <c r="BU13" s="1">
        <v>2.585458</v>
      </c>
      <c r="BV13" s="11">
        <v>2.0876899999999998</v>
      </c>
      <c r="BW13" s="1">
        <v>1.4750700000000001</v>
      </c>
      <c r="BX13" s="32">
        <v>1.423562</v>
      </c>
      <c r="BY13" s="21">
        <f t="shared" si="30"/>
        <v>-1.2285189342846869</v>
      </c>
      <c r="BZ13" s="14">
        <f t="shared" si="5"/>
        <v>-1.2879883552404383</v>
      </c>
      <c r="CA13" s="14">
        <f t="shared" si="5"/>
        <v>-1.3811695072424481</v>
      </c>
      <c r="CB13" s="14">
        <f t="shared" si="5"/>
        <v>-1.495850718850007</v>
      </c>
      <c r="CC13" s="30">
        <f t="shared" si="5"/>
        <v>-1.505492911151078</v>
      </c>
      <c r="CD13" s="25">
        <f t="shared" si="31"/>
        <v>6.8876693616307355E-2</v>
      </c>
      <c r="CE13" s="24">
        <f t="shared" si="6"/>
        <v>5.4088094582382985E-2</v>
      </c>
      <c r="CF13" s="24">
        <f t="shared" si="6"/>
        <v>3.091620771463955E-2</v>
      </c>
      <c r="CG13" s="24">
        <f t="shared" si="6"/>
        <v>2.3977787820505352E-3</v>
      </c>
      <c r="CH13" s="27">
        <f t="shared" si="6"/>
        <v>0</v>
      </c>
      <c r="CI13" s="49">
        <f t="shared" si="32"/>
        <v>74.132601616978434</v>
      </c>
      <c r="CJ13" s="49">
        <f t="shared" si="7"/>
        <v>73.245285674942977</v>
      </c>
      <c r="CK13" s="49">
        <f t="shared" si="7"/>
        <v>71.854972462878379</v>
      </c>
      <c r="CL13" s="49">
        <f t="shared" si="7"/>
        <v>70.143866726923036</v>
      </c>
      <c r="CM13" s="50">
        <f t="shared" si="7"/>
        <v>70</v>
      </c>
      <c r="CN13" s="25">
        <f t="shared" si="33"/>
        <v>-0.18796363540700126</v>
      </c>
      <c r="CO13" s="24">
        <f t="shared" si="8"/>
        <v>-0.20275223444092563</v>
      </c>
      <c r="CP13" s="24">
        <f t="shared" si="8"/>
        <v>-0.22592412130866907</v>
      </c>
      <c r="CQ13" s="24">
        <f t="shared" si="8"/>
        <v>-0.25444255024125806</v>
      </c>
      <c r="CR13" s="24">
        <f t="shared" si="8"/>
        <v>-0.25684032902330861</v>
      </c>
      <c r="CS13" s="58">
        <f t="shared" si="34"/>
        <v>88.722181875579921</v>
      </c>
      <c r="CT13" s="58">
        <f t="shared" si="9"/>
        <v>87.834865933544464</v>
      </c>
      <c r="CU13" s="58">
        <f t="shared" si="9"/>
        <v>86.444552721479852</v>
      </c>
      <c r="CV13" s="58">
        <f t="shared" si="9"/>
        <v>84.733446985524523</v>
      </c>
      <c r="CW13" s="58">
        <f t="shared" si="9"/>
        <v>84.589580258601487</v>
      </c>
      <c r="CX13" s="36">
        <f t="shared" si="35"/>
        <v>0</v>
      </c>
      <c r="CY13" s="34">
        <f t="shared" si="36"/>
        <v>1</v>
      </c>
      <c r="CZ13" s="14">
        <f t="shared" si="37"/>
        <v>-0.14129364304992098</v>
      </c>
      <c r="DA13" s="14">
        <f t="shared" si="38"/>
        <v>-0.62597703450688702</v>
      </c>
      <c r="DB13" s="14">
        <f t="shared" si="39"/>
        <v>-0.62597703450688702</v>
      </c>
      <c r="DC13" s="14">
        <f t="shared" si="40"/>
        <v>81.220688964793396</v>
      </c>
      <c r="DD13" s="36">
        <f t="shared" si="41"/>
        <v>0</v>
      </c>
      <c r="DE13" s="34">
        <f t="shared" si="42"/>
        <v>1</v>
      </c>
      <c r="DF13" s="14">
        <f t="shared" si="43"/>
        <v>-0.15942027993175736</v>
      </c>
      <c r="DG13" s="14">
        <f t="shared" si="44"/>
        <v>-0.7062839623767142</v>
      </c>
      <c r="DH13" s="14">
        <f t="shared" si="45"/>
        <v>-0.7062839623767142</v>
      </c>
      <c r="DI13" s="43">
        <f t="shared" si="46"/>
        <v>78.811481128698574</v>
      </c>
      <c r="DJ13" s="36">
        <f t="shared" si="47"/>
        <v>0</v>
      </c>
      <c r="DK13" s="34">
        <f t="shared" si="48"/>
        <v>1</v>
      </c>
      <c r="DL13" s="14">
        <f t="shared" si="49"/>
        <v>-0.1878224550231945</v>
      </c>
      <c r="DM13" s="14">
        <f t="shared" si="50"/>
        <v>-0.83211488409059198</v>
      </c>
      <c r="DN13" s="14">
        <f t="shared" si="51"/>
        <v>-0.83211488409059198</v>
      </c>
      <c r="DO13" s="14">
        <f t="shared" si="52"/>
        <v>75.03655347728224</v>
      </c>
      <c r="DP13" s="36">
        <f t="shared" si="53"/>
        <v>0</v>
      </c>
      <c r="DQ13" s="42">
        <f t="shared" si="54"/>
        <v>1</v>
      </c>
      <c r="DR13" s="14">
        <f t="shared" si="55"/>
        <v>-0.22277797748449418</v>
      </c>
      <c r="DS13" s="14">
        <f t="shared" si="56"/>
        <v>-0.98697927726242263</v>
      </c>
      <c r="DT13" s="14">
        <f t="shared" si="57"/>
        <v>-0.98697927726242263</v>
      </c>
      <c r="DU13" s="14">
        <f t="shared" si="58"/>
        <v>70.390621682127318</v>
      </c>
      <c r="DV13" s="36">
        <f t="shared" si="59"/>
        <v>0</v>
      </c>
      <c r="DW13" s="42">
        <f t="shared" si="60"/>
        <v>1</v>
      </c>
      <c r="DX13" s="14">
        <f t="shared" si="61"/>
        <v>-0.22571697564148649</v>
      </c>
      <c r="DY13" s="14">
        <f t="shared" si="62"/>
        <v>-1</v>
      </c>
      <c r="DZ13" s="14">
        <f t="shared" si="63"/>
        <v>-1</v>
      </c>
      <c r="EA13" s="30">
        <f t="shared" si="64"/>
        <v>70</v>
      </c>
      <c r="EC13" s="62">
        <f t="shared" si="65"/>
        <v>81.220688964793396</v>
      </c>
      <c r="ED13" s="63">
        <f t="shared" si="66"/>
        <v>78.811481128698574</v>
      </c>
      <c r="EE13" s="63">
        <f t="shared" si="67"/>
        <v>75.03655347728224</v>
      </c>
      <c r="EF13" s="63">
        <f t="shared" si="68"/>
        <v>70.390621682127318</v>
      </c>
      <c r="EG13" s="65">
        <f t="shared" si="69"/>
        <v>70</v>
      </c>
    </row>
    <row r="14" spans="1:137" x14ac:dyDescent="0.3">
      <c r="A14" s="7">
        <v>2000</v>
      </c>
      <c r="B14" s="2" t="s">
        <v>28</v>
      </c>
      <c r="C14" s="4">
        <v>4.3902200000000002</v>
      </c>
      <c r="D14" s="4">
        <v>5.6940499999999998</v>
      </c>
      <c r="E14" s="4">
        <v>45.672330000000002</v>
      </c>
      <c r="F14" s="73">
        <v>2015</v>
      </c>
      <c r="G14" s="73" t="s">
        <v>73</v>
      </c>
      <c r="H14" s="73">
        <v>2.741871818181818</v>
      </c>
      <c r="I14" s="73">
        <v>3.0759409090909089</v>
      </c>
      <c r="J14" s="73">
        <v>30.645918181818182</v>
      </c>
      <c r="K14" s="101">
        <f t="shared" si="10"/>
        <v>71.514323071756749</v>
      </c>
      <c r="L14" s="72">
        <f t="shared" si="10"/>
        <v>70</v>
      </c>
      <c r="M14" s="75">
        <f t="shared" si="10"/>
        <v>79.368864028404261</v>
      </c>
      <c r="N14" s="101">
        <f t="shared" si="11"/>
        <v>51.515375164645533</v>
      </c>
      <c r="O14" s="104">
        <f t="shared" si="1"/>
        <v>49.20372960569496</v>
      </c>
      <c r="P14" s="104">
        <f t="shared" si="1"/>
        <v>51.450290825646853</v>
      </c>
      <c r="Q14" s="36">
        <f t="shared" si="12"/>
        <v>0</v>
      </c>
      <c r="R14" s="34">
        <f t="shared" si="13"/>
        <v>1</v>
      </c>
      <c r="S14" s="14">
        <f t="shared" si="14"/>
        <v>-0.49325323246074892</v>
      </c>
      <c r="T14" s="14">
        <f t="shared" si="15"/>
        <v>-0.92731266703753745</v>
      </c>
      <c r="U14" s="14">
        <f t="shared" si="16"/>
        <v>-0.92731266703753745</v>
      </c>
      <c r="V14" s="113">
        <f t="shared" si="17"/>
        <v>72.180619988873872</v>
      </c>
      <c r="W14" s="36">
        <f t="shared" si="18"/>
        <v>0</v>
      </c>
      <c r="X14" s="34">
        <f t="shared" si="19"/>
        <v>1</v>
      </c>
      <c r="Y14" s="14">
        <f t="shared" si="20"/>
        <v>-0.35594945101119913</v>
      </c>
      <c r="Z14" s="14">
        <f t="shared" si="21"/>
        <v>-1</v>
      </c>
      <c r="AA14" s="19">
        <f t="shared" si="22"/>
        <v>-1</v>
      </c>
      <c r="AB14" s="118">
        <f t="shared" si="23"/>
        <v>70</v>
      </c>
      <c r="AC14" s="36">
        <f t="shared" si="24"/>
        <v>0</v>
      </c>
      <c r="AD14" s="34">
        <f t="shared" si="25"/>
        <v>1</v>
      </c>
      <c r="AE14" s="14">
        <f t="shared" si="26"/>
        <v>-0.52727851944406645</v>
      </c>
      <c r="AF14" s="14">
        <f t="shared" si="27"/>
        <v>-0.65105074824308418</v>
      </c>
      <c r="AG14" s="19">
        <f t="shared" si="28"/>
        <v>-0.65105074824308418</v>
      </c>
      <c r="AH14" s="19">
        <f t="shared" si="29"/>
        <v>80.468477552707469</v>
      </c>
      <c r="AI14" s="19"/>
      <c r="AJ14" s="19"/>
      <c r="AK14" s="19"/>
      <c r="AL14" s="73"/>
      <c r="BA14" s="78" t="s">
        <v>75</v>
      </c>
      <c r="BB14" s="35">
        <f t="shared" si="70"/>
        <v>130</v>
      </c>
      <c r="BC14" s="19">
        <f t="shared" si="71"/>
        <v>122.99085782015251</v>
      </c>
      <c r="BD14" s="19">
        <f t="shared" si="72"/>
        <v>112.16501470300165</v>
      </c>
      <c r="BE14" s="19">
        <f t="shared" si="73"/>
        <v>102.33670309427728</v>
      </c>
      <c r="BF14" s="19">
        <f t="shared" si="74"/>
        <v>97.496211352781529</v>
      </c>
      <c r="BG14" s="35">
        <f t="shared" si="75"/>
        <v>130</v>
      </c>
      <c r="BH14" s="19">
        <f t="shared" si="76"/>
        <v>95.465286279750458</v>
      </c>
      <c r="BI14" s="19">
        <f t="shared" si="77"/>
        <v>92.043993180095384</v>
      </c>
      <c r="BJ14" s="19">
        <f t="shared" si="78"/>
        <v>78.808011675305721</v>
      </c>
      <c r="BK14" s="19">
        <f t="shared" si="79"/>
        <v>101.21552305564607</v>
      </c>
      <c r="BL14" s="35">
        <f t="shared" si="80"/>
        <v>130</v>
      </c>
      <c r="BM14" s="19">
        <f t="shared" si="81"/>
        <v>117.06792451060119</v>
      </c>
      <c r="BN14" s="19">
        <f t="shared" si="82"/>
        <v>108.08711670602892</v>
      </c>
      <c r="BO14" s="19">
        <f t="shared" si="83"/>
        <v>97.918573202757415</v>
      </c>
      <c r="BP14" s="19">
        <f t="shared" si="84"/>
        <v>88.341531300275491</v>
      </c>
      <c r="BR14" s="69"/>
      <c r="BS14" s="2" t="s">
        <v>12</v>
      </c>
      <c r="BT14" s="4">
        <v>5.4022399999999999</v>
      </c>
      <c r="BU14" s="1">
        <v>4.8327939999999998</v>
      </c>
      <c r="BV14" s="11">
        <v>3.8188399999999998</v>
      </c>
      <c r="BW14" s="1">
        <v>3.1538300000000001</v>
      </c>
      <c r="BX14" s="12">
        <v>2.7196560000000001</v>
      </c>
      <c r="BY14" s="21">
        <f t="shared" si="30"/>
        <v>-0.76069252324937964</v>
      </c>
      <c r="BZ14" s="14">
        <f t="shared" si="5"/>
        <v>-0.8672916503184892</v>
      </c>
      <c r="CA14" s="14">
        <f t="shared" si="5"/>
        <v>-1.0571017662701894</v>
      </c>
      <c r="CB14" s="14">
        <f t="shared" si="5"/>
        <v>-1.1815902787757273</v>
      </c>
      <c r="CC14" s="14">
        <f t="shared" si="5"/>
        <v>-1.2628667639843396</v>
      </c>
      <c r="CD14" s="25">
        <f t="shared" si="31"/>
        <v>0.18521374716570704</v>
      </c>
      <c r="CE14" s="24">
        <f t="shared" si="6"/>
        <v>0.15870513614754392</v>
      </c>
      <c r="CF14" s="24">
        <f t="shared" si="6"/>
        <v>0.11150397541182785</v>
      </c>
      <c r="CG14" s="24">
        <f t="shared" si="6"/>
        <v>8.0546709203638406E-2</v>
      </c>
      <c r="CH14" s="24">
        <f t="shared" si="6"/>
        <v>6.033522351368719E-2</v>
      </c>
      <c r="CI14" s="49">
        <f t="shared" si="32"/>
        <v>81.112824829942426</v>
      </c>
      <c r="CJ14" s="49">
        <f t="shared" si="7"/>
        <v>79.522308168852632</v>
      </c>
      <c r="CK14" s="49">
        <f t="shared" si="7"/>
        <v>76.69023852470967</v>
      </c>
      <c r="CL14" s="49">
        <f t="shared" si="7"/>
        <v>74.832802552218311</v>
      </c>
      <c r="CM14" s="49">
        <f t="shared" si="7"/>
        <v>73.620113410821233</v>
      </c>
      <c r="CN14" s="25">
        <f t="shared" si="33"/>
        <v>-7.1626581857601582E-2</v>
      </c>
      <c r="CO14" s="24">
        <f t="shared" si="8"/>
        <v>-9.8135192875764707E-2</v>
      </c>
      <c r="CP14" s="24">
        <f t="shared" si="8"/>
        <v>-0.14533635361148078</v>
      </c>
      <c r="CQ14" s="24">
        <f t="shared" si="8"/>
        <v>-0.17629361981967023</v>
      </c>
      <c r="CR14" s="24">
        <f t="shared" si="8"/>
        <v>-0.19650510550962141</v>
      </c>
      <c r="CS14" s="58">
        <f t="shared" si="34"/>
        <v>95.702405088543912</v>
      </c>
      <c r="CT14" s="58">
        <f t="shared" si="9"/>
        <v>94.111888427454119</v>
      </c>
      <c r="CU14" s="58">
        <f t="shared" si="9"/>
        <v>91.279818783311157</v>
      </c>
      <c r="CV14" s="58">
        <f t="shared" si="9"/>
        <v>89.422382810819784</v>
      </c>
      <c r="CW14" s="58">
        <f t="shared" si="9"/>
        <v>88.20969366942272</v>
      </c>
      <c r="CX14" s="36">
        <f t="shared" si="35"/>
        <v>1</v>
      </c>
      <c r="CY14" s="34">
        <f t="shared" si="36"/>
        <v>0</v>
      </c>
      <c r="CZ14" s="14">
        <f t="shared" si="37"/>
        <v>1.3026583816908828E-3</v>
      </c>
      <c r="DA14" s="14">
        <f t="shared" si="38"/>
        <v>5.7712025335654718E-3</v>
      </c>
      <c r="DB14" s="14">
        <f t="shared" si="39"/>
        <v>1.3026583816908828E-3</v>
      </c>
      <c r="DC14" s="14">
        <f t="shared" si="40"/>
        <v>100.03907975145073</v>
      </c>
      <c r="DD14" s="36">
        <f t="shared" si="41"/>
        <v>0</v>
      </c>
      <c r="DE14" s="34">
        <f t="shared" si="42"/>
        <v>1</v>
      </c>
      <c r="DF14" s="14">
        <f t="shared" si="43"/>
        <v>-3.1189396143948611E-2</v>
      </c>
      <c r="DG14" s="14">
        <f t="shared" si="44"/>
        <v>-0.13817922225525353</v>
      </c>
      <c r="DH14" s="14">
        <f t="shared" si="45"/>
        <v>-0.13817922225525353</v>
      </c>
      <c r="DI14" s="43">
        <f t="shared" si="46"/>
        <v>95.854623332342399</v>
      </c>
      <c r="DJ14" s="36">
        <f t="shared" si="47"/>
        <v>0</v>
      </c>
      <c r="DK14" s="34">
        <f t="shared" si="48"/>
        <v>1</v>
      </c>
      <c r="DL14" s="14">
        <f t="shared" si="49"/>
        <v>-8.9044660127698197E-2</v>
      </c>
      <c r="DM14" s="14">
        <f t="shared" si="50"/>
        <v>-0.39449695741595742</v>
      </c>
      <c r="DN14" s="14">
        <f t="shared" si="51"/>
        <v>-0.39449695741595742</v>
      </c>
      <c r="DO14" s="14">
        <f t="shared" si="52"/>
        <v>88.16509127752127</v>
      </c>
      <c r="DP14" s="36">
        <f t="shared" si="53"/>
        <v>0</v>
      </c>
      <c r="DQ14" s="42">
        <f t="shared" si="54"/>
        <v>1</v>
      </c>
      <c r="DR14" s="14">
        <f t="shared" si="55"/>
        <v>-0.12698950683852855</v>
      </c>
      <c r="DS14" s="14">
        <f t="shared" si="56"/>
        <v>-0.56260503436936904</v>
      </c>
      <c r="DT14" s="14">
        <f t="shared" si="57"/>
        <v>-0.56260503436936904</v>
      </c>
      <c r="DU14" s="14">
        <f t="shared" si="58"/>
        <v>83.121848968918925</v>
      </c>
      <c r="DV14" s="36">
        <f t="shared" si="59"/>
        <v>0</v>
      </c>
      <c r="DW14" s="42">
        <f t="shared" si="60"/>
        <v>1</v>
      </c>
      <c r="DX14" s="14">
        <f t="shared" si="61"/>
        <v>-0.15176306795163674</v>
      </c>
      <c r="DY14" s="14">
        <f t="shared" si="62"/>
        <v>-0.67236000978804034</v>
      </c>
      <c r="DZ14" s="14">
        <f t="shared" si="63"/>
        <v>-0.67236000978804034</v>
      </c>
      <c r="EA14" s="14">
        <f t="shared" si="64"/>
        <v>79.829199706358793</v>
      </c>
      <c r="EC14" s="62">
        <f t="shared" si="65"/>
        <v>100.03907975145073</v>
      </c>
      <c r="ED14" s="63">
        <f t="shared" si="66"/>
        <v>95.854623332342399</v>
      </c>
      <c r="EE14" s="63">
        <f t="shared" si="67"/>
        <v>88.16509127752127</v>
      </c>
      <c r="EF14" s="63">
        <f t="shared" si="68"/>
        <v>83.121848968918925</v>
      </c>
      <c r="EG14" s="63">
        <f t="shared" si="69"/>
        <v>79.829199706358793</v>
      </c>
    </row>
    <row r="15" spans="1:137" ht="15" x14ac:dyDescent="0.35">
      <c r="A15" s="7">
        <v>2000</v>
      </c>
      <c r="B15" s="2" t="s">
        <v>30</v>
      </c>
      <c r="C15" s="4">
        <v>5.1306099999999999</v>
      </c>
      <c r="D15" s="4">
        <v>6.6364500000000008</v>
      </c>
      <c r="E15" s="4">
        <v>47.332270000000001</v>
      </c>
      <c r="F15" s="73">
        <v>2015</v>
      </c>
      <c r="G15" s="73" t="s">
        <v>74</v>
      </c>
      <c r="H15" s="73">
        <v>5.2403915384615383</v>
      </c>
      <c r="I15" s="73">
        <v>3.3519615384615387</v>
      </c>
      <c r="J15" s="73">
        <v>35.078492307692315</v>
      </c>
      <c r="K15" s="101">
        <f t="shared" si="10"/>
        <v>83.185472820339101</v>
      </c>
      <c r="L15" s="75">
        <f t="shared" si="10"/>
        <v>72.559947829428125</v>
      </c>
      <c r="M15" s="75">
        <f t="shared" si="10"/>
        <v>86.77147339242687</v>
      </c>
      <c r="N15" s="101">
        <f t="shared" si="11"/>
        <v>63.186524913227885</v>
      </c>
      <c r="O15" s="104">
        <f t="shared" si="1"/>
        <v>51.763677435123093</v>
      </c>
      <c r="P15" s="104">
        <f t="shared" si="1"/>
        <v>58.852900189669462</v>
      </c>
      <c r="Q15" s="36">
        <f t="shared" si="12"/>
        <v>0</v>
      </c>
      <c r="R15" s="34">
        <f t="shared" si="13"/>
        <v>1</v>
      </c>
      <c r="S15" s="14">
        <f t="shared" si="14"/>
        <v>-0.19526604988976423</v>
      </c>
      <c r="T15" s="14">
        <f t="shared" si="15"/>
        <v>-0.36709882386745668</v>
      </c>
      <c r="U15" s="14">
        <f t="shared" si="16"/>
        <v>-0.36709882386745668</v>
      </c>
      <c r="V15" s="113">
        <f t="shared" si="17"/>
        <v>88.987035283976297</v>
      </c>
      <c r="W15" s="36">
        <f t="shared" si="18"/>
        <v>0</v>
      </c>
      <c r="X15" s="34">
        <f t="shared" si="19"/>
        <v>1</v>
      </c>
      <c r="Y15" s="14">
        <f t="shared" si="20"/>
        <v>-0.29809678677902612</v>
      </c>
      <c r="Z15" s="14">
        <f t="shared" si="21"/>
        <v>-0.83746943823674336</v>
      </c>
      <c r="AA15" s="19">
        <f t="shared" si="22"/>
        <v>-0.83746943823674336</v>
      </c>
      <c r="AB15" s="116">
        <f t="shared" si="23"/>
        <v>74.875916852897703</v>
      </c>
      <c r="AC15" s="36">
        <f t="shared" si="24"/>
        <v>0</v>
      </c>
      <c r="AD15" s="34">
        <f t="shared" si="25"/>
        <v>1</v>
      </c>
      <c r="AE15" s="14">
        <f t="shared" si="26"/>
        <v>-0.30398022576466233</v>
      </c>
      <c r="AF15" s="14">
        <f t="shared" si="27"/>
        <v>-0.3753358920136684</v>
      </c>
      <c r="AG15" s="19">
        <f t="shared" si="28"/>
        <v>-0.3753358920136684</v>
      </c>
      <c r="AH15" s="19">
        <f t="shared" si="29"/>
        <v>88.739923239589942</v>
      </c>
      <c r="AI15" s="19"/>
      <c r="AJ15" s="19"/>
      <c r="AK15" s="19"/>
      <c r="AL15" s="73"/>
      <c r="BB15" s="92"/>
      <c r="BC15" s="92"/>
      <c r="BD15" s="92"/>
      <c r="BE15" s="92"/>
      <c r="BF15" s="92"/>
      <c r="BG15" s="91" t="s">
        <v>88</v>
      </c>
      <c r="BH15" s="92"/>
      <c r="BI15" s="92"/>
      <c r="BJ15" s="92"/>
      <c r="BK15" s="92"/>
      <c r="BL15" s="92"/>
      <c r="BM15" s="92"/>
      <c r="BN15" s="92"/>
      <c r="BO15" s="92"/>
      <c r="BP15" s="92"/>
      <c r="BR15" s="69"/>
      <c r="BS15" s="2" t="s">
        <v>13</v>
      </c>
      <c r="BT15" s="4">
        <v>11.98021</v>
      </c>
      <c r="BU15" s="1">
        <v>10.427250000000001</v>
      </c>
      <c r="BV15" s="11">
        <v>8.1833100000000005</v>
      </c>
      <c r="BW15" s="1">
        <v>6.3490700000000002</v>
      </c>
      <c r="BX15" s="12">
        <v>5.2849699999999995</v>
      </c>
      <c r="BY15" s="21">
        <f t="shared" si="30"/>
        <v>0.47069001326293297</v>
      </c>
      <c r="BZ15" s="14">
        <f t="shared" si="5"/>
        <v>0.17997907601296687</v>
      </c>
      <c r="CA15" s="14">
        <f t="shared" si="5"/>
        <v>-0.24008190465149939</v>
      </c>
      <c r="CB15" s="14">
        <f t="shared" si="5"/>
        <v>-0.58344788287462068</v>
      </c>
      <c r="CC15" s="14">
        <f t="shared" si="5"/>
        <v>-0.78264522751175836</v>
      </c>
      <c r="CD15" s="25">
        <f t="shared" si="31"/>
        <v>0.49142864378302714</v>
      </c>
      <c r="CE15" s="24">
        <f t="shared" si="6"/>
        <v>0.41913590212399965</v>
      </c>
      <c r="CF15" s="24">
        <f t="shared" si="6"/>
        <v>0.31467694972447985</v>
      </c>
      <c r="CG15" s="24">
        <f t="shared" si="6"/>
        <v>0.22929017964627132</v>
      </c>
      <c r="CH15" s="24">
        <f t="shared" si="6"/>
        <v>0.17975464338044911</v>
      </c>
      <c r="CI15" s="49">
        <f t="shared" si="32"/>
        <v>99.485718626981622</v>
      </c>
      <c r="CJ15" s="49">
        <f t="shared" si="7"/>
        <v>95.14815412743998</v>
      </c>
      <c r="CK15" s="49">
        <f t="shared" si="7"/>
        <v>88.880616983468798</v>
      </c>
      <c r="CL15" s="49">
        <f t="shared" si="7"/>
        <v>83.757410778776276</v>
      </c>
      <c r="CM15" s="49">
        <f t="shared" si="7"/>
        <v>80.785278602826949</v>
      </c>
      <c r="CN15" s="25">
        <f t="shared" si="33"/>
        <v>0.23458831475971853</v>
      </c>
      <c r="CO15" s="24">
        <f t="shared" si="8"/>
        <v>0.16229557310069104</v>
      </c>
      <c r="CP15" s="24">
        <f t="shared" si="8"/>
        <v>5.7836620701171217E-2</v>
      </c>
      <c r="CQ15" s="24">
        <f t="shared" si="8"/>
        <v>-2.7550149377037318E-2</v>
      </c>
      <c r="CR15" s="24">
        <f t="shared" si="8"/>
        <v>-7.7085685642859531E-2</v>
      </c>
      <c r="CS15" s="58">
        <f t="shared" si="34"/>
        <v>114.07529888558311</v>
      </c>
      <c r="CT15" s="58">
        <f t="shared" si="9"/>
        <v>109.73773438604147</v>
      </c>
      <c r="CU15" s="58">
        <f t="shared" si="9"/>
        <v>103.47019724207027</v>
      </c>
      <c r="CV15" s="58">
        <f t="shared" si="9"/>
        <v>98.346991037377762</v>
      </c>
      <c r="CW15" s="58">
        <f t="shared" si="9"/>
        <v>95.374858861428422</v>
      </c>
      <c r="CX15" s="36">
        <f t="shared" si="35"/>
        <v>1</v>
      </c>
      <c r="CY15" s="34">
        <f t="shared" si="36"/>
        <v>0</v>
      </c>
      <c r="CZ15" s="14">
        <f t="shared" si="37"/>
        <v>0.37663545535984294</v>
      </c>
      <c r="DA15" s="14">
        <f t="shared" si="38"/>
        <v>1.6686182077774474</v>
      </c>
      <c r="DB15" s="14">
        <f t="shared" si="39"/>
        <v>0.37663545535984294</v>
      </c>
      <c r="DC15" s="14">
        <f t="shared" si="40"/>
        <v>111.29906366079528</v>
      </c>
      <c r="DD15" s="36">
        <f t="shared" si="41"/>
        <v>1</v>
      </c>
      <c r="DE15" s="34">
        <f t="shared" si="42"/>
        <v>0</v>
      </c>
      <c r="DF15" s="14">
        <f t="shared" si="43"/>
        <v>0.28802501469270847</v>
      </c>
      <c r="DG15" s="14">
        <f t="shared" si="44"/>
        <v>1.2760449845393456</v>
      </c>
      <c r="DH15" s="14">
        <f t="shared" si="45"/>
        <v>0.28802501469270847</v>
      </c>
      <c r="DI15" s="43">
        <f t="shared" si="46"/>
        <v>108.64075044078126</v>
      </c>
      <c r="DJ15" s="36">
        <f t="shared" si="47"/>
        <v>1</v>
      </c>
      <c r="DK15" s="34">
        <f t="shared" si="48"/>
        <v>0</v>
      </c>
      <c r="DL15" s="14">
        <f t="shared" si="49"/>
        <v>0.15998790347889102</v>
      </c>
      <c r="DM15" s="14">
        <f t="shared" si="50"/>
        <v>0.70879872027438884</v>
      </c>
      <c r="DN15" s="14">
        <f t="shared" si="51"/>
        <v>0.15998790347889102</v>
      </c>
      <c r="DO15" s="14">
        <f t="shared" si="52"/>
        <v>104.79963710436672</v>
      </c>
      <c r="DP15" s="36">
        <f t="shared" si="53"/>
        <v>1</v>
      </c>
      <c r="DQ15" s="42">
        <f t="shared" si="54"/>
        <v>0</v>
      </c>
      <c r="DR15" s="14">
        <f t="shared" si="55"/>
        <v>5.532788989883429E-2</v>
      </c>
      <c r="DS15" s="14">
        <f t="shared" si="56"/>
        <v>0.2451206416424494</v>
      </c>
      <c r="DT15" s="14">
        <f t="shared" si="57"/>
        <v>5.532788989883429E-2</v>
      </c>
      <c r="DU15" s="14">
        <f t="shared" si="58"/>
        <v>101.65983669696503</v>
      </c>
      <c r="DV15" s="36">
        <f t="shared" si="59"/>
        <v>0</v>
      </c>
      <c r="DW15" s="42">
        <f t="shared" si="60"/>
        <v>1</v>
      </c>
      <c r="DX15" s="14">
        <f t="shared" si="61"/>
        <v>-5.3886577996884871E-3</v>
      </c>
      <c r="DY15" s="14">
        <f t="shared" si="62"/>
        <v>-2.3873515868152801E-2</v>
      </c>
      <c r="DZ15" s="14">
        <f t="shared" si="63"/>
        <v>-2.3873515868152801E-2</v>
      </c>
      <c r="EA15" s="14">
        <f t="shared" si="64"/>
        <v>99.283794523955422</v>
      </c>
      <c r="EC15" s="62">
        <f t="shared" si="65"/>
        <v>111.29906366079528</v>
      </c>
      <c r="ED15" s="63">
        <f t="shared" si="66"/>
        <v>108.64075044078126</v>
      </c>
      <c r="EE15" s="63">
        <f t="shared" si="67"/>
        <v>104.79963710436672</v>
      </c>
      <c r="EF15" s="63">
        <f t="shared" si="68"/>
        <v>101.65983669696503</v>
      </c>
      <c r="EG15" s="63">
        <f t="shared" si="69"/>
        <v>99.283794523955422</v>
      </c>
    </row>
    <row r="16" spans="1:137" x14ac:dyDescent="0.3">
      <c r="A16" s="7">
        <v>2000</v>
      </c>
      <c r="B16" s="2" t="s">
        <v>34</v>
      </c>
      <c r="C16" s="4">
        <v>7.9649200000000002</v>
      </c>
      <c r="D16" s="4">
        <v>9.2879500000000004</v>
      </c>
      <c r="E16" s="4">
        <v>65.466359999999995</v>
      </c>
      <c r="F16" s="73">
        <v>2015</v>
      </c>
      <c r="G16" s="73" t="s">
        <v>75</v>
      </c>
      <c r="H16" s="73">
        <v>9.340221249999999</v>
      </c>
      <c r="I16" s="73">
        <v>4.0256449999999999</v>
      </c>
      <c r="J16" s="73">
        <v>41.753212499999997</v>
      </c>
      <c r="K16" s="101">
        <f t="shared" si="10"/>
        <v>102.33670309427728</v>
      </c>
      <c r="L16" s="75">
        <f t="shared" si="10"/>
        <v>78.808011675305721</v>
      </c>
      <c r="M16" s="75">
        <f t="shared" si="10"/>
        <v>97.918573202757415</v>
      </c>
      <c r="N16" s="101">
        <f t="shared" si="11"/>
        <v>82.337755187166067</v>
      </c>
      <c r="O16" s="104">
        <f t="shared" si="1"/>
        <v>58.011741281000681</v>
      </c>
      <c r="P16" s="104">
        <f t="shared" si="1"/>
        <v>70</v>
      </c>
      <c r="Q16" s="36">
        <f t="shared" si="12"/>
        <v>1</v>
      </c>
      <c r="R16" s="34">
        <f t="shared" si="13"/>
        <v>0</v>
      </c>
      <c r="S16" s="14">
        <f t="shared" si="14"/>
        <v>0.29370215590265769</v>
      </c>
      <c r="T16" s="14">
        <f t="shared" si="15"/>
        <v>0.55215802265713676</v>
      </c>
      <c r="U16" s="14">
        <f t="shared" si="16"/>
        <v>0.29370215590265769</v>
      </c>
      <c r="V16" s="113">
        <f t="shared" si="17"/>
        <v>108.81106467707973</v>
      </c>
      <c r="W16" s="36">
        <f t="shared" si="18"/>
        <v>0</v>
      </c>
      <c r="X16" s="34">
        <f t="shared" si="19"/>
        <v>1</v>
      </c>
      <c r="Y16" s="14">
        <f t="shared" si="20"/>
        <v>-0.15689580775068204</v>
      </c>
      <c r="Z16" s="14">
        <f t="shared" si="21"/>
        <v>-0.44078114829216486</v>
      </c>
      <c r="AA16" s="19">
        <f t="shared" si="22"/>
        <v>-0.44078114829216486</v>
      </c>
      <c r="AB16" s="116">
        <f t="shared" si="23"/>
        <v>86.776565551235052</v>
      </c>
      <c r="AC16" s="36">
        <f t="shared" si="24"/>
        <v>1</v>
      </c>
      <c r="AD16" s="34">
        <f t="shared" si="25"/>
        <v>0</v>
      </c>
      <c r="AE16" s="14">
        <f t="shared" si="26"/>
        <v>3.2269905063289007E-2</v>
      </c>
      <c r="AF16" s="14">
        <f t="shared" si="27"/>
        <v>3.9844873368516324E-2</v>
      </c>
      <c r="AG16" s="19">
        <f t="shared" si="28"/>
        <v>3.2269905063289007E-2</v>
      </c>
      <c r="AH16" s="19">
        <f t="shared" si="29"/>
        <v>100.96809715189868</v>
      </c>
      <c r="AI16" s="19"/>
      <c r="AJ16" s="19"/>
      <c r="AK16" s="19"/>
      <c r="AL16" s="73"/>
      <c r="BB16" s="92"/>
      <c r="BC16" s="92"/>
      <c r="BD16" s="92"/>
      <c r="BE16" s="92"/>
      <c r="BF16" s="92"/>
      <c r="BG16" s="92"/>
      <c r="BH16" s="92"/>
      <c r="BI16" s="92"/>
      <c r="BJ16" s="92"/>
      <c r="BK16" s="92"/>
      <c r="BL16" s="92"/>
      <c r="BM16" s="92"/>
      <c r="BN16" s="92"/>
      <c r="BO16" s="92"/>
      <c r="BP16" s="92"/>
      <c r="BS16" s="2" t="s">
        <v>14</v>
      </c>
      <c r="BT16" s="4">
        <v>21.547499999999999</v>
      </c>
      <c r="BU16" s="1">
        <v>19.8581</v>
      </c>
      <c r="BV16" s="11">
        <v>16.676959999999998</v>
      </c>
      <c r="BW16" s="1">
        <v>13.6135</v>
      </c>
      <c r="BX16" s="12">
        <v>12.456393</v>
      </c>
      <c r="BY16" s="21">
        <f t="shared" si="30"/>
        <v>2.2616671426431041</v>
      </c>
      <c r="BZ16" s="14">
        <f t="shared" si="5"/>
        <v>1.9454149163204086</v>
      </c>
      <c r="CA16" s="14">
        <f t="shared" si="5"/>
        <v>1.3499120115943639</v>
      </c>
      <c r="CB16" s="14">
        <f t="shared" si="5"/>
        <v>0.77643856229252661</v>
      </c>
      <c r="CC16" s="14">
        <f t="shared" si="5"/>
        <v>0.55983049739162971</v>
      </c>
      <c r="CD16" s="25">
        <f t="shared" si="31"/>
        <v>0.93680110949173678</v>
      </c>
      <c r="CE16" s="24">
        <f t="shared" si="6"/>
        <v>0.85815687025907073</v>
      </c>
      <c r="CF16" s="24">
        <f t="shared" si="6"/>
        <v>0.71006977709427632</v>
      </c>
      <c r="CG16" s="24">
        <f t="shared" si="6"/>
        <v>0.56746087386253541</v>
      </c>
      <c r="CH16" s="24">
        <f t="shared" si="6"/>
        <v>0.51359571479671762</v>
      </c>
      <c r="CI16" s="49">
        <f t="shared" si="32"/>
        <v>126.20806656950421</v>
      </c>
      <c r="CJ16" s="49">
        <f t="shared" si="7"/>
        <v>121.48941221554423</v>
      </c>
      <c r="CK16" s="49">
        <f t="shared" si="7"/>
        <v>112.60418662565658</v>
      </c>
      <c r="CL16" s="49">
        <f t="shared" si="7"/>
        <v>104.04765243175213</v>
      </c>
      <c r="CM16" s="49">
        <f t="shared" si="7"/>
        <v>100.81574288780305</v>
      </c>
      <c r="CN16" s="25">
        <f t="shared" si="33"/>
        <v>0.67996078046842812</v>
      </c>
      <c r="CO16" s="24">
        <f t="shared" si="8"/>
        <v>0.60131654123576206</v>
      </c>
      <c r="CP16" s="24">
        <f t="shared" si="8"/>
        <v>0.45322944807096771</v>
      </c>
      <c r="CQ16" s="24">
        <f t="shared" si="8"/>
        <v>0.3106205448392268</v>
      </c>
      <c r="CR16" s="24">
        <f t="shared" si="8"/>
        <v>0.25675538577340901</v>
      </c>
      <c r="CS16" s="58">
        <f t="shared" si="34"/>
        <v>140.79764682810568</v>
      </c>
      <c r="CT16" s="58">
        <f t="shared" si="9"/>
        <v>136.07899247414571</v>
      </c>
      <c r="CU16" s="58">
        <f t="shared" si="9"/>
        <v>127.19376688425807</v>
      </c>
      <c r="CV16" s="58">
        <f t="shared" si="9"/>
        <v>118.63723269035361</v>
      </c>
      <c r="CW16" s="58">
        <f t="shared" si="9"/>
        <v>115.40532314640454</v>
      </c>
      <c r="CX16" s="36">
        <f t="shared" si="35"/>
        <v>1</v>
      </c>
      <c r="CY16" s="34">
        <f t="shared" si="36"/>
        <v>0</v>
      </c>
      <c r="CZ16" s="14">
        <f t="shared" si="37"/>
        <v>0.92253604706231418</v>
      </c>
      <c r="DA16" s="14">
        <f t="shared" si="38"/>
        <v>4.0871363105963621</v>
      </c>
      <c r="DB16" s="14">
        <f t="shared" si="39"/>
        <v>0.92253604706231418</v>
      </c>
      <c r="DC16" s="14">
        <f t="shared" si="40"/>
        <v>127.67608141186943</v>
      </c>
      <c r="DD16" s="36">
        <f t="shared" si="41"/>
        <v>1</v>
      </c>
      <c r="DE16" s="34">
        <f t="shared" si="42"/>
        <v>0</v>
      </c>
      <c r="DF16" s="14">
        <f t="shared" si="43"/>
        <v>0.82614046799842511</v>
      </c>
      <c r="DG16" s="43">
        <f t="shared" si="44"/>
        <v>3.6600723789185023</v>
      </c>
      <c r="DH16" s="43">
        <f t="shared" si="45"/>
        <v>0.82614046799842511</v>
      </c>
      <c r="DI16" s="43">
        <f t="shared" si="46"/>
        <v>124.78421403995276</v>
      </c>
      <c r="DJ16" s="36">
        <f t="shared" si="47"/>
        <v>1</v>
      </c>
      <c r="DK16" s="34">
        <f t="shared" si="48"/>
        <v>0</v>
      </c>
      <c r="DL16" s="14">
        <f t="shared" si="49"/>
        <v>0.64462760403293429</v>
      </c>
      <c r="DM16" s="14">
        <f t="shared" si="50"/>
        <v>2.8559110461271509</v>
      </c>
      <c r="DN16" s="14">
        <f t="shared" si="51"/>
        <v>0.64462760403293429</v>
      </c>
      <c r="DO16" s="14">
        <f t="shared" si="52"/>
        <v>119.33882812098803</v>
      </c>
      <c r="DP16" s="36">
        <f t="shared" si="53"/>
        <v>1</v>
      </c>
      <c r="DQ16" s="42">
        <f t="shared" si="54"/>
        <v>0</v>
      </c>
      <c r="DR16" s="14">
        <f t="shared" si="55"/>
        <v>0.46982945046417546</v>
      </c>
      <c r="DS16" s="14">
        <f t="shared" si="56"/>
        <v>2.0814980757602415</v>
      </c>
      <c r="DT16" s="14">
        <f t="shared" si="57"/>
        <v>0.46982945046417546</v>
      </c>
      <c r="DU16" s="14">
        <f t="shared" si="58"/>
        <v>114.09488351392527</v>
      </c>
      <c r="DV16" s="36">
        <f t="shared" si="59"/>
        <v>1</v>
      </c>
      <c r="DW16" s="42">
        <f t="shared" si="60"/>
        <v>0</v>
      </c>
      <c r="DX16" s="14">
        <f t="shared" si="61"/>
        <v>0.40380601060157367</v>
      </c>
      <c r="DY16" s="14">
        <f t="shared" si="62"/>
        <v>1.7889926508804181</v>
      </c>
      <c r="DZ16" s="14">
        <f t="shared" si="63"/>
        <v>0.40380601060157367</v>
      </c>
      <c r="EA16" s="14">
        <f t="shared" si="64"/>
        <v>112.1141803180472</v>
      </c>
      <c r="EC16" s="62">
        <f t="shared" si="65"/>
        <v>127.67608141186943</v>
      </c>
      <c r="ED16" s="63">
        <f t="shared" si="66"/>
        <v>124.78421403995276</v>
      </c>
      <c r="EE16" s="63">
        <f t="shared" si="67"/>
        <v>119.33882812098803</v>
      </c>
      <c r="EF16" s="63">
        <f t="shared" si="68"/>
        <v>114.09488351392527</v>
      </c>
      <c r="EG16" s="63">
        <f t="shared" si="69"/>
        <v>112.1141803180472</v>
      </c>
    </row>
    <row r="17" spans="1:137" ht="15.6" x14ac:dyDescent="0.35">
      <c r="A17"/>
      <c r="F17" s="74">
        <v>2020</v>
      </c>
      <c r="G17" s="74" t="s">
        <v>73</v>
      </c>
      <c r="H17" s="74">
        <v>2.4176907272727273</v>
      </c>
      <c r="I17" s="74">
        <v>5.3182520909090902</v>
      </c>
      <c r="J17" s="74">
        <v>25.035979545454548</v>
      </c>
      <c r="K17" s="102">
        <f t="shared" si="10"/>
        <v>70</v>
      </c>
      <c r="L17" s="75">
        <f t="shared" si="10"/>
        <v>90.79627039430504</v>
      </c>
      <c r="M17" s="72">
        <f t="shared" si="10"/>
        <v>70</v>
      </c>
      <c r="N17" s="101">
        <f t="shared" si="11"/>
        <v>50.001052092888798</v>
      </c>
      <c r="O17" s="104">
        <f t="shared" si="1"/>
        <v>70</v>
      </c>
      <c r="P17" s="104">
        <f t="shared" si="1"/>
        <v>42.081426797242592</v>
      </c>
      <c r="Q17" s="36">
        <f t="shared" si="12"/>
        <v>0</v>
      </c>
      <c r="R17" s="34">
        <f t="shared" si="13"/>
        <v>1</v>
      </c>
      <c r="S17" s="14">
        <f t="shared" si="14"/>
        <v>-0.53191684961721997</v>
      </c>
      <c r="T17" s="14">
        <f t="shared" si="15"/>
        <v>-1</v>
      </c>
      <c r="U17" s="14">
        <f t="shared" si="16"/>
        <v>-1</v>
      </c>
      <c r="V17" s="117">
        <f t="shared" si="17"/>
        <v>70</v>
      </c>
      <c r="W17" s="36">
        <f t="shared" si="18"/>
        <v>1</v>
      </c>
      <c r="X17" s="34">
        <f t="shared" si="19"/>
        <v>0</v>
      </c>
      <c r="Y17" s="14">
        <f t="shared" si="20"/>
        <v>0.11402873939277373</v>
      </c>
      <c r="Z17" s="14">
        <f t="shared" si="21"/>
        <v>0.32035093485559579</v>
      </c>
      <c r="AA17" s="19">
        <f t="shared" si="22"/>
        <v>0.11402873939277373</v>
      </c>
      <c r="AB17" s="116">
        <f t="shared" si="23"/>
        <v>103.42086218178321</v>
      </c>
      <c r="AC17" s="36">
        <f t="shared" si="24"/>
        <v>0</v>
      </c>
      <c r="AD17" s="34">
        <f t="shared" si="25"/>
        <v>1</v>
      </c>
      <c r="AE17" s="14">
        <f t="shared" si="26"/>
        <v>-0.80988850848719918</v>
      </c>
      <c r="AF17" s="14">
        <f t="shared" si="27"/>
        <v>-1</v>
      </c>
      <c r="AG17" s="19">
        <f t="shared" si="28"/>
        <v>-1</v>
      </c>
      <c r="AH17" s="35">
        <f t="shared" si="29"/>
        <v>70</v>
      </c>
      <c r="AI17" s="35"/>
      <c r="AJ17" s="35"/>
      <c r="AK17" s="35"/>
      <c r="AL17" s="74"/>
      <c r="BB17" s="108" t="s">
        <v>97</v>
      </c>
      <c r="BC17" s="66"/>
      <c r="BD17" s="66"/>
      <c r="BE17" s="66"/>
      <c r="BF17" s="66"/>
      <c r="BG17" s="108" t="s">
        <v>98</v>
      </c>
      <c r="BH17" s="66"/>
      <c r="BI17" s="66"/>
      <c r="BK17" s="66"/>
      <c r="BL17" s="109" t="s">
        <v>99</v>
      </c>
      <c r="BM17" s="66"/>
      <c r="BN17" s="66"/>
      <c r="BO17" s="66"/>
      <c r="BP17" s="66"/>
      <c r="BS17" s="2" t="s">
        <v>15</v>
      </c>
      <c r="BT17" s="4">
        <v>14.91142</v>
      </c>
      <c r="BU17" s="1">
        <v>12.79027</v>
      </c>
      <c r="BV17" s="11">
        <v>10.232900000000001</v>
      </c>
      <c r="BW17" s="1">
        <v>8.1968599999999991</v>
      </c>
      <c r="BX17" s="12">
        <v>6.612616</v>
      </c>
      <c r="BY17" s="21">
        <f t="shared" si="30"/>
        <v>1.0194065329263331</v>
      </c>
      <c r="BZ17" s="14">
        <f t="shared" si="5"/>
        <v>0.62233158923958898</v>
      </c>
      <c r="CA17" s="14">
        <f t="shared" si="5"/>
        <v>0.14359715332691508</v>
      </c>
      <c r="CB17" s="14">
        <f t="shared" si="5"/>
        <v>-0.2375453723520605</v>
      </c>
      <c r="CC17" s="14">
        <f t="shared" si="5"/>
        <v>-0.5341126104474625</v>
      </c>
      <c r="CD17" s="25">
        <f t="shared" si="31"/>
        <v>0.62788110056128166</v>
      </c>
      <c r="CE17" s="24">
        <f t="shared" si="6"/>
        <v>0.52913821666855665</v>
      </c>
      <c r="CF17" s="24">
        <f t="shared" si="6"/>
        <v>0.41008860255322382</v>
      </c>
      <c r="CG17" s="24">
        <f t="shared" si="6"/>
        <v>0.31530772363332471</v>
      </c>
      <c r="CH17" s="24">
        <f t="shared" si="6"/>
        <v>0.24155866234593523</v>
      </c>
      <c r="CI17" s="49">
        <f t="shared" si="32"/>
        <v>107.6728660336769</v>
      </c>
      <c r="CJ17" s="49">
        <f t="shared" si="7"/>
        <v>101.74829300011339</v>
      </c>
      <c r="CK17" s="49">
        <f t="shared" si="7"/>
        <v>94.605316153193428</v>
      </c>
      <c r="CL17" s="49">
        <f t="shared" si="7"/>
        <v>88.918463417999476</v>
      </c>
      <c r="CM17" s="49">
        <f t="shared" si="7"/>
        <v>84.493519740756113</v>
      </c>
      <c r="CN17" s="25">
        <f t="shared" si="33"/>
        <v>0.37104077153797305</v>
      </c>
      <c r="CO17" s="24">
        <f t="shared" si="8"/>
        <v>0.27229788764524804</v>
      </c>
      <c r="CP17" s="24">
        <f t="shared" si="8"/>
        <v>0.15324827352991521</v>
      </c>
      <c r="CQ17" s="24">
        <f t="shared" si="8"/>
        <v>5.8467394610016078E-2</v>
      </c>
      <c r="CR17" s="24">
        <f t="shared" si="8"/>
        <v>-1.5281666677373408E-2</v>
      </c>
      <c r="CS17" s="58">
        <f t="shared" si="34"/>
        <v>122.26244629227838</v>
      </c>
      <c r="CT17" s="58">
        <f t="shared" si="9"/>
        <v>116.33787325871488</v>
      </c>
      <c r="CU17" s="58">
        <f t="shared" si="9"/>
        <v>109.19489641179491</v>
      </c>
      <c r="CV17" s="58">
        <f t="shared" si="9"/>
        <v>103.50804367660096</v>
      </c>
      <c r="CW17" s="58">
        <f t="shared" si="9"/>
        <v>99.0830999993576</v>
      </c>
      <c r="CX17" s="36">
        <f t="shared" si="35"/>
        <v>1</v>
      </c>
      <c r="CY17" s="34">
        <f t="shared" si="36"/>
        <v>0</v>
      </c>
      <c r="CZ17" s="14">
        <f t="shared" si="37"/>
        <v>0.54388754800093575</v>
      </c>
      <c r="DA17" s="14">
        <f t="shared" si="38"/>
        <v>2.4095996610587664</v>
      </c>
      <c r="DB17" s="14">
        <f t="shared" si="39"/>
        <v>0.54388754800093575</v>
      </c>
      <c r="DC17" s="14">
        <f t="shared" si="40"/>
        <v>116.31662644002807</v>
      </c>
      <c r="DD17" s="36">
        <f t="shared" si="41"/>
        <v>1</v>
      </c>
      <c r="DE17" s="34">
        <f t="shared" si="42"/>
        <v>0</v>
      </c>
      <c r="DF17" s="14">
        <f t="shared" si="43"/>
        <v>0.42285671898982635</v>
      </c>
      <c r="DG17" s="43">
        <f t="shared" si="44"/>
        <v>1.8733935176477963</v>
      </c>
      <c r="DH17" s="43">
        <f t="shared" si="45"/>
        <v>0.42285671898982635</v>
      </c>
      <c r="DI17" s="43">
        <f t="shared" si="46"/>
        <v>112.68570156969479</v>
      </c>
      <c r="DJ17" s="36">
        <f t="shared" si="47"/>
        <v>1</v>
      </c>
      <c r="DK17" s="34">
        <f t="shared" si="48"/>
        <v>0</v>
      </c>
      <c r="DL17" s="14">
        <f t="shared" si="49"/>
        <v>0.2769355860250946</v>
      </c>
      <c r="DM17" s="14">
        <f t="shared" si="50"/>
        <v>1.2269151898657382</v>
      </c>
      <c r="DN17" s="14">
        <f t="shared" si="51"/>
        <v>0.2769355860250946</v>
      </c>
      <c r="DO17" s="14">
        <f t="shared" si="52"/>
        <v>108.30806758075283</v>
      </c>
      <c r="DP17" s="36">
        <f t="shared" si="53"/>
        <v>1</v>
      </c>
      <c r="DQ17" s="42">
        <f t="shared" si="54"/>
        <v>0</v>
      </c>
      <c r="DR17" s="14">
        <f t="shared" si="55"/>
        <v>0.16076105376675393</v>
      </c>
      <c r="DS17" s="14">
        <f t="shared" si="56"/>
        <v>0.71222402883022784</v>
      </c>
      <c r="DT17" s="14">
        <f t="shared" si="57"/>
        <v>0.16076105376675393</v>
      </c>
      <c r="DU17" s="14">
        <f t="shared" si="58"/>
        <v>104.82283161300262</v>
      </c>
      <c r="DV17" s="36">
        <f t="shared" si="59"/>
        <v>1</v>
      </c>
      <c r="DW17" s="42">
        <f t="shared" si="60"/>
        <v>0</v>
      </c>
      <c r="DX17" s="14">
        <f t="shared" si="61"/>
        <v>7.0365577409176233E-2</v>
      </c>
      <c r="DY17" s="14">
        <f t="shared" si="62"/>
        <v>0.31174251386807583</v>
      </c>
      <c r="DZ17" s="14">
        <f t="shared" si="63"/>
        <v>7.0365577409176233E-2</v>
      </c>
      <c r="EA17" s="14">
        <f t="shared" si="64"/>
        <v>102.11096732227529</v>
      </c>
      <c r="EC17" s="62">
        <f t="shared" si="65"/>
        <v>116.31662644002807</v>
      </c>
      <c r="ED17" s="63">
        <f t="shared" si="66"/>
        <v>112.68570156969479</v>
      </c>
      <c r="EE17" s="63">
        <f t="shared" si="67"/>
        <v>108.30806758075283</v>
      </c>
      <c r="EF17" s="63">
        <f t="shared" si="68"/>
        <v>104.82283161300262</v>
      </c>
      <c r="EG17" s="63">
        <f t="shared" si="69"/>
        <v>102.11096732227529</v>
      </c>
    </row>
    <row r="18" spans="1:137" x14ac:dyDescent="0.3">
      <c r="A18" s="7">
        <v>2000</v>
      </c>
      <c r="B18" s="5" t="s">
        <v>74</v>
      </c>
      <c r="C18" s="35">
        <f>AVERAGE(C19:C31)</f>
        <v>9.6483123076923061</v>
      </c>
      <c r="D18" s="35">
        <f t="shared" ref="D18:E18" si="85">AVERAGE(D19:D31)</f>
        <v>7.7238823076923069</v>
      </c>
      <c r="E18" s="35">
        <f t="shared" si="85"/>
        <v>53.076242307692304</v>
      </c>
      <c r="F18" s="74">
        <v>2020</v>
      </c>
      <c r="G18" s="74" t="s">
        <v>74</v>
      </c>
      <c r="H18" s="74">
        <v>4.4010682307692299</v>
      </c>
      <c r="I18" s="74">
        <v>5.7876470000000007</v>
      </c>
      <c r="J18" s="74">
        <v>29.052998846153841</v>
      </c>
      <c r="K18" s="101">
        <f t="shared" si="10"/>
        <v>79.264804141183859</v>
      </c>
      <c r="L18" s="75">
        <f t="shared" si="10"/>
        <v>95.14966412944645</v>
      </c>
      <c r="M18" s="75">
        <f t="shared" si="10"/>
        <v>76.708613064638129</v>
      </c>
      <c r="N18" s="101">
        <f t="shared" si="11"/>
        <v>59.265856234072658</v>
      </c>
      <c r="O18" s="104">
        <f t="shared" si="1"/>
        <v>74.35339373514141</v>
      </c>
      <c r="P18" s="104">
        <f t="shared" si="1"/>
        <v>48.790039861880715</v>
      </c>
      <c r="Q18" s="36">
        <f t="shared" si="12"/>
        <v>0</v>
      </c>
      <c r="R18" s="34">
        <f t="shared" si="13"/>
        <v>1</v>
      </c>
      <c r="S18" s="14">
        <f t="shared" si="14"/>
        <v>-0.29536835674583739</v>
      </c>
      <c r="T18" s="14">
        <f t="shared" si="15"/>
        <v>-0.55529046872343213</v>
      </c>
      <c r="U18" s="14">
        <f t="shared" si="16"/>
        <v>-0.55529046872343213</v>
      </c>
      <c r="V18" s="113">
        <f t="shared" si="17"/>
        <v>83.341285938297034</v>
      </c>
      <c r="W18" s="36">
        <f t="shared" si="18"/>
        <v>1</v>
      </c>
      <c r="X18" s="34">
        <f t="shared" si="19"/>
        <v>0</v>
      </c>
      <c r="Y18" s="14">
        <f t="shared" si="20"/>
        <v>0.21241177014611692</v>
      </c>
      <c r="Z18" s="14">
        <f t="shared" si="21"/>
        <v>0.5967470087190383</v>
      </c>
      <c r="AA18" s="19">
        <f t="shared" si="22"/>
        <v>0.21241177014611692</v>
      </c>
      <c r="AB18" s="116">
        <f t="shared" si="23"/>
        <v>106.37235310438351</v>
      </c>
      <c r="AC18" s="36">
        <f t="shared" si="24"/>
        <v>0</v>
      </c>
      <c r="AD18" s="34">
        <f t="shared" si="25"/>
        <v>1</v>
      </c>
      <c r="AE18" s="14">
        <f t="shared" si="26"/>
        <v>-0.60752448026093864</v>
      </c>
      <c r="AF18" s="14">
        <f t="shared" si="27"/>
        <v>-0.7501334737984382</v>
      </c>
      <c r="AG18" s="19">
        <f t="shared" si="28"/>
        <v>-0.7501334737984382</v>
      </c>
      <c r="AH18" s="19">
        <f t="shared" si="29"/>
        <v>77.495995786046848</v>
      </c>
      <c r="AI18" s="19"/>
      <c r="AJ18" s="19"/>
      <c r="AK18" s="19"/>
      <c r="AL18" s="74"/>
      <c r="BB18" s="82">
        <v>2000</v>
      </c>
      <c r="BC18" s="18">
        <v>2005</v>
      </c>
      <c r="BD18" s="18">
        <v>2010</v>
      </c>
      <c r="BE18" s="18">
        <v>2015</v>
      </c>
      <c r="BF18" s="18">
        <v>2020</v>
      </c>
      <c r="BG18" s="80">
        <v>2000</v>
      </c>
      <c r="BH18" s="18">
        <v>2005</v>
      </c>
      <c r="BI18" s="18">
        <v>2010</v>
      </c>
      <c r="BJ18" s="18">
        <v>2015</v>
      </c>
      <c r="BK18" s="18">
        <v>2020</v>
      </c>
      <c r="BL18" s="82">
        <v>2000</v>
      </c>
      <c r="BM18" s="18">
        <v>2005</v>
      </c>
      <c r="BN18" s="18">
        <v>2010</v>
      </c>
      <c r="BO18" s="18">
        <v>2015</v>
      </c>
      <c r="BP18" s="18">
        <v>2020</v>
      </c>
      <c r="BS18" s="2" t="s">
        <v>16</v>
      </c>
      <c r="BT18" s="4">
        <v>6.44855</v>
      </c>
      <c r="BU18" s="1">
        <v>5.5415799999999997</v>
      </c>
      <c r="BV18" s="11">
        <v>4.3636599999999994</v>
      </c>
      <c r="BW18" s="1">
        <v>3.52447</v>
      </c>
      <c r="BX18" s="12">
        <v>2.8905339999999997</v>
      </c>
      <c r="BY18" s="21">
        <f t="shared" si="30"/>
        <v>-0.56482543024375664</v>
      </c>
      <c r="BZ18" s="14">
        <f t="shared" si="5"/>
        <v>-0.73460836010518382</v>
      </c>
      <c r="CA18" s="14">
        <f t="shared" si="5"/>
        <v>-0.95511257605761046</v>
      </c>
      <c r="CB18" s="14">
        <f t="shared" si="5"/>
        <v>-1.1122072284831714</v>
      </c>
      <c r="CC18" s="14">
        <f t="shared" si="5"/>
        <v>-1.2308787517139659</v>
      </c>
      <c r="CD18" s="25">
        <f t="shared" si="31"/>
        <v>0.23392113082353286</v>
      </c>
      <c r="CE18" s="24">
        <f t="shared" si="6"/>
        <v>0.19170024432131239</v>
      </c>
      <c r="CF18" s="24">
        <f t="shared" si="6"/>
        <v>0.13686620722119278</v>
      </c>
      <c r="CG18" s="24">
        <f t="shared" si="6"/>
        <v>9.780058681059671E-2</v>
      </c>
      <c r="CH18" s="24">
        <f t="shared" si="6"/>
        <v>6.8289864398971611E-2</v>
      </c>
      <c r="CI18" s="49">
        <f t="shared" si="32"/>
        <v>84.035267849411966</v>
      </c>
      <c r="CJ18" s="49">
        <f t="shared" si="7"/>
        <v>81.502014659278743</v>
      </c>
      <c r="CK18" s="49">
        <f t="shared" si="7"/>
        <v>78.211972433271569</v>
      </c>
      <c r="CL18" s="49">
        <f t="shared" si="7"/>
        <v>75.868035208635803</v>
      </c>
      <c r="CM18" s="49">
        <f t="shared" si="7"/>
        <v>74.097391863938299</v>
      </c>
      <c r="CN18" s="25">
        <f t="shared" si="33"/>
        <v>-2.2919198199775798E-2</v>
      </c>
      <c r="CO18" s="24">
        <f t="shared" si="8"/>
        <v>-6.5140084701996226E-2</v>
      </c>
      <c r="CP18" s="24">
        <f t="shared" si="8"/>
        <v>-0.11997412180211585</v>
      </c>
      <c r="CQ18" s="24">
        <f t="shared" si="8"/>
        <v>-0.15903974221271192</v>
      </c>
      <c r="CR18" s="24">
        <f t="shared" si="8"/>
        <v>-0.18855046462433703</v>
      </c>
      <c r="CS18" s="58">
        <f t="shared" si="34"/>
        <v>98.624848108013452</v>
      </c>
      <c r="CT18" s="58">
        <f t="shared" si="9"/>
        <v>96.091594917880229</v>
      </c>
      <c r="CU18" s="58">
        <f t="shared" si="9"/>
        <v>92.801552691873042</v>
      </c>
      <c r="CV18" s="58">
        <f t="shared" si="9"/>
        <v>90.457615467237289</v>
      </c>
      <c r="CW18" s="58">
        <f t="shared" si="9"/>
        <v>88.686972122539771</v>
      </c>
      <c r="CX18" s="36">
        <f t="shared" si="35"/>
        <v>1</v>
      </c>
      <c r="CY18" s="34">
        <f t="shared" si="36"/>
        <v>0</v>
      </c>
      <c r="CZ18" s="14">
        <f t="shared" si="37"/>
        <v>6.1004125370170657E-2</v>
      </c>
      <c r="DA18" s="14">
        <f t="shared" si="38"/>
        <v>0.27026822061919464</v>
      </c>
      <c r="DB18" s="14">
        <f t="shared" si="39"/>
        <v>6.1004125370170657E-2</v>
      </c>
      <c r="DC18" s="14">
        <f t="shared" si="40"/>
        <v>101.83012376110511</v>
      </c>
      <c r="DD18" s="36">
        <f t="shared" si="41"/>
        <v>1</v>
      </c>
      <c r="DE18" s="34">
        <f t="shared" si="42"/>
        <v>0</v>
      </c>
      <c r="DF18" s="14">
        <f t="shared" si="43"/>
        <v>9.2532680577665765E-3</v>
      </c>
      <c r="DG18" s="43">
        <f t="shared" si="44"/>
        <v>4.0995002841362892E-2</v>
      </c>
      <c r="DH18" s="43">
        <f t="shared" si="45"/>
        <v>9.2532680577665765E-3</v>
      </c>
      <c r="DI18" s="43">
        <f t="shared" si="46"/>
        <v>100.277598041733</v>
      </c>
      <c r="DJ18" s="36">
        <f t="shared" si="47"/>
        <v>0</v>
      </c>
      <c r="DK18" s="34">
        <f t="shared" si="48"/>
        <v>1</v>
      </c>
      <c r="DL18" s="14">
        <f t="shared" si="49"/>
        <v>-5.7957742058805099E-2</v>
      </c>
      <c r="DM18" s="14">
        <f t="shared" si="50"/>
        <v>-0.25677174653828977</v>
      </c>
      <c r="DN18" s="14">
        <f t="shared" si="51"/>
        <v>-0.25677174653828977</v>
      </c>
      <c r="DO18" s="14">
        <f t="shared" si="52"/>
        <v>92.296847603851305</v>
      </c>
      <c r="DP18" s="36">
        <f t="shared" si="53"/>
        <v>0</v>
      </c>
      <c r="DQ18" s="42">
        <f t="shared" si="54"/>
        <v>1</v>
      </c>
      <c r="DR18" s="14">
        <f t="shared" si="55"/>
        <v>-0.10584113616003926</v>
      </c>
      <c r="DS18" s="14">
        <f t="shared" si="56"/>
        <v>-0.46891083782794485</v>
      </c>
      <c r="DT18" s="14">
        <f t="shared" si="57"/>
        <v>-0.46891083782794485</v>
      </c>
      <c r="DU18" s="14">
        <f t="shared" si="58"/>
        <v>85.932674865161658</v>
      </c>
      <c r="DV18" s="36">
        <f t="shared" si="59"/>
        <v>0</v>
      </c>
      <c r="DW18" s="42">
        <f t="shared" si="60"/>
        <v>1</v>
      </c>
      <c r="DX18" s="14">
        <f t="shared" si="61"/>
        <v>-0.1420129295834118</v>
      </c>
      <c r="DY18" s="14">
        <f t="shared" si="62"/>
        <v>-0.62916370902016461</v>
      </c>
      <c r="DZ18" s="14">
        <f t="shared" si="63"/>
        <v>-0.62916370902016461</v>
      </c>
      <c r="EA18" s="14">
        <f t="shared" si="64"/>
        <v>81.12508872939506</v>
      </c>
      <c r="EC18" s="62">
        <f t="shared" si="65"/>
        <v>101.83012376110511</v>
      </c>
      <c r="ED18" s="63">
        <f t="shared" si="66"/>
        <v>100.277598041733</v>
      </c>
      <c r="EE18" s="63">
        <f t="shared" si="67"/>
        <v>92.296847603851305</v>
      </c>
      <c r="EF18" s="63">
        <f t="shared" si="68"/>
        <v>85.932674865161658</v>
      </c>
      <c r="EG18" s="63">
        <f t="shared" si="69"/>
        <v>81.12508872939506</v>
      </c>
    </row>
    <row r="19" spans="1:137" x14ac:dyDescent="0.3">
      <c r="A19" s="7">
        <v>2000</v>
      </c>
      <c r="B19" s="2" t="s">
        <v>11</v>
      </c>
      <c r="C19" s="4">
        <v>2.9031400000000001</v>
      </c>
      <c r="D19" s="4">
        <v>3.5698300000000001</v>
      </c>
      <c r="E19" s="4">
        <v>32.695729999999998</v>
      </c>
      <c r="F19" s="74">
        <v>2020</v>
      </c>
      <c r="G19" s="74" t="s">
        <v>75</v>
      </c>
      <c r="H19" s="74">
        <v>8.3039853749999999</v>
      </c>
      <c r="I19" s="74">
        <v>6.4416846249999988</v>
      </c>
      <c r="J19" s="74">
        <v>36.018620000000006</v>
      </c>
      <c r="K19" s="101">
        <f t="shared" si="10"/>
        <v>97.496211352781529</v>
      </c>
      <c r="L19" s="75">
        <f t="shared" si="10"/>
        <v>101.21552305564607</v>
      </c>
      <c r="M19" s="75">
        <f t="shared" si="10"/>
        <v>88.341531300275491</v>
      </c>
      <c r="N19" s="101">
        <f t="shared" si="11"/>
        <v>77.497263445670328</v>
      </c>
      <c r="O19" s="104">
        <f t="shared" si="1"/>
        <v>80.419252661341034</v>
      </c>
      <c r="P19" s="104">
        <f t="shared" si="1"/>
        <v>60.422958097518084</v>
      </c>
      <c r="Q19" s="36">
        <f t="shared" si="12"/>
        <v>1</v>
      </c>
      <c r="R19" s="34">
        <f t="shared" si="13"/>
        <v>0</v>
      </c>
      <c r="S19" s="14">
        <f t="shared" si="14"/>
        <v>0.17011497491548544</v>
      </c>
      <c r="T19" s="14">
        <f t="shared" si="15"/>
        <v>0.31981497679177534</v>
      </c>
      <c r="U19" s="14">
        <f t="shared" si="16"/>
        <v>0.17011497491548544</v>
      </c>
      <c r="V19" s="113">
        <f t="shared" si="17"/>
        <v>105.10344924746457</v>
      </c>
      <c r="W19" s="36">
        <f t="shared" si="18"/>
        <v>1</v>
      </c>
      <c r="X19" s="34">
        <f t="shared" si="19"/>
        <v>0</v>
      </c>
      <c r="Y19" s="14">
        <f t="shared" si="20"/>
        <v>0.34949507149431291</v>
      </c>
      <c r="Z19" s="14">
        <f t="shared" si="21"/>
        <v>0.98186714574625622</v>
      </c>
      <c r="AA19" s="19">
        <f t="shared" si="22"/>
        <v>0.34949507149431291</v>
      </c>
      <c r="AB19" s="116">
        <f t="shared" si="23"/>
        <v>110.48485214482939</v>
      </c>
      <c r="AC19" s="36">
        <f t="shared" si="24"/>
        <v>0</v>
      </c>
      <c r="AD19" s="34">
        <f t="shared" si="25"/>
        <v>1</v>
      </c>
      <c r="AE19" s="14">
        <f t="shared" si="26"/>
        <v>-0.25661972968008445</v>
      </c>
      <c r="AF19" s="14">
        <f t="shared" si="27"/>
        <v>-0.31685809465234621</v>
      </c>
      <c r="AG19" s="19">
        <f t="shared" si="28"/>
        <v>-0.31685809465234621</v>
      </c>
      <c r="AH19" s="19">
        <f t="shared" si="29"/>
        <v>90.494257160429612</v>
      </c>
      <c r="AI19" s="19"/>
      <c r="AJ19" s="19"/>
      <c r="AK19" s="19"/>
      <c r="AL19" s="74"/>
      <c r="BA19" s="78" t="s">
        <v>73</v>
      </c>
      <c r="BB19" s="19">
        <f>N5</f>
        <v>62.224831240957286</v>
      </c>
      <c r="BC19" s="19">
        <f>N8</f>
        <v>59.078716083931589</v>
      </c>
      <c r="BD19" s="19">
        <f>N11</f>
        <v>55.059756909050684</v>
      </c>
      <c r="BE19" s="19">
        <f>N14</f>
        <v>51.515375164645533</v>
      </c>
      <c r="BF19" s="19">
        <f>N17</f>
        <v>50.001052092888798</v>
      </c>
      <c r="BG19" s="19">
        <f>O5</f>
        <v>85.98333291615738</v>
      </c>
      <c r="BH19" s="19">
        <f>O8</f>
        <v>61.758657371459549</v>
      </c>
      <c r="BI19" s="19">
        <f>O11</f>
        <v>58.209882116615532</v>
      </c>
      <c r="BJ19" s="19">
        <f>O14</f>
        <v>49.20372960569496</v>
      </c>
      <c r="BK19" s="19">
        <f>O17</f>
        <v>70</v>
      </c>
      <c r="BL19" s="19">
        <f>P5</f>
        <v>82.024851028045987</v>
      </c>
      <c r="BM19" s="19">
        <f>P8</f>
        <v>71.718699405843608</v>
      </c>
      <c r="BN19" s="19">
        <f>P11</f>
        <v>61.702754975206744</v>
      </c>
      <c r="BO19" s="19">
        <f>P14</f>
        <v>51.450290825646853</v>
      </c>
      <c r="BP19" s="19">
        <f>P17</f>
        <v>42.081426797242592</v>
      </c>
      <c r="BS19" s="2" t="s">
        <v>17</v>
      </c>
      <c r="BT19" s="4">
        <v>6.3948900000000002</v>
      </c>
      <c r="BU19" s="1">
        <v>5.3142040000000001</v>
      </c>
      <c r="BV19" s="11">
        <v>4.3822200000000002</v>
      </c>
      <c r="BW19" s="1">
        <v>3.3370700000000002</v>
      </c>
      <c r="BX19" s="12">
        <v>2.895743</v>
      </c>
      <c r="BY19" s="21">
        <f t="shared" si="30"/>
        <v>-0.57487047254544699</v>
      </c>
      <c r="BZ19" s="14">
        <f t="shared" si="5"/>
        <v>-0.77717268247546267</v>
      </c>
      <c r="CA19" s="14">
        <f t="shared" si="5"/>
        <v>-0.95163818200022354</v>
      </c>
      <c r="CB19" s="14">
        <f t="shared" si="5"/>
        <v>-1.1472881253772598</v>
      </c>
      <c r="CC19" s="14">
        <f t="shared" si="5"/>
        <v>-1.2299036375628385</v>
      </c>
      <c r="CD19" s="25">
        <f t="shared" si="31"/>
        <v>0.23142317304134691</v>
      </c>
      <c r="CE19" s="24">
        <f t="shared" si="6"/>
        <v>0.18111553226983457</v>
      </c>
      <c r="CF19" s="24">
        <f t="shared" si="6"/>
        <v>0.13773020454578042</v>
      </c>
      <c r="CG19" s="24">
        <f t="shared" si="6"/>
        <v>8.907682072074137E-2</v>
      </c>
      <c r="CH19" s="24">
        <f t="shared" si="6"/>
        <v>6.8532351579132011E-2</v>
      </c>
      <c r="CI19" s="49">
        <f t="shared" si="32"/>
        <v>83.885390382480807</v>
      </c>
      <c r="CJ19" s="49">
        <f t="shared" si="7"/>
        <v>80.86693193619007</v>
      </c>
      <c r="CK19" s="49">
        <f t="shared" si="7"/>
        <v>78.263812272746833</v>
      </c>
      <c r="CL19" s="49">
        <f t="shared" si="7"/>
        <v>75.344609243244477</v>
      </c>
      <c r="CM19" s="49">
        <f t="shared" si="7"/>
        <v>74.11194109474792</v>
      </c>
      <c r="CN19" s="25">
        <f t="shared" si="33"/>
        <v>-2.5417155981961693E-2</v>
      </c>
      <c r="CO19" s="24">
        <f t="shared" si="8"/>
        <v>-7.5724796753474058E-2</v>
      </c>
      <c r="CP19" s="24">
        <f t="shared" si="8"/>
        <v>-0.11911012447752821</v>
      </c>
      <c r="CQ19" s="24">
        <f t="shared" si="8"/>
        <v>-0.16776350830256725</v>
      </c>
      <c r="CR19" s="24">
        <f t="shared" si="8"/>
        <v>-0.18830797744417666</v>
      </c>
      <c r="CS19" s="58">
        <f t="shared" si="34"/>
        <v>98.474970641082294</v>
      </c>
      <c r="CT19" s="58">
        <f t="shared" si="9"/>
        <v>95.456512194791557</v>
      </c>
      <c r="CU19" s="58">
        <f t="shared" si="9"/>
        <v>92.853392531348305</v>
      </c>
      <c r="CV19" s="58">
        <f t="shared" si="9"/>
        <v>89.934189501845964</v>
      </c>
      <c r="CW19" s="58">
        <f t="shared" si="9"/>
        <v>88.701521353349406</v>
      </c>
      <c r="CX19" s="36">
        <f t="shared" si="35"/>
        <v>1</v>
      </c>
      <c r="CY19" s="34">
        <f t="shared" si="36"/>
        <v>0</v>
      </c>
      <c r="CZ19" s="14">
        <f t="shared" si="37"/>
        <v>5.7942336112109652E-2</v>
      </c>
      <c r="DA19" s="14">
        <f t="shared" si="38"/>
        <v>0.25670349315747221</v>
      </c>
      <c r="DB19" s="14">
        <f t="shared" si="39"/>
        <v>5.7942336112109652E-2</v>
      </c>
      <c r="DC19" s="14">
        <f t="shared" si="40"/>
        <v>101.73827008336329</v>
      </c>
      <c r="DD19" s="36">
        <f t="shared" si="41"/>
        <v>0</v>
      </c>
      <c r="DE19" s="34">
        <f t="shared" si="42"/>
        <v>1</v>
      </c>
      <c r="DF19" s="14">
        <f t="shared" si="43"/>
        <v>-3.7205931860068283E-3</v>
      </c>
      <c r="DG19" s="43">
        <f t="shared" si="44"/>
        <v>-1.6483444257716647E-2</v>
      </c>
      <c r="DH19" s="43">
        <f t="shared" si="45"/>
        <v>-1.6483444257716647E-2</v>
      </c>
      <c r="DI19" s="43">
        <f t="shared" si="46"/>
        <v>99.505496672268507</v>
      </c>
      <c r="DJ19" s="36">
        <f t="shared" si="47"/>
        <v>0</v>
      </c>
      <c r="DK19" s="34">
        <f t="shared" si="48"/>
        <v>1</v>
      </c>
      <c r="DL19" s="14">
        <f t="shared" si="49"/>
        <v>-5.6898725871149212E-2</v>
      </c>
      <c r="DM19" s="14">
        <f t="shared" si="50"/>
        <v>-0.25207995858283733</v>
      </c>
      <c r="DN19" s="14">
        <f t="shared" si="51"/>
        <v>-0.25207995858283733</v>
      </c>
      <c r="DO19" s="14">
        <f t="shared" si="52"/>
        <v>92.437601242514887</v>
      </c>
      <c r="DP19" s="36">
        <f t="shared" si="53"/>
        <v>0</v>
      </c>
      <c r="DQ19" s="42">
        <f t="shared" si="54"/>
        <v>1</v>
      </c>
      <c r="DR19" s="14">
        <f t="shared" si="55"/>
        <v>-0.1165340043479005</v>
      </c>
      <c r="DS19" s="14">
        <f t="shared" si="56"/>
        <v>-0.51628373992125076</v>
      </c>
      <c r="DT19" s="14">
        <f t="shared" si="57"/>
        <v>-0.51628373992125076</v>
      </c>
      <c r="DU19" s="14">
        <f t="shared" si="58"/>
        <v>84.511487802362481</v>
      </c>
      <c r="DV19" s="36">
        <f t="shared" si="59"/>
        <v>0</v>
      </c>
      <c r="DW19" s="42">
        <f t="shared" si="60"/>
        <v>1</v>
      </c>
      <c r="DX19" s="14">
        <f t="shared" si="61"/>
        <v>-0.14171570893031377</v>
      </c>
      <c r="DY19" s="14">
        <f t="shared" si="62"/>
        <v>-0.62784692435098621</v>
      </c>
      <c r="DZ19" s="14">
        <f t="shared" si="63"/>
        <v>-0.62784692435098621</v>
      </c>
      <c r="EA19" s="14">
        <f t="shared" si="64"/>
        <v>81.164592269470418</v>
      </c>
      <c r="EC19" s="62">
        <f t="shared" si="65"/>
        <v>101.73827008336329</v>
      </c>
      <c r="ED19" s="63">
        <f t="shared" si="66"/>
        <v>99.505496672268507</v>
      </c>
      <c r="EE19" s="63">
        <f t="shared" si="67"/>
        <v>92.437601242514887</v>
      </c>
      <c r="EF19" s="63">
        <f t="shared" si="68"/>
        <v>84.511487802362481</v>
      </c>
      <c r="EG19" s="63">
        <f t="shared" si="69"/>
        <v>81.164592269470418</v>
      </c>
    </row>
    <row r="20" spans="1:137" x14ac:dyDescent="0.3">
      <c r="A20" s="7">
        <v>2000</v>
      </c>
      <c r="B20" s="2" t="s">
        <v>8</v>
      </c>
      <c r="C20" s="4">
        <v>7.1508500000000002</v>
      </c>
      <c r="D20" s="4">
        <v>7.9380000000000006</v>
      </c>
      <c r="E20" s="4">
        <v>51.139310000000002</v>
      </c>
      <c r="AL20" s="5"/>
      <c r="BA20" s="78" t="s">
        <v>74</v>
      </c>
      <c r="BB20" s="19">
        <f t="shared" ref="BB20:BB21" si="86">N6</f>
        <v>83.776918080834761</v>
      </c>
      <c r="BC20" s="19">
        <f t="shared" ref="BC20:BC21" si="87">N9</f>
        <v>77.936886563148846</v>
      </c>
      <c r="BD20" s="19">
        <f t="shared" ref="BD20:BD21" si="88">N12</f>
        <v>70</v>
      </c>
      <c r="BE20" s="19">
        <f t="shared" ref="BE20:BE21" si="89">N15</f>
        <v>63.186524913227885</v>
      </c>
      <c r="BF20" s="19">
        <f t="shared" ref="BF20:BF21" si="90">N18</f>
        <v>59.265856234072658</v>
      </c>
      <c r="BG20" s="19">
        <f t="shared" ref="BG20:BG21" si="91">O6</f>
        <v>92.310969531164289</v>
      </c>
      <c r="BH20" s="19">
        <f t="shared" ref="BH20:BH21" si="92">O9</f>
        <v>67.941780853804673</v>
      </c>
      <c r="BI20" s="19">
        <f t="shared" ref="BI20:BI21" si="93">O12</f>
        <v>62.24732855958387</v>
      </c>
      <c r="BJ20" s="19">
        <f t="shared" ref="BJ20:BJ21" si="94">O15</f>
        <v>51.763677435123093</v>
      </c>
      <c r="BK20" s="19">
        <f t="shared" ref="BK20:BK21" si="95">O18</f>
        <v>74.35339373514141</v>
      </c>
      <c r="BL20" s="19">
        <f t="shared" ref="BL20:BL21" si="96">P6</f>
        <v>88.909997690563216</v>
      </c>
      <c r="BM20" s="19">
        <f t="shared" ref="BM20:BM21" si="97">P9</f>
        <v>77.278530469278195</v>
      </c>
      <c r="BN20" s="19">
        <f t="shared" ref="BN20:BN21" si="98">P12</f>
        <v>69.031924525692943</v>
      </c>
      <c r="BO20" s="19">
        <f t="shared" ref="BO20:BO21" si="99">P15</f>
        <v>58.852900189669462</v>
      </c>
      <c r="BP20" s="19">
        <f t="shared" ref="BP20:BP21" si="100">P18</f>
        <v>48.790039861880715</v>
      </c>
      <c r="BS20" s="2" t="s">
        <v>18</v>
      </c>
      <c r="BT20" s="4">
        <v>13.887510000000001</v>
      </c>
      <c r="BU20" s="1">
        <v>12.567819999999999</v>
      </c>
      <c r="BV20" s="11">
        <v>10.18135</v>
      </c>
      <c r="BW20" s="1">
        <v>8.2745300000000004</v>
      </c>
      <c r="BX20" s="12">
        <v>7.0304489999999999</v>
      </c>
      <c r="BY20" s="21">
        <f t="shared" si="30"/>
        <v>0.8277326741279013</v>
      </c>
      <c r="BZ20" s="14">
        <f t="shared" si="5"/>
        <v>0.58068940399898072</v>
      </c>
      <c r="CA20" s="14">
        <f t="shared" si="5"/>
        <v>0.13394709871170546</v>
      </c>
      <c r="CB20" s="14">
        <f t="shared" si="5"/>
        <v>-0.22300570713453705</v>
      </c>
      <c r="CC20" s="14">
        <f t="shared" si="5"/>
        <v>-0.45589512703258689</v>
      </c>
      <c r="CD20" s="25">
        <f t="shared" si="31"/>
        <v>0.58021647229519957</v>
      </c>
      <c r="CE20" s="24">
        <f t="shared" si="6"/>
        <v>0.51878281770010237</v>
      </c>
      <c r="CF20" s="24">
        <f t="shared" si="6"/>
        <v>0.40768886860481374</v>
      </c>
      <c r="CG20" s="24">
        <f t="shared" si="6"/>
        <v>0.31892338485103588</v>
      </c>
      <c r="CH20" s="24">
        <f t="shared" si="6"/>
        <v>0.26100944866729348</v>
      </c>
      <c r="CI20" s="49">
        <f t="shared" si="32"/>
        <v>104.81298833771197</v>
      </c>
      <c r="CJ20" s="49">
        <f t="shared" si="7"/>
        <v>101.12696906200614</v>
      </c>
      <c r="CK20" s="49">
        <f t="shared" si="7"/>
        <v>94.461332116288816</v>
      </c>
      <c r="CL20" s="49">
        <f t="shared" si="7"/>
        <v>89.135403091062159</v>
      </c>
      <c r="CM20" s="49">
        <f t="shared" si="7"/>
        <v>85.66056692003761</v>
      </c>
      <c r="CN20" s="25">
        <f t="shared" si="33"/>
        <v>0.32337614327189096</v>
      </c>
      <c r="CO20" s="24">
        <f t="shared" si="8"/>
        <v>0.26194248867679376</v>
      </c>
      <c r="CP20" s="24">
        <f t="shared" si="8"/>
        <v>0.15084853958150515</v>
      </c>
      <c r="CQ20" s="24">
        <f t="shared" si="8"/>
        <v>6.2083055827727267E-2</v>
      </c>
      <c r="CR20" s="24">
        <f t="shared" si="8"/>
        <v>4.1691196439848054E-3</v>
      </c>
      <c r="CS20" s="58">
        <f t="shared" si="34"/>
        <v>119.40256859631346</v>
      </c>
      <c r="CT20" s="58">
        <f t="shared" si="9"/>
        <v>115.71654932060763</v>
      </c>
      <c r="CU20" s="58">
        <f t="shared" si="9"/>
        <v>109.05091237489032</v>
      </c>
      <c r="CV20" s="58">
        <f t="shared" si="9"/>
        <v>103.72498334966363</v>
      </c>
      <c r="CW20" s="58">
        <f t="shared" si="9"/>
        <v>100.25014717863908</v>
      </c>
      <c r="CX20" s="36">
        <f t="shared" si="35"/>
        <v>1</v>
      </c>
      <c r="CY20" s="34">
        <f t="shared" si="36"/>
        <v>0</v>
      </c>
      <c r="CZ20" s="14">
        <f t="shared" si="37"/>
        <v>0.48546420399755791</v>
      </c>
      <c r="DA20" s="14">
        <f t="shared" si="38"/>
        <v>2.1507651456779939</v>
      </c>
      <c r="DB20" s="14">
        <f t="shared" si="39"/>
        <v>0.48546420399755791</v>
      </c>
      <c r="DC20" s="14">
        <f t="shared" si="40"/>
        <v>114.56392611992673</v>
      </c>
      <c r="DD20" s="36">
        <f t="shared" si="41"/>
        <v>1</v>
      </c>
      <c r="DE20" s="34">
        <f t="shared" si="42"/>
        <v>0</v>
      </c>
      <c r="DF20" s="14">
        <f t="shared" si="43"/>
        <v>0.41016393068465162</v>
      </c>
      <c r="DG20" s="43">
        <f t="shared" si="44"/>
        <v>1.8171603155631864</v>
      </c>
      <c r="DH20" s="43">
        <f t="shared" si="45"/>
        <v>0.41016393068465162</v>
      </c>
      <c r="DI20" s="43">
        <f t="shared" si="46"/>
        <v>112.30491792053955</v>
      </c>
      <c r="DJ20" s="36">
        <f t="shared" si="47"/>
        <v>1</v>
      </c>
      <c r="DK20" s="34">
        <f t="shared" si="48"/>
        <v>0</v>
      </c>
      <c r="DL20" s="14">
        <f t="shared" si="49"/>
        <v>0.27399419138750519</v>
      </c>
      <c r="DM20" s="14">
        <f t="shared" si="50"/>
        <v>1.2138838499355891</v>
      </c>
      <c r="DN20" s="14">
        <f t="shared" si="51"/>
        <v>0.27399419138750519</v>
      </c>
      <c r="DO20" s="14">
        <f t="shared" si="52"/>
        <v>108.21982574162516</v>
      </c>
      <c r="DP20" s="36">
        <f t="shared" si="53"/>
        <v>1</v>
      </c>
      <c r="DQ20" s="42">
        <f t="shared" si="54"/>
        <v>0</v>
      </c>
      <c r="DR20" s="14">
        <f t="shared" si="55"/>
        <v>0.16519283109947108</v>
      </c>
      <c r="DS20" s="14">
        <f t="shared" si="56"/>
        <v>0.73185825137871841</v>
      </c>
      <c r="DT20" s="14">
        <f t="shared" si="57"/>
        <v>0.16519283109947108</v>
      </c>
      <c r="DU20" s="14">
        <f t="shared" si="58"/>
        <v>104.95578493298413</v>
      </c>
      <c r="DV20" s="36">
        <f t="shared" si="59"/>
        <v>1</v>
      </c>
      <c r="DW20" s="42">
        <f t="shared" si="60"/>
        <v>0</v>
      </c>
      <c r="DX20" s="14">
        <f t="shared" si="61"/>
        <v>9.4206736392840218E-2</v>
      </c>
      <c r="DY20" s="14">
        <f t="shared" si="62"/>
        <v>0.41736664300549464</v>
      </c>
      <c r="DZ20" s="14">
        <f t="shared" si="63"/>
        <v>9.4206736392840218E-2</v>
      </c>
      <c r="EA20" s="14">
        <f t="shared" si="64"/>
        <v>102.82620209178521</v>
      </c>
      <c r="EC20" s="62">
        <f t="shared" si="65"/>
        <v>114.56392611992673</v>
      </c>
      <c r="ED20" s="63">
        <f t="shared" si="66"/>
        <v>112.30491792053955</v>
      </c>
      <c r="EE20" s="63">
        <f t="shared" si="67"/>
        <v>108.21982574162516</v>
      </c>
      <c r="EF20" s="63">
        <f t="shared" si="68"/>
        <v>104.95578493298413</v>
      </c>
      <c r="EG20" s="63">
        <f t="shared" si="69"/>
        <v>102.82620209178521</v>
      </c>
    </row>
    <row r="21" spans="1:137" x14ac:dyDescent="0.3">
      <c r="A21" s="7">
        <v>2000</v>
      </c>
      <c r="B21" s="2" t="s">
        <v>13</v>
      </c>
      <c r="C21" s="4">
        <v>11.98021</v>
      </c>
      <c r="D21" s="4">
        <v>10.20683</v>
      </c>
      <c r="E21" s="4">
        <v>63.61468</v>
      </c>
      <c r="G21" s="71" t="s">
        <v>44</v>
      </c>
      <c r="H21" s="19">
        <f>MAX(H5:H19)</f>
        <v>15.262285000000002</v>
      </c>
      <c r="I21" s="19">
        <f t="shared" ref="I21:J21" si="101">MAX(I5:I19)</f>
        <v>9.5453062500000012</v>
      </c>
      <c r="J21" s="19">
        <f t="shared" si="101"/>
        <v>60.963101250000008</v>
      </c>
      <c r="N21" s="19">
        <f>MAX(N5:N19)</f>
        <v>110.00105209288878</v>
      </c>
      <c r="O21" s="19">
        <f t="shared" ref="O21:P21" si="102">MAX(O5:O19)</f>
        <v>109.20372960569496</v>
      </c>
      <c r="P21" s="19">
        <f t="shared" si="102"/>
        <v>102.0814267972426</v>
      </c>
      <c r="Q21" s="19"/>
      <c r="R21" s="19"/>
      <c r="S21" s="19"/>
      <c r="T21" s="19"/>
      <c r="U21" s="19"/>
      <c r="V21" s="19"/>
      <c r="W21" s="19"/>
      <c r="X21" s="19"/>
      <c r="Y21" s="19"/>
      <c r="Z21" s="19"/>
      <c r="AA21" s="19"/>
      <c r="AC21" s="19"/>
      <c r="AD21" s="19"/>
      <c r="AE21" s="19"/>
      <c r="AF21" s="19"/>
      <c r="AG21" s="19"/>
      <c r="AL21" s="82"/>
      <c r="AM21" s="18"/>
      <c r="AN21" s="18"/>
      <c r="AO21" s="18"/>
      <c r="AP21" s="18"/>
      <c r="BA21" s="78" t="s">
        <v>75</v>
      </c>
      <c r="BB21" s="19">
        <f t="shared" si="86"/>
        <v>110.00105209288878</v>
      </c>
      <c r="BC21" s="19">
        <f t="shared" si="87"/>
        <v>102.99190991304131</v>
      </c>
      <c r="BD21" s="19">
        <f t="shared" si="88"/>
        <v>92.166066795890444</v>
      </c>
      <c r="BE21" s="19">
        <f t="shared" si="89"/>
        <v>82.337755187166067</v>
      </c>
      <c r="BF21" s="19">
        <f t="shared" si="90"/>
        <v>77.497263445670328</v>
      </c>
      <c r="BG21" s="19">
        <f t="shared" si="91"/>
        <v>109.20372960569496</v>
      </c>
      <c r="BH21" s="19">
        <f t="shared" si="92"/>
        <v>74.669015885445418</v>
      </c>
      <c r="BI21" s="19">
        <f t="shared" si="93"/>
        <v>71.247722785790344</v>
      </c>
      <c r="BJ21" s="19">
        <f t="shared" si="94"/>
        <v>58.011741281000681</v>
      </c>
      <c r="BK21" s="19">
        <f t="shared" si="95"/>
        <v>80.419252661341034</v>
      </c>
      <c r="BL21" s="19">
        <f t="shared" si="96"/>
        <v>102.0814267972426</v>
      </c>
      <c r="BM21" s="19">
        <f t="shared" si="97"/>
        <v>89.149351307843773</v>
      </c>
      <c r="BN21" s="19">
        <f t="shared" si="98"/>
        <v>80.168543503271508</v>
      </c>
      <c r="BO21" s="19">
        <f t="shared" si="99"/>
        <v>70</v>
      </c>
      <c r="BP21" s="19">
        <f t="shared" si="100"/>
        <v>60.422958097518084</v>
      </c>
      <c r="BS21" s="2" t="s">
        <v>19</v>
      </c>
      <c r="BT21" s="4">
        <v>9.2409199999999991</v>
      </c>
      <c r="BU21" s="1">
        <v>8.1190829999999998</v>
      </c>
      <c r="BV21" s="11">
        <v>6.4205499999999995</v>
      </c>
      <c r="BW21" s="1">
        <v>4.9551999999999996</v>
      </c>
      <c r="BX21" s="12">
        <v>4.4382199999999994</v>
      </c>
      <c r="BY21" s="21">
        <f t="shared" si="30"/>
        <v>-4.209947474671339E-2</v>
      </c>
      <c r="BZ21" s="14">
        <f t="shared" si="30"/>
        <v>-0.25210506775084118</v>
      </c>
      <c r="CA21" s="14">
        <f t="shared" si="30"/>
        <v>-0.57006697300274534</v>
      </c>
      <c r="CB21" s="14">
        <f t="shared" si="30"/>
        <v>-0.84437749735574752</v>
      </c>
      <c r="CC21" s="14">
        <f t="shared" si="30"/>
        <v>-0.94115509648224638</v>
      </c>
      <c r="CD21" s="25">
        <f t="shared" si="31"/>
        <v>0.36391036623617623</v>
      </c>
      <c r="CE21" s="24">
        <f t="shared" si="31"/>
        <v>0.31168708139655482</v>
      </c>
      <c r="CF21" s="24">
        <f t="shared" si="31"/>
        <v>0.23261768658385326</v>
      </c>
      <c r="CG21" s="24">
        <f t="shared" si="31"/>
        <v>0.16440332884762307</v>
      </c>
      <c r="CH21" s="24">
        <f t="shared" si="31"/>
        <v>0.1403370930251395</v>
      </c>
      <c r="CI21" s="49">
        <f t="shared" si="32"/>
        <v>91.834621974170574</v>
      </c>
      <c r="CJ21" s="49">
        <f t="shared" si="32"/>
        <v>88.701224883793287</v>
      </c>
      <c r="CK21" s="49">
        <f t="shared" si="32"/>
        <v>83.957061195031201</v>
      </c>
      <c r="CL21" s="49">
        <f t="shared" si="32"/>
        <v>79.864199730857379</v>
      </c>
      <c r="CM21" s="49">
        <f t="shared" si="32"/>
        <v>78.420225581508376</v>
      </c>
      <c r="CN21" s="25">
        <f t="shared" si="33"/>
        <v>0.10707003721286761</v>
      </c>
      <c r="CO21" s="24">
        <f t="shared" si="33"/>
        <v>5.484675237324621E-2</v>
      </c>
      <c r="CP21" s="24">
        <f t="shared" si="33"/>
        <v>-2.4222642439455384E-2</v>
      </c>
      <c r="CQ21" s="24">
        <f t="shared" si="33"/>
        <v>-9.2437000175685555E-2</v>
      </c>
      <c r="CR21" s="24">
        <f t="shared" si="33"/>
        <v>-0.11650323599816913</v>
      </c>
      <c r="CS21" s="58">
        <f t="shared" si="34"/>
        <v>106.42420223277206</v>
      </c>
      <c r="CT21" s="58">
        <f t="shared" si="34"/>
        <v>103.29080514239477</v>
      </c>
      <c r="CU21" s="58">
        <f t="shared" si="34"/>
        <v>98.546641453632674</v>
      </c>
      <c r="CV21" s="58">
        <f t="shared" si="34"/>
        <v>94.453779989458866</v>
      </c>
      <c r="CW21" s="58">
        <f t="shared" si="34"/>
        <v>93.009805840109848</v>
      </c>
      <c r="CX21" s="36">
        <f t="shared" si="35"/>
        <v>1</v>
      </c>
      <c r="CY21" s="34">
        <f t="shared" si="36"/>
        <v>0</v>
      </c>
      <c r="CZ21" s="14">
        <f t="shared" si="37"/>
        <v>0.22033413786610515</v>
      </c>
      <c r="DA21" s="14">
        <f t="shared" si="38"/>
        <v>0.97615226874237815</v>
      </c>
      <c r="DB21" s="14">
        <f t="shared" si="39"/>
        <v>0.22033413786610515</v>
      </c>
      <c r="DC21" s="14">
        <f t="shared" si="40"/>
        <v>106.61002413598315</v>
      </c>
      <c r="DD21" s="36">
        <f t="shared" si="41"/>
        <v>1</v>
      </c>
      <c r="DE21" s="34">
        <f t="shared" si="42"/>
        <v>0</v>
      </c>
      <c r="DF21" s="14">
        <f t="shared" si="43"/>
        <v>0.15632317111442051</v>
      </c>
      <c r="DG21" s="43">
        <f t="shared" si="44"/>
        <v>0.6925627577197101</v>
      </c>
      <c r="DH21" s="43">
        <f t="shared" si="45"/>
        <v>0.15632317111442051</v>
      </c>
      <c r="DI21" s="43">
        <f t="shared" si="46"/>
        <v>104.68969513343262</v>
      </c>
      <c r="DJ21" s="36">
        <f t="shared" si="47"/>
        <v>1</v>
      </c>
      <c r="DK21" s="34">
        <f t="shared" si="48"/>
        <v>0</v>
      </c>
      <c r="DL21" s="14">
        <f t="shared" si="49"/>
        <v>5.9406471638793285E-2</v>
      </c>
      <c r="DM21" s="14">
        <f t="shared" si="50"/>
        <v>0.26319009223812428</v>
      </c>
      <c r="DN21" s="14">
        <f t="shared" si="51"/>
        <v>5.9406471638793285E-2</v>
      </c>
      <c r="DO21" s="14">
        <f t="shared" si="52"/>
        <v>101.7821941491638</v>
      </c>
      <c r="DP21" s="36">
        <f t="shared" si="53"/>
        <v>0</v>
      </c>
      <c r="DQ21" s="42">
        <f t="shared" si="54"/>
        <v>1</v>
      </c>
      <c r="DR21" s="14">
        <f t="shared" si="55"/>
        <v>-2.4205024620985206E-2</v>
      </c>
      <c r="DS21" s="14">
        <f t="shared" si="56"/>
        <v>-0.10723617287620768</v>
      </c>
      <c r="DT21" s="14">
        <f t="shared" si="57"/>
        <v>-0.10723617287620768</v>
      </c>
      <c r="DU21" s="14">
        <f t="shared" si="58"/>
        <v>96.782914813713774</v>
      </c>
      <c r="DV21" s="36">
        <f t="shared" si="59"/>
        <v>0</v>
      </c>
      <c r="DW21" s="42">
        <f t="shared" si="60"/>
        <v>1</v>
      </c>
      <c r="DX21" s="14">
        <f t="shared" si="61"/>
        <v>-5.3703418408394564E-2</v>
      </c>
      <c r="DY21" s="14">
        <f t="shared" si="62"/>
        <v>-0.237923701820697</v>
      </c>
      <c r="DZ21" s="14">
        <f t="shared" si="63"/>
        <v>-0.237923701820697</v>
      </c>
      <c r="EA21" s="14">
        <f t="shared" si="64"/>
        <v>92.862288945379092</v>
      </c>
      <c r="EC21" s="62">
        <f t="shared" si="65"/>
        <v>106.61002413598315</v>
      </c>
      <c r="ED21" s="63">
        <f t="shared" si="66"/>
        <v>104.68969513343262</v>
      </c>
      <c r="EE21" s="63">
        <f t="shared" si="67"/>
        <v>101.7821941491638</v>
      </c>
      <c r="EF21" s="63">
        <f t="shared" si="68"/>
        <v>96.782914813713774</v>
      </c>
      <c r="EG21" s="63">
        <f t="shared" si="69"/>
        <v>92.862288945379092</v>
      </c>
    </row>
    <row r="22" spans="1:137" ht="15" x14ac:dyDescent="0.35">
      <c r="A22" s="7">
        <v>2000</v>
      </c>
      <c r="B22" s="2" t="s">
        <v>15</v>
      </c>
      <c r="C22" s="4">
        <v>14.91142</v>
      </c>
      <c r="D22" s="4">
        <v>5.9579599999999999</v>
      </c>
      <c r="E22" s="4">
        <v>58.704409999999996</v>
      </c>
      <c r="G22" s="71" t="s">
        <v>55</v>
      </c>
      <c r="H22" s="19">
        <f>MIN(H5:H19)</f>
        <v>2.4176907272727273</v>
      </c>
      <c r="I22" s="19">
        <f t="shared" ref="I22:J22" si="103">MIN(I5:I19)</f>
        <v>3.0759409090909089</v>
      </c>
      <c r="J22" s="19">
        <f t="shared" si="103"/>
        <v>25.035979545454548</v>
      </c>
      <c r="N22" s="19">
        <f>MIN(N5:N19)</f>
        <v>50.001052092888798</v>
      </c>
      <c r="O22" s="19">
        <f t="shared" ref="O22:P22" si="104">MIN(O5:O19)</f>
        <v>49.20372960569496</v>
      </c>
      <c r="P22" s="19">
        <f t="shared" si="104"/>
        <v>42.081426797242592</v>
      </c>
      <c r="Q22" s="19"/>
      <c r="R22" s="19"/>
      <c r="X22" s="19"/>
      <c r="Y22" s="19"/>
      <c r="Z22" s="19"/>
      <c r="AA22" s="19"/>
      <c r="AC22" s="19"/>
      <c r="AD22" s="19"/>
      <c r="AE22" s="19"/>
      <c r="AF22" s="19"/>
      <c r="AG22" s="19"/>
      <c r="AL22" s="19"/>
      <c r="AM22" s="19"/>
      <c r="AN22" s="19"/>
      <c r="AO22" s="19"/>
      <c r="AP22" s="19"/>
      <c r="BB22" s="92"/>
      <c r="BC22" s="92"/>
      <c r="BD22" s="92"/>
      <c r="BE22" s="92"/>
      <c r="BF22" s="92"/>
      <c r="BG22" s="91" t="s">
        <v>89</v>
      </c>
      <c r="BH22" s="92"/>
      <c r="BI22" s="92"/>
      <c r="BJ22" s="92"/>
      <c r="BK22" s="92"/>
      <c r="BL22" s="92"/>
      <c r="BM22" s="92"/>
      <c r="BN22" s="92"/>
      <c r="BO22" s="92"/>
      <c r="BP22" s="92"/>
      <c r="BS22" s="2" t="s">
        <v>20</v>
      </c>
      <c r="BT22" s="4">
        <v>9.0433500000000002</v>
      </c>
      <c r="BU22" s="1">
        <v>8.0003810000000009</v>
      </c>
      <c r="BV22" s="11">
        <v>6.3135499999999993</v>
      </c>
      <c r="BW22" s="1">
        <v>5.0359600000000002</v>
      </c>
      <c r="BX22" s="12">
        <v>4.4790289999999997</v>
      </c>
      <c r="BY22" s="21">
        <f t="shared" si="30"/>
        <v>-7.908417485004865E-2</v>
      </c>
      <c r="BZ22" s="14">
        <f t="shared" si="30"/>
        <v>-0.27432583948575079</v>
      </c>
      <c r="CA22" s="14">
        <f t="shared" si="30"/>
        <v>-0.59009715426030929</v>
      </c>
      <c r="CB22" s="14">
        <f t="shared" si="30"/>
        <v>-0.8292593904551786</v>
      </c>
      <c r="CC22" s="14">
        <f t="shared" si="30"/>
        <v>-0.93351573510897601</v>
      </c>
      <c r="CD22" s="25">
        <f t="shared" si="31"/>
        <v>0.3547131705778373</v>
      </c>
      <c r="CE22" s="24">
        <f t="shared" si="31"/>
        <v>0.30616131574875333</v>
      </c>
      <c r="CF22" s="24">
        <f t="shared" si="31"/>
        <v>0.22763666752507775</v>
      </c>
      <c r="CG22" s="24">
        <f t="shared" si="31"/>
        <v>0.16816283444749885</v>
      </c>
      <c r="CH22" s="24">
        <f t="shared" si="31"/>
        <v>0.14223681645289249</v>
      </c>
      <c r="CI22" s="49">
        <f t="shared" si="32"/>
        <v>91.282790234670244</v>
      </c>
      <c r="CJ22" s="49">
        <f t="shared" si="32"/>
        <v>88.369678944925198</v>
      </c>
      <c r="CK22" s="49">
        <f t="shared" si="32"/>
        <v>83.658200051504664</v>
      </c>
      <c r="CL22" s="49">
        <f t="shared" si="32"/>
        <v>80.089770066849937</v>
      </c>
      <c r="CM22" s="49">
        <f t="shared" si="32"/>
        <v>78.534208987173542</v>
      </c>
      <c r="CN22" s="25">
        <f t="shared" si="33"/>
        <v>9.7872841554528689E-2</v>
      </c>
      <c r="CO22" s="24">
        <f t="shared" si="33"/>
        <v>4.9320986725444715E-2</v>
      </c>
      <c r="CP22" s="24">
        <f t="shared" si="33"/>
        <v>-2.9203661498230858E-2</v>
      </c>
      <c r="CQ22" s="24">
        <f t="shared" si="33"/>
        <v>-8.867749457580977E-2</v>
      </c>
      <c r="CR22" s="24">
        <f t="shared" si="33"/>
        <v>-0.11460351257041614</v>
      </c>
      <c r="CS22" s="58">
        <f t="shared" si="34"/>
        <v>105.87237049327172</v>
      </c>
      <c r="CT22" s="58">
        <f t="shared" si="34"/>
        <v>102.95925920352668</v>
      </c>
      <c r="CU22" s="58">
        <f t="shared" si="34"/>
        <v>98.247780310106151</v>
      </c>
      <c r="CV22" s="58">
        <f t="shared" si="34"/>
        <v>94.679350325451409</v>
      </c>
      <c r="CW22" s="58">
        <f t="shared" si="34"/>
        <v>93.123789245775029</v>
      </c>
      <c r="CX22" s="36">
        <f t="shared" si="35"/>
        <v>1</v>
      </c>
      <c r="CY22" s="34">
        <f t="shared" si="36"/>
        <v>0</v>
      </c>
      <c r="CZ22" s="14">
        <f t="shared" si="37"/>
        <v>0.20906097901938298</v>
      </c>
      <c r="DA22" s="14">
        <f t="shared" si="38"/>
        <v>0.92620848930494803</v>
      </c>
      <c r="DB22" s="14">
        <f t="shared" si="39"/>
        <v>0.20906097901938298</v>
      </c>
      <c r="DC22" s="14">
        <f t="shared" si="40"/>
        <v>106.27182937058149</v>
      </c>
      <c r="DD22" s="36">
        <f t="shared" si="41"/>
        <v>1</v>
      </c>
      <c r="DE22" s="34">
        <f t="shared" si="42"/>
        <v>0</v>
      </c>
      <c r="DF22" s="14">
        <f t="shared" si="43"/>
        <v>0.14955014635649366</v>
      </c>
      <c r="DG22" s="43">
        <f t="shared" si="44"/>
        <v>0.66255604360936027</v>
      </c>
      <c r="DH22" s="43">
        <f t="shared" si="45"/>
        <v>0.14955014635649366</v>
      </c>
      <c r="DI22" s="43">
        <f t="shared" si="46"/>
        <v>104.4865043906948</v>
      </c>
      <c r="DJ22" s="36">
        <f t="shared" si="47"/>
        <v>1</v>
      </c>
      <c r="DK22" s="34">
        <f t="shared" si="48"/>
        <v>0</v>
      </c>
      <c r="DL22" s="14">
        <f t="shared" si="49"/>
        <v>5.3301152022458408E-2</v>
      </c>
      <c r="DM22" s="14">
        <f t="shared" si="50"/>
        <v>0.23614153021046291</v>
      </c>
      <c r="DN22" s="14">
        <f t="shared" si="51"/>
        <v>5.3301152022458408E-2</v>
      </c>
      <c r="DO22" s="14">
        <f t="shared" si="52"/>
        <v>101.59903456067376</v>
      </c>
      <c r="DP22" s="36">
        <f t="shared" si="53"/>
        <v>0</v>
      </c>
      <c r="DQ22" s="42">
        <f t="shared" si="54"/>
        <v>1</v>
      </c>
      <c r="DR22" s="14">
        <f t="shared" si="55"/>
        <v>-1.9596934787198216E-2</v>
      </c>
      <c r="DS22" s="14">
        <f t="shared" si="56"/>
        <v>-8.6820828302806324E-2</v>
      </c>
      <c r="DT22" s="14">
        <f t="shared" si="57"/>
        <v>-8.6820828302806324E-2</v>
      </c>
      <c r="DU22" s="14">
        <f t="shared" si="58"/>
        <v>97.395375150915811</v>
      </c>
      <c r="DV22" s="36">
        <f t="shared" si="59"/>
        <v>0</v>
      </c>
      <c r="DW22" s="42">
        <f t="shared" si="60"/>
        <v>1</v>
      </c>
      <c r="DX22" s="14">
        <f t="shared" si="61"/>
        <v>-5.1374895153973893E-2</v>
      </c>
      <c r="DY22" s="14">
        <f t="shared" si="62"/>
        <v>-0.22760758249558635</v>
      </c>
      <c r="DZ22" s="14">
        <f t="shared" si="63"/>
        <v>-0.22760758249558635</v>
      </c>
      <c r="EA22" s="14">
        <f t="shared" si="64"/>
        <v>93.171772525132411</v>
      </c>
      <c r="EC22" s="62">
        <f t="shared" si="65"/>
        <v>106.27182937058149</v>
      </c>
      <c r="ED22" s="63">
        <f t="shared" si="66"/>
        <v>104.4865043906948</v>
      </c>
      <c r="EE22" s="63">
        <f t="shared" si="67"/>
        <v>101.59903456067376</v>
      </c>
      <c r="EF22" s="63">
        <f t="shared" si="68"/>
        <v>97.395375150915811</v>
      </c>
      <c r="EG22" s="63">
        <f t="shared" si="69"/>
        <v>93.171772525132411</v>
      </c>
    </row>
    <row r="23" spans="1:137" x14ac:dyDescent="0.3">
      <c r="A23" s="7">
        <v>2000</v>
      </c>
      <c r="B23" s="2" t="s">
        <v>16</v>
      </c>
      <c r="C23" s="4">
        <v>6.44855</v>
      </c>
      <c r="D23" s="4">
        <v>8.5938400000000001</v>
      </c>
      <c r="E23" s="4">
        <v>53.50891</v>
      </c>
      <c r="G23" s="71" t="s">
        <v>91</v>
      </c>
      <c r="H23" s="19">
        <f>MEDIAN(H5:H19)</f>
        <v>6.6989969230769226</v>
      </c>
      <c r="I23" s="19">
        <f t="shared" ref="I23:J23" si="105">MEDIAN(I5:I19)</f>
        <v>5.3182520909090902</v>
      </c>
      <c r="J23" s="19">
        <f t="shared" si="105"/>
        <v>41.753212499999997</v>
      </c>
      <c r="M23" t="s">
        <v>93</v>
      </c>
      <c r="N23" s="19">
        <f>N21-N22</f>
        <v>59.999999999999986</v>
      </c>
      <c r="O23" s="19">
        <f t="shared" ref="O23:P23" si="106">O21-O22</f>
        <v>60</v>
      </c>
      <c r="P23" s="19">
        <f t="shared" si="106"/>
        <v>60.000000000000007</v>
      </c>
      <c r="Q23" s="19"/>
      <c r="R23" s="19"/>
      <c r="S23" s="19"/>
      <c r="T23" s="19"/>
      <c r="U23" s="19"/>
      <c r="V23" s="19"/>
      <c r="W23" s="19"/>
      <c r="X23" s="19"/>
      <c r="Y23" s="19"/>
      <c r="Z23" s="19"/>
      <c r="AA23" s="19"/>
      <c r="AC23" s="19"/>
      <c r="AD23" s="19"/>
      <c r="AE23" s="19"/>
      <c r="AF23" s="19"/>
      <c r="AG23" s="19"/>
      <c r="AL23" s="19"/>
      <c r="AM23" s="19"/>
      <c r="AN23" s="19"/>
      <c r="AO23" s="19"/>
      <c r="AP23" s="19"/>
      <c r="BB23" s="92"/>
      <c r="BC23" s="92"/>
      <c r="BD23" s="92"/>
      <c r="BE23" s="92"/>
      <c r="BF23" s="92"/>
      <c r="BG23" s="92"/>
      <c r="BH23" s="92"/>
      <c r="BI23" s="92"/>
      <c r="BJ23" s="92"/>
      <c r="BK23" s="92"/>
      <c r="BL23" s="92"/>
      <c r="BM23" s="92"/>
      <c r="BN23" s="92"/>
      <c r="BO23" s="92"/>
      <c r="BP23" s="92"/>
      <c r="BS23" s="2" t="s">
        <v>21</v>
      </c>
      <c r="BT23" s="4">
        <v>3.3180300000000003</v>
      </c>
      <c r="BU23" s="1">
        <v>2.773129</v>
      </c>
      <c r="BV23" s="11">
        <v>2.19869</v>
      </c>
      <c r="BW23" s="1">
        <v>1.62629</v>
      </c>
      <c r="BX23" s="12">
        <v>1.4591109999999998</v>
      </c>
      <c r="BY23" s="21">
        <f t="shared" si="30"/>
        <v>-1.1508523744533721</v>
      </c>
      <c r="BZ23" s="14">
        <f t="shared" si="30"/>
        <v>-1.2528567277003611</v>
      </c>
      <c r="CA23" s="14">
        <f t="shared" si="30"/>
        <v>-1.3603905341621718</v>
      </c>
      <c r="CB23" s="14">
        <f t="shared" si="30"/>
        <v>-1.4675426439923547</v>
      </c>
      <c r="CC23" s="14">
        <f t="shared" si="30"/>
        <v>-1.498838211024675</v>
      </c>
      <c r="CD23" s="25">
        <f t="shared" si="31"/>
        <v>8.8190478637759265E-2</v>
      </c>
      <c r="CE23" s="24">
        <f t="shared" si="31"/>
        <v>6.2824476150415226E-2</v>
      </c>
      <c r="CF23" s="24">
        <f t="shared" si="31"/>
        <v>3.6083433093369248E-2</v>
      </c>
      <c r="CG23" s="24">
        <f t="shared" si="31"/>
        <v>9.4373087079199329E-3</v>
      </c>
      <c r="CH23" s="24">
        <f t="shared" si="31"/>
        <v>1.6548621170131609E-3</v>
      </c>
      <c r="CI23" s="49">
        <f t="shared" si="32"/>
        <v>75.29142871826555</v>
      </c>
      <c r="CJ23" s="49">
        <f t="shared" si="32"/>
        <v>73.769468569024909</v>
      </c>
      <c r="CK23" s="49">
        <f t="shared" si="32"/>
        <v>72.16500598560215</v>
      </c>
      <c r="CL23" s="49">
        <f t="shared" si="32"/>
        <v>70.566238522475203</v>
      </c>
      <c r="CM23" s="49">
        <f t="shared" si="32"/>
        <v>70.099291727020784</v>
      </c>
      <c r="CN23" s="25">
        <f t="shared" si="33"/>
        <v>-0.16864985038554936</v>
      </c>
      <c r="CO23" s="24">
        <f t="shared" si="33"/>
        <v>-0.19401585287289341</v>
      </c>
      <c r="CP23" s="24">
        <f t="shared" si="33"/>
        <v>-0.22075689592993938</v>
      </c>
      <c r="CQ23" s="24">
        <f t="shared" si="33"/>
        <v>-0.24740302031538869</v>
      </c>
      <c r="CR23" s="24">
        <f t="shared" si="33"/>
        <v>-0.25518546690629546</v>
      </c>
      <c r="CS23" s="58">
        <f t="shared" si="34"/>
        <v>89.881008976867037</v>
      </c>
      <c r="CT23" s="58">
        <f t="shared" si="34"/>
        <v>88.359048827626395</v>
      </c>
      <c r="CU23" s="58">
        <f t="shared" si="34"/>
        <v>86.754586244203637</v>
      </c>
      <c r="CV23" s="58">
        <f t="shared" si="34"/>
        <v>85.155818781076675</v>
      </c>
      <c r="CW23" s="58">
        <f t="shared" si="34"/>
        <v>84.688871985622271</v>
      </c>
      <c r="CX23" s="36">
        <f t="shared" si="35"/>
        <v>0</v>
      </c>
      <c r="CY23" s="34">
        <f t="shared" si="36"/>
        <v>1</v>
      </c>
      <c r="CZ23" s="14">
        <f t="shared" si="37"/>
        <v>-0.11762040888523709</v>
      </c>
      <c r="DA23" s="14">
        <f t="shared" si="38"/>
        <v>-0.52109686722037851</v>
      </c>
      <c r="DB23" s="14">
        <f t="shared" si="39"/>
        <v>-0.52109686722037851</v>
      </c>
      <c r="DC23" s="14">
        <f t="shared" si="40"/>
        <v>84.367093983388642</v>
      </c>
      <c r="DD23" s="36">
        <f t="shared" si="41"/>
        <v>0</v>
      </c>
      <c r="DE23" s="34">
        <f t="shared" si="42"/>
        <v>1</v>
      </c>
      <c r="DF23" s="14">
        <f t="shared" si="43"/>
        <v>-0.14871194873813884</v>
      </c>
      <c r="DG23" s="43">
        <f t="shared" si="44"/>
        <v>-0.65884255411229153</v>
      </c>
      <c r="DH23" s="43">
        <f t="shared" si="45"/>
        <v>-0.65884255411229153</v>
      </c>
      <c r="DI23" s="43">
        <f t="shared" si="46"/>
        <v>80.234723376631251</v>
      </c>
      <c r="DJ23" s="36">
        <f t="shared" si="47"/>
        <v>0</v>
      </c>
      <c r="DK23" s="34">
        <f t="shared" si="48"/>
        <v>1</v>
      </c>
      <c r="DL23" s="14">
        <f t="shared" si="49"/>
        <v>-0.18148889915952002</v>
      </c>
      <c r="DM23" s="14">
        <f t="shared" si="50"/>
        <v>-0.80405516086563489</v>
      </c>
      <c r="DN23" s="14">
        <f t="shared" si="51"/>
        <v>-0.80405516086563489</v>
      </c>
      <c r="DO23" s="14">
        <f t="shared" si="52"/>
        <v>75.878345174030954</v>
      </c>
      <c r="DP23" s="36">
        <f t="shared" si="53"/>
        <v>0</v>
      </c>
      <c r="DQ23" s="42">
        <f t="shared" si="54"/>
        <v>1</v>
      </c>
      <c r="DR23" s="14">
        <f t="shared" si="55"/>
        <v>-0.21414950615381981</v>
      </c>
      <c r="DS23" s="14">
        <f t="shared" si="56"/>
        <v>-0.94875232819865674</v>
      </c>
      <c r="DT23" s="14">
        <f t="shared" si="57"/>
        <v>-0.94875232819865674</v>
      </c>
      <c r="DU23" s="14">
        <f t="shared" si="58"/>
        <v>71.537430154040294</v>
      </c>
      <c r="DV23" s="36">
        <f t="shared" si="59"/>
        <v>0</v>
      </c>
      <c r="DW23" s="42">
        <f t="shared" si="60"/>
        <v>1</v>
      </c>
      <c r="DX23" s="14">
        <f t="shared" si="61"/>
        <v>-0.22368858305231745</v>
      </c>
      <c r="DY23" s="14">
        <f t="shared" si="62"/>
        <v>-0.9910135576493333</v>
      </c>
      <c r="DZ23" s="14">
        <f t="shared" si="63"/>
        <v>-0.9910135576493333</v>
      </c>
      <c r="EA23" s="14">
        <f t="shared" si="64"/>
        <v>70.269593270520005</v>
      </c>
      <c r="EC23" s="62">
        <f t="shared" si="65"/>
        <v>84.367093983388642</v>
      </c>
      <c r="ED23" s="63">
        <f t="shared" si="66"/>
        <v>80.234723376631251</v>
      </c>
      <c r="EE23" s="63">
        <f t="shared" si="67"/>
        <v>75.878345174030954</v>
      </c>
      <c r="EF23" s="63">
        <f t="shared" si="68"/>
        <v>71.537430154040294</v>
      </c>
      <c r="EG23" s="63">
        <f t="shared" si="69"/>
        <v>70.269593270520005</v>
      </c>
    </row>
    <row r="24" spans="1:137" ht="15.6" x14ac:dyDescent="0.35">
      <c r="A24" s="7">
        <v>2000</v>
      </c>
      <c r="B24" s="2" t="s">
        <v>17</v>
      </c>
      <c r="C24" s="4">
        <v>6.3948900000000002</v>
      </c>
      <c r="D24" s="4">
        <v>5.8119200000000006</v>
      </c>
      <c r="E24" s="4">
        <v>45.14528</v>
      </c>
      <c r="AL24" s="19"/>
      <c r="AM24" s="19"/>
      <c r="AN24" s="19"/>
      <c r="AO24" s="19"/>
      <c r="AP24" s="19"/>
      <c r="BB24" s="110" t="s">
        <v>162</v>
      </c>
      <c r="BC24" s="66"/>
      <c r="BD24" s="66"/>
      <c r="BE24" s="66"/>
      <c r="BF24" s="66"/>
      <c r="BG24" s="111" t="s">
        <v>163</v>
      </c>
      <c r="BH24" s="66"/>
      <c r="BI24" s="66"/>
      <c r="BK24" s="66"/>
      <c r="BL24" s="111" t="s">
        <v>164</v>
      </c>
      <c r="BM24" s="66"/>
      <c r="BN24" s="66"/>
      <c r="BO24" s="66"/>
      <c r="BP24" s="66"/>
      <c r="BS24" s="2" t="s">
        <v>22</v>
      </c>
      <c r="BT24" s="4">
        <v>21.466070000000002</v>
      </c>
      <c r="BU24" s="1">
        <v>19.326339999999998</v>
      </c>
      <c r="BV24" s="11">
        <v>16.27375</v>
      </c>
      <c r="BW24" s="1">
        <v>13.5349</v>
      </c>
      <c r="BX24" s="12">
        <v>11.812374999999999</v>
      </c>
      <c r="BY24" s="21">
        <f t="shared" si="30"/>
        <v>2.2464236131122313</v>
      </c>
      <c r="BZ24" s="14">
        <f t="shared" si="30"/>
        <v>1.8458705314089863</v>
      </c>
      <c r="CA24" s="14">
        <f t="shared" si="30"/>
        <v>1.2744319238853705</v>
      </c>
      <c r="CB24" s="14">
        <f t="shared" si="30"/>
        <v>0.76172480297622269</v>
      </c>
      <c r="CC24" s="14">
        <f t="shared" si="30"/>
        <v>0.43927164437168775</v>
      </c>
      <c r="CD24" s="25">
        <f t="shared" si="31"/>
        <v>0.93301041433326881</v>
      </c>
      <c r="CE24" s="24">
        <f t="shared" si="31"/>
        <v>0.83340260208435624</v>
      </c>
      <c r="CF24" s="24">
        <f t="shared" si="31"/>
        <v>0.69129971452709083</v>
      </c>
      <c r="CG24" s="24">
        <f t="shared" si="31"/>
        <v>0.56380191967543491</v>
      </c>
      <c r="CH24" s="24">
        <f t="shared" si="31"/>
        <v>0.48361565935564788</v>
      </c>
      <c r="CI24" s="49">
        <f t="shared" si="32"/>
        <v>125.98062485999613</v>
      </c>
      <c r="CJ24" s="49">
        <f t="shared" si="32"/>
        <v>120.00415612506137</v>
      </c>
      <c r="CK24" s="49">
        <f t="shared" si="32"/>
        <v>111.47798287162544</v>
      </c>
      <c r="CL24" s="49">
        <f t="shared" si="32"/>
        <v>103.8281151805261</v>
      </c>
      <c r="CM24" s="49">
        <f t="shared" si="32"/>
        <v>99.016939561338873</v>
      </c>
      <c r="CN24" s="25">
        <f t="shared" si="33"/>
        <v>0.67617008530996014</v>
      </c>
      <c r="CO24" s="24">
        <f t="shared" si="33"/>
        <v>0.57656227306104757</v>
      </c>
      <c r="CP24" s="24">
        <f t="shared" si="33"/>
        <v>0.43445938550378221</v>
      </c>
      <c r="CQ24" s="24">
        <f t="shared" si="33"/>
        <v>0.3069615906521263</v>
      </c>
      <c r="CR24" s="24">
        <f t="shared" si="33"/>
        <v>0.22677533033233926</v>
      </c>
      <c r="CS24" s="58">
        <f t="shared" si="34"/>
        <v>140.57020511859761</v>
      </c>
      <c r="CT24" s="58">
        <f t="shared" si="34"/>
        <v>134.59373638366287</v>
      </c>
      <c r="CU24" s="58">
        <f t="shared" si="34"/>
        <v>126.06756313022693</v>
      </c>
      <c r="CV24" s="58">
        <f t="shared" si="34"/>
        <v>118.41769543912758</v>
      </c>
      <c r="CW24" s="58">
        <f t="shared" si="34"/>
        <v>113.60651981994036</v>
      </c>
      <c r="CX24" s="36">
        <f t="shared" si="35"/>
        <v>1</v>
      </c>
      <c r="CY24" s="34">
        <f t="shared" si="36"/>
        <v>0</v>
      </c>
      <c r="CZ24" s="14">
        <f t="shared" si="37"/>
        <v>0.91788972765709798</v>
      </c>
      <c r="DA24" s="14">
        <f t="shared" si="38"/>
        <v>4.066551596522415</v>
      </c>
      <c r="DB24" s="14">
        <f t="shared" si="39"/>
        <v>0.91788972765709798</v>
      </c>
      <c r="DC24" s="14">
        <f t="shared" si="40"/>
        <v>127.53669182971294</v>
      </c>
      <c r="DD24" s="36">
        <f t="shared" si="41"/>
        <v>1</v>
      </c>
      <c r="DE24" s="34">
        <f t="shared" si="42"/>
        <v>0</v>
      </c>
      <c r="DF24" s="14">
        <f t="shared" si="43"/>
        <v>0.79579874127709582</v>
      </c>
      <c r="DG24" s="43">
        <f t="shared" si="44"/>
        <v>3.525648609350005</v>
      </c>
      <c r="DH24" s="43">
        <f t="shared" si="45"/>
        <v>0.79579874127709582</v>
      </c>
      <c r="DI24" s="43">
        <f t="shared" si="46"/>
        <v>123.87396223831287</v>
      </c>
      <c r="DJ24" s="36">
        <f t="shared" si="47"/>
        <v>1</v>
      </c>
      <c r="DK24" s="34">
        <f t="shared" si="48"/>
        <v>0</v>
      </c>
      <c r="DL24" s="14">
        <f t="shared" si="49"/>
        <v>0.62162081971048233</v>
      </c>
      <c r="DM24" s="14">
        <f t="shared" si="50"/>
        <v>2.7539834695367467</v>
      </c>
      <c r="DN24" s="14">
        <f t="shared" si="51"/>
        <v>0.62162081971048233</v>
      </c>
      <c r="DO24" s="14">
        <f t="shared" si="52"/>
        <v>118.64862459131447</v>
      </c>
      <c r="DP24" s="36">
        <f t="shared" si="53"/>
        <v>1</v>
      </c>
      <c r="DQ24" s="42">
        <f t="shared" si="54"/>
        <v>0</v>
      </c>
      <c r="DR24" s="14">
        <f t="shared" si="55"/>
        <v>0.4653446082039519</v>
      </c>
      <c r="DS24" s="14">
        <f t="shared" si="56"/>
        <v>2.0616287582333803</v>
      </c>
      <c r="DT24" s="14">
        <f t="shared" si="57"/>
        <v>0.4653446082039519</v>
      </c>
      <c r="DU24" s="14">
        <f t="shared" si="58"/>
        <v>113.96033824611855</v>
      </c>
      <c r="DV24" s="36">
        <f t="shared" si="59"/>
        <v>1</v>
      </c>
      <c r="DW24" s="42">
        <f t="shared" si="60"/>
        <v>0</v>
      </c>
      <c r="DX24" s="14">
        <f t="shared" si="61"/>
        <v>0.3670589477167816</v>
      </c>
      <c r="DY24" s="14">
        <f t="shared" si="62"/>
        <v>1.6261911478904143</v>
      </c>
      <c r="DZ24" s="14">
        <f t="shared" si="63"/>
        <v>0.3670589477167816</v>
      </c>
      <c r="EA24" s="14">
        <f t="shared" si="64"/>
        <v>111.01176843150344</v>
      </c>
      <c r="EC24" s="62">
        <f t="shared" si="65"/>
        <v>127.53669182971294</v>
      </c>
      <c r="ED24" s="63">
        <f t="shared" si="66"/>
        <v>123.87396223831287</v>
      </c>
      <c r="EE24" s="63">
        <f t="shared" si="67"/>
        <v>118.64862459131447</v>
      </c>
      <c r="EF24" s="63">
        <f t="shared" si="68"/>
        <v>113.96033824611855</v>
      </c>
      <c r="EG24" s="63">
        <f t="shared" si="69"/>
        <v>111.01176843150344</v>
      </c>
    </row>
    <row r="25" spans="1:137" x14ac:dyDescent="0.3">
      <c r="A25" s="7">
        <v>2000</v>
      </c>
      <c r="B25" s="2" t="s">
        <v>18</v>
      </c>
      <c r="C25" s="4">
        <v>13.887510000000001</v>
      </c>
      <c r="D25" s="4">
        <v>11.79757</v>
      </c>
      <c r="E25" s="4">
        <v>65.059950000000001</v>
      </c>
      <c r="BB25" s="82">
        <v>2000</v>
      </c>
      <c r="BC25" s="18">
        <v>2005</v>
      </c>
      <c r="BD25" s="18">
        <v>2010</v>
      </c>
      <c r="BE25" s="18">
        <v>2015</v>
      </c>
      <c r="BF25" s="18">
        <v>2020</v>
      </c>
      <c r="BG25" s="80">
        <v>2000</v>
      </c>
      <c r="BH25" s="18">
        <v>2005</v>
      </c>
      <c r="BI25" s="18">
        <v>2010</v>
      </c>
      <c r="BJ25" s="18">
        <v>2015</v>
      </c>
      <c r="BK25" s="18">
        <v>2020</v>
      </c>
      <c r="BL25" s="82">
        <v>2000</v>
      </c>
      <c r="BM25" s="18">
        <v>2005</v>
      </c>
      <c r="BN25" s="18">
        <v>2010</v>
      </c>
      <c r="BO25" s="18">
        <v>2015</v>
      </c>
      <c r="BP25" s="18">
        <v>2020</v>
      </c>
      <c r="BS25" s="2" t="s">
        <v>23</v>
      </c>
      <c r="BT25" s="4">
        <v>14.594570000000001</v>
      </c>
      <c r="BU25" s="1">
        <v>12.69713</v>
      </c>
      <c r="BV25" s="11">
        <v>10.37632</v>
      </c>
      <c r="BW25" s="1">
        <v>8.3322299999999991</v>
      </c>
      <c r="BX25" s="12">
        <v>6.9665569999999999</v>
      </c>
      <c r="BY25" s="21">
        <f t="shared" si="30"/>
        <v>0.96009286066970612</v>
      </c>
      <c r="BZ25" s="14">
        <f t="shared" si="30"/>
        <v>0.60489597164772457</v>
      </c>
      <c r="CA25" s="14">
        <f t="shared" si="30"/>
        <v>0.17044508413027762</v>
      </c>
      <c r="CB25" s="14">
        <f t="shared" si="30"/>
        <v>-0.21220438509190703</v>
      </c>
      <c r="CC25" s="14">
        <f t="shared" si="30"/>
        <v>-0.46785557881677636</v>
      </c>
      <c r="CD25" s="25">
        <f t="shared" si="31"/>
        <v>0.61313123244190781</v>
      </c>
      <c r="CE25" s="24">
        <f t="shared" si="31"/>
        <v>0.52480240250842258</v>
      </c>
      <c r="CF25" s="24">
        <f t="shared" si="31"/>
        <v>0.41676503015518246</v>
      </c>
      <c r="CG25" s="24">
        <f t="shared" si="31"/>
        <v>0.32160941101637547</v>
      </c>
      <c r="CH25" s="24">
        <f t="shared" si="31"/>
        <v>0.25803517511866458</v>
      </c>
      <c r="CI25" s="49">
        <f t="shared" si="32"/>
        <v>106.78787394651447</v>
      </c>
      <c r="CJ25" s="49">
        <f t="shared" si="32"/>
        <v>101.48814415050535</v>
      </c>
      <c r="CK25" s="49">
        <f t="shared" si="32"/>
        <v>95.005901809310956</v>
      </c>
      <c r="CL25" s="49">
        <f t="shared" si="32"/>
        <v>89.296564660982526</v>
      </c>
      <c r="CM25" s="49">
        <f t="shared" si="32"/>
        <v>85.48211050711987</v>
      </c>
      <c r="CN25" s="25">
        <f t="shared" si="33"/>
        <v>0.3562909034185992</v>
      </c>
      <c r="CO25" s="24">
        <f t="shared" si="33"/>
        <v>0.26796207348511392</v>
      </c>
      <c r="CP25" s="24">
        <f t="shared" si="33"/>
        <v>0.15992470113187385</v>
      </c>
      <c r="CQ25" s="24">
        <f t="shared" si="33"/>
        <v>6.4769081993066871E-2</v>
      </c>
      <c r="CR25" s="24">
        <f t="shared" si="33"/>
        <v>1.1948460953559981E-3</v>
      </c>
      <c r="CS25" s="58">
        <f t="shared" si="34"/>
        <v>121.37745420511595</v>
      </c>
      <c r="CT25" s="58">
        <f t="shared" si="34"/>
        <v>116.07772440910684</v>
      </c>
      <c r="CU25" s="58">
        <f t="shared" si="34"/>
        <v>109.59548206791243</v>
      </c>
      <c r="CV25" s="58">
        <f t="shared" si="34"/>
        <v>103.88614491958401</v>
      </c>
      <c r="CW25" s="58">
        <f t="shared" si="34"/>
        <v>100.07169076572136</v>
      </c>
      <c r="CX25" s="36">
        <f t="shared" si="35"/>
        <v>1</v>
      </c>
      <c r="CY25" s="34">
        <f t="shared" si="36"/>
        <v>0</v>
      </c>
      <c r="CZ25" s="14">
        <f t="shared" si="37"/>
        <v>0.52580838425854604</v>
      </c>
      <c r="DA25" s="14">
        <f t="shared" si="38"/>
        <v>2.3295030547179771</v>
      </c>
      <c r="DB25" s="14">
        <f t="shared" si="39"/>
        <v>0.52580838425854604</v>
      </c>
      <c r="DC25" s="14">
        <f t="shared" si="40"/>
        <v>115.77425152775638</v>
      </c>
      <c r="DD25" s="36">
        <f t="shared" si="41"/>
        <v>1</v>
      </c>
      <c r="DE25" s="34">
        <f t="shared" si="42"/>
        <v>0</v>
      </c>
      <c r="DF25" s="14">
        <f t="shared" si="43"/>
        <v>0.41754223797052326</v>
      </c>
      <c r="DG25" s="43">
        <f t="shared" si="44"/>
        <v>1.8498486291687648</v>
      </c>
      <c r="DH25" s="43">
        <f t="shared" si="45"/>
        <v>0.41754223797052326</v>
      </c>
      <c r="DI25" s="43">
        <f t="shared" si="46"/>
        <v>112.5262671391157</v>
      </c>
      <c r="DJ25" s="36">
        <f t="shared" si="47"/>
        <v>1</v>
      </c>
      <c r="DK25" s="34">
        <f t="shared" si="48"/>
        <v>0</v>
      </c>
      <c r="DL25" s="14">
        <f t="shared" si="49"/>
        <v>0.28511899667345669</v>
      </c>
      <c r="DM25" s="14">
        <f t="shared" si="50"/>
        <v>1.2631703745947771</v>
      </c>
      <c r="DN25" s="14">
        <f t="shared" si="51"/>
        <v>0.28511899667345669</v>
      </c>
      <c r="DO25" s="14">
        <f t="shared" si="52"/>
        <v>108.5535699002037</v>
      </c>
      <c r="DP25" s="36">
        <f t="shared" si="53"/>
        <v>1</v>
      </c>
      <c r="DQ25" s="42">
        <f t="shared" si="54"/>
        <v>0</v>
      </c>
      <c r="DR25" s="14">
        <f t="shared" si="55"/>
        <v>0.16848513896734504</v>
      </c>
      <c r="DS25" s="14">
        <f t="shared" si="56"/>
        <v>0.74644425164970929</v>
      </c>
      <c r="DT25" s="14">
        <f t="shared" si="57"/>
        <v>0.16848513896734504</v>
      </c>
      <c r="DU25" s="14">
        <f t="shared" si="58"/>
        <v>105.05455416902035</v>
      </c>
      <c r="DV25" s="36">
        <f t="shared" si="59"/>
        <v>1</v>
      </c>
      <c r="DW25" s="42">
        <f t="shared" si="60"/>
        <v>0</v>
      </c>
      <c r="DX25" s="14">
        <f t="shared" si="61"/>
        <v>9.0561118814084449E-2</v>
      </c>
      <c r="DY25" s="14">
        <f t="shared" si="62"/>
        <v>0.40121536520108958</v>
      </c>
      <c r="DZ25" s="14">
        <f t="shared" si="63"/>
        <v>9.0561118814084449E-2</v>
      </c>
      <c r="EA25" s="14">
        <f t="shared" si="64"/>
        <v>102.71683356442253</v>
      </c>
      <c r="EC25" s="62">
        <f t="shared" si="65"/>
        <v>115.77425152775638</v>
      </c>
      <c r="ED25" s="63">
        <f t="shared" si="66"/>
        <v>112.5262671391157</v>
      </c>
      <c r="EE25" s="63">
        <f t="shared" si="67"/>
        <v>108.5535699002037</v>
      </c>
      <c r="EF25" s="63">
        <f t="shared" si="68"/>
        <v>105.05455416902035</v>
      </c>
      <c r="EG25" s="63">
        <f t="shared" si="69"/>
        <v>102.71683356442253</v>
      </c>
    </row>
    <row r="26" spans="1:137" x14ac:dyDescent="0.3">
      <c r="A26" s="7">
        <v>2000</v>
      </c>
      <c r="B26" s="2" t="s">
        <v>19</v>
      </c>
      <c r="C26" s="4">
        <v>9.2409199999999991</v>
      </c>
      <c r="D26" s="4">
        <v>8.1317299999999992</v>
      </c>
      <c r="E26" s="4">
        <v>47.29504</v>
      </c>
      <c r="BA26" s="78" t="s">
        <v>73</v>
      </c>
      <c r="BB26" s="19">
        <f>V5</f>
        <v>87.602199720126634</v>
      </c>
      <c r="BC26" s="19">
        <f>V8</f>
        <v>83.07180476896832</v>
      </c>
      <c r="BD26" s="19">
        <f>V11</f>
        <v>77.284517449198034</v>
      </c>
      <c r="BE26" s="19">
        <f>V14</f>
        <v>72.180619988873872</v>
      </c>
      <c r="BF26" s="35">
        <f>V17</f>
        <v>70</v>
      </c>
      <c r="BG26" s="19">
        <f>AB5</f>
        <v>114.25715792827963</v>
      </c>
      <c r="BH26" s="19">
        <f>AB8</f>
        <v>93.913293535235894</v>
      </c>
      <c r="BI26" s="19">
        <f>AB11</f>
        <v>87.153963179622465</v>
      </c>
      <c r="BJ26" s="35">
        <f>AB14</f>
        <v>70</v>
      </c>
      <c r="BK26" s="19">
        <f>AB17</f>
        <v>103.42086218178321</v>
      </c>
      <c r="BL26" s="19">
        <f>AH5</f>
        <v>111.84991699786413</v>
      </c>
      <c r="BM26" s="19">
        <f>AH8</f>
        <v>102.52342430398873</v>
      </c>
      <c r="BN26" s="19">
        <f>AH11</f>
        <v>91.924262425261148</v>
      </c>
      <c r="BO26" s="19">
        <f>AH14</f>
        <v>80.468477552707469</v>
      </c>
      <c r="BP26" s="35">
        <f>AH17</f>
        <v>70</v>
      </c>
      <c r="BS26" s="2" t="s">
        <v>24</v>
      </c>
      <c r="BT26" s="4">
        <v>9.7937499999999993</v>
      </c>
      <c r="BU26" s="1">
        <v>8.1280579999999993</v>
      </c>
      <c r="BV26" s="11">
        <v>6.3138899999999998</v>
      </c>
      <c r="BW26" s="1">
        <v>4.5357200000000004</v>
      </c>
      <c r="BX26" s="12">
        <v>3.4717519999999999</v>
      </c>
      <c r="BY26" s="21">
        <f t="shared" si="30"/>
        <v>6.1389171090847745E-2</v>
      </c>
      <c r="BZ26" s="14">
        <f t="shared" si="30"/>
        <v>-0.25042496609862974</v>
      </c>
      <c r="CA26" s="14">
        <f t="shared" si="30"/>
        <v>-0.59003350695537859</v>
      </c>
      <c r="CB26" s="14">
        <f t="shared" si="30"/>
        <v>-0.92290329580362485</v>
      </c>
      <c r="CC26" s="14">
        <f t="shared" si="30"/>
        <v>-1.1220759303106129</v>
      </c>
      <c r="CD26" s="25">
        <f t="shared" si="31"/>
        <v>0.38964547620124951</v>
      </c>
      <c r="CE26" s="24">
        <f t="shared" si="31"/>
        <v>0.31210488182695206</v>
      </c>
      <c r="CF26" s="24">
        <f t="shared" si="31"/>
        <v>0.22765249506227392</v>
      </c>
      <c r="CG26" s="24">
        <f t="shared" si="31"/>
        <v>0.14487587207402375</v>
      </c>
      <c r="CH26" s="24">
        <f t="shared" si="31"/>
        <v>9.5346480616760015E-2</v>
      </c>
      <c r="CI26" s="49">
        <f t="shared" si="32"/>
        <v>93.378728572074976</v>
      </c>
      <c r="CJ26" s="49">
        <f t="shared" si="32"/>
        <v>88.726292909617115</v>
      </c>
      <c r="CK26" s="49">
        <f t="shared" si="32"/>
        <v>83.659149703736432</v>
      </c>
      <c r="CL26" s="49">
        <f t="shared" si="32"/>
        <v>78.692552324441422</v>
      </c>
      <c r="CM26" s="49">
        <f t="shared" si="32"/>
        <v>75.7207888370056</v>
      </c>
      <c r="CN26" s="25">
        <f t="shared" si="33"/>
        <v>0.1328051471779409</v>
      </c>
      <c r="CO26" s="24">
        <f t="shared" si="33"/>
        <v>5.5264552803643473E-2</v>
      </c>
      <c r="CP26" s="24">
        <f t="shared" si="33"/>
        <v>-2.9187833961034727E-2</v>
      </c>
      <c r="CQ26" s="24">
        <f t="shared" si="33"/>
        <v>-0.11196445694928489</v>
      </c>
      <c r="CR26" s="24">
        <f t="shared" si="33"/>
        <v>-0.16149384840654862</v>
      </c>
      <c r="CS26" s="58">
        <f t="shared" si="34"/>
        <v>107.96830883067645</v>
      </c>
      <c r="CT26" s="58">
        <f t="shared" si="34"/>
        <v>103.3158731682186</v>
      </c>
      <c r="CU26" s="58">
        <f t="shared" si="34"/>
        <v>98.248729962337919</v>
      </c>
      <c r="CV26" s="58">
        <f t="shared" si="34"/>
        <v>93.282132583042909</v>
      </c>
      <c r="CW26" s="58">
        <f t="shared" si="34"/>
        <v>90.310369095607086</v>
      </c>
      <c r="CX26" s="36">
        <f t="shared" si="35"/>
        <v>1</v>
      </c>
      <c r="CY26" s="34">
        <f t="shared" si="36"/>
        <v>0</v>
      </c>
      <c r="CZ26" s="14">
        <f t="shared" si="37"/>
        <v>0.25187809902029584</v>
      </c>
      <c r="DA26" s="14">
        <f t="shared" si="38"/>
        <v>1.1159023299176307</v>
      </c>
      <c r="DB26" s="14">
        <f t="shared" si="39"/>
        <v>0.25187809902029584</v>
      </c>
      <c r="DC26" s="14">
        <f t="shared" si="40"/>
        <v>107.55634297060888</v>
      </c>
      <c r="DD26" s="36">
        <f t="shared" si="41"/>
        <v>1</v>
      </c>
      <c r="DE26" s="34">
        <f t="shared" si="42"/>
        <v>0</v>
      </c>
      <c r="DF26" s="14">
        <f t="shared" si="43"/>
        <v>0.15683527619438878</v>
      </c>
      <c r="DG26" s="43">
        <f t="shared" si="44"/>
        <v>0.69483155065614233</v>
      </c>
      <c r="DH26" s="43">
        <f t="shared" si="45"/>
        <v>0.15683527619438878</v>
      </c>
      <c r="DI26" s="43">
        <f t="shared" si="46"/>
        <v>104.70505828583167</v>
      </c>
      <c r="DJ26" s="36">
        <f t="shared" si="47"/>
        <v>1</v>
      </c>
      <c r="DK26" s="34">
        <f t="shared" si="48"/>
        <v>0</v>
      </c>
      <c r="DL26" s="14">
        <f t="shared" si="49"/>
        <v>5.3320552103482299E-2</v>
      </c>
      <c r="DM26" s="14">
        <f t="shared" si="50"/>
        <v>0.23622747891223317</v>
      </c>
      <c r="DN26" s="14">
        <f t="shared" si="51"/>
        <v>5.3320552103482299E-2</v>
      </c>
      <c r="DO26" s="14">
        <f t="shared" si="52"/>
        <v>101.59961656310446</v>
      </c>
      <c r="DP26" s="36">
        <f t="shared" si="53"/>
        <v>0</v>
      </c>
      <c r="DQ26" s="42">
        <f t="shared" si="54"/>
        <v>1</v>
      </c>
      <c r="DR26" s="14">
        <f t="shared" si="55"/>
        <v>-4.8140159879491239E-2</v>
      </c>
      <c r="DS26" s="14">
        <f t="shared" si="56"/>
        <v>-0.21327664763661283</v>
      </c>
      <c r="DT26" s="14">
        <f t="shared" si="57"/>
        <v>-0.21327664763661283</v>
      </c>
      <c r="DU26" s="14">
        <f t="shared" si="58"/>
        <v>93.601700570901613</v>
      </c>
      <c r="DV26" s="36">
        <f t="shared" si="59"/>
        <v>0</v>
      </c>
      <c r="DW26" s="42">
        <f t="shared" si="60"/>
        <v>1</v>
      </c>
      <c r="DX26" s="14">
        <f t="shared" si="61"/>
        <v>-0.1088491757818518</v>
      </c>
      <c r="DY26" s="14">
        <f t="shared" si="62"/>
        <v>-0.4822374368277042</v>
      </c>
      <c r="DZ26" s="14">
        <f t="shared" si="63"/>
        <v>-0.4822374368277042</v>
      </c>
      <c r="EA26" s="14">
        <f t="shared" si="64"/>
        <v>85.532876895168869</v>
      </c>
      <c r="EC26" s="62">
        <f t="shared" si="65"/>
        <v>107.55634297060888</v>
      </c>
      <c r="ED26" s="63">
        <f t="shared" si="66"/>
        <v>104.70505828583167</v>
      </c>
      <c r="EE26" s="63">
        <f t="shared" si="67"/>
        <v>101.59961656310446</v>
      </c>
      <c r="EF26" s="63">
        <f t="shared" si="68"/>
        <v>93.601700570901613</v>
      </c>
      <c r="EG26" s="63">
        <f t="shared" si="69"/>
        <v>85.532876895168869</v>
      </c>
    </row>
    <row r="27" spans="1:137" x14ac:dyDescent="0.3">
      <c r="A27" s="7">
        <v>2000</v>
      </c>
      <c r="B27" s="2" t="s">
        <v>80</v>
      </c>
      <c r="C27" s="4">
        <v>9.0433500000000002</v>
      </c>
      <c r="D27" s="4">
        <v>7.1254499999999998</v>
      </c>
      <c r="E27" s="4">
        <v>53.075839999999999</v>
      </c>
      <c r="BA27" s="78" t="s">
        <v>74</v>
      </c>
      <c r="BB27" s="19">
        <f t="shared" ref="BB27:BB28" si="107">V6</f>
        <v>109.9134036201572</v>
      </c>
      <c r="BC27" s="19">
        <f t="shared" ref="BC27:BC28" si="108">V9</f>
        <v>105.44018227803787</v>
      </c>
      <c r="BD27" s="19">
        <f t="shared" ref="BD27:BD28" si="109">V12</f>
        <v>98.798415857260025</v>
      </c>
      <c r="BE27" s="19">
        <f t="shared" ref="BE27:BE28" si="110">V15</f>
        <v>88.987035283976297</v>
      </c>
      <c r="BF27" s="19">
        <f t="shared" ref="BF27:BF28" si="111">V18</f>
        <v>83.341285938297034</v>
      </c>
      <c r="BG27" s="19">
        <f t="shared" ref="BG27:BG28" si="112">AB6</f>
        <v>118.54713562543812</v>
      </c>
      <c r="BH27" s="19">
        <f t="shared" ref="BH27:BH28" si="113">AB9</f>
        <v>102.02544162111106</v>
      </c>
      <c r="BI27" s="19">
        <f t="shared" ref="BI27:BI28" si="114">AB12</f>
        <v>94.844062535412448</v>
      </c>
      <c r="BJ27" s="19">
        <f t="shared" ref="BJ27:BJ28" si="115">AB15</f>
        <v>74.875916852897703</v>
      </c>
      <c r="BK27" s="19">
        <f t="shared" ref="BK27:BK28" si="116">AB18</f>
        <v>106.37235310438351</v>
      </c>
      <c r="BL27" s="19">
        <f t="shared" ref="BL27:BL28" si="117">AH6</f>
        <v>118.08059090973359</v>
      </c>
      <c r="BM27" s="19">
        <f t="shared" ref="BM27:BM28" si="118">AH9</f>
        <v>107.55476147940894</v>
      </c>
      <c r="BN27" s="19">
        <f t="shared" ref="BN27:BN28" si="119">AH12</f>
        <v>100.09204281375035</v>
      </c>
      <c r="BO27" s="19">
        <f t="shared" ref="BO27:BO28" si="120">AH15</f>
        <v>88.739923239589942</v>
      </c>
      <c r="BP27" s="19">
        <f t="shared" ref="BP27:BP28" si="121">AH18</f>
        <v>77.495995786046848</v>
      </c>
      <c r="BS27" s="2" t="s">
        <v>25</v>
      </c>
      <c r="BT27" s="4">
        <v>7.5152800000000006</v>
      </c>
      <c r="BU27" s="1">
        <v>6.5751749999999998</v>
      </c>
      <c r="BV27" s="11">
        <v>4.7723199999999997</v>
      </c>
      <c r="BW27" s="1">
        <v>3.8716200000000001</v>
      </c>
      <c r="BX27" s="12">
        <v>3.0606789999999999</v>
      </c>
      <c r="BY27" s="21">
        <f t="shared" si="30"/>
        <v>-0.36513575498318535</v>
      </c>
      <c r="BZ27" s="14">
        <f t="shared" si="30"/>
        <v>-0.54112148910600877</v>
      </c>
      <c r="CA27" s="14">
        <f t="shared" si="30"/>
        <v>-0.87861225949017063</v>
      </c>
      <c r="CB27" s="14">
        <f t="shared" si="30"/>
        <v>-1.0472214581694956</v>
      </c>
      <c r="CC27" s="14">
        <f t="shared" si="30"/>
        <v>-1.1990279555451042</v>
      </c>
      <c r="CD27" s="25">
        <f t="shared" si="31"/>
        <v>0.2835790977447249</v>
      </c>
      <c r="CE27" s="24">
        <f t="shared" si="31"/>
        <v>0.23981572463958367</v>
      </c>
      <c r="CF27" s="24">
        <f t="shared" si="31"/>
        <v>0.155889975899316</v>
      </c>
      <c r="CG27" s="24">
        <f t="shared" si="31"/>
        <v>0.11396096780362384</v>
      </c>
      <c r="CH27" s="24">
        <f t="shared" si="31"/>
        <v>7.6210382976124438E-2</v>
      </c>
      <c r="CI27" s="49">
        <f t="shared" si="32"/>
        <v>87.014745864683491</v>
      </c>
      <c r="CJ27" s="49">
        <f t="shared" si="32"/>
        <v>84.388943478375026</v>
      </c>
      <c r="CK27" s="49">
        <f t="shared" si="32"/>
        <v>79.353398553958954</v>
      </c>
      <c r="CL27" s="49">
        <f t="shared" si="32"/>
        <v>76.837658068217436</v>
      </c>
      <c r="CM27" s="49">
        <f t="shared" si="32"/>
        <v>74.572622978567466</v>
      </c>
      <c r="CN27" s="25">
        <f t="shared" si="33"/>
        <v>2.6738768721416315E-2</v>
      </c>
      <c r="CO27" s="24">
        <f t="shared" si="33"/>
        <v>-1.7024604383724936E-2</v>
      </c>
      <c r="CP27" s="24">
        <f t="shared" si="33"/>
        <v>-0.10095035312399264</v>
      </c>
      <c r="CQ27" s="24">
        <f t="shared" si="33"/>
        <v>-0.14287936121968478</v>
      </c>
      <c r="CR27" s="24">
        <f t="shared" si="33"/>
        <v>-0.18062994604718419</v>
      </c>
      <c r="CS27" s="58">
        <f t="shared" si="34"/>
        <v>101.60432612328498</v>
      </c>
      <c r="CT27" s="58">
        <f t="shared" si="34"/>
        <v>98.978523736976499</v>
      </c>
      <c r="CU27" s="58">
        <f t="shared" si="34"/>
        <v>93.94297881256044</v>
      </c>
      <c r="CV27" s="58">
        <f t="shared" si="34"/>
        <v>91.427238326818909</v>
      </c>
      <c r="CW27" s="58">
        <f t="shared" si="34"/>
        <v>89.162203237168953</v>
      </c>
      <c r="CX27" s="36">
        <f t="shared" si="35"/>
        <v>1</v>
      </c>
      <c r="CY27" s="34">
        <f t="shared" si="36"/>
        <v>0</v>
      </c>
      <c r="CZ27" s="14">
        <f t="shared" si="37"/>
        <v>0.12187073840131923</v>
      </c>
      <c r="DA27" s="14">
        <f t="shared" si="38"/>
        <v>0.53992721661701881</v>
      </c>
      <c r="DB27" s="14">
        <f t="shared" si="39"/>
        <v>0.12187073840131923</v>
      </c>
      <c r="DC27" s="14">
        <f t="shared" si="40"/>
        <v>103.65612215203957</v>
      </c>
      <c r="DD27" s="36">
        <f t="shared" si="41"/>
        <v>1</v>
      </c>
      <c r="DE27" s="34">
        <f t="shared" si="42"/>
        <v>0</v>
      </c>
      <c r="DF27" s="14">
        <f t="shared" si="43"/>
        <v>6.8229229075015538E-2</v>
      </c>
      <c r="DG27" s="43">
        <f t="shared" si="44"/>
        <v>0.3022777922710882</v>
      </c>
      <c r="DH27" s="43">
        <f t="shared" si="45"/>
        <v>6.8229229075015538E-2</v>
      </c>
      <c r="DI27" s="43">
        <f t="shared" si="46"/>
        <v>102.04687687225046</v>
      </c>
      <c r="DJ27" s="36">
        <f t="shared" si="47"/>
        <v>0</v>
      </c>
      <c r="DK27" s="34">
        <f t="shared" si="48"/>
        <v>1</v>
      </c>
      <c r="DL27" s="14">
        <f t="shared" si="49"/>
        <v>-3.4639985849352684E-2</v>
      </c>
      <c r="DM27" s="14">
        <f t="shared" si="50"/>
        <v>-0.15346646281656939</v>
      </c>
      <c r="DN27" s="14">
        <f t="shared" si="51"/>
        <v>-0.15346646281656939</v>
      </c>
      <c r="DO27" s="14">
        <f t="shared" si="52"/>
        <v>95.396006115502914</v>
      </c>
      <c r="DP27" s="36">
        <f t="shared" si="53"/>
        <v>0</v>
      </c>
      <c r="DQ27" s="42">
        <f t="shared" si="54"/>
        <v>1</v>
      </c>
      <c r="DR27" s="14">
        <f t="shared" si="55"/>
        <v>-8.6033082844051867E-2</v>
      </c>
      <c r="DS27" s="14">
        <f t="shared" si="56"/>
        <v>-0.38115468541763992</v>
      </c>
      <c r="DT27" s="14">
        <f t="shared" si="57"/>
        <v>-0.38115468541763992</v>
      </c>
      <c r="DU27" s="14">
        <f t="shared" si="58"/>
        <v>88.565359437470804</v>
      </c>
      <c r="DV27" s="36">
        <f t="shared" si="59"/>
        <v>0</v>
      </c>
      <c r="DW27" s="42">
        <f t="shared" si="60"/>
        <v>1</v>
      </c>
      <c r="DX27" s="14">
        <f t="shared" si="61"/>
        <v>-0.13230461550751182</v>
      </c>
      <c r="DY27" s="14">
        <f t="shared" si="62"/>
        <v>-0.58615270354169324</v>
      </c>
      <c r="DZ27" s="14">
        <f t="shared" si="63"/>
        <v>-0.58615270354169324</v>
      </c>
      <c r="EA27" s="14">
        <f t="shared" si="64"/>
        <v>82.415418893749205</v>
      </c>
      <c r="EC27" s="62">
        <f t="shared" si="65"/>
        <v>103.65612215203957</v>
      </c>
      <c r="ED27" s="63">
        <f t="shared" si="66"/>
        <v>102.04687687225046</v>
      </c>
      <c r="EE27" s="63">
        <f t="shared" si="67"/>
        <v>95.396006115502914</v>
      </c>
      <c r="EF27" s="63">
        <f t="shared" si="68"/>
        <v>88.565359437470804</v>
      </c>
      <c r="EG27" s="63">
        <f t="shared" si="69"/>
        <v>82.415418893749205</v>
      </c>
    </row>
    <row r="28" spans="1:137" x14ac:dyDescent="0.3">
      <c r="A28" s="7">
        <v>2000</v>
      </c>
      <c r="B28" s="2" t="s">
        <v>23</v>
      </c>
      <c r="C28" s="4">
        <v>14.594570000000001</v>
      </c>
      <c r="D28" s="4">
        <v>10.444979999999999</v>
      </c>
      <c r="E28" s="4">
        <v>60.293039999999998</v>
      </c>
      <c r="AH28" s="19"/>
      <c r="AI28" s="19"/>
      <c r="AJ28" s="19"/>
      <c r="AK28" s="19"/>
      <c r="BA28" s="78" t="s">
        <v>75</v>
      </c>
      <c r="BB28" s="35">
        <f t="shared" si="107"/>
        <v>130</v>
      </c>
      <c r="BC28" s="19">
        <f t="shared" si="108"/>
        <v>124.63128849666444</v>
      </c>
      <c r="BD28" s="19">
        <f t="shared" si="109"/>
        <v>116.33914275542642</v>
      </c>
      <c r="BE28" s="19">
        <f t="shared" si="110"/>
        <v>108.81106467707973</v>
      </c>
      <c r="BF28" s="19">
        <f t="shared" si="111"/>
        <v>105.10344924746457</v>
      </c>
      <c r="BG28" s="35">
        <f t="shared" si="112"/>
        <v>130</v>
      </c>
      <c r="BH28" s="19">
        <f t="shared" si="113"/>
        <v>106.58633694509935</v>
      </c>
      <c r="BI28" s="19">
        <f t="shared" si="114"/>
        <v>104.26678669498649</v>
      </c>
      <c r="BJ28" s="19">
        <f t="shared" si="115"/>
        <v>86.776565551235052</v>
      </c>
      <c r="BK28" s="19">
        <f t="shared" si="116"/>
        <v>110.48485214482939</v>
      </c>
      <c r="BL28" s="35">
        <f t="shared" si="117"/>
        <v>130</v>
      </c>
      <c r="BM28" s="19">
        <f t="shared" si="118"/>
        <v>118.29719259042406</v>
      </c>
      <c r="BN28" s="19">
        <f t="shared" si="119"/>
        <v>110.1700621692103</v>
      </c>
      <c r="BO28" s="19">
        <f t="shared" si="120"/>
        <v>100.96809715189868</v>
      </c>
      <c r="BP28" s="19">
        <f t="shared" si="121"/>
        <v>90.494257160429612</v>
      </c>
      <c r="BS28" s="2" t="s">
        <v>26</v>
      </c>
      <c r="BT28" s="4">
        <v>11.279579999999999</v>
      </c>
      <c r="BU28" s="1">
        <v>9.9126469999999998</v>
      </c>
      <c r="BV28" s="11">
        <v>7.9093800000000005</v>
      </c>
      <c r="BW28" s="1">
        <v>6.2801900000000002</v>
      </c>
      <c r="BX28" s="12">
        <v>5.0047879999999996</v>
      </c>
      <c r="BY28" s="21">
        <f t="shared" si="30"/>
        <v>0.3395335095761387</v>
      </c>
      <c r="BZ28" s="14">
        <f t="shared" si="30"/>
        <v>8.3646446427114871E-2</v>
      </c>
      <c r="CA28" s="14">
        <f t="shared" si="30"/>
        <v>-0.29136104065041973</v>
      </c>
      <c r="CB28" s="14">
        <f t="shared" si="30"/>
        <v>-0.59634207806173278</v>
      </c>
      <c r="CC28" s="14">
        <f t="shared" si="30"/>
        <v>-0.83509472512957861</v>
      </c>
      <c r="CD28" s="25">
        <f t="shared" si="31"/>
        <v>0.45881321029564531</v>
      </c>
      <c r="CE28" s="24">
        <f t="shared" si="31"/>
        <v>0.39518031940714882</v>
      </c>
      <c r="CF28" s="24">
        <f t="shared" si="31"/>
        <v>0.30192507541821473</v>
      </c>
      <c r="CG28" s="24">
        <f t="shared" si="31"/>
        <v>0.2260837068166596</v>
      </c>
      <c r="CH28" s="24">
        <f t="shared" si="31"/>
        <v>0.16671172859609557</v>
      </c>
      <c r="CI28" s="49">
        <f t="shared" si="32"/>
        <v>97.528792617738716</v>
      </c>
      <c r="CJ28" s="49">
        <f t="shared" si="32"/>
        <v>93.710819164428926</v>
      </c>
      <c r="CK28" s="49">
        <f t="shared" si="32"/>
        <v>88.115504525092888</v>
      </c>
      <c r="CL28" s="49">
        <f t="shared" si="32"/>
        <v>83.565022408999582</v>
      </c>
      <c r="CM28" s="49">
        <f t="shared" si="32"/>
        <v>80.002703715765733</v>
      </c>
      <c r="CN28" s="25">
        <f t="shared" si="33"/>
        <v>0.2019728812723367</v>
      </c>
      <c r="CO28" s="24">
        <f t="shared" si="33"/>
        <v>0.13833999038384023</v>
      </c>
      <c r="CP28" s="24">
        <f t="shared" si="33"/>
        <v>4.5084746394906138E-2</v>
      </c>
      <c r="CQ28" s="24">
        <f t="shared" si="33"/>
        <v>-3.0756622206649039E-2</v>
      </c>
      <c r="CR28" s="24">
        <f t="shared" si="33"/>
        <v>-9.012860042721306E-2</v>
      </c>
      <c r="CS28" s="58">
        <f t="shared" si="34"/>
        <v>112.1183728763402</v>
      </c>
      <c r="CT28" s="58">
        <f t="shared" si="34"/>
        <v>108.30039942303041</v>
      </c>
      <c r="CU28" s="58">
        <f t="shared" si="34"/>
        <v>102.70508478369437</v>
      </c>
      <c r="CV28" s="58">
        <f t="shared" si="34"/>
        <v>98.154602667601054</v>
      </c>
      <c r="CW28" s="58">
        <f t="shared" si="34"/>
        <v>94.59228397436722</v>
      </c>
      <c r="CX28" s="36">
        <f t="shared" si="35"/>
        <v>1</v>
      </c>
      <c r="CY28" s="34">
        <f t="shared" si="36"/>
        <v>0</v>
      </c>
      <c r="CZ28" s="14">
        <f t="shared" si="37"/>
        <v>0.33665816486645322</v>
      </c>
      <c r="DA28" s="14">
        <f t="shared" si="38"/>
        <v>1.4915057403621168</v>
      </c>
      <c r="DB28" s="14">
        <f t="shared" si="39"/>
        <v>0.33665816486645322</v>
      </c>
      <c r="DC28" s="14">
        <f t="shared" si="40"/>
        <v>110.09974494599359</v>
      </c>
      <c r="DD28" s="36">
        <f t="shared" si="41"/>
        <v>1</v>
      </c>
      <c r="DE28" s="34">
        <f t="shared" si="42"/>
        <v>0</v>
      </c>
      <c r="DF28" s="14">
        <f t="shared" si="43"/>
        <v>0.25866225029528062</v>
      </c>
      <c r="DG28" s="43">
        <f t="shared" si="44"/>
        <v>1.145958338136349</v>
      </c>
      <c r="DH28" s="43">
        <f t="shared" si="45"/>
        <v>0.25866225029528062</v>
      </c>
      <c r="DI28" s="43">
        <f t="shared" si="46"/>
        <v>107.75986750885842</v>
      </c>
      <c r="DJ28" s="36">
        <f t="shared" si="47"/>
        <v>1</v>
      </c>
      <c r="DK28" s="34">
        <f t="shared" si="48"/>
        <v>0</v>
      </c>
      <c r="DL28" s="14">
        <f t="shared" si="49"/>
        <v>0.14435771467045541</v>
      </c>
      <c r="DM28" s="14">
        <f t="shared" si="50"/>
        <v>0.63955187358058263</v>
      </c>
      <c r="DN28" s="14">
        <f t="shared" si="51"/>
        <v>0.14435771467045541</v>
      </c>
      <c r="DO28" s="14">
        <f t="shared" si="52"/>
        <v>104.33073144011367</v>
      </c>
      <c r="DP28" s="36">
        <f t="shared" si="53"/>
        <v>1</v>
      </c>
      <c r="DQ28" s="42">
        <f t="shared" si="54"/>
        <v>0</v>
      </c>
      <c r="DR28" s="14">
        <f t="shared" si="55"/>
        <v>5.1397661719646014E-2</v>
      </c>
      <c r="DS28" s="14">
        <f t="shared" si="56"/>
        <v>0.22770844582501656</v>
      </c>
      <c r="DT28" s="14">
        <f t="shared" si="57"/>
        <v>5.1397661719646014E-2</v>
      </c>
      <c r="DU28" s="14">
        <f t="shared" si="58"/>
        <v>101.54192985158939</v>
      </c>
      <c r="DV28" s="36">
        <f t="shared" si="59"/>
        <v>0</v>
      </c>
      <c r="DW28" s="42">
        <f t="shared" si="60"/>
        <v>1</v>
      </c>
      <c r="DX28" s="14">
        <f t="shared" si="61"/>
        <v>-2.1375579862715922E-2</v>
      </c>
      <c r="DY28" s="14">
        <f t="shared" si="62"/>
        <v>-9.4700807513332277E-2</v>
      </c>
      <c r="DZ28" s="14">
        <f t="shared" si="63"/>
        <v>-9.4700807513332277E-2</v>
      </c>
      <c r="EA28" s="14">
        <f t="shared" si="64"/>
        <v>97.158975774600037</v>
      </c>
      <c r="EC28" s="62">
        <f t="shared" si="65"/>
        <v>110.09974494599359</v>
      </c>
      <c r="ED28" s="63">
        <f t="shared" si="66"/>
        <v>107.75986750885842</v>
      </c>
      <c r="EE28" s="63">
        <f t="shared" si="67"/>
        <v>104.33073144011367</v>
      </c>
      <c r="EF28" s="63">
        <f t="shared" si="68"/>
        <v>101.54192985158939</v>
      </c>
      <c r="EG28" s="63">
        <f t="shared" si="69"/>
        <v>97.158975774600037</v>
      </c>
    </row>
    <row r="29" spans="1:137" x14ac:dyDescent="0.3">
      <c r="A29" s="7">
        <v>2000</v>
      </c>
      <c r="B29" s="2" t="s">
        <v>24</v>
      </c>
      <c r="C29" s="4">
        <v>9.7937499999999993</v>
      </c>
      <c r="D29" s="4">
        <v>7.77447</v>
      </c>
      <c r="E29" s="4">
        <v>50.880049999999997</v>
      </c>
      <c r="BS29" s="2" t="s">
        <v>27</v>
      </c>
      <c r="BT29" s="4">
        <v>7.9556699999999996</v>
      </c>
      <c r="BU29" s="1">
        <v>6.418291</v>
      </c>
      <c r="BV29" s="11">
        <v>4.9733600000000004</v>
      </c>
      <c r="BW29" s="1">
        <v>4.1569399999999996</v>
      </c>
      <c r="BX29" s="12">
        <v>3.5515629999999998</v>
      </c>
      <c r="BY29" s="21">
        <f t="shared" si="30"/>
        <v>-0.28269564728207752</v>
      </c>
      <c r="BZ29" s="14">
        <f t="shared" si="30"/>
        <v>-0.57048985318462231</v>
      </c>
      <c r="CA29" s="14">
        <f t="shared" si="30"/>
        <v>-0.84097798248063182</v>
      </c>
      <c r="CB29" s="14">
        <f t="shared" si="30"/>
        <v>-0.99381013745540114</v>
      </c>
      <c r="CC29" s="14">
        <f t="shared" si="30"/>
        <v>-1.1071354742699828</v>
      </c>
      <c r="CD29" s="25">
        <f t="shared" si="31"/>
        <v>0.30407994805588495</v>
      </c>
      <c r="CE29" s="24">
        <f t="shared" si="31"/>
        <v>0.23251252656465909</v>
      </c>
      <c r="CF29" s="24">
        <f t="shared" si="31"/>
        <v>0.16524870554021528</v>
      </c>
      <c r="CG29" s="24">
        <f t="shared" si="31"/>
        <v>0.12724306460595855</v>
      </c>
      <c r="CH29" s="24">
        <f t="shared" si="31"/>
        <v>9.9061808767226631E-2</v>
      </c>
      <c r="CI29" s="49">
        <f t="shared" si="32"/>
        <v>88.244796883353104</v>
      </c>
      <c r="CJ29" s="49">
        <f t="shared" si="32"/>
        <v>83.950751593879545</v>
      </c>
      <c r="CK29" s="49">
        <f t="shared" si="32"/>
        <v>79.914922332412914</v>
      </c>
      <c r="CL29" s="49">
        <f t="shared" si="32"/>
        <v>77.63458387635751</v>
      </c>
      <c r="CM29" s="49">
        <f t="shared" si="32"/>
        <v>75.943708526033603</v>
      </c>
      <c r="CN29" s="25">
        <f t="shared" si="33"/>
        <v>4.7239619032576334E-2</v>
      </c>
      <c r="CO29" s="24">
        <f t="shared" si="33"/>
        <v>-2.432780245864951E-2</v>
      </c>
      <c r="CP29" s="24">
        <f t="shared" si="33"/>
        <v>-9.1591623483093354E-2</v>
      </c>
      <c r="CQ29" s="24">
        <f t="shared" si="33"/>
        <v>-0.12959726441735009</v>
      </c>
      <c r="CR29" s="24">
        <f t="shared" si="33"/>
        <v>-0.15777852025608199</v>
      </c>
      <c r="CS29" s="58">
        <f t="shared" si="34"/>
        <v>102.83437714195458</v>
      </c>
      <c r="CT29" s="58">
        <f t="shared" si="34"/>
        <v>98.540331852481032</v>
      </c>
      <c r="CU29" s="58">
        <f t="shared" si="34"/>
        <v>94.504502591014401</v>
      </c>
      <c r="CV29" s="58">
        <f t="shared" si="34"/>
        <v>92.224164134958997</v>
      </c>
      <c r="CW29" s="58">
        <f t="shared" si="34"/>
        <v>90.533288784635076</v>
      </c>
      <c r="CX29" s="36">
        <f t="shared" si="35"/>
        <v>1</v>
      </c>
      <c r="CY29" s="34">
        <f t="shared" si="36"/>
        <v>0</v>
      </c>
      <c r="CZ29" s="14">
        <f t="shared" si="37"/>
        <v>0.14699897864279313</v>
      </c>
      <c r="DA29" s="14">
        <f t="shared" si="38"/>
        <v>0.65125353653628737</v>
      </c>
      <c r="DB29" s="14">
        <f t="shared" si="39"/>
        <v>0.14699897864279313</v>
      </c>
      <c r="DC29" s="14">
        <f t="shared" si="40"/>
        <v>104.40996935928379</v>
      </c>
      <c r="DD29" s="36">
        <f t="shared" si="41"/>
        <v>1</v>
      </c>
      <c r="DE29" s="34">
        <f t="shared" si="42"/>
        <v>0</v>
      </c>
      <c r="DF29" s="14">
        <f t="shared" si="43"/>
        <v>5.927757521810826E-2</v>
      </c>
      <c r="DG29" s="43">
        <f t="shared" si="44"/>
        <v>0.2626190389519516</v>
      </c>
      <c r="DH29" s="43">
        <f t="shared" si="45"/>
        <v>5.927757521810826E-2</v>
      </c>
      <c r="DI29" s="43">
        <f t="shared" si="46"/>
        <v>101.77832725654325</v>
      </c>
      <c r="DJ29" s="36">
        <f t="shared" si="47"/>
        <v>0</v>
      </c>
      <c r="DK29" s="34">
        <f t="shared" si="48"/>
        <v>1</v>
      </c>
      <c r="DL29" s="14">
        <f t="shared" si="49"/>
        <v>-2.3168832058063277E-2</v>
      </c>
      <c r="DM29" s="14">
        <f t="shared" si="50"/>
        <v>-0.10264550104048477</v>
      </c>
      <c r="DN29" s="14">
        <f t="shared" si="51"/>
        <v>-0.10264550104048477</v>
      </c>
      <c r="DO29" s="14">
        <f t="shared" si="52"/>
        <v>96.920634968785464</v>
      </c>
      <c r="DP29" s="36">
        <f t="shared" si="53"/>
        <v>0</v>
      </c>
      <c r="DQ29" s="42">
        <f t="shared" si="54"/>
        <v>1</v>
      </c>
      <c r="DR29" s="14">
        <f t="shared" si="55"/>
        <v>-6.975299132131671E-2</v>
      </c>
      <c r="DS29" s="14">
        <f t="shared" si="56"/>
        <v>-0.30902855721453415</v>
      </c>
      <c r="DT29" s="14">
        <f t="shared" si="57"/>
        <v>-0.30902855721453415</v>
      </c>
      <c r="DU29" s="14">
        <f t="shared" si="58"/>
        <v>90.729143283563971</v>
      </c>
      <c r="DV29" s="36">
        <f t="shared" si="59"/>
        <v>0</v>
      </c>
      <c r="DW29" s="42">
        <f t="shared" si="60"/>
        <v>1</v>
      </c>
      <c r="DX29" s="14">
        <f t="shared" si="61"/>
        <v>-0.10429523499774618</v>
      </c>
      <c r="DY29" s="14">
        <f t="shared" si="62"/>
        <v>-0.46206199024836148</v>
      </c>
      <c r="DZ29" s="14">
        <f t="shared" si="63"/>
        <v>-0.46206199024836148</v>
      </c>
      <c r="EA29" s="14">
        <f t="shared" si="64"/>
        <v>86.138140292549153</v>
      </c>
      <c r="EC29" s="62">
        <f t="shared" si="65"/>
        <v>104.40996935928379</v>
      </c>
      <c r="ED29" s="63">
        <f t="shared" si="66"/>
        <v>101.77832725654325</v>
      </c>
      <c r="EE29" s="63">
        <f t="shared" si="67"/>
        <v>96.920634968785464</v>
      </c>
      <c r="EF29" s="63">
        <f t="shared" si="68"/>
        <v>90.729143283563971</v>
      </c>
      <c r="EG29" s="63">
        <f t="shared" si="69"/>
        <v>86.138140292549153</v>
      </c>
    </row>
    <row r="30" spans="1:137" x14ac:dyDescent="0.3">
      <c r="A30" s="7">
        <v>2000</v>
      </c>
      <c r="B30" s="2" t="s">
        <v>26</v>
      </c>
      <c r="C30" s="4">
        <v>11.279579999999999</v>
      </c>
      <c r="D30" s="4">
        <v>6.7669199999999998</v>
      </c>
      <c r="E30" s="4">
        <v>58.025130000000004</v>
      </c>
      <c r="BS30" s="2" t="s">
        <v>28</v>
      </c>
      <c r="BT30" s="4">
        <v>4.3902200000000002</v>
      </c>
      <c r="BU30" s="1">
        <v>3.7291859999999999</v>
      </c>
      <c r="BV30" s="11">
        <v>3.0356100000000001</v>
      </c>
      <c r="BW30" s="1">
        <v>2.1807799999999999</v>
      </c>
      <c r="BX30" s="12">
        <v>1.9895699999999998</v>
      </c>
      <c r="BY30" s="21">
        <f t="shared" si="30"/>
        <v>-0.95014059835479825</v>
      </c>
      <c r="BZ30" s="14">
        <f t="shared" si="30"/>
        <v>-1.0738848117885598</v>
      </c>
      <c r="CA30" s="14">
        <f t="shared" si="30"/>
        <v>-1.2037208210960002</v>
      </c>
      <c r="CB30" s="14">
        <f t="shared" si="30"/>
        <v>-1.3637432495483677</v>
      </c>
      <c r="CC30" s="14">
        <f t="shared" si="30"/>
        <v>-1.3995373706535901</v>
      </c>
      <c r="CD30" s="25">
        <f t="shared" si="31"/>
        <v>0.13810261718568886</v>
      </c>
      <c r="CE30" s="24">
        <f t="shared" si="31"/>
        <v>0.10733044005953388</v>
      </c>
      <c r="CF30" s="24">
        <f t="shared" si="31"/>
        <v>7.5043381417391336E-2</v>
      </c>
      <c r="CG30" s="24">
        <f t="shared" si="31"/>
        <v>3.5249694295774216E-2</v>
      </c>
      <c r="CH30" s="24">
        <f t="shared" si="31"/>
        <v>2.6348566686162461E-2</v>
      </c>
      <c r="CI30" s="49">
        <f t="shared" si="32"/>
        <v>78.286157031141329</v>
      </c>
      <c r="CJ30" s="49">
        <f t="shared" si="32"/>
        <v>76.439826403572027</v>
      </c>
      <c r="CK30" s="49">
        <f t="shared" si="32"/>
        <v>74.502602885043473</v>
      </c>
      <c r="CL30" s="49">
        <f t="shared" si="32"/>
        <v>72.114981657746455</v>
      </c>
      <c r="CM30" s="49">
        <f t="shared" si="32"/>
        <v>71.580914001169745</v>
      </c>
      <c r="CN30" s="25">
        <f t="shared" si="33"/>
        <v>-0.11873771183761976</v>
      </c>
      <c r="CO30" s="24">
        <f t="shared" si="33"/>
        <v>-0.14950988896377476</v>
      </c>
      <c r="CP30" s="24">
        <f t="shared" si="33"/>
        <v>-0.18179694760591728</v>
      </c>
      <c r="CQ30" s="24">
        <f t="shared" si="33"/>
        <v>-0.2215906347275344</v>
      </c>
      <c r="CR30" s="24">
        <f t="shared" si="33"/>
        <v>-0.23049176233714619</v>
      </c>
      <c r="CS30" s="58">
        <f t="shared" si="34"/>
        <v>92.875737289742816</v>
      </c>
      <c r="CT30" s="58">
        <f t="shared" si="34"/>
        <v>91.029406662173514</v>
      </c>
      <c r="CU30" s="58">
        <f t="shared" si="34"/>
        <v>89.092183143644959</v>
      </c>
      <c r="CV30" s="58">
        <f t="shared" si="34"/>
        <v>86.704561916347942</v>
      </c>
      <c r="CW30" s="58">
        <f t="shared" si="34"/>
        <v>86.170494259771232</v>
      </c>
      <c r="CX30" s="36">
        <f t="shared" si="35"/>
        <v>0</v>
      </c>
      <c r="CY30" s="34">
        <f t="shared" si="36"/>
        <v>1</v>
      </c>
      <c r="CZ30" s="14">
        <f t="shared" si="37"/>
        <v>-5.6442253376469971E-2</v>
      </c>
      <c r="DA30" s="14">
        <f t="shared" si="38"/>
        <v>-0.25005763618824578</v>
      </c>
      <c r="DB30" s="14">
        <f t="shared" si="39"/>
        <v>-0.25005763618824578</v>
      </c>
      <c r="DC30" s="14">
        <f t="shared" si="40"/>
        <v>92.498270914352631</v>
      </c>
      <c r="DD30" s="36">
        <f t="shared" si="41"/>
        <v>0</v>
      </c>
      <c r="DE30" s="34">
        <f t="shared" si="42"/>
        <v>1</v>
      </c>
      <c r="DF30" s="14">
        <f t="shared" si="43"/>
        <v>-9.4160233257444784E-2</v>
      </c>
      <c r="DG30" s="43">
        <f t="shared" si="44"/>
        <v>-0.41716061891154566</v>
      </c>
      <c r="DH30" s="43">
        <f t="shared" si="45"/>
        <v>-0.41716061891154566</v>
      </c>
      <c r="DI30" s="43">
        <f t="shared" si="46"/>
        <v>87.485181432653633</v>
      </c>
      <c r="DJ30" s="36">
        <f t="shared" si="47"/>
        <v>0</v>
      </c>
      <c r="DK30" s="34">
        <f t="shared" si="48"/>
        <v>1</v>
      </c>
      <c r="DL30" s="14">
        <f t="shared" si="49"/>
        <v>-0.13373502912865107</v>
      </c>
      <c r="DM30" s="14">
        <f t="shared" si="50"/>
        <v>-0.59248990355544495</v>
      </c>
      <c r="DN30" s="14">
        <f t="shared" si="51"/>
        <v>-0.59248990355544495</v>
      </c>
      <c r="DO30" s="14">
        <f t="shared" si="52"/>
        <v>82.225302893336647</v>
      </c>
      <c r="DP30" s="36">
        <f t="shared" si="53"/>
        <v>0</v>
      </c>
      <c r="DQ30" s="42">
        <f t="shared" si="54"/>
        <v>1</v>
      </c>
      <c r="DR30" s="14">
        <f t="shared" si="55"/>
        <v>-0.18251082695698317</v>
      </c>
      <c r="DS30" s="14">
        <f t="shared" si="56"/>
        <v>-0.80858263512652662</v>
      </c>
      <c r="DT30" s="14">
        <f t="shared" si="57"/>
        <v>-0.80858263512652662</v>
      </c>
      <c r="DU30" s="14">
        <f t="shared" si="58"/>
        <v>75.742520946204195</v>
      </c>
      <c r="DV30" s="36">
        <f t="shared" si="59"/>
        <v>0</v>
      </c>
      <c r="DW30" s="42">
        <f t="shared" si="60"/>
        <v>1</v>
      </c>
      <c r="DX30" s="14">
        <f t="shared" si="61"/>
        <v>-0.19342109017043543</v>
      </c>
      <c r="DY30" s="14">
        <f t="shared" si="62"/>
        <v>-0.85691866826025676</v>
      </c>
      <c r="DZ30" s="14">
        <f t="shared" si="63"/>
        <v>-0.85691866826025676</v>
      </c>
      <c r="EA30" s="14">
        <f t="shared" si="64"/>
        <v>74.292439952192296</v>
      </c>
      <c r="EC30" s="62">
        <f t="shared" si="65"/>
        <v>92.498270914352631</v>
      </c>
      <c r="ED30" s="63">
        <f t="shared" si="66"/>
        <v>87.485181432653633</v>
      </c>
      <c r="EE30" s="63">
        <f t="shared" si="67"/>
        <v>82.225302893336647</v>
      </c>
      <c r="EF30" s="63">
        <f t="shared" si="68"/>
        <v>75.742520946204195</v>
      </c>
      <c r="EG30" s="63">
        <f t="shared" si="69"/>
        <v>74.292439952192296</v>
      </c>
    </row>
    <row r="31" spans="1:137" x14ac:dyDescent="0.3">
      <c r="A31" s="7">
        <v>2000</v>
      </c>
      <c r="B31" s="2" t="s">
        <v>31</v>
      </c>
      <c r="C31" s="4">
        <v>7.7993199999999998</v>
      </c>
      <c r="D31" s="4">
        <v>6.2909699999999997</v>
      </c>
      <c r="E31" s="4">
        <v>50.553780000000003</v>
      </c>
      <c r="BS31" s="2" t="s">
        <v>29</v>
      </c>
      <c r="BT31" s="4">
        <v>9.723279999999999</v>
      </c>
      <c r="BU31" s="1">
        <v>8.5588200000000008</v>
      </c>
      <c r="BV31" s="11">
        <v>7.0561700000000007</v>
      </c>
      <c r="BW31" s="1">
        <v>5.3565800000000001</v>
      </c>
      <c r="BX31" s="12">
        <v>5.0830359999999999</v>
      </c>
      <c r="BY31" s="21">
        <f t="shared" si="30"/>
        <v>4.8197331154207261E-2</v>
      </c>
      <c r="BZ31" s="14">
        <f t="shared" si="30"/>
        <v>-0.16978720031479083</v>
      </c>
      <c r="CA31" s="14">
        <f t="shared" si="30"/>
        <v>-0.45108020841458862</v>
      </c>
      <c r="CB31" s="14">
        <f t="shared" si="30"/>
        <v>-0.76923998190564469</v>
      </c>
      <c r="CC31" s="14">
        <f t="shared" si="30"/>
        <v>-0.82044685949367324</v>
      </c>
      <c r="CD31" s="25">
        <f t="shared" si="31"/>
        <v>0.38636498635945599</v>
      </c>
      <c r="CE31" s="24">
        <f t="shared" si="31"/>
        <v>0.33215753352598243</v>
      </c>
      <c r="CF31" s="24">
        <f t="shared" si="31"/>
        <v>0.26220680185617912</v>
      </c>
      <c r="CG31" s="24">
        <f t="shared" si="31"/>
        <v>0.1830882020234296</v>
      </c>
      <c r="CH31" s="24">
        <f t="shared" si="31"/>
        <v>0.1703542966270401</v>
      </c>
      <c r="CI31" s="49">
        <f t="shared" si="32"/>
        <v>93.18189918156736</v>
      </c>
      <c r="CJ31" s="49">
        <f t="shared" si="32"/>
        <v>89.929452011558951</v>
      </c>
      <c r="CK31" s="49">
        <f t="shared" si="32"/>
        <v>85.732408111370745</v>
      </c>
      <c r="CL31" s="49">
        <f t="shared" si="32"/>
        <v>80.985292121405777</v>
      </c>
      <c r="CM31" s="49">
        <f t="shared" si="32"/>
        <v>80.2212577976224</v>
      </c>
      <c r="CN31" s="25">
        <f t="shared" si="33"/>
        <v>0.12952465733614735</v>
      </c>
      <c r="CO31" s="24">
        <f t="shared" si="33"/>
        <v>7.5317204502673804E-2</v>
      </c>
      <c r="CP31" s="24">
        <f t="shared" si="33"/>
        <v>5.3664728328704841E-3</v>
      </c>
      <c r="CQ31" s="24">
        <f t="shared" si="33"/>
        <v>-7.3752126999879028E-2</v>
      </c>
      <c r="CR31" s="24">
        <f t="shared" si="33"/>
        <v>-8.6486032396268536E-2</v>
      </c>
      <c r="CS31" s="58">
        <f t="shared" si="34"/>
        <v>107.77147944016885</v>
      </c>
      <c r="CT31" s="58">
        <f t="shared" si="34"/>
        <v>104.51903227016042</v>
      </c>
      <c r="CU31" s="58">
        <f t="shared" si="34"/>
        <v>100.32198836997223</v>
      </c>
      <c r="CV31" s="58">
        <f t="shared" si="34"/>
        <v>95.574872380007264</v>
      </c>
      <c r="CW31" s="58">
        <f t="shared" si="34"/>
        <v>94.810838056223886</v>
      </c>
      <c r="CX31" s="36">
        <f t="shared" si="35"/>
        <v>1</v>
      </c>
      <c r="CY31" s="34">
        <f t="shared" si="36"/>
        <v>0</v>
      </c>
      <c r="CZ31" s="14">
        <f t="shared" si="37"/>
        <v>0.24785714693279007</v>
      </c>
      <c r="DA31" s="14">
        <f t="shared" si="38"/>
        <v>1.0980881975242727</v>
      </c>
      <c r="DB31" s="14">
        <f t="shared" si="39"/>
        <v>0.24785714693279007</v>
      </c>
      <c r="DC31" s="14">
        <f t="shared" si="40"/>
        <v>107.4357144079837</v>
      </c>
      <c r="DD31" s="36">
        <f t="shared" si="41"/>
        <v>1</v>
      </c>
      <c r="DE31" s="34">
        <f t="shared" si="42"/>
        <v>0</v>
      </c>
      <c r="DF31" s="14">
        <f t="shared" si="43"/>
        <v>0.18141415178851633</v>
      </c>
      <c r="DG31" s="43">
        <f t="shared" si="44"/>
        <v>0.80372400557352075</v>
      </c>
      <c r="DH31" s="43">
        <f t="shared" si="45"/>
        <v>0.18141415178851633</v>
      </c>
      <c r="DI31" s="43">
        <f t="shared" si="46"/>
        <v>105.44242455365548</v>
      </c>
      <c r="DJ31" s="36">
        <f t="shared" si="47"/>
        <v>1</v>
      </c>
      <c r="DK31" s="34">
        <f t="shared" si="48"/>
        <v>0</v>
      </c>
      <c r="DL31" s="14">
        <f t="shared" si="49"/>
        <v>9.5674352522295864E-2</v>
      </c>
      <c r="DM31" s="14">
        <f t="shared" si="50"/>
        <v>0.42386866229440584</v>
      </c>
      <c r="DN31" s="14">
        <f t="shared" si="51"/>
        <v>9.5674352522295864E-2</v>
      </c>
      <c r="DO31" s="14">
        <f t="shared" si="52"/>
        <v>102.87023057566887</v>
      </c>
      <c r="DP31" s="36">
        <f t="shared" si="53"/>
        <v>0</v>
      </c>
      <c r="DQ31" s="42">
        <f t="shared" si="54"/>
        <v>1</v>
      </c>
      <c r="DR31" s="14">
        <f t="shared" si="55"/>
        <v>-1.3026583816908828E-3</v>
      </c>
      <c r="DS31" s="14">
        <f t="shared" si="56"/>
        <v>-5.7712025335654718E-3</v>
      </c>
      <c r="DT31" s="14">
        <f t="shared" si="57"/>
        <v>-5.7712025335654718E-3</v>
      </c>
      <c r="DU31" s="14">
        <f t="shared" si="58"/>
        <v>99.826863923993031</v>
      </c>
      <c r="DV31" s="36">
        <f t="shared" si="59"/>
        <v>0</v>
      </c>
      <c r="DW31" s="42">
        <f t="shared" si="60"/>
        <v>1</v>
      </c>
      <c r="DX31" s="14">
        <f t="shared" si="61"/>
        <v>-1.6910822392258235E-2</v>
      </c>
      <c r="DY31" s="14">
        <f t="shared" si="62"/>
        <v>-7.4920472171832717E-2</v>
      </c>
      <c r="DZ31" s="14">
        <f t="shared" si="63"/>
        <v>-7.4920472171832717E-2</v>
      </c>
      <c r="EA31" s="14">
        <f t="shared" si="64"/>
        <v>97.752385834845015</v>
      </c>
      <c r="EC31" s="62">
        <f t="shared" si="65"/>
        <v>107.4357144079837</v>
      </c>
      <c r="ED31" s="63">
        <f t="shared" si="66"/>
        <v>105.44242455365548</v>
      </c>
      <c r="EE31" s="63">
        <f t="shared" si="67"/>
        <v>102.87023057566887</v>
      </c>
      <c r="EF31" s="63">
        <f t="shared" si="68"/>
        <v>99.826863923993031</v>
      </c>
      <c r="EG31" s="63">
        <f t="shared" si="69"/>
        <v>97.752385834845015</v>
      </c>
    </row>
    <row r="32" spans="1:137" x14ac:dyDescent="0.3">
      <c r="A32"/>
      <c r="BS32" s="2" t="s">
        <v>30</v>
      </c>
      <c r="BT32" s="4">
        <v>5.1306099999999999</v>
      </c>
      <c r="BU32" s="1">
        <v>4.5108370000000004</v>
      </c>
      <c r="BV32" s="11">
        <v>3.6071899999999997</v>
      </c>
      <c r="BW32" s="1">
        <v>3.0046400000000002</v>
      </c>
      <c r="BX32" s="12">
        <v>2.5729059999999997</v>
      </c>
      <c r="BY32" s="21">
        <f t="shared" si="30"/>
        <v>-0.81154110395024015</v>
      </c>
      <c r="BZ32" s="14">
        <f t="shared" si="30"/>
        <v>-0.92756134253476474</v>
      </c>
      <c r="CA32" s="14">
        <f t="shared" si="30"/>
        <v>-1.0967222135894736</v>
      </c>
      <c r="CB32" s="14">
        <f t="shared" si="30"/>
        <v>-1.209518341783353</v>
      </c>
      <c r="CC32" s="14">
        <f t="shared" si="30"/>
        <v>-1.2903380639801107</v>
      </c>
      <c r="CD32" s="25">
        <f t="shared" si="31"/>
        <v>0.17256894149341565</v>
      </c>
      <c r="CE32" s="24">
        <f t="shared" si="31"/>
        <v>0.14371752910916849</v>
      </c>
      <c r="CF32" s="24">
        <f t="shared" si="31"/>
        <v>0.10165133350725002</v>
      </c>
      <c r="CG32" s="24">
        <f t="shared" si="31"/>
        <v>7.3601678985145774E-2</v>
      </c>
      <c r="CH32" s="24">
        <f t="shared" si="31"/>
        <v>5.3503779150366616E-2</v>
      </c>
      <c r="CI32" s="49">
        <f t="shared" si="32"/>
        <v>80.35413648960494</v>
      </c>
      <c r="CJ32" s="49">
        <f t="shared" si="32"/>
        <v>78.623051746550104</v>
      </c>
      <c r="CK32" s="49">
        <f t="shared" si="32"/>
        <v>76.099080010435003</v>
      </c>
      <c r="CL32" s="49">
        <f t="shared" si="32"/>
        <v>74.416100739108742</v>
      </c>
      <c r="CM32" s="49">
        <f t="shared" si="32"/>
        <v>73.210226749021999</v>
      </c>
      <c r="CN32" s="25">
        <f t="shared" si="33"/>
        <v>-8.427138752989298E-2</v>
      </c>
      <c r="CO32" s="24">
        <f t="shared" si="33"/>
        <v>-0.11312279991414012</v>
      </c>
      <c r="CP32" s="24">
        <f t="shared" si="33"/>
        <v>-0.15518899551605861</v>
      </c>
      <c r="CQ32" s="24">
        <f t="shared" si="33"/>
        <v>-0.18323865003816286</v>
      </c>
      <c r="CR32" s="24">
        <f t="shared" si="33"/>
        <v>-0.203336549872942</v>
      </c>
      <c r="CS32" s="58">
        <f t="shared" si="34"/>
        <v>94.943716748206427</v>
      </c>
      <c r="CT32" s="58">
        <f t="shared" si="34"/>
        <v>93.21263200515159</v>
      </c>
      <c r="CU32" s="58">
        <f t="shared" si="34"/>
        <v>90.68866026903649</v>
      </c>
      <c r="CV32" s="58">
        <f t="shared" si="34"/>
        <v>89.005680997710229</v>
      </c>
      <c r="CW32" s="58">
        <f t="shared" si="34"/>
        <v>87.799807007623485</v>
      </c>
      <c r="CX32" s="36">
        <f t="shared" si="35"/>
        <v>0</v>
      </c>
      <c r="CY32" s="34">
        <f t="shared" si="36"/>
        <v>1</v>
      </c>
      <c r="CZ32" s="14">
        <f t="shared" si="37"/>
        <v>-1.4196294584524448E-2</v>
      </c>
      <c r="DA32" s="14">
        <f t="shared" si="38"/>
        <v>-6.2894226471795711E-2</v>
      </c>
      <c r="DB32" s="14">
        <f t="shared" si="39"/>
        <v>-6.2894226471795711E-2</v>
      </c>
      <c r="DC32" s="14">
        <f t="shared" si="40"/>
        <v>98.113173205846124</v>
      </c>
      <c r="DD32" s="36">
        <f t="shared" si="41"/>
        <v>0</v>
      </c>
      <c r="DE32" s="34">
        <f t="shared" si="42"/>
        <v>1</v>
      </c>
      <c r="DF32" s="14">
        <f t="shared" si="43"/>
        <v>-4.9559960515129182E-2</v>
      </c>
      <c r="DG32" s="43">
        <f t="shared" si="44"/>
        <v>-0.21956682865469038</v>
      </c>
      <c r="DH32" s="43">
        <f t="shared" si="45"/>
        <v>-0.21956682865469038</v>
      </c>
      <c r="DI32" s="43">
        <f t="shared" si="46"/>
        <v>93.412995140359286</v>
      </c>
      <c r="DJ32" s="36">
        <f t="shared" si="47"/>
        <v>0</v>
      </c>
      <c r="DK32" s="34">
        <f t="shared" si="48"/>
        <v>1</v>
      </c>
      <c r="DL32" s="14">
        <f t="shared" si="49"/>
        <v>-0.10112121056505591</v>
      </c>
      <c r="DM32" s="14">
        <f t="shared" si="50"/>
        <v>-0.44800002426786883</v>
      </c>
      <c r="DN32" s="14">
        <f t="shared" si="51"/>
        <v>-0.44800002426786883</v>
      </c>
      <c r="DO32" s="14">
        <f t="shared" si="52"/>
        <v>86.559999271963932</v>
      </c>
      <c r="DP32" s="36">
        <f t="shared" si="53"/>
        <v>0</v>
      </c>
      <c r="DQ32" s="42">
        <f t="shared" si="54"/>
        <v>1</v>
      </c>
      <c r="DR32" s="14">
        <f t="shared" si="55"/>
        <v>-0.13550214827367807</v>
      </c>
      <c r="DS32" s="14">
        <f t="shared" si="56"/>
        <v>-0.60031881912550733</v>
      </c>
      <c r="DT32" s="14">
        <f t="shared" si="57"/>
        <v>-0.60031881912550733</v>
      </c>
      <c r="DU32" s="14">
        <f t="shared" si="58"/>
        <v>81.990435426234782</v>
      </c>
      <c r="DV32" s="36">
        <f t="shared" si="59"/>
        <v>0</v>
      </c>
      <c r="DW32" s="42">
        <f t="shared" si="60"/>
        <v>1</v>
      </c>
      <c r="DX32" s="14">
        <f t="shared" si="61"/>
        <v>-0.1601364852759091</v>
      </c>
      <c r="DY32" s="14">
        <f t="shared" si="62"/>
        <v>-0.70945698621382836</v>
      </c>
      <c r="DZ32" s="14">
        <f t="shared" si="63"/>
        <v>-0.70945698621382836</v>
      </c>
      <c r="EA32" s="14">
        <f t="shared" si="64"/>
        <v>78.716290413585142</v>
      </c>
      <c r="EC32" s="62">
        <f t="shared" si="65"/>
        <v>98.113173205846124</v>
      </c>
      <c r="ED32" s="63">
        <f t="shared" si="66"/>
        <v>93.412995140359286</v>
      </c>
      <c r="EE32" s="63">
        <f t="shared" si="67"/>
        <v>86.559999271963932</v>
      </c>
      <c r="EF32" s="63">
        <f t="shared" si="68"/>
        <v>81.990435426234782</v>
      </c>
      <c r="EG32" s="63">
        <f t="shared" si="69"/>
        <v>78.716290413585142</v>
      </c>
    </row>
    <row r="33" spans="1:137" x14ac:dyDescent="0.3">
      <c r="A33" s="7">
        <v>2000</v>
      </c>
      <c r="B33" s="5" t="s">
        <v>75</v>
      </c>
      <c r="C33" s="35">
        <f>AVERAGE(C34:C41)</f>
        <v>15.262285000000002</v>
      </c>
      <c r="D33" s="35">
        <f t="shared" ref="D33:E33" si="122">AVERAGE(D34:D41)</f>
        <v>9.5453062500000012</v>
      </c>
      <c r="E33" s="35">
        <f t="shared" si="122"/>
        <v>60.963101250000008</v>
      </c>
      <c r="BS33" s="2" t="s">
        <v>31</v>
      </c>
      <c r="BT33" s="4">
        <v>7.7993199999999998</v>
      </c>
      <c r="BU33" s="1">
        <v>6.6725050000000001</v>
      </c>
      <c r="BV33" s="11">
        <v>5.1929500000000006</v>
      </c>
      <c r="BW33" s="1">
        <v>3.9485999999999999</v>
      </c>
      <c r="BX33" s="12">
        <v>3.34789</v>
      </c>
      <c r="BY33" s="21">
        <f t="shared" si="30"/>
        <v>-0.31196404765235891</v>
      </c>
      <c r="BZ33" s="14">
        <f t="shared" si="30"/>
        <v>-0.52290151207985269</v>
      </c>
      <c r="CA33" s="14">
        <f t="shared" si="30"/>
        <v>-0.79987118339326313</v>
      </c>
      <c r="CB33" s="14">
        <f t="shared" si="30"/>
        <v>-1.0328109595413903</v>
      </c>
      <c r="CC33" s="14">
        <f t="shared" si="30"/>
        <v>-1.1452626434968223</v>
      </c>
      <c r="CD33" s="25">
        <f t="shared" si="31"/>
        <v>0.29680160852467424</v>
      </c>
      <c r="CE33" s="24">
        <f t="shared" si="31"/>
        <v>0.24434658991986985</v>
      </c>
      <c r="CF33" s="24">
        <f t="shared" si="31"/>
        <v>0.17547096698990225</v>
      </c>
      <c r="CG33" s="24">
        <f t="shared" si="31"/>
        <v>0.11754450843114285</v>
      </c>
      <c r="CH33" s="24">
        <f t="shared" si="31"/>
        <v>8.9580508816217527E-2</v>
      </c>
      <c r="CI33" s="49">
        <f t="shared" si="32"/>
        <v>87.808096511480457</v>
      </c>
      <c r="CJ33" s="49">
        <f t="shared" si="32"/>
        <v>84.660795395192196</v>
      </c>
      <c r="CK33" s="49">
        <f t="shared" si="32"/>
        <v>80.52825801939413</v>
      </c>
      <c r="CL33" s="49">
        <f t="shared" si="32"/>
        <v>77.052670505868576</v>
      </c>
      <c r="CM33" s="49">
        <f t="shared" si="32"/>
        <v>75.37483052897305</v>
      </c>
      <c r="CN33" s="25">
        <f t="shared" si="33"/>
        <v>3.9961279501365653E-2</v>
      </c>
      <c r="CO33" s="24">
        <f t="shared" si="33"/>
        <v>-1.2493739103438789E-2</v>
      </c>
      <c r="CP33" s="24">
        <f t="shared" si="33"/>
        <v>-8.1369362033406376E-2</v>
      </c>
      <c r="CQ33" s="24">
        <f t="shared" si="33"/>
        <v>-0.13929582059216578</v>
      </c>
      <c r="CR33" s="24">
        <f t="shared" si="33"/>
        <v>-0.1672598202070911</v>
      </c>
      <c r="CS33" s="58">
        <f t="shared" si="34"/>
        <v>102.39767677008194</v>
      </c>
      <c r="CT33" s="58">
        <f t="shared" si="34"/>
        <v>99.250375653793668</v>
      </c>
      <c r="CU33" s="58">
        <f t="shared" si="34"/>
        <v>95.117838277995617</v>
      </c>
      <c r="CV33" s="58">
        <f t="shared" si="34"/>
        <v>91.642250764470049</v>
      </c>
      <c r="CW33" s="58">
        <f t="shared" si="34"/>
        <v>89.964410787574536</v>
      </c>
      <c r="CX33" s="36">
        <f t="shared" si="35"/>
        <v>1</v>
      </c>
      <c r="CY33" s="34">
        <f t="shared" si="36"/>
        <v>0</v>
      </c>
      <c r="CZ33" s="14">
        <f t="shared" si="37"/>
        <v>0.13807779432490569</v>
      </c>
      <c r="DA33" s="14">
        <f t="shared" si="38"/>
        <v>0.61172977323698985</v>
      </c>
      <c r="DB33" s="14">
        <f t="shared" si="39"/>
        <v>0.13807779432490569</v>
      </c>
      <c r="DC33" s="14">
        <f t="shared" si="40"/>
        <v>104.14233382974717</v>
      </c>
      <c r="DD33" s="36">
        <f t="shared" si="41"/>
        <v>1</v>
      </c>
      <c r="DE33" s="34">
        <f t="shared" si="42"/>
        <v>0</v>
      </c>
      <c r="DF33" s="14">
        <f t="shared" si="43"/>
        <v>7.3782787563406893E-2</v>
      </c>
      <c r="DG33" s="43">
        <f t="shared" si="44"/>
        <v>0.32688187210428715</v>
      </c>
      <c r="DH33" s="43">
        <f t="shared" si="45"/>
        <v>7.3782787563406893E-2</v>
      </c>
      <c r="DI33" s="43">
        <f t="shared" si="46"/>
        <v>102.2134836269022</v>
      </c>
      <c r="DJ33" s="36">
        <f t="shared" si="47"/>
        <v>0</v>
      </c>
      <c r="DK33" s="34">
        <f t="shared" si="48"/>
        <v>1</v>
      </c>
      <c r="DL33" s="14">
        <f t="shared" si="49"/>
        <v>-1.0639232669736411E-2</v>
      </c>
      <c r="DM33" s="14">
        <f t="shared" si="50"/>
        <v>-4.7135279211941258E-2</v>
      </c>
      <c r="DN33" s="14">
        <f t="shared" si="51"/>
        <v>-4.7135279211941258E-2</v>
      </c>
      <c r="DO33" s="14">
        <f t="shared" si="52"/>
        <v>98.585941623641759</v>
      </c>
      <c r="DP33" s="36">
        <f t="shared" si="53"/>
        <v>0</v>
      </c>
      <c r="DQ33" s="42">
        <f t="shared" si="54"/>
        <v>1</v>
      </c>
      <c r="DR33" s="14">
        <f t="shared" si="55"/>
        <v>-8.1640676264000872E-2</v>
      </c>
      <c r="DS33" s="14">
        <f t="shared" si="56"/>
        <v>-0.36169488817568324</v>
      </c>
      <c r="DT33" s="14">
        <f t="shared" si="57"/>
        <v>-0.36169488817568324</v>
      </c>
      <c r="DU33" s="14">
        <f t="shared" si="58"/>
        <v>89.149153354729506</v>
      </c>
      <c r="DV33" s="36">
        <f t="shared" si="59"/>
        <v>0</v>
      </c>
      <c r="DW33" s="42">
        <f t="shared" si="60"/>
        <v>1</v>
      </c>
      <c r="DX33" s="14">
        <f t="shared" si="61"/>
        <v>-0.11591662529884683</v>
      </c>
      <c r="DY33" s="14">
        <f t="shared" si="62"/>
        <v>-0.51354854888256574</v>
      </c>
      <c r="DZ33" s="14">
        <f t="shared" si="63"/>
        <v>-0.51354854888256574</v>
      </c>
      <c r="EA33" s="14">
        <f t="shared" si="64"/>
        <v>84.593543533523032</v>
      </c>
      <c r="EC33" s="62">
        <f t="shared" si="65"/>
        <v>104.14233382974717</v>
      </c>
      <c r="ED33" s="63">
        <f t="shared" si="66"/>
        <v>102.2134836269022</v>
      </c>
      <c r="EE33" s="63">
        <f t="shared" si="67"/>
        <v>98.585941623641759</v>
      </c>
      <c r="EF33" s="63">
        <f t="shared" si="68"/>
        <v>89.149153354729506</v>
      </c>
      <c r="EG33" s="63">
        <f t="shared" si="69"/>
        <v>84.593543533523032</v>
      </c>
    </row>
    <row r="34" spans="1:137" x14ac:dyDescent="0.3">
      <c r="A34" s="7">
        <v>2000</v>
      </c>
      <c r="B34" s="2" t="s">
        <v>6</v>
      </c>
      <c r="C34" s="4">
        <v>11.801390000000001</v>
      </c>
      <c r="D34" s="4">
        <v>8.1357700000000008</v>
      </c>
      <c r="E34" s="4">
        <v>57.704630000000002</v>
      </c>
      <c r="BS34" s="2" t="s">
        <v>32</v>
      </c>
      <c r="BT34" s="4">
        <v>14.853160000000001</v>
      </c>
      <c r="BU34" s="1">
        <v>13.407920000000001</v>
      </c>
      <c r="BV34" s="11">
        <v>11.437100000000001</v>
      </c>
      <c r="BW34" s="1">
        <v>9.4424499999999991</v>
      </c>
      <c r="BX34" s="12">
        <v>8.490988999999999</v>
      </c>
      <c r="BY34" s="21">
        <f t="shared" si="30"/>
        <v>1.0085003800285233</v>
      </c>
      <c r="BZ34" s="14">
        <f t="shared" si="30"/>
        <v>0.73795440656420908</v>
      </c>
      <c r="CA34" s="14">
        <f t="shared" si="30"/>
        <v>0.36902093155456389</v>
      </c>
      <c r="CB34" s="14">
        <f t="shared" si="30"/>
        <v>-4.3734707388923787E-3</v>
      </c>
      <c r="CC34" s="14">
        <f t="shared" si="30"/>
        <v>-0.18248502484639692</v>
      </c>
      <c r="CD34" s="25">
        <f t="shared" si="31"/>
        <v>0.62516900551114851</v>
      </c>
      <c r="CE34" s="24">
        <f t="shared" si="31"/>
        <v>0.55789080004848812</v>
      </c>
      <c r="CF34" s="24">
        <f t="shared" si="31"/>
        <v>0.46614601517544269</v>
      </c>
      <c r="CG34" s="24">
        <f t="shared" si="31"/>
        <v>0.37329190615126984</v>
      </c>
      <c r="CH34" s="24">
        <f t="shared" si="31"/>
        <v>0.3289998933037786</v>
      </c>
      <c r="CI34" s="49">
        <f t="shared" si="32"/>
        <v>107.51014033066892</v>
      </c>
      <c r="CJ34" s="49">
        <f t="shared" si="32"/>
        <v>103.47344800290929</v>
      </c>
      <c r="CK34" s="49">
        <f t="shared" si="32"/>
        <v>97.968760910526555</v>
      </c>
      <c r="CL34" s="49">
        <f t="shared" si="32"/>
        <v>92.397514369076191</v>
      </c>
      <c r="CM34" s="49">
        <f t="shared" si="32"/>
        <v>89.739993598226718</v>
      </c>
      <c r="CN34" s="25">
        <f t="shared" si="33"/>
        <v>0.36832867648783985</v>
      </c>
      <c r="CO34" s="24">
        <f t="shared" si="33"/>
        <v>0.30105047102517951</v>
      </c>
      <c r="CP34" s="24">
        <f t="shared" si="33"/>
        <v>0.20930568615213407</v>
      </c>
      <c r="CQ34" s="24">
        <f t="shared" si="33"/>
        <v>0.11645157712796125</v>
      </c>
      <c r="CR34" s="24">
        <f t="shared" si="33"/>
        <v>7.215956428046999E-2</v>
      </c>
      <c r="CS34" s="58">
        <f t="shared" si="34"/>
        <v>122.09972058927039</v>
      </c>
      <c r="CT34" s="58">
        <f t="shared" si="34"/>
        <v>118.06302826151077</v>
      </c>
      <c r="CU34" s="58">
        <f t="shared" si="34"/>
        <v>112.55834116912804</v>
      </c>
      <c r="CV34" s="58">
        <f t="shared" si="34"/>
        <v>106.98709462767768</v>
      </c>
      <c r="CW34" s="58">
        <f t="shared" si="34"/>
        <v>104.3295738568282</v>
      </c>
      <c r="CX34" s="36">
        <f t="shared" si="35"/>
        <v>1</v>
      </c>
      <c r="CY34" s="34">
        <f t="shared" si="36"/>
        <v>0</v>
      </c>
      <c r="CZ34" s="14">
        <f t="shared" si="37"/>
        <v>0.54056328705843426</v>
      </c>
      <c r="DA34" s="14">
        <f t="shared" si="38"/>
        <v>2.3948720982201541</v>
      </c>
      <c r="DB34" s="14">
        <f t="shared" si="39"/>
        <v>0.54056328705843426</v>
      </c>
      <c r="DC34" s="14">
        <f t="shared" si="40"/>
        <v>116.21689861175302</v>
      </c>
      <c r="DD34" s="36">
        <f t="shared" si="41"/>
        <v>1</v>
      </c>
      <c r="DE34" s="34">
        <f t="shared" si="42"/>
        <v>0</v>
      </c>
      <c r="DF34" s="14">
        <f t="shared" si="43"/>
        <v>0.45809924853215567</v>
      </c>
      <c r="DG34" s="43">
        <f t="shared" si="44"/>
        <v>2.0295294460252267</v>
      </c>
      <c r="DH34" s="43">
        <f t="shared" si="45"/>
        <v>0.45809924853215567</v>
      </c>
      <c r="DI34" s="43">
        <f t="shared" si="46"/>
        <v>113.74297745596468</v>
      </c>
      <c r="DJ34" s="36">
        <f t="shared" si="47"/>
        <v>1</v>
      </c>
      <c r="DK34" s="34">
        <f t="shared" si="48"/>
        <v>0</v>
      </c>
      <c r="DL34" s="14">
        <f t="shared" si="49"/>
        <v>0.34564610828668757</v>
      </c>
      <c r="DM34" s="14">
        <f t="shared" si="50"/>
        <v>1.5313252683116239</v>
      </c>
      <c r="DN34" s="14">
        <f t="shared" si="51"/>
        <v>0.34564610828668757</v>
      </c>
      <c r="DO34" s="14">
        <f t="shared" si="52"/>
        <v>110.36938324860063</v>
      </c>
      <c r="DP34" s="36">
        <f t="shared" si="53"/>
        <v>1</v>
      </c>
      <c r="DQ34" s="42">
        <f t="shared" si="54"/>
        <v>0</v>
      </c>
      <c r="DR34" s="14">
        <f t="shared" si="55"/>
        <v>0.23183325059769361</v>
      </c>
      <c r="DS34" s="14">
        <f t="shared" si="56"/>
        <v>1.0270970977651313</v>
      </c>
      <c r="DT34" s="14">
        <f t="shared" si="57"/>
        <v>0.23183325059769361</v>
      </c>
      <c r="DU34" s="14">
        <f t="shared" si="58"/>
        <v>106.95499751793081</v>
      </c>
      <c r="DV34" s="36">
        <f t="shared" si="59"/>
        <v>1</v>
      </c>
      <c r="DW34" s="42">
        <f t="shared" si="60"/>
        <v>0</v>
      </c>
      <c r="DX34" s="14">
        <f t="shared" si="61"/>
        <v>0.17754377856519277</v>
      </c>
      <c r="DY34" s="14">
        <f t="shared" si="62"/>
        <v>0.78657698678007826</v>
      </c>
      <c r="DZ34" s="14">
        <f t="shared" si="63"/>
        <v>0.17754377856519277</v>
      </c>
      <c r="EA34" s="14">
        <f t="shared" si="64"/>
        <v>105.32631335695578</v>
      </c>
      <c r="EC34" s="62">
        <f t="shared" si="65"/>
        <v>116.21689861175302</v>
      </c>
      <c r="ED34" s="63">
        <f t="shared" si="66"/>
        <v>113.74297745596468</v>
      </c>
      <c r="EE34" s="63">
        <f t="shared" si="67"/>
        <v>110.36938324860063</v>
      </c>
      <c r="EF34" s="63">
        <f t="shared" si="68"/>
        <v>106.95499751793081</v>
      </c>
      <c r="EG34" s="63">
        <f t="shared" si="69"/>
        <v>105.32631335695578</v>
      </c>
    </row>
    <row r="35" spans="1:137" x14ac:dyDescent="0.3">
      <c r="A35" s="7">
        <v>2000</v>
      </c>
      <c r="B35" s="2" t="s">
        <v>9</v>
      </c>
      <c r="C35" s="4">
        <v>22.905110000000001</v>
      </c>
      <c r="D35" s="4">
        <v>15.891930000000002</v>
      </c>
      <c r="E35" s="4">
        <v>71.377510000000001</v>
      </c>
      <c r="BS35" s="2" t="s">
        <v>33</v>
      </c>
      <c r="BT35" s="4">
        <v>12.286490000000001</v>
      </c>
      <c r="BU35" s="1">
        <v>10.87228</v>
      </c>
      <c r="BV35" s="11">
        <v>9.2329799999999995</v>
      </c>
      <c r="BW35" s="1">
        <v>7.4128100000000003</v>
      </c>
      <c r="BX35" s="12">
        <v>5.9860559999999996</v>
      </c>
      <c r="BY35" s="21">
        <f t="shared" si="30"/>
        <v>0.52802500312804224</v>
      </c>
      <c r="BZ35" s="14">
        <f t="shared" si="30"/>
        <v>0.26328778222842142</v>
      </c>
      <c r="CA35" s="14">
        <f t="shared" si="30"/>
        <v>-4.3585826514797962E-2</v>
      </c>
      <c r="CB35" s="14">
        <f t="shared" si="30"/>
        <v>-0.38431792950152716</v>
      </c>
      <c r="CC35" s="14">
        <f t="shared" si="30"/>
        <v>-0.65140336155717493</v>
      </c>
      <c r="CD35" s="25">
        <f t="shared" si="31"/>
        <v>0.505686461701922</v>
      </c>
      <c r="CE35" s="24">
        <f t="shared" si="31"/>
        <v>0.43985275176630656</v>
      </c>
      <c r="CF35" s="24">
        <f t="shared" si="31"/>
        <v>0.36354074669106712</v>
      </c>
      <c r="CG35" s="24">
        <f t="shared" si="31"/>
        <v>0.27880895734329758</v>
      </c>
      <c r="CH35" s="24">
        <f t="shared" si="31"/>
        <v>0.21239130438830567</v>
      </c>
      <c r="CI35" s="49">
        <f t="shared" si="32"/>
        <v>100.34118770211532</v>
      </c>
      <c r="CJ35" s="49">
        <f t="shared" si="32"/>
        <v>96.391165105978388</v>
      </c>
      <c r="CK35" s="49">
        <f t="shared" si="32"/>
        <v>91.812444801464025</v>
      </c>
      <c r="CL35" s="49">
        <f t="shared" si="32"/>
        <v>86.728537440597847</v>
      </c>
      <c r="CM35" s="49">
        <f t="shared" si="32"/>
        <v>82.743478263298343</v>
      </c>
      <c r="CN35" s="25">
        <f t="shared" si="33"/>
        <v>0.24884613267861344</v>
      </c>
      <c r="CO35" s="24">
        <f t="shared" si="33"/>
        <v>0.18301242274299798</v>
      </c>
      <c r="CP35" s="24">
        <f t="shared" si="33"/>
        <v>0.10670041766775849</v>
      </c>
      <c r="CQ35" s="24">
        <f t="shared" si="33"/>
        <v>2.1968628319988994E-2</v>
      </c>
      <c r="CR35" s="24">
        <f t="shared" si="33"/>
        <v>-4.4449024635002929E-2</v>
      </c>
      <c r="CS35" s="58">
        <f t="shared" si="34"/>
        <v>114.93076796071681</v>
      </c>
      <c r="CT35" s="58">
        <f t="shared" si="34"/>
        <v>110.98074536457987</v>
      </c>
      <c r="CU35" s="58">
        <f t="shared" si="34"/>
        <v>106.40202506006551</v>
      </c>
      <c r="CV35" s="58">
        <f t="shared" si="34"/>
        <v>101.31811769919933</v>
      </c>
      <c r="CW35" s="58">
        <f t="shared" si="34"/>
        <v>97.333058521899829</v>
      </c>
      <c r="CX35" s="36">
        <f t="shared" si="35"/>
        <v>1</v>
      </c>
      <c r="CY35" s="34">
        <f t="shared" si="36"/>
        <v>0</v>
      </c>
      <c r="CZ35" s="14">
        <f t="shared" si="37"/>
        <v>0.39411150481863777</v>
      </c>
      <c r="DA35" s="14">
        <f t="shared" si="38"/>
        <v>1.7460428206543832</v>
      </c>
      <c r="DB35" s="14">
        <f t="shared" si="39"/>
        <v>0.39411150481863777</v>
      </c>
      <c r="DC35" s="14">
        <f t="shared" si="40"/>
        <v>111.82334514455913</v>
      </c>
      <c r="DD35" s="36">
        <f t="shared" si="41"/>
        <v>1</v>
      </c>
      <c r="DE35" s="34">
        <f t="shared" si="42"/>
        <v>0</v>
      </c>
      <c r="DF35" s="14">
        <f t="shared" si="43"/>
        <v>0.31341800898109634</v>
      </c>
      <c r="DG35" s="43">
        <f t="shared" si="44"/>
        <v>1.3885442514474773</v>
      </c>
      <c r="DH35" s="43">
        <f t="shared" si="45"/>
        <v>0.31341800898109634</v>
      </c>
      <c r="DI35" s="43">
        <f t="shared" si="46"/>
        <v>109.40254026943289</v>
      </c>
      <c r="DJ35" s="36">
        <f t="shared" si="47"/>
        <v>1</v>
      </c>
      <c r="DK35" s="34">
        <f t="shared" si="48"/>
        <v>0</v>
      </c>
      <c r="DL35" s="14">
        <f t="shared" si="49"/>
        <v>0.21988108891513602</v>
      </c>
      <c r="DM35" s="14">
        <f t="shared" si="50"/>
        <v>0.9741451137657462</v>
      </c>
      <c r="DN35" s="14">
        <f t="shared" si="51"/>
        <v>0.21988108891513602</v>
      </c>
      <c r="DO35" s="14">
        <f t="shared" si="52"/>
        <v>106.59643266745408</v>
      </c>
      <c r="DP35" s="36">
        <f t="shared" si="53"/>
        <v>1</v>
      </c>
      <c r="DQ35" s="42">
        <f t="shared" si="54"/>
        <v>0</v>
      </c>
      <c r="DR35" s="14">
        <f t="shared" si="55"/>
        <v>0.11602389633509648</v>
      </c>
      <c r="DS35" s="14">
        <f t="shared" si="56"/>
        <v>0.5140237946452948</v>
      </c>
      <c r="DT35" s="14">
        <f t="shared" si="57"/>
        <v>0.11602389633509648</v>
      </c>
      <c r="DU35" s="14">
        <f t="shared" si="58"/>
        <v>103.48071689005289</v>
      </c>
      <c r="DV35" s="36">
        <f t="shared" si="59"/>
        <v>1</v>
      </c>
      <c r="DW35" s="42">
        <f t="shared" si="60"/>
        <v>0</v>
      </c>
      <c r="DX35" s="14">
        <f t="shared" si="61"/>
        <v>3.4614651625897941E-2</v>
      </c>
      <c r="DY35" s="14">
        <f t="shared" si="62"/>
        <v>0.15335422392366935</v>
      </c>
      <c r="DZ35" s="14">
        <f t="shared" si="63"/>
        <v>3.4614651625897941E-2</v>
      </c>
      <c r="EA35" s="14">
        <f t="shared" si="64"/>
        <v>101.03843954877694</v>
      </c>
      <c r="EC35" s="62">
        <f t="shared" si="65"/>
        <v>111.82334514455913</v>
      </c>
      <c r="ED35" s="63">
        <f t="shared" si="66"/>
        <v>109.40254026943289</v>
      </c>
      <c r="EE35" s="63">
        <f t="shared" si="67"/>
        <v>106.59643266745408</v>
      </c>
      <c r="EF35" s="63">
        <f t="shared" si="68"/>
        <v>103.48071689005289</v>
      </c>
      <c r="EG35" s="63">
        <f t="shared" si="69"/>
        <v>101.03843954877694</v>
      </c>
    </row>
    <row r="36" spans="1:137" x14ac:dyDescent="0.3">
      <c r="A36" s="7">
        <v>2000</v>
      </c>
      <c r="B36" s="2" t="s">
        <v>14</v>
      </c>
      <c r="C36" s="4">
        <v>21.547499999999999</v>
      </c>
      <c r="D36" s="4">
        <v>11.088470000000001</v>
      </c>
      <c r="E36" s="4">
        <v>63.917120000000004</v>
      </c>
      <c r="BS36" s="2" t="s">
        <v>34</v>
      </c>
      <c r="BT36" s="4">
        <v>7.9649200000000002</v>
      </c>
      <c r="BU36" s="1">
        <v>7.1915509999999996</v>
      </c>
      <c r="BV36" s="11">
        <v>5.5475399999999997</v>
      </c>
      <c r="BW36" s="1">
        <v>4.3876499999999998</v>
      </c>
      <c r="BX36" s="12">
        <v>3.7519499999999999</v>
      </c>
      <c r="BY36" s="21">
        <f t="shared" si="30"/>
        <v>-0.28096406619205438</v>
      </c>
      <c r="BZ36" s="14">
        <f t="shared" si="30"/>
        <v>-0.42573716197692291</v>
      </c>
      <c r="CA36" s="14">
        <f t="shared" si="30"/>
        <v>-0.73349266028934201</v>
      </c>
      <c r="CB36" s="14">
        <f t="shared" si="30"/>
        <v>-0.95062169710089117</v>
      </c>
      <c r="CC36" s="14">
        <f t="shared" si="30"/>
        <v>-1.069623437525502</v>
      </c>
      <c r="CD36" s="25">
        <f t="shared" si="31"/>
        <v>0.30451055017077916</v>
      </c>
      <c r="CE36" s="24">
        <f t="shared" si="31"/>
        <v>0.26850900130660976</v>
      </c>
      <c r="CF36" s="24">
        <f t="shared" si="31"/>
        <v>0.19197769173804416</v>
      </c>
      <c r="CG36" s="24">
        <f t="shared" si="31"/>
        <v>0.13798297962511827</v>
      </c>
      <c r="CH36" s="24">
        <f t="shared" si="31"/>
        <v>0.10839014022639336</v>
      </c>
      <c r="CI36" s="49">
        <f t="shared" si="32"/>
        <v>88.270633010246755</v>
      </c>
      <c r="CJ36" s="49">
        <f t="shared" si="32"/>
        <v>86.110540078396582</v>
      </c>
      <c r="CK36" s="49">
        <f t="shared" si="32"/>
        <v>81.518661504282647</v>
      </c>
      <c r="CL36" s="49">
        <f t="shared" si="32"/>
        <v>78.278978777507092</v>
      </c>
      <c r="CM36" s="49">
        <f t="shared" si="32"/>
        <v>76.5034084135836</v>
      </c>
      <c r="CN36" s="25">
        <f t="shared" si="33"/>
        <v>4.7670221147470507E-2</v>
      </c>
      <c r="CO36" s="24">
        <f t="shared" si="33"/>
        <v>1.1668672283301099E-2</v>
      </c>
      <c r="CP36" s="24">
        <f t="shared" si="33"/>
        <v>-6.4862637285264438E-2</v>
      </c>
      <c r="CQ36" s="24">
        <f t="shared" si="33"/>
        <v>-0.11885734939819037</v>
      </c>
      <c r="CR36" s="24">
        <f t="shared" si="33"/>
        <v>-0.14845018879691527</v>
      </c>
      <c r="CS36" s="58">
        <f t="shared" si="34"/>
        <v>102.86021326884823</v>
      </c>
      <c r="CT36" s="58">
        <f t="shared" si="34"/>
        <v>100.70012033699807</v>
      </c>
      <c r="CU36" s="58">
        <f t="shared" si="34"/>
        <v>96.108241762884134</v>
      </c>
      <c r="CV36" s="58">
        <f t="shared" si="34"/>
        <v>92.868559036108579</v>
      </c>
      <c r="CW36" s="58">
        <f t="shared" si="34"/>
        <v>91.092988672185086</v>
      </c>
      <c r="CX36" s="36">
        <f t="shared" si="35"/>
        <v>1</v>
      </c>
      <c r="CY36" s="34">
        <f t="shared" si="36"/>
        <v>0</v>
      </c>
      <c r="CZ36" s="14">
        <f t="shared" si="37"/>
        <v>0.14752677496476604</v>
      </c>
      <c r="DA36" s="14">
        <f t="shared" si="38"/>
        <v>0.65359184680503402</v>
      </c>
      <c r="DB36" s="14">
        <f t="shared" si="39"/>
        <v>0.14752677496476604</v>
      </c>
      <c r="DC36" s="14">
        <f t="shared" si="40"/>
        <v>104.42580324894298</v>
      </c>
      <c r="DD36" s="36">
        <f t="shared" si="41"/>
        <v>1</v>
      </c>
      <c r="DE36" s="34">
        <f t="shared" si="42"/>
        <v>0</v>
      </c>
      <c r="DF36" s="14">
        <f t="shared" si="43"/>
        <v>0.10339906537256711</v>
      </c>
      <c r="DG36" s="43">
        <f t="shared" si="44"/>
        <v>0.45809166580717953</v>
      </c>
      <c r="DH36" s="43">
        <f t="shared" si="45"/>
        <v>0.10339906537256711</v>
      </c>
      <c r="DI36" s="43">
        <f t="shared" si="46"/>
        <v>103.10197196117701</v>
      </c>
      <c r="DJ36" s="36">
        <f t="shared" si="47"/>
        <v>1</v>
      </c>
      <c r="DK36" s="34">
        <f t="shared" si="48"/>
        <v>0</v>
      </c>
      <c r="DL36" s="14">
        <f t="shared" si="49"/>
        <v>9.5933400663026115E-3</v>
      </c>
      <c r="DM36" s="14">
        <f t="shared" si="50"/>
        <v>4.2501633025333552E-2</v>
      </c>
      <c r="DN36" s="14">
        <f t="shared" si="51"/>
        <v>9.5933400663026115E-3</v>
      </c>
      <c r="DO36" s="14">
        <f t="shared" si="52"/>
        <v>100.28780020198907</v>
      </c>
      <c r="DP36" s="36">
        <f t="shared" si="53"/>
        <v>0</v>
      </c>
      <c r="DQ36" s="42">
        <f t="shared" si="54"/>
        <v>1</v>
      </c>
      <c r="DR36" s="14">
        <f t="shared" si="55"/>
        <v>-5.6588895165385698E-2</v>
      </c>
      <c r="DS36" s="14">
        <f t="shared" si="56"/>
        <v>-0.25070730725750845</v>
      </c>
      <c r="DT36" s="14">
        <f t="shared" si="57"/>
        <v>-0.25070730725750845</v>
      </c>
      <c r="DU36" s="14">
        <f t="shared" si="58"/>
        <v>92.478780782274754</v>
      </c>
      <c r="DV36" s="36">
        <f t="shared" si="59"/>
        <v>0</v>
      </c>
      <c r="DW36" s="42">
        <f t="shared" si="60"/>
        <v>1</v>
      </c>
      <c r="DX36" s="14">
        <f t="shared" si="61"/>
        <v>-9.2861340773834997E-2</v>
      </c>
      <c r="DY36" s="14">
        <f t="shared" si="62"/>
        <v>-0.41140610053773558</v>
      </c>
      <c r="DZ36" s="14">
        <f t="shared" si="63"/>
        <v>-0.41140610053773558</v>
      </c>
      <c r="EA36" s="14">
        <f t="shared" si="64"/>
        <v>87.657816983867932</v>
      </c>
      <c r="EC36" s="62">
        <f t="shared" si="65"/>
        <v>104.42580324894298</v>
      </c>
      <c r="ED36" s="63">
        <f t="shared" si="66"/>
        <v>103.10197196117701</v>
      </c>
      <c r="EE36" s="63">
        <f t="shared" si="67"/>
        <v>100.28780020198907</v>
      </c>
      <c r="EF36" s="63">
        <f t="shared" si="68"/>
        <v>92.478780782274754</v>
      </c>
      <c r="EG36" s="63">
        <f t="shared" si="69"/>
        <v>87.657816983867932</v>
      </c>
    </row>
    <row r="37" spans="1:137" x14ac:dyDescent="0.3">
      <c r="A37" s="7">
        <v>2000</v>
      </c>
      <c r="B37" s="2" t="s">
        <v>22</v>
      </c>
      <c r="C37" s="4">
        <v>21.466070000000002</v>
      </c>
      <c r="D37" s="4">
        <v>10.22104</v>
      </c>
      <c r="E37" s="4">
        <v>70.034040000000005</v>
      </c>
    </row>
    <row r="38" spans="1:137" x14ac:dyDescent="0.3">
      <c r="A38" s="7">
        <v>2000</v>
      </c>
      <c r="B38" s="2" t="s">
        <v>25</v>
      </c>
      <c r="C38" s="4">
        <v>7.5152800000000006</v>
      </c>
      <c r="D38" s="4">
        <v>6.7953799999999998</v>
      </c>
      <c r="E38" s="4">
        <v>47.725349999999999</v>
      </c>
      <c r="BS38" s="2" t="s">
        <v>40</v>
      </c>
      <c r="BT38" s="19">
        <f>AVERAGE(BT5:BT36)</f>
        <v>9.4658128124999994</v>
      </c>
      <c r="BV38" t="s">
        <v>44</v>
      </c>
      <c r="BW38" s="19">
        <f>MAX(BT5:BX36)</f>
        <v>22.905110000000001</v>
      </c>
      <c r="BY38" t="s">
        <v>44</v>
      </c>
      <c r="BZ38" s="14">
        <f>MAX(BY5:CC36)</f>
        <v>2.5158089592513408</v>
      </c>
      <c r="CD38" t="s">
        <v>44</v>
      </c>
      <c r="CE38" s="19">
        <f>MAX(CD5:CH36)</f>
        <v>1</v>
      </c>
      <c r="CI38" s="33" t="s">
        <v>44</v>
      </c>
      <c r="CJ38" s="52">
        <f>MAX(CI5:CM36)</f>
        <v>130</v>
      </c>
      <c r="CN38" t="s">
        <v>44</v>
      </c>
      <c r="CO38" s="14">
        <f>MAX(CN5:CR36)</f>
        <v>0.74315967097669144</v>
      </c>
      <c r="CS38" s="54" t="s">
        <v>44</v>
      </c>
      <c r="CT38" s="15">
        <f>MAX(CS5:CW36)</f>
        <v>144.58958025860147</v>
      </c>
      <c r="CX38" t="s">
        <v>44</v>
      </c>
      <c r="CY38" s="14">
        <f>MAX(DC5:DC36,DI5:DI36,DO5:DO36,DU5,DU5:DU36,EA5:EA36)</f>
        <v>130</v>
      </c>
      <c r="EC38" s="13" t="s">
        <v>44</v>
      </c>
      <c r="ED38" s="63">
        <f>MAX(EC5:EG36)</f>
        <v>130</v>
      </c>
    </row>
    <row r="39" spans="1:137" x14ac:dyDescent="0.3">
      <c r="A39" s="7">
        <v>2000</v>
      </c>
      <c r="B39" s="2" t="s">
        <v>29</v>
      </c>
      <c r="C39" s="4">
        <v>9.723279999999999</v>
      </c>
      <c r="D39" s="4">
        <v>7.431989999999999</v>
      </c>
      <c r="E39" s="4">
        <v>56.311929999999997</v>
      </c>
      <c r="BS39" s="2" t="s">
        <v>41</v>
      </c>
      <c r="BT39" s="19">
        <f>_xlfn.STDEV.P(BT5:BT36)</f>
        <v>5.3419386786424727</v>
      </c>
      <c r="BV39" t="s">
        <v>45</v>
      </c>
      <c r="BW39" s="19">
        <f>MIN(BT5:BX36)</f>
        <v>1.423562</v>
      </c>
      <c r="BY39" t="s">
        <v>45</v>
      </c>
      <c r="BZ39" s="14">
        <f>MIN(BY5:CC36)</f>
        <v>-1.505492911151078</v>
      </c>
      <c r="CD39" t="s">
        <v>45</v>
      </c>
      <c r="CE39" s="19">
        <f>MIN(CD5:CH36)</f>
        <v>0</v>
      </c>
      <c r="CI39" s="33" t="s">
        <v>45</v>
      </c>
      <c r="CJ39" s="52">
        <f>MIN(CI5:CM36)</f>
        <v>70</v>
      </c>
      <c r="CN39" t="s">
        <v>45</v>
      </c>
      <c r="CO39" s="14">
        <f>MIN(CN5:CR36)</f>
        <v>-0.25684032902330861</v>
      </c>
      <c r="CS39" s="54" t="s">
        <v>45</v>
      </c>
      <c r="CT39" s="15">
        <f>MIN(CS5:CW36)</f>
        <v>84.589580258601487</v>
      </c>
      <c r="CX39" t="s">
        <v>45</v>
      </c>
      <c r="CY39" s="14">
        <f>MIN(DC5:DC36,DI5:DI36,DO5:DO36,DU5,DU5:DU36,EA5:EA36)</f>
        <v>70</v>
      </c>
      <c r="EC39" s="13" t="s">
        <v>45</v>
      </c>
      <c r="ED39" s="63">
        <f>MIN(EC5:EG36)</f>
        <v>70</v>
      </c>
    </row>
    <row r="40" spans="1:137" x14ac:dyDescent="0.3">
      <c r="A40" s="7">
        <v>2000</v>
      </c>
      <c r="B40" s="2" t="s">
        <v>32</v>
      </c>
      <c r="C40" s="4">
        <v>14.853160000000001</v>
      </c>
      <c r="D40" s="4">
        <v>9.8937300000000015</v>
      </c>
      <c r="E40" s="4">
        <v>62.164109999999994</v>
      </c>
      <c r="CS40" s="54"/>
      <c r="CT40" s="54"/>
      <c r="EC40" s="13"/>
      <c r="ED40" s="13"/>
    </row>
    <row r="41" spans="1:137" x14ac:dyDescent="0.3">
      <c r="A41" s="7">
        <v>2000</v>
      </c>
      <c r="B41" s="2" t="s">
        <v>33</v>
      </c>
      <c r="C41" s="4">
        <v>12.286490000000001</v>
      </c>
      <c r="D41" s="4">
        <v>6.9041399999999999</v>
      </c>
      <c r="E41" s="4">
        <v>58.470120000000001</v>
      </c>
      <c r="CI41" s="33" t="s">
        <v>50</v>
      </c>
      <c r="CJ41" s="17">
        <f>CJ38-CJ39</f>
        <v>60</v>
      </c>
      <c r="CN41" t="s">
        <v>50</v>
      </c>
      <c r="CO41" s="14">
        <f>CO38-CO39</f>
        <v>1</v>
      </c>
      <c r="CS41" s="54" t="s">
        <v>50</v>
      </c>
      <c r="CT41" s="15">
        <f>CT38-CT39</f>
        <v>59.999999999999986</v>
      </c>
      <c r="CX41" t="s">
        <v>50</v>
      </c>
      <c r="CY41" s="14">
        <f>CY38-CY39</f>
        <v>60</v>
      </c>
      <c r="EC41" s="13" t="s">
        <v>50</v>
      </c>
      <c r="ED41" s="63">
        <f>ED38-ED39</f>
        <v>60</v>
      </c>
    </row>
    <row r="42" spans="1:137" x14ac:dyDescent="0.3">
      <c r="A42"/>
    </row>
    <row r="43" spans="1:137" x14ac:dyDescent="0.3">
      <c r="A43" s="8">
        <v>2005</v>
      </c>
      <c r="B43" s="16" t="s">
        <v>73</v>
      </c>
      <c r="C43" s="35">
        <f>AVERAGE(C44:C54)</f>
        <v>4.3610059090909088</v>
      </c>
      <c r="D43" s="35">
        <f t="shared" ref="D43:E43" si="123">AVERAGE(D44:D54)</f>
        <v>4.4296478181818193</v>
      </c>
      <c r="E43" s="35">
        <f t="shared" si="123"/>
        <v>42.782344545454549</v>
      </c>
      <c r="CD43" t="s">
        <v>63</v>
      </c>
      <c r="CE43" s="14">
        <f>AVERAGE(CD5:CH36)</f>
        <v>0.25684032902330883</v>
      </c>
      <c r="CG43">
        <f>(CD5-CE43)/CE44</f>
        <v>-0.45335639877742412</v>
      </c>
    </row>
    <row r="44" spans="1:137" x14ac:dyDescent="0.3">
      <c r="A44" s="8">
        <v>2005</v>
      </c>
      <c r="B44" s="3" t="s">
        <v>3</v>
      </c>
      <c r="C44" s="1">
        <v>4.152704</v>
      </c>
      <c r="D44" s="1">
        <v>4.5265370000000003</v>
      </c>
      <c r="E44" s="1">
        <v>41.825020000000002</v>
      </c>
      <c r="CD44" t="s">
        <v>64</v>
      </c>
      <c r="CE44">
        <f>_xlfn.STDEV.P(CD5:CH36)</f>
        <v>0.21593116728017187</v>
      </c>
    </row>
    <row r="45" spans="1:137" x14ac:dyDescent="0.3">
      <c r="A45" s="8">
        <v>2005</v>
      </c>
      <c r="B45" s="3" t="s">
        <v>4</v>
      </c>
      <c r="C45" s="1">
        <v>3.069734</v>
      </c>
      <c r="D45" s="1">
        <v>4.7674240000000001</v>
      </c>
      <c r="E45" s="1">
        <v>38.935299999999998</v>
      </c>
    </row>
    <row r="46" spans="1:137" x14ac:dyDescent="0.3">
      <c r="A46" s="8">
        <v>2005</v>
      </c>
      <c r="B46" s="3" t="s">
        <v>5</v>
      </c>
      <c r="C46" s="1">
        <v>3.5998559999999999</v>
      </c>
      <c r="D46" s="1">
        <v>4.0308890000000002</v>
      </c>
      <c r="E46" s="1">
        <v>38.922409999999999</v>
      </c>
    </row>
    <row r="47" spans="1:137" x14ac:dyDescent="0.3">
      <c r="A47" s="8">
        <v>2005</v>
      </c>
      <c r="B47" s="3" t="s">
        <v>7</v>
      </c>
      <c r="C47" s="1">
        <v>3.2829259999999998</v>
      </c>
      <c r="D47" s="1">
        <v>3.8429069999999999</v>
      </c>
      <c r="E47" s="1">
        <v>38.126519999999999</v>
      </c>
    </row>
    <row r="48" spans="1:137" x14ac:dyDescent="0.3">
      <c r="A48" s="8">
        <v>2005</v>
      </c>
      <c r="B48" s="3" t="s">
        <v>10</v>
      </c>
      <c r="C48" s="1">
        <v>4.4100570000000001</v>
      </c>
      <c r="D48" s="1">
        <v>5.827547</v>
      </c>
      <c r="E48" s="1">
        <v>47.452770000000001</v>
      </c>
    </row>
    <row r="49" spans="1:5" x14ac:dyDescent="0.3">
      <c r="A49" s="8">
        <v>2005</v>
      </c>
      <c r="B49" s="3" t="s">
        <v>12</v>
      </c>
      <c r="C49" s="1">
        <v>4.8327939999999998</v>
      </c>
      <c r="D49" s="1">
        <v>4.9840590000000002</v>
      </c>
      <c r="E49" s="1">
        <v>49.553379999999997</v>
      </c>
    </row>
    <row r="50" spans="1:5" x14ac:dyDescent="0.3">
      <c r="A50" s="8">
        <v>2005</v>
      </c>
      <c r="B50" s="3" t="s">
        <v>21</v>
      </c>
      <c r="C50" s="1">
        <v>2.773129</v>
      </c>
      <c r="D50" s="1">
        <v>3.2984870000000002</v>
      </c>
      <c r="E50" s="1">
        <v>32.637729999999998</v>
      </c>
    </row>
    <row r="51" spans="1:5" x14ac:dyDescent="0.3">
      <c r="A51" s="8">
        <v>2005</v>
      </c>
      <c r="B51" s="3" t="s">
        <v>27</v>
      </c>
      <c r="C51" s="1">
        <v>6.418291</v>
      </c>
      <c r="D51" s="1">
        <v>4.5237319999999999</v>
      </c>
      <c r="E51" s="1">
        <v>44.891559999999998</v>
      </c>
    </row>
    <row r="52" spans="1:5" x14ac:dyDescent="0.3">
      <c r="A52" s="8">
        <v>2005</v>
      </c>
      <c r="B52" s="3" t="s">
        <v>28</v>
      </c>
      <c r="C52" s="1">
        <v>3.7291859999999999</v>
      </c>
      <c r="D52" s="1">
        <v>3.316681</v>
      </c>
      <c r="E52" s="1">
        <v>38.963920000000002</v>
      </c>
    </row>
    <row r="53" spans="1:5" x14ac:dyDescent="0.3">
      <c r="A53" s="8">
        <v>2005</v>
      </c>
      <c r="B53" s="3" t="s">
        <v>30</v>
      </c>
      <c r="C53" s="1">
        <v>4.5108370000000004</v>
      </c>
      <c r="D53" s="1">
        <v>4.089906</v>
      </c>
      <c r="E53" s="1">
        <v>41.815379999999998</v>
      </c>
    </row>
    <row r="54" spans="1:5" x14ac:dyDescent="0.3">
      <c r="A54" s="8">
        <v>2005</v>
      </c>
      <c r="B54" s="3" t="s">
        <v>34</v>
      </c>
      <c r="C54" s="1">
        <v>7.1915509999999996</v>
      </c>
      <c r="D54" s="1">
        <v>5.517957</v>
      </c>
      <c r="E54" s="1">
        <v>57.4818</v>
      </c>
    </row>
    <row r="55" spans="1:5" x14ac:dyDescent="0.3">
      <c r="A55"/>
      <c r="B55" s="33"/>
    </row>
    <row r="56" spans="1:5" x14ac:dyDescent="0.3">
      <c r="A56" s="8">
        <v>2005</v>
      </c>
      <c r="B56" s="16" t="s">
        <v>74</v>
      </c>
      <c r="C56" s="35">
        <f>AVERAGE(C57:C69)</f>
        <v>8.3980983846153858</v>
      </c>
      <c r="D56" s="35">
        <f t="shared" ref="D56:E56" si="124">AVERAGE(D57:D69)</f>
        <v>5.0963292307692303</v>
      </c>
      <c r="E56" s="35">
        <f t="shared" si="124"/>
        <v>46.111489999999996</v>
      </c>
    </row>
    <row r="57" spans="1:5" x14ac:dyDescent="0.3">
      <c r="A57" s="8">
        <v>2005</v>
      </c>
      <c r="B57" s="3" t="s">
        <v>11</v>
      </c>
      <c r="C57" s="1">
        <v>2.585458</v>
      </c>
      <c r="D57" s="1">
        <v>2.708361</v>
      </c>
      <c r="E57" s="1">
        <v>28.275670000000002</v>
      </c>
    </row>
    <row r="58" spans="1:5" x14ac:dyDescent="0.3">
      <c r="A58" s="8">
        <v>2005</v>
      </c>
      <c r="B58" s="3" t="s">
        <v>8</v>
      </c>
      <c r="C58" s="1">
        <v>6.4188929999999997</v>
      </c>
      <c r="D58" s="1">
        <v>4.7707839999999999</v>
      </c>
      <c r="E58" s="1">
        <v>43.718910000000001</v>
      </c>
    </row>
    <row r="59" spans="1:5" x14ac:dyDescent="0.3">
      <c r="A59" s="8">
        <v>2005</v>
      </c>
      <c r="B59" s="3" t="s">
        <v>13</v>
      </c>
      <c r="C59" s="1">
        <v>10.427250000000001</v>
      </c>
      <c r="D59" s="1">
        <v>6.5789689999999998</v>
      </c>
      <c r="E59" s="1">
        <v>56.02308</v>
      </c>
    </row>
    <row r="60" spans="1:5" x14ac:dyDescent="0.3">
      <c r="A60" s="8">
        <v>2005</v>
      </c>
      <c r="B60" s="3" t="s">
        <v>15</v>
      </c>
      <c r="C60" s="1">
        <v>12.79027</v>
      </c>
      <c r="D60" s="1">
        <v>4.2686270000000004</v>
      </c>
      <c r="E60" s="1">
        <v>49.948729999999998</v>
      </c>
    </row>
    <row r="61" spans="1:5" x14ac:dyDescent="0.3">
      <c r="A61" s="8">
        <v>2005</v>
      </c>
      <c r="B61" s="3" t="s">
        <v>16</v>
      </c>
      <c r="C61" s="1">
        <v>5.5415799999999997</v>
      </c>
      <c r="D61" s="1">
        <v>5.9636630000000004</v>
      </c>
      <c r="E61" s="1">
        <v>46.90963</v>
      </c>
    </row>
    <row r="62" spans="1:5" x14ac:dyDescent="0.3">
      <c r="A62" s="8">
        <v>2005</v>
      </c>
      <c r="B62" s="3" t="s">
        <v>17</v>
      </c>
      <c r="C62" s="1">
        <v>5.3142040000000001</v>
      </c>
      <c r="D62" s="1">
        <v>4.2161359999999997</v>
      </c>
      <c r="E62" s="1">
        <v>38.653379999999999</v>
      </c>
    </row>
    <row r="63" spans="1:5" x14ac:dyDescent="0.3">
      <c r="A63" s="8">
        <v>2005</v>
      </c>
      <c r="B63" s="3" t="s">
        <v>18</v>
      </c>
      <c r="C63" s="1">
        <v>12.567819999999999</v>
      </c>
      <c r="D63" s="1">
        <v>7.7355150000000004</v>
      </c>
      <c r="E63" s="1">
        <v>58.458599999999997</v>
      </c>
    </row>
    <row r="64" spans="1:5" x14ac:dyDescent="0.3">
      <c r="A64" s="8">
        <v>2005</v>
      </c>
      <c r="B64" s="3" t="s">
        <v>19</v>
      </c>
      <c r="C64" s="1">
        <v>8.1190829999999998</v>
      </c>
      <c r="D64" s="1">
        <v>5.0879640000000004</v>
      </c>
      <c r="E64" s="1">
        <v>41.191200000000002</v>
      </c>
    </row>
    <row r="65" spans="1:5" x14ac:dyDescent="0.3">
      <c r="A65" s="8">
        <v>2005</v>
      </c>
      <c r="B65" s="3" t="s">
        <v>80</v>
      </c>
      <c r="C65" s="1">
        <v>8.0003810000000009</v>
      </c>
      <c r="D65" s="1">
        <v>4.6713360000000002</v>
      </c>
      <c r="E65" s="1">
        <v>45.722900000000003</v>
      </c>
    </row>
    <row r="66" spans="1:5" x14ac:dyDescent="0.3">
      <c r="A66" s="8">
        <v>2005</v>
      </c>
      <c r="B66" s="3" t="s">
        <v>23</v>
      </c>
      <c r="C66" s="1">
        <v>12.69713</v>
      </c>
      <c r="D66" s="1">
        <v>6.6699510000000002</v>
      </c>
      <c r="E66" s="1">
        <v>53.539549999999998</v>
      </c>
    </row>
    <row r="67" spans="1:5" x14ac:dyDescent="0.3">
      <c r="A67" s="8">
        <v>2005</v>
      </c>
      <c r="B67" s="3" t="s">
        <v>24</v>
      </c>
      <c r="C67" s="1">
        <v>8.1280579999999993</v>
      </c>
      <c r="D67" s="1">
        <v>5.142137</v>
      </c>
      <c r="E67" s="1">
        <v>43.386069999999997</v>
      </c>
    </row>
    <row r="68" spans="1:5" x14ac:dyDescent="0.3">
      <c r="A68" s="8">
        <v>2005</v>
      </c>
      <c r="B68" s="3" t="s">
        <v>26</v>
      </c>
      <c r="C68" s="1">
        <v>9.9126469999999998</v>
      </c>
      <c r="D68" s="1">
        <v>4.1684400000000004</v>
      </c>
      <c r="E68" s="1">
        <v>49.526760000000003</v>
      </c>
    </row>
    <row r="69" spans="1:5" x14ac:dyDescent="0.3">
      <c r="A69" s="8">
        <v>2005</v>
      </c>
      <c r="B69" s="3" t="s">
        <v>31</v>
      </c>
      <c r="C69" s="1">
        <v>6.6725050000000001</v>
      </c>
      <c r="D69" s="1">
        <v>4.270397</v>
      </c>
      <c r="E69" s="1">
        <v>44.094889999999999</v>
      </c>
    </row>
    <row r="70" spans="1:5" x14ac:dyDescent="0.3">
      <c r="A70"/>
      <c r="B70" s="33"/>
    </row>
    <row r="71" spans="1:5" x14ac:dyDescent="0.3">
      <c r="A71" s="8">
        <v>2005</v>
      </c>
      <c r="B71" s="16" t="s">
        <v>75</v>
      </c>
      <c r="C71" s="35">
        <f>AVERAGE(C72:C79)</f>
        <v>13.761791875</v>
      </c>
      <c r="D71" s="35">
        <f t="shared" ref="D71:E71" si="125">AVERAGE(D72:D79)</f>
        <v>5.8216782499999997</v>
      </c>
      <c r="E71" s="35">
        <f t="shared" si="125"/>
        <v>53.219563749999999</v>
      </c>
    </row>
    <row r="72" spans="1:5" x14ac:dyDescent="0.3">
      <c r="A72" s="8">
        <v>2005</v>
      </c>
      <c r="B72" s="3" t="s">
        <v>6</v>
      </c>
      <c r="C72" s="1">
        <v>10.168850000000001</v>
      </c>
      <c r="D72" s="1">
        <v>5.1053059999999997</v>
      </c>
      <c r="E72" s="1">
        <v>48.99924</v>
      </c>
    </row>
    <row r="73" spans="1:5" x14ac:dyDescent="0.3">
      <c r="A73" s="8">
        <v>2005</v>
      </c>
      <c r="B73" s="3" t="s">
        <v>9</v>
      </c>
      <c r="C73" s="1">
        <v>21.32685</v>
      </c>
      <c r="D73" s="1">
        <v>9.6516909999999996</v>
      </c>
      <c r="E73" s="1">
        <v>64.650710000000004</v>
      </c>
    </row>
    <row r="74" spans="1:5" x14ac:dyDescent="0.3">
      <c r="A74" s="8">
        <v>2005</v>
      </c>
      <c r="B74" s="3" t="s">
        <v>14</v>
      </c>
      <c r="C74" s="1">
        <v>19.8581</v>
      </c>
      <c r="D74" s="1">
        <v>7.0868120000000001</v>
      </c>
      <c r="E74" s="1">
        <v>57.977620000000002</v>
      </c>
    </row>
    <row r="75" spans="1:5" x14ac:dyDescent="0.3">
      <c r="A75" s="8">
        <v>2005</v>
      </c>
      <c r="B75" s="3" t="s">
        <v>22</v>
      </c>
      <c r="C75" s="1">
        <v>19.326339999999998</v>
      </c>
      <c r="D75" s="1">
        <v>6.1750990000000003</v>
      </c>
      <c r="E75" s="1">
        <v>62.591900000000003</v>
      </c>
    </row>
    <row r="76" spans="1:5" x14ac:dyDescent="0.3">
      <c r="A76" s="8">
        <v>2005</v>
      </c>
      <c r="B76" s="3" t="s">
        <v>25</v>
      </c>
      <c r="C76" s="1">
        <v>6.5751749999999998</v>
      </c>
      <c r="D76" s="1">
        <v>3.9440559999999998</v>
      </c>
      <c r="E76" s="1">
        <v>39.770440000000001</v>
      </c>
    </row>
    <row r="77" spans="1:5" x14ac:dyDescent="0.3">
      <c r="A77" s="8">
        <v>2005</v>
      </c>
      <c r="B77" s="3" t="s">
        <v>29</v>
      </c>
      <c r="C77" s="1">
        <v>8.5588200000000008</v>
      </c>
      <c r="D77" s="1">
        <v>4.474818</v>
      </c>
      <c r="E77" s="1">
        <v>45.230789999999999</v>
      </c>
    </row>
    <row r="78" spans="1:5" x14ac:dyDescent="0.3">
      <c r="A78" s="8">
        <v>2005</v>
      </c>
      <c r="B78" s="3" t="s">
        <v>32</v>
      </c>
      <c r="C78" s="1">
        <v>13.407920000000001</v>
      </c>
      <c r="D78" s="1">
        <v>5.9323420000000002</v>
      </c>
      <c r="E78" s="1">
        <v>55.421590000000002</v>
      </c>
    </row>
    <row r="79" spans="1:5" x14ac:dyDescent="0.3">
      <c r="A79" s="8">
        <v>2005</v>
      </c>
      <c r="B79" s="3" t="s">
        <v>33</v>
      </c>
      <c r="C79" s="1">
        <v>10.87228</v>
      </c>
      <c r="D79" s="1">
        <v>4.2033019999999999</v>
      </c>
      <c r="E79" s="1">
        <v>51.114220000000003</v>
      </c>
    </row>
    <row r="80" spans="1:5" x14ac:dyDescent="0.3">
      <c r="A80"/>
    </row>
    <row r="81" spans="1:5" x14ac:dyDescent="0.3">
      <c r="A81" s="7">
        <v>2010</v>
      </c>
      <c r="B81" s="5" t="s">
        <v>73</v>
      </c>
      <c r="C81" s="35">
        <f>AVERAGE(C82:C92)</f>
        <v>3.500640909090909</v>
      </c>
      <c r="D81" s="35">
        <f t="shared" ref="D81:E81" si="126">AVERAGE(D82:D92)</f>
        <v>4.047009090909091</v>
      </c>
      <c r="E81" s="35">
        <f t="shared" si="126"/>
        <v>36.784943636363636</v>
      </c>
    </row>
    <row r="82" spans="1:5" x14ac:dyDescent="0.3">
      <c r="A82" s="7">
        <v>2010</v>
      </c>
      <c r="B82" s="2" t="s">
        <v>3</v>
      </c>
      <c r="C82" s="11">
        <v>3.25624</v>
      </c>
      <c r="D82" s="11">
        <v>4.2626499999999998</v>
      </c>
      <c r="E82" s="11">
        <v>35.565689999999996</v>
      </c>
    </row>
    <row r="83" spans="1:5" x14ac:dyDescent="0.3">
      <c r="A83" s="7">
        <v>2010</v>
      </c>
      <c r="B83" s="2" t="s">
        <v>4</v>
      </c>
      <c r="C83" s="11">
        <v>2.5714899999999998</v>
      </c>
      <c r="D83" s="11">
        <v>4.0411200000000003</v>
      </c>
      <c r="E83" s="11">
        <v>35.015360000000001</v>
      </c>
    </row>
    <row r="84" spans="1:5" x14ac:dyDescent="0.3">
      <c r="A84" s="7">
        <v>2010</v>
      </c>
      <c r="B84" s="2" t="s">
        <v>5</v>
      </c>
      <c r="C84" s="11">
        <v>3.2111399999999999</v>
      </c>
      <c r="D84" s="11">
        <v>3.63889</v>
      </c>
      <c r="E84" s="11">
        <v>34.315259999999995</v>
      </c>
    </row>
    <row r="85" spans="1:5" x14ac:dyDescent="0.3">
      <c r="A85" s="7">
        <v>2010</v>
      </c>
      <c r="B85" s="2" t="s">
        <v>7</v>
      </c>
      <c r="C85" s="11">
        <v>2.6253199999999999</v>
      </c>
      <c r="D85" s="11">
        <v>3.7368999999999999</v>
      </c>
      <c r="E85" s="11">
        <v>32.455089999999998</v>
      </c>
    </row>
    <row r="86" spans="1:5" x14ac:dyDescent="0.3">
      <c r="A86" s="7">
        <v>2010</v>
      </c>
      <c r="B86" s="2" t="s">
        <v>10</v>
      </c>
      <c r="C86" s="11">
        <v>3.6616299999999997</v>
      </c>
      <c r="D86" s="11">
        <v>5.41493</v>
      </c>
      <c r="E86" s="11">
        <v>40.16283</v>
      </c>
    </row>
    <row r="87" spans="1:5" x14ac:dyDescent="0.3">
      <c r="A87" s="7">
        <v>2010</v>
      </c>
      <c r="B87" s="2" t="s">
        <v>12</v>
      </c>
      <c r="C87" s="11">
        <v>3.8188399999999998</v>
      </c>
      <c r="D87" s="11">
        <v>4.8658000000000001</v>
      </c>
      <c r="E87" s="11">
        <v>41.662510000000005</v>
      </c>
    </row>
    <row r="88" spans="1:5" x14ac:dyDescent="0.3">
      <c r="A88" s="7">
        <v>2010</v>
      </c>
      <c r="B88" s="2" t="s">
        <v>21</v>
      </c>
      <c r="C88" s="11">
        <v>2.19869</v>
      </c>
      <c r="D88" s="11">
        <v>2.9815399999999999</v>
      </c>
      <c r="E88" s="11">
        <v>28.330020000000001</v>
      </c>
    </row>
    <row r="89" spans="1:5" x14ac:dyDescent="0.3">
      <c r="A89" s="7">
        <v>2010</v>
      </c>
      <c r="B89" s="2" t="s">
        <v>27</v>
      </c>
      <c r="C89" s="11">
        <v>4.9733600000000004</v>
      </c>
      <c r="D89" s="11">
        <v>3.78653</v>
      </c>
      <c r="E89" s="11">
        <v>39.672350000000002</v>
      </c>
    </row>
    <row r="90" spans="1:5" x14ac:dyDescent="0.3">
      <c r="A90" s="7">
        <v>2010</v>
      </c>
      <c r="B90" s="2" t="s">
        <v>28</v>
      </c>
      <c r="C90" s="11">
        <v>3.0356100000000001</v>
      </c>
      <c r="D90" s="11">
        <v>3.4177499999999998</v>
      </c>
      <c r="E90" s="11">
        <v>32.743610000000004</v>
      </c>
    </row>
    <row r="91" spans="1:5" x14ac:dyDescent="0.3">
      <c r="A91" s="7">
        <v>2010</v>
      </c>
      <c r="B91" s="2" t="s">
        <v>30</v>
      </c>
      <c r="C91" s="11">
        <v>3.6071899999999997</v>
      </c>
      <c r="D91" s="11">
        <v>3.9667399999999997</v>
      </c>
      <c r="E91" s="11">
        <v>35.927889999999998</v>
      </c>
    </row>
    <row r="92" spans="1:5" x14ac:dyDescent="0.3">
      <c r="A92" s="7">
        <v>2010</v>
      </c>
      <c r="B92" s="2" t="s">
        <v>34</v>
      </c>
      <c r="C92" s="11">
        <v>5.5475399999999997</v>
      </c>
      <c r="D92" s="11">
        <v>4.4042500000000002</v>
      </c>
      <c r="E92" s="11">
        <v>48.783769999999997</v>
      </c>
    </row>
    <row r="93" spans="1:5" x14ac:dyDescent="0.3">
      <c r="A93"/>
    </row>
    <row r="94" spans="1:5" x14ac:dyDescent="0.3">
      <c r="A94" s="7">
        <v>2010</v>
      </c>
      <c r="B94" s="5" t="s">
        <v>74</v>
      </c>
      <c r="C94" s="35">
        <f>AVERAGE(C95:C107)</f>
        <v>6.6989969230769226</v>
      </c>
      <c r="D94" s="35">
        <f t="shared" ref="D94:E94" si="127">AVERAGE(D95:D107)</f>
        <v>4.4823376923076923</v>
      </c>
      <c r="E94" s="35">
        <f t="shared" si="127"/>
        <v>41.173543076923075</v>
      </c>
    </row>
    <row r="95" spans="1:5" x14ac:dyDescent="0.3">
      <c r="A95" s="7">
        <v>2010</v>
      </c>
      <c r="B95" s="2" t="s">
        <v>11</v>
      </c>
      <c r="C95" s="11">
        <v>2.0876899999999998</v>
      </c>
      <c r="D95" s="11">
        <v>3.0460099999999999</v>
      </c>
      <c r="E95" s="11">
        <v>25.157990000000002</v>
      </c>
    </row>
    <row r="96" spans="1:5" x14ac:dyDescent="0.3">
      <c r="A96" s="7">
        <v>2010</v>
      </c>
      <c r="B96" s="2" t="s">
        <v>8</v>
      </c>
      <c r="C96" s="11">
        <v>5.1291900000000004</v>
      </c>
      <c r="D96" s="11">
        <v>5.0652699999999999</v>
      </c>
      <c r="E96" s="11">
        <v>38.941700000000004</v>
      </c>
    </row>
    <row r="97" spans="1:5" x14ac:dyDescent="0.3">
      <c r="A97" s="7">
        <v>2010</v>
      </c>
      <c r="B97" s="2" t="s">
        <v>13</v>
      </c>
      <c r="C97" s="11">
        <v>8.1833100000000005</v>
      </c>
      <c r="D97" s="11">
        <v>4.8471299999999999</v>
      </c>
      <c r="E97" s="11">
        <v>49.779250000000005</v>
      </c>
    </row>
    <row r="98" spans="1:5" x14ac:dyDescent="0.3">
      <c r="A98" s="7">
        <v>2010</v>
      </c>
      <c r="B98" s="2" t="s">
        <v>15</v>
      </c>
      <c r="C98" s="11">
        <v>10.232900000000001</v>
      </c>
      <c r="D98" s="11">
        <v>3.2932299999999999</v>
      </c>
      <c r="E98" s="11">
        <v>43.187089999999998</v>
      </c>
    </row>
    <row r="99" spans="1:5" x14ac:dyDescent="0.3">
      <c r="A99" s="7">
        <v>2010</v>
      </c>
      <c r="B99" s="2" t="s">
        <v>16</v>
      </c>
      <c r="C99" s="11">
        <v>4.3636599999999994</v>
      </c>
      <c r="D99" s="11">
        <v>5.2737400000000001</v>
      </c>
      <c r="E99" s="11">
        <v>41.186349999999997</v>
      </c>
    </row>
    <row r="100" spans="1:5" x14ac:dyDescent="0.3">
      <c r="A100" s="7">
        <v>2010</v>
      </c>
      <c r="B100" s="2" t="s">
        <v>17</v>
      </c>
      <c r="C100" s="11">
        <v>4.3822200000000002</v>
      </c>
      <c r="D100" s="11">
        <v>3.8379200000000004</v>
      </c>
      <c r="E100" s="11">
        <v>34.760359999999999</v>
      </c>
    </row>
    <row r="101" spans="1:5" x14ac:dyDescent="0.3">
      <c r="A101" s="7">
        <v>2010</v>
      </c>
      <c r="B101" s="2" t="s">
        <v>18</v>
      </c>
      <c r="C101" s="11">
        <v>10.18135</v>
      </c>
      <c r="D101" s="11">
        <v>7.1281399999999993</v>
      </c>
      <c r="E101" s="11">
        <v>53.709569999999992</v>
      </c>
    </row>
    <row r="102" spans="1:5" x14ac:dyDescent="0.3">
      <c r="A102" s="7">
        <v>2010</v>
      </c>
      <c r="B102" s="2" t="s">
        <v>19</v>
      </c>
      <c r="C102" s="11">
        <v>6.4205499999999995</v>
      </c>
      <c r="D102" s="11">
        <v>5.1473399999999998</v>
      </c>
      <c r="E102" s="11">
        <v>37.190339999999999</v>
      </c>
    </row>
    <row r="103" spans="1:5" x14ac:dyDescent="0.3">
      <c r="A103" s="7">
        <v>2010</v>
      </c>
      <c r="B103" s="2" t="s">
        <v>80</v>
      </c>
      <c r="C103" s="11">
        <v>6.3135499999999993</v>
      </c>
      <c r="D103" s="11">
        <v>4.1954400000000005</v>
      </c>
      <c r="E103" s="11">
        <v>40.519570000000002</v>
      </c>
    </row>
    <row r="104" spans="1:5" x14ac:dyDescent="0.3">
      <c r="A104" s="7">
        <v>2010</v>
      </c>
      <c r="B104" s="2" t="s">
        <v>23</v>
      </c>
      <c r="C104" s="11">
        <v>10.37632</v>
      </c>
      <c r="D104" s="11">
        <v>5.7761500000000003</v>
      </c>
      <c r="E104" s="11">
        <v>49.094610000000003</v>
      </c>
    </row>
    <row r="105" spans="1:5" x14ac:dyDescent="0.3">
      <c r="A105" s="7">
        <v>2010</v>
      </c>
      <c r="B105" s="2" t="s">
        <v>24</v>
      </c>
      <c r="C105" s="11">
        <v>6.3138899999999998</v>
      </c>
      <c r="D105" s="11">
        <v>3.8360799999999999</v>
      </c>
      <c r="E105" s="11">
        <v>38.564070000000001</v>
      </c>
    </row>
    <row r="106" spans="1:5" x14ac:dyDescent="0.3">
      <c r="A106" s="7">
        <v>2010</v>
      </c>
      <c r="B106" s="2" t="s">
        <v>26</v>
      </c>
      <c r="C106" s="11">
        <v>7.9093800000000005</v>
      </c>
      <c r="D106" s="11">
        <v>3.5442</v>
      </c>
      <c r="E106" s="11">
        <v>44.19529</v>
      </c>
    </row>
    <row r="107" spans="1:5" x14ac:dyDescent="0.3">
      <c r="A107" s="7">
        <v>2010</v>
      </c>
      <c r="B107" s="2" t="s">
        <v>31</v>
      </c>
      <c r="C107" s="11">
        <v>5.1929500000000006</v>
      </c>
      <c r="D107" s="11">
        <v>3.2797399999999999</v>
      </c>
      <c r="E107" s="11">
        <v>38.96987</v>
      </c>
    </row>
    <row r="108" spans="1:5" x14ac:dyDescent="0.3">
      <c r="A108"/>
    </row>
    <row r="109" spans="1:5" x14ac:dyDescent="0.3">
      <c r="A109" s="7">
        <v>2010</v>
      </c>
      <c r="B109" s="5" t="s">
        <v>75</v>
      </c>
      <c r="C109" s="35">
        <f>AVERAGE(C110:C117)</f>
        <v>11.444232499999998</v>
      </c>
      <c r="D109" s="35">
        <f t="shared" ref="D109:E109" si="128">AVERAGE(D110:D117)</f>
        <v>5.4527849999999995</v>
      </c>
      <c r="E109" s="35">
        <f t="shared" si="128"/>
        <v>47.841987500000002</v>
      </c>
    </row>
    <row r="110" spans="1:5" x14ac:dyDescent="0.3">
      <c r="A110" s="7">
        <v>2010</v>
      </c>
      <c r="B110" s="2" t="s">
        <v>6</v>
      </c>
      <c r="C110" s="11">
        <v>8.30748</v>
      </c>
      <c r="D110" s="11">
        <v>4.7917300000000003</v>
      </c>
      <c r="E110" s="11">
        <v>42.204160000000002</v>
      </c>
    </row>
    <row r="111" spans="1:5" x14ac:dyDescent="0.3">
      <c r="A111" s="7">
        <v>2010</v>
      </c>
      <c r="B111" s="2" t="s">
        <v>9</v>
      </c>
      <c r="C111" s="11">
        <v>17.7971</v>
      </c>
      <c r="D111" s="11">
        <v>8.9146099999999997</v>
      </c>
      <c r="E111" s="11">
        <v>59.934390000000008</v>
      </c>
    </row>
    <row r="112" spans="1:5" x14ac:dyDescent="0.3">
      <c r="A112" s="7">
        <v>2010</v>
      </c>
      <c r="B112" s="2" t="s">
        <v>14</v>
      </c>
      <c r="C112" s="11">
        <v>16.676959999999998</v>
      </c>
      <c r="D112" s="11">
        <v>6.4905400000000002</v>
      </c>
      <c r="E112" s="11">
        <v>53.746720000000003</v>
      </c>
    </row>
    <row r="113" spans="1:5" x14ac:dyDescent="0.3">
      <c r="A113" s="7">
        <v>2010</v>
      </c>
      <c r="B113" s="2" t="s">
        <v>22</v>
      </c>
      <c r="C113" s="11">
        <v>16.27375</v>
      </c>
      <c r="D113" s="11">
        <v>5.6383599999999996</v>
      </c>
      <c r="E113" s="11">
        <v>57.797520000000006</v>
      </c>
    </row>
    <row r="114" spans="1:5" x14ac:dyDescent="0.3">
      <c r="A114" s="7">
        <v>2010</v>
      </c>
      <c r="B114" s="2" t="s">
        <v>25</v>
      </c>
      <c r="C114" s="11">
        <v>4.7723199999999997</v>
      </c>
      <c r="D114" s="11">
        <v>4.26553</v>
      </c>
      <c r="E114" s="11">
        <v>33.439300000000003</v>
      </c>
    </row>
    <row r="115" spans="1:5" x14ac:dyDescent="0.3">
      <c r="A115" s="7">
        <v>2010</v>
      </c>
      <c r="B115" s="2" t="s">
        <v>29</v>
      </c>
      <c r="C115" s="11">
        <v>7.0561700000000007</v>
      </c>
      <c r="D115" s="11">
        <v>4.2148500000000002</v>
      </c>
      <c r="E115" s="11">
        <v>39.828089999999996</v>
      </c>
    </row>
    <row r="116" spans="1:5" x14ac:dyDescent="0.3">
      <c r="A116" s="7">
        <v>2010</v>
      </c>
      <c r="B116" s="2" t="s">
        <v>32</v>
      </c>
      <c r="C116" s="11">
        <v>11.437100000000001</v>
      </c>
      <c r="D116" s="11">
        <v>5.7092200000000002</v>
      </c>
      <c r="E116" s="11">
        <v>50.723179999999999</v>
      </c>
    </row>
    <row r="117" spans="1:5" x14ac:dyDescent="0.3">
      <c r="A117" s="7">
        <v>2010</v>
      </c>
      <c r="B117" s="2" t="s">
        <v>33</v>
      </c>
      <c r="C117" s="11">
        <v>9.2329799999999995</v>
      </c>
      <c r="D117" s="11">
        <v>3.5974399999999997</v>
      </c>
      <c r="E117" s="11">
        <v>45.062539999999998</v>
      </c>
    </row>
    <row r="118" spans="1:5" x14ac:dyDescent="0.3">
      <c r="A118"/>
    </row>
    <row r="119" spans="1:5" x14ac:dyDescent="0.3">
      <c r="A119" s="8">
        <v>2015</v>
      </c>
      <c r="B119" s="16" t="s">
        <v>73</v>
      </c>
      <c r="C119" s="35">
        <f>AVERAGE(C120:C130)</f>
        <v>2.741871818181818</v>
      </c>
      <c r="D119" s="35">
        <f t="shared" ref="D119:E119" si="129">AVERAGE(D120:D130)</f>
        <v>3.0759409090909089</v>
      </c>
      <c r="E119" s="35">
        <f t="shared" si="129"/>
        <v>30.645918181818182</v>
      </c>
    </row>
    <row r="120" spans="1:5" x14ac:dyDescent="0.3">
      <c r="A120" s="8">
        <v>2015</v>
      </c>
      <c r="B120" s="3" t="s">
        <v>3</v>
      </c>
      <c r="C120" s="1">
        <v>2.5915699999999999</v>
      </c>
      <c r="D120" s="1">
        <v>3.4176600000000001</v>
      </c>
      <c r="E120" s="1">
        <v>29.237400000000001</v>
      </c>
    </row>
    <row r="121" spans="1:5" x14ac:dyDescent="0.3">
      <c r="A121" s="8">
        <v>2015</v>
      </c>
      <c r="B121" s="3" t="s">
        <v>4</v>
      </c>
      <c r="C121" s="1">
        <v>1.9523999999999999</v>
      </c>
      <c r="D121" s="1">
        <v>3.0778799999999999</v>
      </c>
      <c r="E121" s="1">
        <v>29.762699999999999</v>
      </c>
    </row>
    <row r="122" spans="1:5" x14ac:dyDescent="0.3">
      <c r="A122" s="8">
        <v>2015</v>
      </c>
      <c r="B122" s="3" t="s">
        <v>5</v>
      </c>
      <c r="C122" s="1">
        <v>2.4873400000000001</v>
      </c>
      <c r="D122" s="1">
        <v>2.3936000000000002</v>
      </c>
      <c r="E122" s="1">
        <v>29.018699999999999</v>
      </c>
    </row>
    <row r="123" spans="1:5" x14ac:dyDescent="0.3">
      <c r="A123" s="8">
        <v>2015</v>
      </c>
      <c r="B123" s="3" t="s">
        <v>7</v>
      </c>
      <c r="C123" s="1">
        <v>1.96933</v>
      </c>
      <c r="D123" s="1">
        <v>3.0856300000000001</v>
      </c>
      <c r="E123" s="1">
        <v>27.235199999999999</v>
      </c>
    </row>
    <row r="124" spans="1:5" x14ac:dyDescent="0.3">
      <c r="A124" s="8">
        <v>2015</v>
      </c>
      <c r="B124" s="3" t="s">
        <v>10</v>
      </c>
      <c r="C124" s="1">
        <v>2.6498200000000001</v>
      </c>
      <c r="D124" s="1">
        <v>3.9708299999999999</v>
      </c>
      <c r="E124" s="1">
        <v>32.568800000000003</v>
      </c>
    </row>
    <row r="125" spans="1:5" x14ac:dyDescent="0.3">
      <c r="A125" s="8">
        <v>2015</v>
      </c>
      <c r="B125" s="3" t="s">
        <v>12</v>
      </c>
      <c r="C125" s="1">
        <v>3.1538300000000001</v>
      </c>
      <c r="D125" s="1">
        <v>3.6208200000000001</v>
      </c>
      <c r="E125" s="1">
        <v>33.789299999999997</v>
      </c>
    </row>
    <row r="126" spans="1:5" x14ac:dyDescent="0.3">
      <c r="A126" s="8">
        <v>2015</v>
      </c>
      <c r="B126" s="3" t="s">
        <v>21</v>
      </c>
      <c r="C126" s="1">
        <v>1.62629</v>
      </c>
      <c r="D126" s="1">
        <v>2.0995599999999999</v>
      </c>
      <c r="E126" s="1">
        <v>23.714099999999998</v>
      </c>
    </row>
    <row r="127" spans="1:5" x14ac:dyDescent="0.3">
      <c r="A127" s="8">
        <v>2015</v>
      </c>
      <c r="B127" s="3" t="s">
        <v>27</v>
      </c>
      <c r="C127" s="1">
        <v>4.1569399999999996</v>
      </c>
      <c r="D127" s="1">
        <v>2.8141699999999998</v>
      </c>
      <c r="E127" s="1">
        <v>34.087899999999998</v>
      </c>
    </row>
    <row r="128" spans="1:5" x14ac:dyDescent="0.3">
      <c r="A128" s="8">
        <v>2015</v>
      </c>
      <c r="B128" s="3" t="s">
        <v>28</v>
      </c>
      <c r="C128" s="1">
        <v>2.1807799999999999</v>
      </c>
      <c r="D128" s="1">
        <v>2.8392900000000001</v>
      </c>
      <c r="E128" s="1">
        <v>26.9467</v>
      </c>
    </row>
    <row r="129" spans="1:5" x14ac:dyDescent="0.3">
      <c r="A129" s="8">
        <v>2015</v>
      </c>
      <c r="B129" s="3" t="s">
        <v>30</v>
      </c>
      <c r="C129" s="1">
        <v>3.0046400000000002</v>
      </c>
      <c r="D129" s="1">
        <v>3.5151300000000001</v>
      </c>
      <c r="E129" s="1">
        <v>31.7438</v>
      </c>
    </row>
    <row r="130" spans="1:5" x14ac:dyDescent="0.3">
      <c r="A130" s="8">
        <v>2015</v>
      </c>
      <c r="B130" s="3" t="s">
        <v>34</v>
      </c>
      <c r="C130" s="1">
        <v>4.3876499999999998</v>
      </c>
      <c r="D130" s="1">
        <v>3.0007799999999998</v>
      </c>
      <c r="E130" s="1">
        <v>39.000500000000002</v>
      </c>
    </row>
    <row r="131" spans="1:5" x14ac:dyDescent="0.3">
      <c r="A131"/>
      <c r="B131" s="33"/>
    </row>
    <row r="132" spans="1:5" x14ac:dyDescent="0.3">
      <c r="A132" s="8">
        <v>2015</v>
      </c>
      <c r="B132" s="16" t="s">
        <v>74</v>
      </c>
      <c r="C132" s="35">
        <f>AVERAGE(C133:C145)</f>
        <v>5.2403915384615383</v>
      </c>
      <c r="D132" s="35">
        <f t="shared" ref="D132:E132" si="130">AVERAGE(D133:D145)</f>
        <v>3.3519615384615387</v>
      </c>
      <c r="E132" s="35">
        <f t="shared" si="130"/>
        <v>35.078492307692315</v>
      </c>
    </row>
    <row r="133" spans="1:5" x14ac:dyDescent="0.3">
      <c r="A133" s="8">
        <v>2015</v>
      </c>
      <c r="B133" s="3" t="s">
        <v>11</v>
      </c>
      <c r="C133" s="1">
        <v>1.4750700000000001</v>
      </c>
      <c r="D133" s="1">
        <v>2.1930100000000001</v>
      </c>
      <c r="E133" s="1">
        <v>20.363600000000002</v>
      </c>
    </row>
    <row r="134" spans="1:5" x14ac:dyDescent="0.3">
      <c r="A134" s="8">
        <v>2015</v>
      </c>
      <c r="B134" s="3" t="s">
        <v>8</v>
      </c>
      <c r="C134" s="1">
        <v>3.8801199999999998</v>
      </c>
      <c r="D134" s="1">
        <v>4.0811099999999998</v>
      </c>
      <c r="E134" s="1">
        <v>33.501399999999997</v>
      </c>
    </row>
    <row r="135" spans="1:5" x14ac:dyDescent="0.3">
      <c r="A135" s="8">
        <v>2015</v>
      </c>
      <c r="B135" s="3" t="s">
        <v>13</v>
      </c>
      <c r="C135" s="1">
        <v>6.3490700000000002</v>
      </c>
      <c r="D135" s="1">
        <v>4.01119</v>
      </c>
      <c r="E135" s="1">
        <v>41.534599999999998</v>
      </c>
    </row>
    <row r="136" spans="1:5" x14ac:dyDescent="0.3">
      <c r="A136" s="8">
        <v>2015</v>
      </c>
      <c r="B136" s="3" t="s">
        <v>15</v>
      </c>
      <c r="C136" s="1">
        <v>8.1968599999999991</v>
      </c>
      <c r="D136" s="1">
        <v>2.05348</v>
      </c>
      <c r="E136" s="1">
        <v>35.706499999999998</v>
      </c>
    </row>
    <row r="137" spans="1:5" x14ac:dyDescent="0.3">
      <c r="A137" s="8">
        <v>2015</v>
      </c>
      <c r="B137" s="3" t="s">
        <v>16</v>
      </c>
      <c r="C137" s="1">
        <v>3.52447</v>
      </c>
      <c r="D137" s="1">
        <v>4.2097300000000004</v>
      </c>
      <c r="E137" s="1">
        <v>35.756900000000002</v>
      </c>
    </row>
    <row r="138" spans="1:5" x14ac:dyDescent="0.3">
      <c r="A138" s="8">
        <v>2015</v>
      </c>
      <c r="B138" s="3" t="s">
        <v>17</v>
      </c>
      <c r="C138" s="1">
        <v>3.3370700000000002</v>
      </c>
      <c r="D138" s="1">
        <v>2.44679</v>
      </c>
      <c r="E138" s="1">
        <v>29.679400000000001</v>
      </c>
    </row>
    <row r="139" spans="1:5" x14ac:dyDescent="0.3">
      <c r="A139" s="8">
        <v>2015</v>
      </c>
      <c r="B139" s="3" t="s">
        <v>18</v>
      </c>
      <c r="C139" s="1">
        <v>8.2745300000000004</v>
      </c>
      <c r="D139" s="1">
        <v>5.2289899999999996</v>
      </c>
      <c r="E139" s="1">
        <v>48.527900000000002</v>
      </c>
    </row>
    <row r="140" spans="1:5" x14ac:dyDescent="0.3">
      <c r="A140" s="8">
        <v>2015</v>
      </c>
      <c r="B140" s="3" t="s">
        <v>19</v>
      </c>
      <c r="C140" s="1">
        <v>4.9551999999999996</v>
      </c>
      <c r="D140" s="1">
        <v>3.7303000000000002</v>
      </c>
      <c r="E140" s="1">
        <v>32.277999999999999</v>
      </c>
    </row>
    <row r="141" spans="1:5" x14ac:dyDescent="0.3">
      <c r="A141" s="8">
        <v>2015</v>
      </c>
      <c r="B141" s="3" t="s">
        <v>80</v>
      </c>
      <c r="C141" s="1">
        <v>5.0359600000000002</v>
      </c>
      <c r="D141" s="1">
        <v>3.4963299999999999</v>
      </c>
      <c r="E141" s="1">
        <v>34.058599999999998</v>
      </c>
    </row>
    <row r="142" spans="1:5" x14ac:dyDescent="0.3">
      <c r="A142" s="8">
        <v>2015</v>
      </c>
      <c r="B142" s="3" t="s">
        <v>23</v>
      </c>
      <c r="C142" s="1">
        <v>8.3322299999999991</v>
      </c>
      <c r="D142" s="1">
        <v>4.1303000000000001</v>
      </c>
      <c r="E142" s="1">
        <v>43.617800000000003</v>
      </c>
    </row>
    <row r="143" spans="1:5" x14ac:dyDescent="0.3">
      <c r="A143" s="8">
        <v>2015</v>
      </c>
      <c r="B143" s="3" t="s">
        <v>24</v>
      </c>
      <c r="C143" s="1">
        <v>4.5357200000000004</v>
      </c>
      <c r="D143" s="1">
        <v>2.84938</v>
      </c>
      <c r="E143" s="1">
        <v>31.4954</v>
      </c>
    </row>
    <row r="144" spans="1:5" x14ac:dyDescent="0.3">
      <c r="A144" s="8">
        <v>2015</v>
      </c>
      <c r="B144" s="3" t="s">
        <v>26</v>
      </c>
      <c r="C144" s="1">
        <v>6.2801900000000002</v>
      </c>
      <c r="D144" s="1">
        <v>2.6233</v>
      </c>
      <c r="E144" s="1">
        <v>37.2119</v>
      </c>
    </row>
    <row r="145" spans="1:5" x14ac:dyDescent="0.3">
      <c r="A145" s="8">
        <v>2015</v>
      </c>
      <c r="B145" s="3" t="s">
        <v>31</v>
      </c>
      <c r="C145" s="1">
        <v>3.9485999999999999</v>
      </c>
      <c r="D145" s="1">
        <v>2.5215900000000002</v>
      </c>
      <c r="E145" s="1">
        <v>32.288400000000003</v>
      </c>
    </row>
    <row r="146" spans="1:5" x14ac:dyDescent="0.3">
      <c r="A146"/>
      <c r="B146" s="33"/>
    </row>
    <row r="147" spans="1:5" x14ac:dyDescent="0.3">
      <c r="A147" s="8">
        <v>2015</v>
      </c>
      <c r="B147" s="16" t="s">
        <v>75</v>
      </c>
      <c r="C147" s="35">
        <f>AVERAGE(C148:C155)</f>
        <v>9.340221249999999</v>
      </c>
      <c r="D147" s="35">
        <f t="shared" ref="D147:E147" si="131">AVERAGE(D148:D155)</f>
        <v>4.0256449999999999</v>
      </c>
      <c r="E147" s="35">
        <f t="shared" si="131"/>
        <v>41.753212499999997</v>
      </c>
    </row>
    <row r="148" spans="1:5" x14ac:dyDescent="0.3">
      <c r="A148" s="8">
        <v>2015</v>
      </c>
      <c r="B148" s="3" t="s">
        <v>6</v>
      </c>
      <c r="C148" s="1">
        <v>6.6499100000000002</v>
      </c>
      <c r="D148" s="1">
        <v>4.4530099999999999</v>
      </c>
      <c r="E148" s="1">
        <v>35.519100000000002</v>
      </c>
    </row>
    <row r="149" spans="1:5" x14ac:dyDescent="0.3">
      <c r="A149" s="8">
        <v>2015</v>
      </c>
      <c r="B149" s="3" t="s">
        <v>9</v>
      </c>
      <c r="C149" s="1">
        <v>14.84</v>
      </c>
      <c r="D149" s="1">
        <v>6.9009200000000002</v>
      </c>
      <c r="E149" s="1">
        <v>53.245899999999999</v>
      </c>
    </row>
    <row r="150" spans="1:5" x14ac:dyDescent="0.3">
      <c r="A150" s="8">
        <v>2015</v>
      </c>
      <c r="B150" s="3" t="s">
        <v>14</v>
      </c>
      <c r="C150" s="1">
        <v>13.6135</v>
      </c>
      <c r="D150" s="1">
        <v>4.1445299999999996</v>
      </c>
      <c r="E150" s="1">
        <v>48.149099999999997</v>
      </c>
    </row>
    <row r="151" spans="1:5" x14ac:dyDescent="0.3">
      <c r="A151" s="8">
        <v>2015</v>
      </c>
      <c r="B151" s="3" t="s">
        <v>22</v>
      </c>
      <c r="C151" s="1">
        <v>13.5349</v>
      </c>
      <c r="D151" s="1">
        <v>3.7267800000000002</v>
      </c>
      <c r="E151" s="1">
        <v>51.379300000000001</v>
      </c>
    </row>
    <row r="152" spans="1:5" x14ac:dyDescent="0.3">
      <c r="A152" s="8">
        <v>2015</v>
      </c>
      <c r="B152" s="3" t="s">
        <v>25</v>
      </c>
      <c r="C152" s="1">
        <v>3.8716200000000001</v>
      </c>
      <c r="D152" s="1">
        <v>3.3607900000000002</v>
      </c>
      <c r="E152" s="1">
        <v>28.385200000000001</v>
      </c>
    </row>
    <row r="153" spans="1:5" x14ac:dyDescent="0.3">
      <c r="A153" s="8">
        <v>2015</v>
      </c>
      <c r="B153" s="3" t="s">
        <v>29</v>
      </c>
      <c r="C153" s="1">
        <v>5.3565800000000001</v>
      </c>
      <c r="D153" s="1">
        <v>3.0711300000000001</v>
      </c>
      <c r="E153" s="1">
        <v>33.348399999999998</v>
      </c>
    </row>
    <row r="154" spans="1:5" x14ac:dyDescent="0.3">
      <c r="A154" s="8">
        <v>2015</v>
      </c>
      <c r="B154" s="3" t="s">
        <v>32</v>
      </c>
      <c r="C154" s="1">
        <v>9.4424499999999991</v>
      </c>
      <c r="D154" s="1">
        <v>4.1185900000000002</v>
      </c>
      <c r="E154" s="1">
        <v>45.097000000000001</v>
      </c>
    </row>
    <row r="155" spans="1:5" x14ac:dyDescent="0.3">
      <c r="A155" s="8">
        <v>2015</v>
      </c>
      <c r="B155" s="3" t="s">
        <v>33</v>
      </c>
      <c r="C155" s="1">
        <v>7.4128100000000003</v>
      </c>
      <c r="D155" s="1">
        <v>2.4294099999999998</v>
      </c>
      <c r="E155" s="1">
        <v>38.901699999999998</v>
      </c>
    </row>
    <row r="156" spans="1:5" x14ac:dyDescent="0.3">
      <c r="A156"/>
    </row>
    <row r="157" spans="1:5" x14ac:dyDescent="0.3">
      <c r="A157" s="7">
        <v>2020</v>
      </c>
      <c r="B157" s="5" t="s">
        <v>73</v>
      </c>
      <c r="C157" s="35">
        <f>AVERAGE(C158:C168)</f>
        <v>2.4176907272727273</v>
      </c>
      <c r="D157" s="35">
        <f t="shared" ref="D157:E157" si="132">AVERAGE(D158:D168)</f>
        <v>5.3182520909090902</v>
      </c>
      <c r="E157" s="35">
        <f t="shared" si="132"/>
        <v>25.035979545454548</v>
      </c>
    </row>
    <row r="158" spans="1:5" x14ac:dyDescent="0.3">
      <c r="A158" s="7">
        <v>2020</v>
      </c>
      <c r="B158" s="2" t="s">
        <v>3</v>
      </c>
      <c r="C158" s="12">
        <v>2.1087609999999999</v>
      </c>
      <c r="D158" s="12">
        <v>5.0119829999999999</v>
      </c>
      <c r="E158" s="12">
        <v>23.479358999999999</v>
      </c>
    </row>
    <row r="159" spans="1:5" x14ac:dyDescent="0.3">
      <c r="A159" s="7">
        <v>2020</v>
      </c>
      <c r="B159" s="2" t="s">
        <v>4</v>
      </c>
      <c r="C159" s="12">
        <v>1.8211979999999999</v>
      </c>
      <c r="D159" s="12">
        <v>6.5137599999999996</v>
      </c>
      <c r="E159" s="12">
        <v>24.620450999999999</v>
      </c>
    </row>
    <row r="160" spans="1:5" x14ac:dyDescent="0.3">
      <c r="A160" s="7">
        <v>2020</v>
      </c>
      <c r="B160" s="2" t="s">
        <v>5</v>
      </c>
      <c r="C160" s="12">
        <v>2.330508</v>
      </c>
      <c r="D160" s="12">
        <v>4.2319749999999994</v>
      </c>
      <c r="E160" s="12">
        <v>23.854994999999999</v>
      </c>
    </row>
    <row r="161" spans="1:5" x14ac:dyDescent="0.3">
      <c r="A161" s="7">
        <v>2020</v>
      </c>
      <c r="B161" s="2" t="s">
        <v>7</v>
      </c>
      <c r="C161" s="12">
        <v>1.666687</v>
      </c>
      <c r="D161" s="12">
        <v>4.9769549999999994</v>
      </c>
      <c r="E161" s="12">
        <v>21.263403</v>
      </c>
    </row>
    <row r="162" spans="1:5" x14ac:dyDescent="0.3">
      <c r="A162" s="7">
        <v>2020</v>
      </c>
      <c r="B162" s="2" t="s">
        <v>10</v>
      </c>
      <c r="C162" s="12">
        <v>2.6226879999999997</v>
      </c>
      <c r="D162" s="12">
        <v>6.8657349999999999</v>
      </c>
      <c r="E162" s="12">
        <v>27.127120999999999</v>
      </c>
    </row>
    <row r="163" spans="1:5" x14ac:dyDescent="0.3">
      <c r="A163" s="7">
        <v>2020</v>
      </c>
      <c r="B163" s="2" t="s">
        <v>12</v>
      </c>
      <c r="C163" s="12">
        <v>2.7196560000000001</v>
      </c>
      <c r="D163" s="12">
        <v>5.3834989999999996</v>
      </c>
      <c r="E163" s="12">
        <v>27.409162999999999</v>
      </c>
    </row>
    <row r="164" spans="1:5" x14ac:dyDescent="0.3">
      <c r="A164" s="7">
        <v>2020</v>
      </c>
      <c r="B164" s="2" t="s">
        <v>21</v>
      </c>
      <c r="C164" s="12">
        <v>1.4591109999999998</v>
      </c>
      <c r="D164" s="12">
        <v>4.867864</v>
      </c>
      <c r="E164" s="12">
        <v>18.839041999999999</v>
      </c>
    </row>
    <row r="165" spans="1:5" x14ac:dyDescent="0.3">
      <c r="A165" s="7">
        <v>2020</v>
      </c>
      <c r="B165" s="2" t="s">
        <v>27</v>
      </c>
      <c r="C165" s="12">
        <v>3.5515629999999998</v>
      </c>
      <c r="D165" s="12">
        <v>4.866079</v>
      </c>
      <c r="E165" s="12">
        <v>28.737288999999997</v>
      </c>
    </row>
    <row r="166" spans="1:5" x14ac:dyDescent="0.3">
      <c r="A166" s="7">
        <v>2020</v>
      </c>
      <c r="B166" s="2" t="s">
        <v>28</v>
      </c>
      <c r="C166" s="12">
        <v>1.9895699999999998</v>
      </c>
      <c r="D166" s="12">
        <v>4.6356320000000002</v>
      </c>
      <c r="E166" s="12">
        <v>22.257635000000001</v>
      </c>
    </row>
    <row r="167" spans="1:5" x14ac:dyDescent="0.3">
      <c r="A167" s="7">
        <v>2020</v>
      </c>
      <c r="B167" s="2" t="s">
        <v>30</v>
      </c>
      <c r="C167" s="12">
        <v>2.5729059999999997</v>
      </c>
      <c r="D167" s="12">
        <v>5.8536700000000002</v>
      </c>
      <c r="E167" s="12">
        <v>25.609836999999999</v>
      </c>
    </row>
    <row r="168" spans="1:5" x14ac:dyDescent="0.3">
      <c r="A168" s="7">
        <v>2020</v>
      </c>
      <c r="B168" s="2" t="s">
        <v>34</v>
      </c>
      <c r="C168" s="12">
        <v>3.7519499999999999</v>
      </c>
      <c r="D168" s="12">
        <v>5.2936209999999999</v>
      </c>
      <c r="E168" s="12">
        <v>32.197479999999999</v>
      </c>
    </row>
    <row r="169" spans="1:5" x14ac:dyDescent="0.3">
      <c r="A169"/>
    </row>
    <row r="170" spans="1:5" x14ac:dyDescent="0.3">
      <c r="A170" s="7">
        <v>2020</v>
      </c>
      <c r="B170" s="5" t="s">
        <v>74</v>
      </c>
      <c r="C170" s="35">
        <f>AVERAGE(C171:C183)</f>
        <v>4.4010682307692299</v>
      </c>
      <c r="D170" s="35">
        <f t="shared" ref="D170:E170" si="133">AVERAGE(D171:D183)</f>
        <v>5.7876470000000007</v>
      </c>
      <c r="E170" s="35">
        <f t="shared" si="133"/>
        <v>29.052998846153841</v>
      </c>
    </row>
    <row r="171" spans="1:5" x14ac:dyDescent="0.3">
      <c r="A171" s="7">
        <v>2020</v>
      </c>
      <c r="B171" s="2" t="s">
        <v>11</v>
      </c>
      <c r="C171" s="12">
        <v>1.423562</v>
      </c>
      <c r="D171" s="12">
        <v>5.242769</v>
      </c>
      <c r="E171" s="12">
        <v>17.528493999999998</v>
      </c>
    </row>
    <row r="172" spans="1:5" x14ac:dyDescent="0.3">
      <c r="A172" s="7">
        <v>2020</v>
      </c>
      <c r="B172" s="2" t="s">
        <v>8</v>
      </c>
      <c r="C172" s="12">
        <v>3.3677769999999998</v>
      </c>
      <c r="D172" s="12">
        <v>5.9662629999999996</v>
      </c>
      <c r="E172" s="12">
        <v>27.654995999999997</v>
      </c>
    </row>
    <row r="173" spans="1:5" x14ac:dyDescent="0.3">
      <c r="A173" s="7">
        <v>2020</v>
      </c>
      <c r="B173" s="2" t="s">
        <v>13</v>
      </c>
      <c r="C173" s="12">
        <v>5.2849699999999995</v>
      </c>
      <c r="D173" s="12">
        <v>7.0061139999999993</v>
      </c>
      <c r="E173" s="12">
        <v>33.445307999999997</v>
      </c>
    </row>
    <row r="174" spans="1:5" x14ac:dyDescent="0.3">
      <c r="A174" s="7">
        <v>2020</v>
      </c>
      <c r="B174" s="2" t="s">
        <v>15</v>
      </c>
      <c r="C174" s="12">
        <v>6.612616</v>
      </c>
      <c r="D174" s="12">
        <v>3.7525439999999999</v>
      </c>
      <c r="E174" s="12">
        <v>29.810502999999997</v>
      </c>
    </row>
    <row r="175" spans="1:5" x14ac:dyDescent="0.3">
      <c r="A175" s="7">
        <v>2020</v>
      </c>
      <c r="B175" s="2" t="s">
        <v>16</v>
      </c>
      <c r="C175" s="12">
        <v>2.8905339999999997</v>
      </c>
      <c r="D175" s="12">
        <v>6.9714899999999993</v>
      </c>
      <c r="E175" s="12">
        <v>29.400570999999999</v>
      </c>
    </row>
    <row r="176" spans="1:5" x14ac:dyDescent="0.3">
      <c r="A176" s="7">
        <v>2020</v>
      </c>
      <c r="B176" s="2" t="s">
        <v>17</v>
      </c>
      <c r="C176" s="12">
        <v>2.895743</v>
      </c>
      <c r="D176" s="12">
        <v>5.6715439999999999</v>
      </c>
      <c r="E176" s="12">
        <v>24.859392999999997</v>
      </c>
    </row>
    <row r="177" spans="1:5" x14ac:dyDescent="0.3">
      <c r="A177" s="7">
        <v>2020</v>
      </c>
      <c r="B177" s="2" t="s">
        <v>18</v>
      </c>
      <c r="C177" s="12">
        <v>7.0304489999999999</v>
      </c>
      <c r="D177" s="12">
        <v>7.9840999999999998</v>
      </c>
      <c r="E177" s="12">
        <v>42.266300999999999</v>
      </c>
    </row>
    <row r="178" spans="1:5" x14ac:dyDescent="0.3">
      <c r="A178" s="7">
        <v>2020</v>
      </c>
      <c r="B178" s="2" t="s">
        <v>19</v>
      </c>
      <c r="C178" s="12">
        <v>4.4382199999999994</v>
      </c>
      <c r="D178" s="12">
        <v>5.858555</v>
      </c>
      <c r="E178" s="12">
        <v>27.449949</v>
      </c>
    </row>
    <row r="179" spans="1:5" x14ac:dyDescent="0.3">
      <c r="A179" s="7">
        <v>2020</v>
      </c>
      <c r="B179" s="2" t="s">
        <v>80</v>
      </c>
      <c r="C179" s="12">
        <v>4.4790289999999997</v>
      </c>
      <c r="D179" s="12">
        <v>5.3654389999999994</v>
      </c>
      <c r="E179" s="12">
        <v>28.937137999999997</v>
      </c>
    </row>
    <row r="180" spans="1:5" x14ac:dyDescent="0.3">
      <c r="A180" s="7">
        <v>2020</v>
      </c>
      <c r="B180" s="2" t="s">
        <v>23</v>
      </c>
      <c r="C180" s="12">
        <v>6.9665569999999999</v>
      </c>
      <c r="D180" s="12">
        <v>6.2626019999999993</v>
      </c>
      <c r="E180" s="12">
        <v>36.779730999999998</v>
      </c>
    </row>
    <row r="181" spans="1:5" x14ac:dyDescent="0.3">
      <c r="A181" s="7">
        <v>2020</v>
      </c>
      <c r="B181" s="2" t="s">
        <v>24</v>
      </c>
      <c r="C181" s="12">
        <v>3.4717519999999999</v>
      </c>
      <c r="D181" s="12">
        <v>5.5523559999999996</v>
      </c>
      <c r="E181" s="12">
        <v>23.526751999999998</v>
      </c>
    </row>
    <row r="182" spans="1:5" x14ac:dyDescent="0.3">
      <c r="A182" s="7">
        <v>2020</v>
      </c>
      <c r="B182" s="2" t="s">
        <v>26</v>
      </c>
      <c r="C182" s="12">
        <v>5.0047879999999996</v>
      </c>
      <c r="D182" s="12">
        <v>4.7033160000000001</v>
      </c>
      <c r="E182" s="12">
        <v>29.165016999999999</v>
      </c>
    </row>
    <row r="183" spans="1:5" x14ac:dyDescent="0.3">
      <c r="A183" s="7">
        <v>2020</v>
      </c>
      <c r="B183" s="2" t="s">
        <v>31</v>
      </c>
      <c r="C183" s="12">
        <v>3.34789</v>
      </c>
      <c r="D183" s="12">
        <v>4.9023189999999994</v>
      </c>
      <c r="E183" s="12">
        <v>26.864832</v>
      </c>
    </row>
    <row r="184" spans="1:5" x14ac:dyDescent="0.3">
      <c r="A184"/>
    </row>
    <row r="185" spans="1:5" x14ac:dyDescent="0.3">
      <c r="A185" s="7">
        <v>2020</v>
      </c>
      <c r="B185" s="5" t="s">
        <v>75</v>
      </c>
      <c r="C185" s="35">
        <f>AVERAGE(C186:C193)</f>
        <v>8.3039853749999999</v>
      </c>
      <c r="D185" s="35">
        <f t="shared" ref="D185:E185" si="134">AVERAGE(D186:D193)</f>
        <v>6.4416846249999988</v>
      </c>
      <c r="E185" s="35">
        <f t="shared" si="134"/>
        <v>36.018620000000006</v>
      </c>
    </row>
    <row r="186" spans="1:5" x14ac:dyDescent="0.3">
      <c r="A186" s="7">
        <v>2020</v>
      </c>
      <c r="B186" s="2" t="s">
        <v>6</v>
      </c>
      <c r="C186" s="12">
        <v>5.8548859999999996</v>
      </c>
      <c r="D186" s="12">
        <v>6.399813</v>
      </c>
      <c r="E186" s="12">
        <v>29.683534999999999</v>
      </c>
    </row>
    <row r="187" spans="1:5" x14ac:dyDescent="0.3">
      <c r="A187" s="7">
        <v>2020</v>
      </c>
      <c r="B187" s="2" t="s">
        <v>9</v>
      </c>
      <c r="C187" s="12">
        <v>13.687469</v>
      </c>
      <c r="D187" s="12">
        <v>10.523719999999999</v>
      </c>
      <c r="E187" s="12">
        <v>48.053342000000001</v>
      </c>
    </row>
    <row r="188" spans="1:5" x14ac:dyDescent="0.3">
      <c r="A188" s="7">
        <v>2020</v>
      </c>
      <c r="B188" s="2" t="s">
        <v>14</v>
      </c>
      <c r="C188" s="12">
        <v>12.456393</v>
      </c>
      <c r="D188" s="12">
        <v>6.2755029999999996</v>
      </c>
      <c r="E188" s="12">
        <v>42.469836000000001</v>
      </c>
    </row>
    <row r="189" spans="1:5" x14ac:dyDescent="0.3">
      <c r="A189" s="7">
        <v>2020</v>
      </c>
      <c r="B189" s="2" t="s">
        <v>22</v>
      </c>
      <c r="C189" s="12">
        <v>11.812374999999999</v>
      </c>
      <c r="D189" s="12">
        <v>5.8146969999999998</v>
      </c>
      <c r="E189" s="12">
        <v>45.229898999999996</v>
      </c>
    </row>
    <row r="190" spans="1:5" x14ac:dyDescent="0.3">
      <c r="A190" s="7">
        <v>2020</v>
      </c>
      <c r="B190" s="2" t="s">
        <v>25</v>
      </c>
      <c r="C190" s="12">
        <v>3.0606789999999999</v>
      </c>
      <c r="D190" s="12">
        <v>6.7606229999999998</v>
      </c>
      <c r="E190" s="12">
        <v>22.427681999999997</v>
      </c>
    </row>
    <row r="191" spans="1:5" x14ac:dyDescent="0.3">
      <c r="A191" s="7">
        <v>2020</v>
      </c>
      <c r="B191" s="2" t="s">
        <v>29</v>
      </c>
      <c r="C191" s="12">
        <v>5.0830359999999999</v>
      </c>
      <c r="D191" s="12">
        <v>4.9189099999999994</v>
      </c>
      <c r="E191" s="12">
        <v>29.122373</v>
      </c>
    </row>
    <row r="192" spans="1:5" x14ac:dyDescent="0.3">
      <c r="A192" s="7">
        <v>2020</v>
      </c>
      <c r="B192" s="2" t="s">
        <v>32</v>
      </c>
      <c r="C192" s="12">
        <v>8.490988999999999</v>
      </c>
      <c r="D192" s="12">
        <v>6.6278169999999994</v>
      </c>
      <c r="E192" s="12">
        <v>39.774287999999999</v>
      </c>
    </row>
    <row r="193" spans="1:5" x14ac:dyDescent="0.3">
      <c r="A193" s="7">
        <v>2020</v>
      </c>
      <c r="B193" s="2" t="s">
        <v>33</v>
      </c>
      <c r="C193" s="12">
        <v>5.9860559999999996</v>
      </c>
      <c r="D193" s="12">
        <v>4.2123939999999997</v>
      </c>
      <c r="E193" s="12">
        <v>31.388005</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W164"/>
  <sheetViews>
    <sheetView workbookViewId="0">
      <selection activeCell="I6" sqref="I6"/>
    </sheetView>
  </sheetViews>
  <sheetFormatPr baseColWidth="10" defaultRowHeight="14.4" x14ac:dyDescent="0.3"/>
  <cols>
    <col min="1" max="1" width="5" bestFit="1" customWidth="1"/>
    <col min="2" max="2" width="7.6640625" bestFit="1" customWidth="1"/>
    <col min="3" max="5" width="4.5546875" bestFit="1" customWidth="1"/>
    <col min="6" max="10" width="6" customWidth="1"/>
    <col min="11" max="15" width="6.5546875" customWidth="1"/>
    <col min="16" max="16" width="6" customWidth="1"/>
    <col min="17" max="17" width="7.109375" customWidth="1"/>
    <col min="18" max="22" width="6" customWidth="1"/>
    <col min="23" max="23" width="9.109375" customWidth="1"/>
    <col min="24" max="24" width="3.88671875" customWidth="1"/>
    <col min="26" max="40" width="5.5546875" bestFit="1" customWidth="1"/>
  </cols>
  <sheetData>
    <row r="1" spans="1:40" x14ac:dyDescent="0.3">
      <c r="A1" s="5" t="s">
        <v>167</v>
      </c>
      <c r="C1" s="166">
        <v>6.8776299999999999</v>
      </c>
      <c r="D1" s="166">
        <v>4.7742100000000001</v>
      </c>
      <c r="E1" s="166">
        <v>41.112639999999999</v>
      </c>
      <c r="F1" s="66"/>
      <c r="G1" s="165" t="s">
        <v>168</v>
      </c>
      <c r="H1" s="66"/>
      <c r="I1" s="66"/>
      <c r="J1" s="66"/>
      <c r="K1" s="66"/>
      <c r="L1" s="66"/>
      <c r="M1" s="66"/>
      <c r="N1" s="66"/>
      <c r="O1" s="66"/>
      <c r="P1" s="66"/>
      <c r="Q1" s="66"/>
      <c r="R1" s="66"/>
      <c r="S1" s="66"/>
      <c r="T1" s="66"/>
      <c r="U1" s="66"/>
      <c r="V1" s="66"/>
      <c r="W1" s="66"/>
      <c r="X1" s="66"/>
    </row>
    <row r="2" spans="1:40" x14ac:dyDescent="0.3">
      <c r="B2" s="5" t="s">
        <v>104</v>
      </c>
      <c r="C2" s="152">
        <f>MAX(C5:C164)</f>
        <v>22.905110000000001</v>
      </c>
      <c r="D2" s="152">
        <f t="shared" ref="D2:E2" si="0">MAX(D5:D164)</f>
        <v>15.891930000000002</v>
      </c>
      <c r="E2" s="152">
        <f t="shared" si="0"/>
        <v>71.377510000000001</v>
      </c>
      <c r="F2" s="66"/>
      <c r="G2" s="66"/>
      <c r="H2" s="66"/>
      <c r="I2" s="66"/>
      <c r="J2" s="66"/>
      <c r="K2" s="66"/>
      <c r="L2" s="66"/>
      <c r="M2" s="66"/>
      <c r="N2" s="66"/>
      <c r="O2" s="66"/>
      <c r="P2" s="66"/>
      <c r="Q2" s="66"/>
      <c r="R2" s="66"/>
      <c r="S2" s="66"/>
      <c r="T2" s="66"/>
      <c r="U2" s="66"/>
      <c r="V2" s="66"/>
      <c r="W2" s="66"/>
      <c r="X2" s="66"/>
    </row>
    <row r="3" spans="1:40" ht="15.6" x14ac:dyDescent="0.35">
      <c r="B3" s="5" t="s">
        <v>105</v>
      </c>
      <c r="C3" s="152">
        <f>MIN(C5:C164)</f>
        <v>1.423562</v>
      </c>
      <c r="D3" s="152">
        <f t="shared" ref="D3:E3" si="1">MIN(D5:D164)</f>
        <v>2.05348</v>
      </c>
      <c r="E3" s="152">
        <f t="shared" si="1"/>
        <v>17.528493999999998</v>
      </c>
      <c r="F3" s="105"/>
      <c r="G3" s="105"/>
      <c r="H3" s="105"/>
      <c r="I3" s="105"/>
      <c r="J3" s="105"/>
      <c r="K3" s="106" t="s">
        <v>165</v>
      </c>
      <c r="L3" s="106"/>
      <c r="M3" s="106"/>
      <c r="N3" s="106"/>
      <c r="O3" s="106"/>
      <c r="P3" s="105"/>
      <c r="Q3" s="105"/>
      <c r="R3" s="105"/>
      <c r="S3" s="105"/>
      <c r="T3" s="105"/>
      <c r="U3" s="105"/>
      <c r="V3" s="105"/>
      <c r="W3" s="105"/>
      <c r="X3" s="105"/>
      <c r="Z3" s="119" t="s">
        <v>169</v>
      </c>
      <c r="AA3" s="119"/>
      <c r="AB3" s="119"/>
      <c r="AC3" s="119"/>
      <c r="AD3" s="119"/>
      <c r="AE3" s="136" t="s">
        <v>170</v>
      </c>
      <c r="AF3" s="136"/>
      <c r="AG3" s="136"/>
      <c r="AH3" s="136"/>
      <c r="AI3" s="136"/>
      <c r="AJ3" s="133" t="s">
        <v>171</v>
      </c>
      <c r="AK3" s="133"/>
      <c r="AL3" s="133"/>
      <c r="AM3" s="133"/>
      <c r="AN3" s="133"/>
    </row>
    <row r="4" spans="1:40" ht="15.6" x14ac:dyDescent="0.35">
      <c r="B4" s="6" t="s">
        <v>36</v>
      </c>
      <c r="C4" s="18" t="s">
        <v>0</v>
      </c>
      <c r="D4" s="18" t="s">
        <v>1</v>
      </c>
      <c r="E4" s="18" t="s">
        <v>2</v>
      </c>
      <c r="F4" s="37" t="s">
        <v>52</v>
      </c>
      <c r="G4" s="38" t="s">
        <v>51</v>
      </c>
      <c r="H4" s="39" t="s">
        <v>56</v>
      </c>
      <c r="I4" s="39" t="s">
        <v>57</v>
      </c>
      <c r="J4" s="45" t="s">
        <v>58</v>
      </c>
      <c r="K4" s="110" t="s">
        <v>162</v>
      </c>
      <c r="L4" s="41" t="s">
        <v>52</v>
      </c>
      <c r="M4" s="38" t="s">
        <v>51</v>
      </c>
      <c r="N4" s="39" t="s">
        <v>56</v>
      </c>
      <c r="O4" s="39" t="s">
        <v>57</v>
      </c>
      <c r="P4" s="45" t="s">
        <v>58</v>
      </c>
      <c r="Q4" s="111" t="s">
        <v>163</v>
      </c>
      <c r="R4" s="41" t="s">
        <v>52</v>
      </c>
      <c r="S4" s="38" t="s">
        <v>51</v>
      </c>
      <c r="T4" s="39" t="s">
        <v>56</v>
      </c>
      <c r="U4" s="39" t="s">
        <v>57</v>
      </c>
      <c r="V4" s="45" t="s">
        <v>58</v>
      </c>
      <c r="W4" s="111" t="s">
        <v>164</v>
      </c>
      <c r="X4" s="148"/>
      <c r="Z4" s="119">
        <v>2000</v>
      </c>
      <c r="AA4" s="119">
        <v>2005</v>
      </c>
      <c r="AB4" s="119">
        <v>2010</v>
      </c>
      <c r="AC4" s="119">
        <v>2015</v>
      </c>
      <c r="AD4" s="119">
        <v>2020</v>
      </c>
      <c r="AE4" s="167">
        <v>2000</v>
      </c>
      <c r="AF4" s="136">
        <v>2005</v>
      </c>
      <c r="AG4" s="136">
        <v>2010</v>
      </c>
      <c r="AH4" s="136">
        <v>2015</v>
      </c>
      <c r="AI4" s="136">
        <v>2020</v>
      </c>
      <c r="AJ4" s="133">
        <v>2000</v>
      </c>
      <c r="AK4" s="133">
        <v>2005</v>
      </c>
      <c r="AL4" s="133">
        <v>2010</v>
      </c>
      <c r="AM4" s="133">
        <v>2015</v>
      </c>
      <c r="AN4" s="133">
        <v>2020</v>
      </c>
    </row>
    <row r="5" spans="1:40" x14ac:dyDescent="0.3">
      <c r="A5" s="9">
        <v>2000</v>
      </c>
      <c r="B5" s="2" t="s">
        <v>3</v>
      </c>
      <c r="C5" s="4">
        <v>4.8379799999999999</v>
      </c>
      <c r="D5" s="4">
        <v>6.8927899999999998</v>
      </c>
      <c r="E5" s="4">
        <v>49.069099999999999</v>
      </c>
      <c r="F5" s="36">
        <f>IF(C5&gt;=$C$1,1,0)</f>
        <v>0</v>
      </c>
      <c r="G5" s="34">
        <f>IF(C5&lt;$C$1,1,0)</f>
        <v>1</v>
      </c>
      <c r="H5" s="14">
        <f>(C5-$C$1)/($C$2-$C$1)</f>
        <v>-0.12725955671134825</v>
      </c>
      <c r="I5" s="14">
        <f>(C5-$C$1)/($C$1-$C$3)</f>
        <v>-0.37396856804865658</v>
      </c>
      <c r="J5" s="158">
        <f>(H5*F5)+(I5*G5)</f>
        <v>-0.37396856804865658</v>
      </c>
      <c r="K5" s="155">
        <f>(J5*30)+100</f>
        <v>88.780942958540308</v>
      </c>
      <c r="L5" s="36">
        <f>IF(D5&gt;=$D$1,1,0)</f>
        <v>1</v>
      </c>
      <c r="M5" s="34">
        <f>IF(D5&lt;$D$1,1,0)</f>
        <v>0</v>
      </c>
      <c r="N5" s="14">
        <f>(D5-$D$1)/($D$2-$D$1)</f>
        <v>0.19055885559269339</v>
      </c>
      <c r="O5" s="14">
        <f>(D5-$D$1)/($D$1-$D$3)</f>
        <v>0.77868072171806813</v>
      </c>
      <c r="P5" s="19">
        <f>(N5*L5)+(O5*M5)</f>
        <v>0.19055885559269339</v>
      </c>
      <c r="Q5" s="116">
        <f>(P5*30)+100</f>
        <v>105.71676566778081</v>
      </c>
      <c r="R5" s="36">
        <f>IF(E5&gt;=$E$1,1,0)</f>
        <v>1</v>
      </c>
      <c r="S5" s="34">
        <f>IF(E5&lt;$E$1,1,0)</f>
        <v>0</v>
      </c>
      <c r="T5" s="14">
        <f>(E5-$E$1)/($E$2-$E$1)</f>
        <v>0.26289424008759987</v>
      </c>
      <c r="U5" s="14">
        <f>(E5-$E$1)/($E$1-$E$3)</f>
        <v>0.33736477038430818</v>
      </c>
      <c r="V5" s="19">
        <f>(T5*R5)+(U5*S5)</f>
        <v>0.26289424008759987</v>
      </c>
      <c r="W5" s="19">
        <f>(V5*30)+100</f>
        <v>107.886827202628</v>
      </c>
      <c r="X5" s="19"/>
      <c r="Y5" s="2" t="s">
        <v>3</v>
      </c>
      <c r="Z5" s="19">
        <f>K5</f>
        <v>88.780942958540308</v>
      </c>
      <c r="AA5" s="19">
        <f>K37</f>
        <v>85.011595014950302</v>
      </c>
      <c r="AB5" s="19">
        <f>K69</f>
        <v>80.08061138951696</v>
      </c>
      <c r="AC5" s="19">
        <f>K101</f>
        <v>76.424606367210671</v>
      </c>
      <c r="AD5" s="19">
        <f>K133</f>
        <v>73.768924406516376</v>
      </c>
      <c r="AE5" s="113">
        <f>Q5</f>
        <v>105.71676566778081</v>
      </c>
      <c r="AF5" s="19">
        <f>Q37</f>
        <v>97.269045440010586</v>
      </c>
      <c r="AG5" s="19">
        <f>Q69</f>
        <v>94.359307979843635</v>
      </c>
      <c r="AH5" s="19">
        <f>Q101</f>
        <v>85.042065916132799</v>
      </c>
      <c r="AI5" s="19">
        <f>Q133</f>
        <v>100.64160547306462</v>
      </c>
      <c r="AJ5" s="113">
        <f>W5</f>
        <v>107.886827202628</v>
      </c>
      <c r="AK5" s="19">
        <f>W37</f>
        <v>100.70614544189353</v>
      </c>
      <c r="AL5" s="19">
        <f>W69</f>
        <v>92.944052330747951</v>
      </c>
      <c r="AM5" s="19">
        <f>W101</f>
        <v>84.894208168487424</v>
      </c>
      <c r="AN5" s="19">
        <f>W133</f>
        <v>77.56974409842951</v>
      </c>
    </row>
    <row r="6" spans="1:40" x14ac:dyDescent="0.3">
      <c r="A6" s="9">
        <v>2000</v>
      </c>
      <c r="B6" s="2" t="s">
        <v>4</v>
      </c>
      <c r="C6" s="4">
        <v>3.5237400000000001</v>
      </c>
      <c r="D6" s="4">
        <v>7.5950899999999999</v>
      </c>
      <c r="E6" s="4">
        <v>44.382850000000005</v>
      </c>
      <c r="F6" s="36">
        <f t="shared" ref="F6:F69" si="2">IF(C6&gt;=$C$1,1,0)</f>
        <v>0</v>
      </c>
      <c r="G6" s="34">
        <f t="shared" ref="G6:G69" si="3">IF(C6&lt;$C$1,1,0)</f>
        <v>1</v>
      </c>
      <c r="H6" s="14">
        <f t="shared" ref="H6:H69" si="4">(C6-$C$1)/($C$2-$C$1)</f>
        <v>-0.20925872314300187</v>
      </c>
      <c r="I6" s="14">
        <f t="shared" ref="I6:I69" si="5">(C6-$C$1)/($C$1-$C$3)</f>
        <v>-0.61493366052641807</v>
      </c>
      <c r="J6" s="158">
        <f t="shared" ref="J6:J69" si="6">(H6*F6)+(I6*G6)</f>
        <v>-0.61493366052641807</v>
      </c>
      <c r="K6" s="155">
        <f t="shared" ref="K6:K69" si="7">(J6*30)+100</f>
        <v>81.551990184207455</v>
      </c>
      <c r="L6" s="36">
        <f t="shared" ref="L6:L69" si="8">IF(D6&gt;=$D$1,1,0)</f>
        <v>1</v>
      </c>
      <c r="M6" s="34">
        <f t="shared" ref="M6:M69" si="9">IF(D6&lt;$D$1,1,0)</f>
        <v>0</v>
      </c>
      <c r="N6" s="14">
        <f t="shared" ref="N6:N69" si="10">(D6-$D$1)/($D$2-$D$1)</f>
        <v>0.25372828241761791</v>
      </c>
      <c r="O6" s="14">
        <f t="shared" ref="O6:O69" si="11">(D6-$D$1)/($D$1-$D$3)</f>
        <v>1.0368099737937979</v>
      </c>
      <c r="P6" s="19">
        <f t="shared" ref="P6:P69" si="12">(N6*L6)+(O6*M6)</f>
        <v>0.25372828241761791</v>
      </c>
      <c r="Q6" s="116">
        <f t="shared" ref="Q6:Q69" si="13">(P6*30)+100</f>
        <v>107.61184847252854</v>
      </c>
      <c r="R6" s="36">
        <f t="shared" ref="R6:R69" si="14">IF(E6&gt;=$E$1,1,0)</f>
        <v>1</v>
      </c>
      <c r="S6" s="34">
        <f t="shared" ref="S6:S69" si="15">IF(E6&lt;$E$1,1,0)</f>
        <v>0</v>
      </c>
      <c r="T6" s="14">
        <f t="shared" ref="T6:T69" si="16">(E6-$E$1)/($E$2-$E$1)</f>
        <v>0.10805300006244882</v>
      </c>
      <c r="U6" s="14">
        <f t="shared" ref="U6:U69" si="17">(E6-$E$1)/($E$1-$E$3)</f>
        <v>0.13866137022727071</v>
      </c>
      <c r="V6" s="159">
        <f t="shared" ref="V6:V69" si="18">(T6*R6)+(U6*S6)</f>
        <v>0.10805300006244882</v>
      </c>
      <c r="W6" s="159">
        <f t="shared" ref="W6:W69" si="19">(V6*30)+100</f>
        <v>103.24159000187346</v>
      </c>
      <c r="X6" s="159"/>
      <c r="Y6" s="2" t="s">
        <v>4</v>
      </c>
      <c r="Z6" s="19">
        <f t="shared" ref="Z6:Z36" si="20">K6</f>
        <v>81.551990184207455</v>
      </c>
      <c r="AA6" s="19">
        <f t="shared" ref="AA6:AA36" si="21">K38</f>
        <v>79.054738591451368</v>
      </c>
      <c r="AB6" s="19">
        <f t="shared" ref="AB6:AB36" si="22">K70</f>
        <v>76.314156699183059</v>
      </c>
      <c r="AC6" s="19">
        <f t="shared" ref="AC6:AC36" si="23">K102</f>
        <v>72.908863622529083</v>
      </c>
      <c r="AD6" s="19">
        <f t="shared" ref="AD6:AD36" si="24">K134</f>
        <v>72.187189451983357</v>
      </c>
      <c r="AE6" s="113">
        <f t="shared" ref="AE6:AE36" si="25">Q6</f>
        <v>107.61184847252854</v>
      </c>
      <c r="AF6" s="19">
        <f t="shared" ref="AF6:AF36" si="26">Q38</f>
        <v>99.925174493610172</v>
      </c>
      <c r="AG6" s="19">
        <f t="shared" ref="AG6:AG36" si="27">Q70</f>
        <v>91.916617966501633</v>
      </c>
      <c r="AH6" s="19">
        <f t="shared" ref="AH6:AH36" si="28">Q102</f>
        <v>81.295497899460798</v>
      </c>
      <c r="AI6" s="19">
        <f t="shared" ref="AI6:AI36" si="29">Q134</f>
        <v>104.69399301295589</v>
      </c>
      <c r="AJ6" s="113">
        <f t="shared" ref="AJ6:AJ36" si="30">W6</f>
        <v>103.24159000187346</v>
      </c>
      <c r="AK6" s="19">
        <f t="shared" ref="AK6:AK36" si="31">W38</f>
        <v>97.230334310175991</v>
      </c>
      <c r="AL6" s="19">
        <f t="shared" ref="AL6:AL36" si="32">W70</f>
        <v>92.244010022665236</v>
      </c>
      <c r="AM6" s="19">
        <f t="shared" ref="AM6:AM36" si="33">W102</f>
        <v>85.562411291042721</v>
      </c>
      <c r="AN6" s="19">
        <f t="shared" ref="AN6:AN36" si="34">W134</f>
        <v>79.021259875172078</v>
      </c>
    </row>
    <row r="7" spans="1:40" x14ac:dyDescent="0.3">
      <c r="A7" s="9">
        <v>2000</v>
      </c>
      <c r="B7" s="2" t="s">
        <v>5</v>
      </c>
      <c r="C7" s="4">
        <v>4.2012900000000002</v>
      </c>
      <c r="D7" s="4">
        <v>5.6245399999999997</v>
      </c>
      <c r="E7" s="4">
        <v>44.340740000000004</v>
      </c>
      <c r="F7" s="36">
        <f t="shared" si="2"/>
        <v>0</v>
      </c>
      <c r="G7" s="34">
        <f t="shared" si="3"/>
        <v>1</v>
      </c>
      <c r="H7" s="14">
        <f t="shared" si="4"/>
        <v>-0.16698445419991162</v>
      </c>
      <c r="I7" s="14">
        <f t="shared" si="5"/>
        <v>-0.49070528640273647</v>
      </c>
      <c r="J7" s="158">
        <f t="shared" si="6"/>
        <v>-0.49070528640273647</v>
      </c>
      <c r="K7" s="155">
        <f t="shared" si="7"/>
        <v>85.278841407917909</v>
      </c>
      <c r="L7" s="36">
        <f t="shared" si="8"/>
        <v>1</v>
      </c>
      <c r="M7" s="34">
        <f t="shared" si="9"/>
        <v>0</v>
      </c>
      <c r="N7" s="14">
        <f t="shared" si="10"/>
        <v>7.6484207193561221E-2</v>
      </c>
      <c r="O7" s="14">
        <f t="shared" si="11"/>
        <v>0.31253744399481004</v>
      </c>
      <c r="P7" s="159">
        <f t="shared" si="12"/>
        <v>7.6484207193561221E-2</v>
      </c>
      <c r="Q7" s="160">
        <f t="shared" si="13"/>
        <v>102.29452621580684</v>
      </c>
      <c r="R7" s="36">
        <f t="shared" si="14"/>
        <v>1</v>
      </c>
      <c r="S7" s="34">
        <f t="shared" si="15"/>
        <v>0</v>
      </c>
      <c r="T7" s="14">
        <f t="shared" si="16"/>
        <v>0.10666161790881655</v>
      </c>
      <c r="U7" s="14">
        <f t="shared" si="17"/>
        <v>0.13687584871633701</v>
      </c>
      <c r="V7" s="159">
        <f t="shared" si="18"/>
        <v>0.10666161790881655</v>
      </c>
      <c r="W7" s="159">
        <f t="shared" si="19"/>
        <v>103.1998485372645</v>
      </c>
      <c r="X7" s="159"/>
      <c r="Y7" s="2" t="s">
        <v>5</v>
      </c>
      <c r="Z7" s="19">
        <f t="shared" si="20"/>
        <v>85.278841407917909</v>
      </c>
      <c r="AA7" s="19">
        <f t="shared" si="21"/>
        <v>81.970664832194984</v>
      </c>
      <c r="AB7" s="19">
        <f t="shared" si="22"/>
        <v>79.832539674972878</v>
      </c>
      <c r="AC7" s="19">
        <f t="shared" si="23"/>
        <v>75.851291183021544</v>
      </c>
      <c r="AD7" s="19">
        <f t="shared" si="24"/>
        <v>74.98863967225931</v>
      </c>
      <c r="AE7" s="113">
        <f t="shared" si="25"/>
        <v>102.29452621580684</v>
      </c>
      <c r="AF7" s="19">
        <f t="shared" si="26"/>
        <v>91.803806331388998</v>
      </c>
      <c r="AG7" s="19">
        <f t="shared" si="27"/>
        <v>87.481447993736978</v>
      </c>
      <c r="AH7" s="19">
        <f t="shared" si="28"/>
        <v>73.750317010508212</v>
      </c>
      <c r="AI7" s="19">
        <f t="shared" si="29"/>
        <v>94.021071550650007</v>
      </c>
      <c r="AJ7" s="113">
        <f t="shared" si="30"/>
        <v>103.1998485372645</v>
      </c>
      <c r="AK7" s="19">
        <f t="shared" si="31"/>
        <v>97.213937702047815</v>
      </c>
      <c r="AL7" s="19">
        <f t="shared" si="32"/>
        <v>91.353454138216406</v>
      </c>
      <c r="AM7" s="19">
        <f t="shared" si="33"/>
        <v>84.61601280792614</v>
      </c>
      <c r="AN7" s="19">
        <f t="shared" si="34"/>
        <v>78.047568480961743</v>
      </c>
    </row>
    <row r="8" spans="1:40" ht="15" customHeight="1" x14ac:dyDescent="0.3">
      <c r="A8" s="9">
        <v>2000</v>
      </c>
      <c r="B8" s="2" t="s">
        <v>6</v>
      </c>
      <c r="C8" s="4">
        <v>11.801390000000001</v>
      </c>
      <c r="D8" s="4">
        <v>8.1357700000000008</v>
      </c>
      <c r="E8" s="4">
        <v>57.704630000000002</v>
      </c>
      <c r="F8" s="36">
        <f t="shared" si="2"/>
        <v>1</v>
      </c>
      <c r="G8" s="34">
        <f t="shared" si="3"/>
        <v>0</v>
      </c>
      <c r="H8" s="14">
        <f t="shared" si="4"/>
        <v>0.30720737133972409</v>
      </c>
      <c r="I8" s="14">
        <f t="shared" si="5"/>
        <v>0.90276835565673219</v>
      </c>
      <c r="J8" s="158">
        <f t="shared" si="6"/>
        <v>0.30720737133972409</v>
      </c>
      <c r="K8" s="155">
        <f t="shared" si="7"/>
        <v>109.21622114019172</v>
      </c>
      <c r="L8" s="36">
        <f t="shared" si="8"/>
        <v>1</v>
      </c>
      <c r="M8" s="34">
        <f t="shared" si="9"/>
        <v>0</v>
      </c>
      <c r="N8" s="14">
        <f t="shared" si="10"/>
        <v>0.3023605559413261</v>
      </c>
      <c r="O8" s="14">
        <f t="shared" si="11"/>
        <v>1.2355360509863165</v>
      </c>
      <c r="P8" s="159">
        <f t="shared" si="12"/>
        <v>0.3023605559413261</v>
      </c>
      <c r="Q8" s="160">
        <f t="shared" si="13"/>
        <v>109.07081667823978</v>
      </c>
      <c r="R8" s="36">
        <f t="shared" si="14"/>
        <v>1</v>
      </c>
      <c r="S8" s="34">
        <f t="shared" si="15"/>
        <v>0</v>
      </c>
      <c r="T8" s="14">
        <f t="shared" si="16"/>
        <v>0.54822604557693466</v>
      </c>
      <c r="U8" s="14">
        <f t="shared" si="17"/>
        <v>0.70352303619558676</v>
      </c>
      <c r="V8" s="159">
        <f t="shared" si="18"/>
        <v>0.54822604557693466</v>
      </c>
      <c r="W8" s="159">
        <f t="shared" si="19"/>
        <v>116.44678136730803</v>
      </c>
      <c r="X8" s="159"/>
      <c r="Y8" s="2" t="s">
        <v>6</v>
      </c>
      <c r="Z8" s="19">
        <f t="shared" si="20"/>
        <v>109.21622114019172</v>
      </c>
      <c r="AA8" s="19">
        <f t="shared" si="21"/>
        <v>106.16045691524806</v>
      </c>
      <c r="AB8" s="19">
        <f t="shared" si="22"/>
        <v>102.67637208095097</v>
      </c>
      <c r="AC8" s="19">
        <f t="shared" si="23"/>
        <v>98.747430358404046</v>
      </c>
      <c r="AD8" s="19">
        <f t="shared" si="24"/>
        <v>94.374415573843223</v>
      </c>
      <c r="AE8" s="113">
        <f t="shared" si="25"/>
        <v>109.07081667823978</v>
      </c>
      <c r="AF8" s="19">
        <f t="shared" si="26"/>
        <v>100.893427789151</v>
      </c>
      <c r="AG8" s="19">
        <f t="shared" si="27"/>
        <v>100.0472758803064</v>
      </c>
      <c r="AH8" s="19">
        <f t="shared" si="28"/>
        <v>96.458303470024589</v>
      </c>
      <c r="AI8" s="19">
        <f t="shared" si="29"/>
        <v>104.3865189984997</v>
      </c>
      <c r="AJ8" s="113">
        <f t="shared" si="30"/>
        <v>116.44678136730803</v>
      </c>
      <c r="AK8" s="19">
        <f t="shared" si="31"/>
        <v>107.81757859855337</v>
      </c>
      <c r="AL8" s="19">
        <f t="shared" si="32"/>
        <v>101.08196731061459</v>
      </c>
      <c r="AM8" s="19">
        <f t="shared" si="33"/>
        <v>92.884787941865696</v>
      </c>
      <c r="AN8" s="19">
        <f t="shared" si="34"/>
        <v>85.461710167499817</v>
      </c>
    </row>
    <row r="9" spans="1:40" x14ac:dyDescent="0.3">
      <c r="A9" s="9">
        <v>2000</v>
      </c>
      <c r="B9" s="2" t="s">
        <v>7</v>
      </c>
      <c r="C9" s="4">
        <v>3.8646500000000001</v>
      </c>
      <c r="D9" s="4">
        <v>5.6855900000000004</v>
      </c>
      <c r="E9" s="4">
        <v>43.45261</v>
      </c>
      <c r="F9" s="36">
        <f t="shared" si="2"/>
        <v>0</v>
      </c>
      <c r="G9" s="34">
        <f t="shared" si="3"/>
        <v>1</v>
      </c>
      <c r="H9" s="14">
        <f t="shared" si="4"/>
        <v>-0.1879883799574231</v>
      </c>
      <c r="I9" s="14">
        <f t="shared" si="5"/>
        <v>-0.55242802253290568</v>
      </c>
      <c r="J9" s="158">
        <f t="shared" si="6"/>
        <v>-0.55242802253290568</v>
      </c>
      <c r="K9" s="155">
        <f t="shared" si="7"/>
        <v>83.427159324012834</v>
      </c>
      <c r="L9" s="36">
        <f t="shared" si="8"/>
        <v>1</v>
      </c>
      <c r="M9" s="34">
        <f t="shared" si="9"/>
        <v>0</v>
      </c>
      <c r="N9" s="14">
        <f t="shared" si="10"/>
        <v>8.1975441007688638E-2</v>
      </c>
      <c r="O9" s="14">
        <f t="shared" si="11"/>
        <v>0.33497627474979152</v>
      </c>
      <c r="P9" s="159">
        <f t="shared" si="12"/>
        <v>8.1975441007688638E-2</v>
      </c>
      <c r="Q9" s="160">
        <f t="shared" si="13"/>
        <v>102.45926323023066</v>
      </c>
      <c r="R9" s="36">
        <f t="shared" si="14"/>
        <v>1</v>
      </c>
      <c r="S9" s="34">
        <f t="shared" si="15"/>
        <v>0</v>
      </c>
      <c r="T9" s="14">
        <f t="shared" si="16"/>
        <v>7.731637373628239E-2</v>
      </c>
      <c r="U9" s="14">
        <f t="shared" si="17"/>
        <v>9.9217923769637492E-2</v>
      </c>
      <c r="V9" s="159">
        <f t="shared" si="18"/>
        <v>7.731637373628239E-2</v>
      </c>
      <c r="W9" s="159">
        <f t="shared" si="19"/>
        <v>102.31949121208847</v>
      </c>
      <c r="X9" s="159"/>
      <c r="Y9" s="2" t="s">
        <v>7</v>
      </c>
      <c r="Z9" s="19">
        <f t="shared" si="20"/>
        <v>83.427159324012834</v>
      </c>
      <c r="AA9" s="19">
        <f t="shared" si="21"/>
        <v>80.227397238171577</v>
      </c>
      <c r="AB9" s="19">
        <f t="shared" si="22"/>
        <v>76.610247617008071</v>
      </c>
      <c r="AC9" s="19">
        <f t="shared" si="23"/>
        <v>73.001986773908939</v>
      </c>
      <c r="AD9" s="19">
        <f t="shared" si="24"/>
        <v>71.337304558725705</v>
      </c>
      <c r="AE9" s="113">
        <f t="shared" si="25"/>
        <v>102.45926323023066</v>
      </c>
      <c r="AF9" s="19">
        <f t="shared" si="26"/>
        <v>89.731031745156628</v>
      </c>
      <c r="AG9" s="19">
        <f t="shared" si="27"/>
        <v>88.562150599287691</v>
      </c>
      <c r="AH9" s="19">
        <f t="shared" si="28"/>
        <v>81.380952906021548</v>
      </c>
      <c r="AI9" s="19">
        <f t="shared" si="29"/>
        <v>100.54708609319177</v>
      </c>
      <c r="AJ9" s="113">
        <f t="shared" si="30"/>
        <v>102.31949121208847</v>
      </c>
      <c r="AK9" s="19">
        <f t="shared" si="31"/>
        <v>96.201533012897727</v>
      </c>
      <c r="AL9" s="19">
        <f t="shared" si="32"/>
        <v>88.987241683459729</v>
      </c>
      <c r="AM9" s="19">
        <f t="shared" si="33"/>
        <v>82.347327734487394</v>
      </c>
      <c r="AN9" s="19">
        <f t="shared" si="34"/>
        <v>74.750957274433432</v>
      </c>
    </row>
    <row r="10" spans="1:40" x14ac:dyDescent="0.3">
      <c r="A10" s="9">
        <v>2000</v>
      </c>
      <c r="B10" s="2" t="s">
        <v>8</v>
      </c>
      <c r="C10" s="4">
        <v>7.1508500000000002</v>
      </c>
      <c r="D10" s="4">
        <v>7.9380000000000006</v>
      </c>
      <c r="E10" s="4">
        <v>51.139310000000002</v>
      </c>
      <c r="F10" s="36">
        <f t="shared" si="2"/>
        <v>1</v>
      </c>
      <c r="G10" s="34">
        <f t="shared" si="3"/>
        <v>0</v>
      </c>
      <c r="H10" s="14">
        <f t="shared" si="4"/>
        <v>1.7046971825889049E-2</v>
      </c>
      <c r="I10" s="14">
        <f t="shared" si="5"/>
        <v>5.0094718291007791E-2</v>
      </c>
      <c r="J10" s="158">
        <f t="shared" si="6"/>
        <v>1.7046971825889049E-2</v>
      </c>
      <c r="K10" s="155">
        <f t="shared" si="7"/>
        <v>100.51140915477667</v>
      </c>
      <c r="L10" s="36">
        <f t="shared" si="8"/>
        <v>1</v>
      </c>
      <c r="M10" s="34">
        <f t="shared" si="9"/>
        <v>0</v>
      </c>
      <c r="N10" s="14">
        <f t="shared" si="10"/>
        <v>0.28457183667154778</v>
      </c>
      <c r="O10" s="14">
        <f t="shared" si="11"/>
        <v>1.1628460008894674</v>
      </c>
      <c r="P10" s="159">
        <f t="shared" si="12"/>
        <v>0.28457183667154778</v>
      </c>
      <c r="Q10" s="160">
        <f t="shared" si="13"/>
        <v>108.53715510014644</v>
      </c>
      <c r="R10" s="36">
        <f t="shared" si="14"/>
        <v>1</v>
      </c>
      <c r="S10" s="34">
        <f t="shared" si="15"/>
        <v>0</v>
      </c>
      <c r="T10" s="14">
        <f t="shared" si="16"/>
        <v>0.33129730938874025</v>
      </c>
      <c r="U10" s="14">
        <f t="shared" si="17"/>
        <v>0.42514450173434315</v>
      </c>
      <c r="V10" s="159">
        <f t="shared" si="18"/>
        <v>0.33129730938874025</v>
      </c>
      <c r="W10" s="159">
        <f t="shared" si="19"/>
        <v>109.93891928166221</v>
      </c>
      <c r="X10" s="159"/>
      <c r="Y10" s="2" t="s">
        <v>8</v>
      </c>
      <c r="Z10" s="19">
        <f t="shared" si="20"/>
        <v>100.51140915477667</v>
      </c>
      <c r="AA10" s="19">
        <f t="shared" si="21"/>
        <v>97.476725629383424</v>
      </c>
      <c r="AB10" s="19">
        <f t="shared" si="22"/>
        <v>90.382738169014402</v>
      </c>
      <c r="AC10" s="19">
        <f t="shared" si="23"/>
        <v>83.512251772438475</v>
      </c>
      <c r="AD10" s="19">
        <f t="shared" si="24"/>
        <v>80.694118591847399</v>
      </c>
      <c r="AE10" s="113">
        <f t="shared" si="25"/>
        <v>108.53715510014644</v>
      </c>
      <c r="AF10" s="19">
        <f t="shared" si="26"/>
        <v>99.962223373873925</v>
      </c>
      <c r="AG10" s="19">
        <f t="shared" si="27"/>
        <v>100.78539484714491</v>
      </c>
      <c r="AH10" s="19">
        <f t="shared" si="28"/>
        <v>92.357565800355047</v>
      </c>
      <c r="AI10" s="19">
        <f t="shared" si="29"/>
        <v>103.21662984856607</v>
      </c>
      <c r="AJ10" s="113">
        <f t="shared" si="30"/>
        <v>109.93891928166221</v>
      </c>
      <c r="AK10" s="19">
        <f t="shared" si="31"/>
        <v>102.58346062613188</v>
      </c>
      <c r="AL10" s="19">
        <f t="shared" si="32"/>
        <v>97.238475372396366</v>
      </c>
      <c r="AM10" s="19">
        <f t="shared" si="33"/>
        <v>90.318190872800727</v>
      </c>
      <c r="AN10" s="19">
        <f t="shared" si="34"/>
        <v>82.881325446340099</v>
      </c>
    </row>
    <row r="11" spans="1:40" ht="13.2" customHeight="1" x14ac:dyDescent="0.3">
      <c r="A11" s="9">
        <v>2000</v>
      </c>
      <c r="B11" s="2" t="s">
        <v>9</v>
      </c>
      <c r="C11" s="4">
        <v>22.905110000000001</v>
      </c>
      <c r="D11" s="4">
        <v>15.891930000000002</v>
      </c>
      <c r="E11" s="4">
        <v>71.377510000000001</v>
      </c>
      <c r="F11" s="36">
        <f t="shared" si="2"/>
        <v>1</v>
      </c>
      <c r="G11" s="34">
        <f t="shared" si="3"/>
        <v>0</v>
      </c>
      <c r="H11" s="14">
        <f t="shared" si="4"/>
        <v>1</v>
      </c>
      <c r="I11" s="14">
        <f t="shared" si="5"/>
        <v>2.9386285612867318</v>
      </c>
      <c r="J11" s="158">
        <f t="shared" si="6"/>
        <v>1</v>
      </c>
      <c r="K11" s="157">
        <f t="shared" si="7"/>
        <v>130</v>
      </c>
      <c r="L11" s="36">
        <f t="shared" si="8"/>
        <v>1</v>
      </c>
      <c r="M11" s="34">
        <f t="shared" si="9"/>
        <v>0</v>
      </c>
      <c r="N11" s="14">
        <f t="shared" si="10"/>
        <v>1</v>
      </c>
      <c r="O11" s="14">
        <f t="shared" si="11"/>
        <v>4.086300367915964</v>
      </c>
      <c r="P11" s="159">
        <f t="shared" si="12"/>
        <v>1</v>
      </c>
      <c r="Q11" s="161">
        <f t="shared" si="13"/>
        <v>130</v>
      </c>
      <c r="R11" s="36">
        <f t="shared" si="14"/>
        <v>1</v>
      </c>
      <c r="S11" s="34">
        <f t="shared" si="15"/>
        <v>0</v>
      </c>
      <c r="T11" s="14">
        <f t="shared" si="16"/>
        <v>1</v>
      </c>
      <c r="U11" s="14">
        <f t="shared" si="17"/>
        <v>1.2832718216720673</v>
      </c>
      <c r="V11" s="159">
        <f t="shared" si="18"/>
        <v>1</v>
      </c>
      <c r="W11" s="163">
        <f t="shared" si="19"/>
        <v>130</v>
      </c>
      <c r="X11" s="159"/>
      <c r="Y11" s="2" t="s">
        <v>9</v>
      </c>
      <c r="Z11" s="35">
        <f t="shared" si="20"/>
        <v>130</v>
      </c>
      <c r="AA11" s="19">
        <f t="shared" si="21"/>
        <v>127.04583627619564</v>
      </c>
      <c r="AB11" s="19">
        <f t="shared" si="22"/>
        <v>120.43890243506777</v>
      </c>
      <c r="AC11" s="19">
        <f t="shared" si="23"/>
        <v>114.90384639381861</v>
      </c>
      <c r="AD11" s="19">
        <f t="shared" si="24"/>
        <v>112.74655591521562</v>
      </c>
      <c r="AE11" s="117">
        <f t="shared" si="25"/>
        <v>130</v>
      </c>
      <c r="AF11" s="19">
        <f t="shared" si="26"/>
        <v>113.16137031693549</v>
      </c>
      <c r="AG11" s="19">
        <f t="shared" si="27"/>
        <v>111.17243463587857</v>
      </c>
      <c r="AH11" s="19">
        <f t="shared" si="28"/>
        <v>105.73870361908736</v>
      </c>
      <c r="AI11" s="19">
        <f t="shared" si="29"/>
        <v>115.51444900573139</v>
      </c>
      <c r="AJ11" s="117">
        <f t="shared" si="30"/>
        <v>130</v>
      </c>
      <c r="AK11" s="19">
        <f t="shared" si="31"/>
        <v>123.33207114387076</v>
      </c>
      <c r="AL11" s="19">
        <f t="shared" si="32"/>
        <v>118.65702710766642</v>
      </c>
      <c r="AM11" s="19">
        <f t="shared" si="33"/>
        <v>112.02707297272383</v>
      </c>
      <c r="AN11" s="19">
        <f t="shared" si="34"/>
        <v>106.87995884337187</v>
      </c>
    </row>
    <row r="12" spans="1:40" x14ac:dyDescent="0.3">
      <c r="A12" s="9">
        <v>2000</v>
      </c>
      <c r="B12" s="2" t="s">
        <v>10</v>
      </c>
      <c r="C12" s="4">
        <v>4.7903200000000004</v>
      </c>
      <c r="D12" s="4">
        <v>8.4184599999999996</v>
      </c>
      <c r="E12" s="4">
        <v>52.580709999999996</v>
      </c>
      <c r="F12" s="36">
        <f t="shared" si="2"/>
        <v>0</v>
      </c>
      <c r="G12" s="34">
        <f t="shared" si="3"/>
        <v>1</v>
      </c>
      <c r="H12" s="14">
        <f t="shared" si="4"/>
        <v>-0.13023319947989326</v>
      </c>
      <c r="I12" s="14">
        <f t="shared" si="5"/>
        <v>-0.38270699961936666</v>
      </c>
      <c r="J12" s="158">
        <f t="shared" si="6"/>
        <v>-0.38270699961936666</v>
      </c>
      <c r="K12" s="155">
        <f t="shared" si="7"/>
        <v>88.518790011419</v>
      </c>
      <c r="L12" s="36">
        <f t="shared" si="8"/>
        <v>1</v>
      </c>
      <c r="M12" s="34">
        <f t="shared" si="9"/>
        <v>0</v>
      </c>
      <c r="N12" s="14">
        <f t="shared" si="10"/>
        <v>0.32778753197598059</v>
      </c>
      <c r="O12" s="14">
        <f t="shared" si="11"/>
        <v>1.3394383125117153</v>
      </c>
      <c r="P12" s="159">
        <f t="shared" si="12"/>
        <v>0.32778753197598059</v>
      </c>
      <c r="Q12" s="160">
        <f t="shared" si="13"/>
        <v>109.83362595927942</v>
      </c>
      <c r="R12" s="36">
        <f t="shared" si="14"/>
        <v>1</v>
      </c>
      <c r="S12" s="34">
        <f t="shared" si="15"/>
        <v>0</v>
      </c>
      <c r="T12" s="14">
        <f t="shared" si="16"/>
        <v>0.37892348455486496</v>
      </c>
      <c r="U12" s="14">
        <f t="shared" si="17"/>
        <v>0.48626183029904907</v>
      </c>
      <c r="V12" s="159">
        <f t="shared" si="18"/>
        <v>0.37892348455486496</v>
      </c>
      <c r="W12" s="159">
        <f t="shared" si="19"/>
        <v>111.36770453664595</v>
      </c>
      <c r="X12" s="159"/>
      <c r="Y12" s="2" t="s">
        <v>10</v>
      </c>
      <c r="Z12" s="19">
        <f t="shared" si="20"/>
        <v>88.518790011419</v>
      </c>
      <c r="AA12" s="19">
        <f t="shared" si="21"/>
        <v>86.427160424109118</v>
      </c>
      <c r="AB12" s="19">
        <f t="shared" si="22"/>
        <v>82.31045157486119</v>
      </c>
      <c r="AC12" s="19">
        <f t="shared" si="23"/>
        <v>76.745009413157305</v>
      </c>
      <c r="AD12" s="19">
        <f t="shared" si="24"/>
        <v>76.595770349764621</v>
      </c>
      <c r="AE12" s="113">
        <f t="shared" si="25"/>
        <v>109.83362595927942</v>
      </c>
      <c r="AF12" s="19">
        <f t="shared" si="26"/>
        <v>102.8423192884872</v>
      </c>
      <c r="AG12" s="19">
        <f t="shared" si="27"/>
        <v>101.72891564097675</v>
      </c>
      <c r="AH12" s="19">
        <f t="shared" si="28"/>
        <v>91.141568623126886</v>
      </c>
      <c r="AI12" s="19">
        <f t="shared" si="29"/>
        <v>105.64376059120035</v>
      </c>
      <c r="AJ12" s="113">
        <f t="shared" si="30"/>
        <v>111.36770453664595</v>
      </c>
      <c r="AK12" s="19">
        <f t="shared" si="31"/>
        <v>106.28464288794235</v>
      </c>
      <c r="AL12" s="19">
        <f t="shared" si="32"/>
        <v>98.791802764450324</v>
      </c>
      <c r="AM12" s="19">
        <f t="shared" si="33"/>
        <v>89.131885462377994</v>
      </c>
      <c r="AN12" s="19">
        <f t="shared" si="34"/>
        <v>82.209846818282074</v>
      </c>
    </row>
    <row r="13" spans="1:40" x14ac:dyDescent="0.3">
      <c r="A13" s="9">
        <v>2000</v>
      </c>
      <c r="B13" s="2" t="s">
        <v>11</v>
      </c>
      <c r="C13" s="4">
        <v>2.9031400000000001</v>
      </c>
      <c r="D13" s="4">
        <v>3.5698300000000001</v>
      </c>
      <c r="E13" s="4">
        <v>32.695729999999998</v>
      </c>
      <c r="F13" s="36">
        <f t="shared" si="2"/>
        <v>0</v>
      </c>
      <c r="G13" s="34">
        <f t="shared" si="3"/>
        <v>1</v>
      </c>
      <c r="H13" s="14">
        <f t="shared" si="4"/>
        <v>-0.24797971983118991</v>
      </c>
      <c r="I13" s="14">
        <f t="shared" si="5"/>
        <v>-0.7287202873158164</v>
      </c>
      <c r="J13" s="158">
        <f t="shared" si="6"/>
        <v>-0.7287202873158164</v>
      </c>
      <c r="K13" s="155">
        <f t="shared" si="7"/>
        <v>78.138391380525505</v>
      </c>
      <c r="L13" s="36">
        <f t="shared" si="8"/>
        <v>0</v>
      </c>
      <c r="M13" s="34">
        <f t="shared" si="9"/>
        <v>1</v>
      </c>
      <c r="N13" s="14">
        <f t="shared" si="10"/>
        <v>-0.10832976545550704</v>
      </c>
      <c r="O13" s="14">
        <f t="shared" si="11"/>
        <v>-0.44266796043708856</v>
      </c>
      <c r="P13" s="159">
        <f t="shared" si="12"/>
        <v>-0.44266796043708856</v>
      </c>
      <c r="Q13" s="160">
        <f t="shared" si="13"/>
        <v>86.719961186887346</v>
      </c>
      <c r="R13" s="36">
        <f t="shared" si="14"/>
        <v>0</v>
      </c>
      <c r="S13" s="34">
        <f t="shared" si="15"/>
        <v>1</v>
      </c>
      <c r="T13" s="14">
        <f t="shared" si="16"/>
        <v>-0.27810824893680364</v>
      </c>
      <c r="U13" s="14">
        <f t="shared" si="17"/>
        <v>-0.35688847923516082</v>
      </c>
      <c r="V13" s="159">
        <f t="shared" si="18"/>
        <v>-0.35688847923516082</v>
      </c>
      <c r="W13" s="159">
        <f t="shared" si="19"/>
        <v>89.293345622945168</v>
      </c>
      <c r="X13" s="159"/>
      <c r="Y13" s="2" t="s">
        <v>11</v>
      </c>
      <c r="Z13" s="19">
        <f t="shared" si="20"/>
        <v>78.138391380525505</v>
      </c>
      <c r="AA13" s="19">
        <f t="shared" si="21"/>
        <v>76.390987424432552</v>
      </c>
      <c r="AB13" s="19">
        <f t="shared" si="22"/>
        <v>73.653023761346574</v>
      </c>
      <c r="AC13" s="19">
        <f t="shared" si="23"/>
        <v>70.283318799838952</v>
      </c>
      <c r="AD13" s="35">
        <f t="shared" si="24"/>
        <v>70</v>
      </c>
      <c r="AE13" s="113">
        <f t="shared" si="25"/>
        <v>86.719961186887346</v>
      </c>
      <c r="AF13" s="19">
        <f t="shared" si="26"/>
        <v>77.22101421309722</v>
      </c>
      <c r="AG13" s="19">
        <f t="shared" si="27"/>
        <v>80.944084859578126</v>
      </c>
      <c r="AH13" s="19">
        <f t="shared" si="28"/>
        <v>71.538520911667092</v>
      </c>
      <c r="AI13" s="19">
        <f t="shared" si="29"/>
        <v>101.26435726030157</v>
      </c>
      <c r="AJ13" s="113">
        <f t="shared" si="30"/>
        <v>89.293345622945168</v>
      </c>
      <c r="AK13" s="19">
        <f t="shared" si="31"/>
        <v>83.670848204552328</v>
      </c>
      <c r="AL13" s="19">
        <f t="shared" si="32"/>
        <v>79.705031507182838</v>
      </c>
      <c r="AM13" s="19">
        <f t="shared" si="33"/>
        <v>73.606370991767108</v>
      </c>
      <c r="AN13" s="35">
        <f t="shared" si="34"/>
        <v>70</v>
      </c>
    </row>
    <row r="14" spans="1:40" ht="13.8" customHeight="1" x14ac:dyDescent="0.3">
      <c r="A14" s="9">
        <v>2000</v>
      </c>
      <c r="B14" s="2" t="s">
        <v>12</v>
      </c>
      <c r="C14" s="4">
        <v>5.4022399999999999</v>
      </c>
      <c r="D14" s="4">
        <v>8.1901299999999999</v>
      </c>
      <c r="E14" s="4">
        <v>56.510170000000002</v>
      </c>
      <c r="F14" s="36">
        <f t="shared" si="2"/>
        <v>0</v>
      </c>
      <c r="G14" s="34">
        <f t="shared" si="3"/>
        <v>1</v>
      </c>
      <c r="H14" s="14">
        <f t="shared" si="4"/>
        <v>-9.2053772645481383E-2</v>
      </c>
      <c r="I14" s="14">
        <f t="shared" si="5"/>
        <v>-0.27051184547020685</v>
      </c>
      <c r="J14" s="158">
        <f t="shared" si="6"/>
        <v>-0.27051184547020685</v>
      </c>
      <c r="K14" s="155">
        <f t="shared" si="7"/>
        <v>91.884644635893792</v>
      </c>
      <c r="L14" s="36">
        <f t="shared" si="8"/>
        <v>1</v>
      </c>
      <c r="M14" s="34">
        <f t="shared" si="9"/>
        <v>0</v>
      </c>
      <c r="N14" s="14">
        <f t="shared" si="10"/>
        <v>0.30725004767164482</v>
      </c>
      <c r="O14" s="14">
        <f t="shared" si="11"/>
        <v>1.2555159828428399</v>
      </c>
      <c r="P14" s="159">
        <f t="shared" si="12"/>
        <v>0.30725004767164482</v>
      </c>
      <c r="Q14" s="160">
        <f t="shared" si="13"/>
        <v>109.21750143014934</v>
      </c>
      <c r="R14" s="36">
        <f t="shared" si="14"/>
        <v>1</v>
      </c>
      <c r="S14" s="34">
        <f t="shared" si="15"/>
        <v>0</v>
      </c>
      <c r="T14" s="14">
        <f t="shared" si="16"/>
        <v>0.50875916532930765</v>
      </c>
      <c r="U14" s="14">
        <f t="shared" si="17"/>
        <v>0.6528763008845011</v>
      </c>
      <c r="V14" s="159">
        <f t="shared" si="18"/>
        <v>0.50875916532930765</v>
      </c>
      <c r="W14" s="159">
        <f t="shared" si="19"/>
        <v>115.26277495987922</v>
      </c>
      <c r="X14" s="159"/>
      <c r="Y14" s="2" t="s">
        <v>12</v>
      </c>
      <c r="Z14" s="19">
        <f t="shared" si="20"/>
        <v>91.884644635893792</v>
      </c>
      <c r="AA14" s="19">
        <f t="shared" si="21"/>
        <v>88.752417461608474</v>
      </c>
      <c r="AB14" s="19">
        <f t="shared" si="22"/>
        <v>83.175182267621153</v>
      </c>
      <c r="AC14" s="19">
        <f t="shared" si="23"/>
        <v>79.517307081613211</v>
      </c>
      <c r="AD14" s="19">
        <f t="shared" si="24"/>
        <v>77.129141037478817</v>
      </c>
      <c r="AE14" s="113">
        <f t="shared" si="25"/>
        <v>109.21750143014934</v>
      </c>
      <c r="AF14" s="19">
        <f t="shared" si="26"/>
        <v>100.56625549123382</v>
      </c>
      <c r="AG14" s="19">
        <f t="shared" si="27"/>
        <v>100.24714599756065</v>
      </c>
      <c r="AH14" s="19">
        <f t="shared" si="28"/>
        <v>87.282199997794706</v>
      </c>
      <c r="AI14" s="19">
        <f t="shared" si="29"/>
        <v>101.64410238789968</v>
      </c>
      <c r="AJ14" s="113">
        <f t="shared" si="30"/>
        <v>115.26277495987922</v>
      </c>
      <c r="AK14" s="19">
        <f t="shared" si="31"/>
        <v>108.36686891435515</v>
      </c>
      <c r="AL14" s="19">
        <f t="shared" si="32"/>
        <v>100.54505768569302</v>
      </c>
      <c r="AM14" s="19">
        <f t="shared" si="33"/>
        <v>90.684411468619643</v>
      </c>
      <c r="AN14" s="19">
        <f t="shared" si="34"/>
        <v>82.568615798087407</v>
      </c>
    </row>
    <row r="15" spans="1:40" x14ac:dyDescent="0.3">
      <c r="A15" s="9">
        <v>2000</v>
      </c>
      <c r="B15" s="2" t="s">
        <v>13</v>
      </c>
      <c r="C15" s="4">
        <v>11.98021</v>
      </c>
      <c r="D15" s="4">
        <v>10.20683</v>
      </c>
      <c r="E15" s="4">
        <v>63.61468</v>
      </c>
      <c r="F15" s="36">
        <f t="shared" si="2"/>
        <v>1</v>
      </c>
      <c r="G15" s="34">
        <f t="shared" si="3"/>
        <v>0</v>
      </c>
      <c r="H15" s="14">
        <f t="shared" si="4"/>
        <v>0.31836445904159605</v>
      </c>
      <c r="I15" s="14">
        <f t="shared" si="5"/>
        <v>0.93555489223823396</v>
      </c>
      <c r="J15" s="158">
        <f t="shared" si="6"/>
        <v>0.31836445904159605</v>
      </c>
      <c r="K15" s="155">
        <f t="shared" si="7"/>
        <v>109.55093377124788</v>
      </c>
      <c r="L15" s="36">
        <f t="shared" si="8"/>
        <v>1</v>
      </c>
      <c r="M15" s="34">
        <f t="shared" si="9"/>
        <v>0</v>
      </c>
      <c r="N15" s="14">
        <f t="shared" si="10"/>
        <v>0.48864515386248253</v>
      </c>
      <c r="O15" s="14">
        <f t="shared" si="11"/>
        <v>1.9967508720086153</v>
      </c>
      <c r="P15" s="159">
        <f t="shared" si="12"/>
        <v>0.48864515386248253</v>
      </c>
      <c r="Q15" s="160">
        <f t="shared" si="13"/>
        <v>114.65935461587448</v>
      </c>
      <c r="R15" s="36">
        <f t="shared" si="14"/>
        <v>1</v>
      </c>
      <c r="S15" s="34">
        <f t="shared" si="15"/>
        <v>0</v>
      </c>
      <c r="T15" s="14">
        <f t="shared" si="16"/>
        <v>0.74350360665682691</v>
      </c>
      <c r="U15" s="14">
        <f t="shared" si="17"/>
        <v>0.95411722773425844</v>
      </c>
      <c r="V15" s="159">
        <f t="shared" si="18"/>
        <v>0.74350360665682691</v>
      </c>
      <c r="W15" s="159">
        <f t="shared" si="19"/>
        <v>122.3051081997048</v>
      </c>
      <c r="X15" s="159"/>
      <c r="Y15" s="2" t="s">
        <v>13</v>
      </c>
      <c r="Z15" s="19">
        <f t="shared" si="20"/>
        <v>109.55093377124788</v>
      </c>
      <c r="AA15" s="19">
        <f t="shared" si="21"/>
        <v>106.64412621322879</v>
      </c>
      <c r="AB15" s="19">
        <f t="shared" si="22"/>
        <v>102.44395251156139</v>
      </c>
      <c r="AC15" s="19">
        <f t="shared" si="23"/>
        <v>97.092665511321087</v>
      </c>
      <c r="AD15" s="19">
        <f t="shared" si="24"/>
        <v>91.239603173264427</v>
      </c>
      <c r="AE15" s="113">
        <f t="shared" si="25"/>
        <v>114.65935461587448</v>
      </c>
      <c r="AF15" s="19">
        <f t="shared" si="26"/>
        <v>104.8699526521625</v>
      </c>
      <c r="AG15" s="19">
        <f t="shared" si="27"/>
        <v>100.1967669630104</v>
      </c>
      <c r="AH15" s="19">
        <f t="shared" si="28"/>
        <v>91.586596244390293</v>
      </c>
      <c r="AI15" s="19">
        <f t="shared" si="29"/>
        <v>106.02255858215533</v>
      </c>
      <c r="AJ15" s="113">
        <f t="shared" si="30"/>
        <v>122.3051081997048</v>
      </c>
      <c r="AK15" s="19">
        <f t="shared" si="31"/>
        <v>114.77994784051609</v>
      </c>
      <c r="AL15" s="19">
        <f t="shared" si="32"/>
        <v>108.59076216088158</v>
      </c>
      <c r="AM15" s="19">
        <f t="shared" si="33"/>
        <v>100.41826711960104</v>
      </c>
      <c r="AN15" s="19">
        <f t="shared" si="34"/>
        <v>90.246839550603184</v>
      </c>
    </row>
    <row r="16" spans="1:40" x14ac:dyDescent="0.3">
      <c r="A16" s="9">
        <v>2000</v>
      </c>
      <c r="B16" s="2" t="s">
        <v>14</v>
      </c>
      <c r="C16" s="4">
        <v>21.547499999999999</v>
      </c>
      <c r="D16" s="4">
        <v>11.088470000000001</v>
      </c>
      <c r="E16" s="4">
        <v>63.917120000000004</v>
      </c>
      <c r="F16" s="36">
        <f t="shared" si="2"/>
        <v>1</v>
      </c>
      <c r="G16" s="34">
        <f t="shared" si="3"/>
        <v>0</v>
      </c>
      <c r="H16" s="14">
        <f t="shared" si="4"/>
        <v>0.91529485608467454</v>
      </c>
      <c r="I16" s="14">
        <f t="shared" si="5"/>
        <v>2.689711606089253</v>
      </c>
      <c r="J16" s="158">
        <f t="shared" si="6"/>
        <v>0.91529485608467454</v>
      </c>
      <c r="K16" s="155">
        <f t="shared" si="7"/>
        <v>127.45884568254024</v>
      </c>
      <c r="L16" s="36">
        <f t="shared" si="8"/>
        <v>1</v>
      </c>
      <c r="M16" s="34">
        <f t="shared" si="9"/>
        <v>0</v>
      </c>
      <c r="N16" s="14">
        <f t="shared" si="10"/>
        <v>0.56794558596546774</v>
      </c>
      <c r="O16" s="14">
        <f t="shared" si="11"/>
        <v>2.3207962568869385</v>
      </c>
      <c r="P16" s="19">
        <f t="shared" si="12"/>
        <v>0.56794558596546774</v>
      </c>
      <c r="Q16" s="116">
        <f t="shared" si="13"/>
        <v>117.03836757896403</v>
      </c>
      <c r="R16" s="36">
        <f t="shared" si="14"/>
        <v>1</v>
      </c>
      <c r="S16" s="34">
        <f t="shared" si="15"/>
        <v>0</v>
      </c>
      <c r="T16" s="14">
        <f t="shared" si="16"/>
        <v>0.75349671087303538</v>
      </c>
      <c r="U16" s="14">
        <f t="shared" si="17"/>
        <v>0.96694109678595119</v>
      </c>
      <c r="V16" s="159">
        <f t="shared" si="18"/>
        <v>0.75349671087303538</v>
      </c>
      <c r="W16" s="159">
        <f t="shared" si="19"/>
        <v>122.60490132619105</v>
      </c>
      <c r="X16" s="159"/>
      <c r="Y16" s="2" t="s">
        <v>14</v>
      </c>
      <c r="Z16" s="19">
        <f t="shared" si="20"/>
        <v>127.45884568254024</v>
      </c>
      <c r="AA16" s="19">
        <f t="shared" si="21"/>
        <v>124.29665175061831</v>
      </c>
      <c r="AB16" s="19">
        <f t="shared" si="22"/>
        <v>118.34224095116636</v>
      </c>
      <c r="AC16" s="19">
        <f t="shared" si="23"/>
        <v>112.60810183509822</v>
      </c>
      <c r="AD16" s="19">
        <f t="shared" si="24"/>
        <v>110.44224606737927</v>
      </c>
      <c r="AE16" s="113">
        <f t="shared" si="25"/>
        <v>117.03836757896403</v>
      </c>
      <c r="AF16" s="19">
        <f t="shared" si="26"/>
        <v>106.24031366143417</v>
      </c>
      <c r="AG16" s="19">
        <f t="shared" si="27"/>
        <v>104.63133628117995</v>
      </c>
      <c r="AH16" s="19">
        <f t="shared" si="28"/>
        <v>93.056863415333382</v>
      </c>
      <c r="AI16" s="19">
        <f t="shared" si="29"/>
        <v>104.05108151671385</v>
      </c>
      <c r="AJ16" s="113">
        <f t="shared" si="30"/>
        <v>122.60490132619105</v>
      </c>
      <c r="AK16" s="19">
        <f t="shared" si="31"/>
        <v>116.71738223227128</v>
      </c>
      <c r="AL16" s="19">
        <f t="shared" si="32"/>
        <v>112.52350993082078</v>
      </c>
      <c r="AM16" s="19">
        <f t="shared" si="33"/>
        <v>106.9748787951179</v>
      </c>
      <c r="AN16" s="19">
        <f t="shared" si="34"/>
        <v>101.34531818573812</v>
      </c>
    </row>
    <row r="17" spans="1:49" x14ac:dyDescent="0.3">
      <c r="A17" s="9">
        <v>2000</v>
      </c>
      <c r="B17" s="2" t="s">
        <v>15</v>
      </c>
      <c r="C17" s="4">
        <v>14.91142</v>
      </c>
      <c r="D17" s="4">
        <v>5.9579599999999999</v>
      </c>
      <c r="E17" s="4">
        <v>58.704409999999996</v>
      </c>
      <c r="F17" s="36">
        <f t="shared" si="2"/>
        <v>1</v>
      </c>
      <c r="G17" s="34">
        <f t="shared" si="3"/>
        <v>0</v>
      </c>
      <c r="H17" s="14">
        <f t="shared" si="4"/>
        <v>0.50125097644795058</v>
      </c>
      <c r="I17" s="14">
        <f t="shared" si="5"/>
        <v>1.4729904357628105</v>
      </c>
      <c r="J17" s="158">
        <f t="shared" si="6"/>
        <v>0.50125097644795058</v>
      </c>
      <c r="K17" s="155">
        <f t="shared" si="7"/>
        <v>115.03752929343852</v>
      </c>
      <c r="L17" s="36">
        <f t="shared" si="8"/>
        <v>1</v>
      </c>
      <c r="M17" s="34">
        <f t="shared" si="9"/>
        <v>0</v>
      </c>
      <c r="N17" s="14">
        <f t="shared" si="10"/>
        <v>0.10647416916418111</v>
      </c>
      <c r="O17" s="14">
        <f t="shared" si="11"/>
        <v>0.4350854366291399</v>
      </c>
      <c r="P17" s="19">
        <f t="shared" si="12"/>
        <v>0.10647416916418111</v>
      </c>
      <c r="Q17" s="116">
        <f t="shared" si="13"/>
        <v>103.19422507492543</v>
      </c>
      <c r="R17" s="36">
        <f t="shared" si="14"/>
        <v>1</v>
      </c>
      <c r="S17" s="34">
        <f t="shared" si="15"/>
        <v>0</v>
      </c>
      <c r="T17" s="14">
        <f t="shared" si="16"/>
        <v>0.58126038539071856</v>
      </c>
      <c r="U17" s="14">
        <f t="shared" si="17"/>
        <v>0.74591507362615528</v>
      </c>
      <c r="V17" s="159">
        <f t="shared" si="18"/>
        <v>0.58126038539071856</v>
      </c>
      <c r="W17" s="159">
        <f t="shared" si="19"/>
        <v>117.43781156172156</v>
      </c>
      <c r="X17" s="159"/>
      <c r="Y17" s="2" t="s">
        <v>15</v>
      </c>
      <c r="Z17" s="19">
        <f t="shared" si="20"/>
        <v>115.03752929343852</v>
      </c>
      <c r="AA17" s="19">
        <f t="shared" si="21"/>
        <v>111.06719209757242</v>
      </c>
      <c r="AB17" s="19">
        <f t="shared" si="22"/>
        <v>106.28034475787834</v>
      </c>
      <c r="AC17" s="19">
        <f t="shared" si="23"/>
        <v>102.46931520114204</v>
      </c>
      <c r="AD17" s="19">
        <f t="shared" si="24"/>
        <v>98.542295402257551</v>
      </c>
      <c r="AE17" s="113">
        <f t="shared" si="25"/>
        <v>103.19422507492543</v>
      </c>
      <c r="AF17" s="19">
        <f t="shared" si="26"/>
        <v>94.425213086193779</v>
      </c>
      <c r="AG17" s="19">
        <f t="shared" si="27"/>
        <v>83.670044436603405</v>
      </c>
      <c r="AH17" s="35">
        <f t="shared" si="28"/>
        <v>70</v>
      </c>
      <c r="AI17" s="19">
        <f t="shared" si="29"/>
        <v>88.734648421563321</v>
      </c>
      <c r="AJ17" s="113">
        <f t="shared" si="30"/>
        <v>117.43781156172156</v>
      </c>
      <c r="AK17" s="19">
        <f t="shared" si="31"/>
        <v>108.75875891751724</v>
      </c>
      <c r="AL17" s="19">
        <f t="shared" si="32"/>
        <v>102.05629497169491</v>
      </c>
      <c r="AM17" s="19">
        <f t="shared" si="33"/>
        <v>93.123168420005541</v>
      </c>
      <c r="AN17" s="19">
        <f t="shared" si="34"/>
        <v>85.623218665623938</v>
      </c>
    </row>
    <row r="18" spans="1:49" x14ac:dyDescent="0.3">
      <c r="A18" s="9">
        <v>2000</v>
      </c>
      <c r="B18" s="2" t="s">
        <v>16</v>
      </c>
      <c r="C18" s="4">
        <v>6.44855</v>
      </c>
      <c r="D18" s="4">
        <v>8.5938400000000001</v>
      </c>
      <c r="E18" s="4">
        <v>53.50891</v>
      </c>
      <c r="F18" s="36">
        <f t="shared" si="2"/>
        <v>0</v>
      </c>
      <c r="G18" s="34">
        <f t="shared" si="3"/>
        <v>1</v>
      </c>
      <c r="H18" s="14">
        <f t="shared" si="4"/>
        <v>-2.6771519914546758E-2</v>
      </c>
      <c r="I18" s="14">
        <f t="shared" si="5"/>
        <v>-7.8671553049943624E-2</v>
      </c>
      <c r="J18" s="14">
        <f t="shared" si="6"/>
        <v>-7.8671553049943624E-2</v>
      </c>
      <c r="K18" s="113">
        <f t="shared" si="7"/>
        <v>97.639853408501693</v>
      </c>
      <c r="L18" s="36">
        <f t="shared" si="8"/>
        <v>1</v>
      </c>
      <c r="M18" s="34">
        <f t="shared" si="9"/>
        <v>0</v>
      </c>
      <c r="N18" s="14">
        <f t="shared" si="10"/>
        <v>0.34356234911474648</v>
      </c>
      <c r="O18" s="14">
        <f t="shared" si="11"/>
        <v>1.4038989535896615</v>
      </c>
      <c r="P18" s="19">
        <f t="shared" si="12"/>
        <v>0.34356234911474648</v>
      </c>
      <c r="Q18" s="116">
        <f t="shared" si="13"/>
        <v>110.30687047344239</v>
      </c>
      <c r="R18" s="36">
        <f t="shared" si="14"/>
        <v>1</v>
      </c>
      <c r="S18" s="34">
        <f t="shared" si="15"/>
        <v>0</v>
      </c>
      <c r="T18" s="14">
        <f t="shared" si="16"/>
        <v>0.40959270599873715</v>
      </c>
      <c r="U18" s="14">
        <f t="shared" si="17"/>
        <v>0.52561877797059098</v>
      </c>
      <c r="V18" s="159">
        <f t="shared" si="18"/>
        <v>0.40959270599873715</v>
      </c>
      <c r="W18" s="159">
        <f t="shared" si="19"/>
        <v>112.28778117996211</v>
      </c>
      <c r="X18" s="159"/>
      <c r="Y18" s="2" t="s">
        <v>16</v>
      </c>
      <c r="Z18" s="19">
        <f t="shared" si="20"/>
        <v>97.639853408501693</v>
      </c>
      <c r="AA18" s="19">
        <f t="shared" si="21"/>
        <v>92.651081724686961</v>
      </c>
      <c r="AB18" s="19">
        <f t="shared" si="22"/>
        <v>86.171954585091342</v>
      </c>
      <c r="AC18" s="19">
        <f t="shared" si="23"/>
        <v>81.556005535684562</v>
      </c>
      <c r="AD18" s="19">
        <f t="shared" si="24"/>
        <v>78.069052311045624</v>
      </c>
      <c r="AE18" s="113">
        <f t="shared" si="25"/>
        <v>110.30687047344239</v>
      </c>
      <c r="AF18" s="19">
        <f t="shared" si="26"/>
        <v>103.20961402157997</v>
      </c>
      <c r="AG18" s="19">
        <f t="shared" si="27"/>
        <v>101.34792925168109</v>
      </c>
      <c r="AH18" s="19">
        <f t="shared" si="28"/>
        <v>93.775788115689537</v>
      </c>
      <c r="AI18" s="19">
        <f t="shared" si="29"/>
        <v>105.92912935386032</v>
      </c>
      <c r="AJ18" s="113">
        <f t="shared" si="30"/>
        <v>112.28778117996211</v>
      </c>
      <c r="AK18" s="19">
        <f t="shared" si="31"/>
        <v>105.74625630309993</v>
      </c>
      <c r="AL18" s="19">
        <f t="shared" si="32"/>
        <v>100.0730649099104</v>
      </c>
      <c r="AM18" s="19">
        <f t="shared" si="33"/>
        <v>93.187279284990865</v>
      </c>
      <c r="AN18" s="19">
        <f t="shared" si="34"/>
        <v>85.10176836591836</v>
      </c>
    </row>
    <row r="19" spans="1:49" x14ac:dyDescent="0.3">
      <c r="A19" s="9">
        <v>2000</v>
      </c>
      <c r="B19" s="2" t="s">
        <v>17</v>
      </c>
      <c r="C19" s="4">
        <v>6.3948900000000002</v>
      </c>
      <c r="D19" s="4">
        <v>5.8119200000000006</v>
      </c>
      <c r="E19" s="4">
        <v>45.14528</v>
      </c>
      <c r="F19" s="36">
        <f t="shared" si="2"/>
        <v>0</v>
      </c>
      <c r="G19" s="34">
        <f t="shared" si="3"/>
        <v>1</v>
      </c>
      <c r="H19" s="14">
        <f t="shared" si="4"/>
        <v>-3.0119519724872514E-2</v>
      </c>
      <c r="I19" s="14">
        <f t="shared" si="5"/>
        <v>-8.8510080915749453E-2</v>
      </c>
      <c r="J19" s="14">
        <f t="shared" si="6"/>
        <v>-8.8510080915749453E-2</v>
      </c>
      <c r="K19" s="113">
        <f t="shared" si="7"/>
        <v>97.344697572527522</v>
      </c>
      <c r="L19" s="36">
        <f t="shared" si="8"/>
        <v>1</v>
      </c>
      <c r="M19" s="34">
        <f t="shared" si="9"/>
        <v>0</v>
      </c>
      <c r="N19" s="14">
        <f t="shared" si="10"/>
        <v>9.3338382330190039E-2</v>
      </c>
      <c r="O19" s="14">
        <f t="shared" si="11"/>
        <v>0.38140866605653651</v>
      </c>
      <c r="P19" s="19">
        <f t="shared" si="12"/>
        <v>9.3338382330190039E-2</v>
      </c>
      <c r="Q19" s="116">
        <f t="shared" si="13"/>
        <v>102.8001514699057</v>
      </c>
      <c r="R19" s="36">
        <f t="shared" si="14"/>
        <v>1</v>
      </c>
      <c r="S19" s="34">
        <f t="shared" si="15"/>
        <v>0</v>
      </c>
      <c r="T19" s="14">
        <f t="shared" si="16"/>
        <v>0.13324491398773564</v>
      </c>
      <c r="U19" s="14">
        <f t="shared" si="17"/>
        <v>0.17098944350157944</v>
      </c>
      <c r="V19" s="159">
        <f t="shared" si="18"/>
        <v>0.13324491398773564</v>
      </c>
      <c r="W19" s="159">
        <f t="shared" si="19"/>
        <v>103.99734741963206</v>
      </c>
      <c r="X19" s="159"/>
      <c r="Y19" s="2" t="s">
        <v>17</v>
      </c>
      <c r="Z19" s="19">
        <f t="shared" si="20"/>
        <v>97.344697572527522</v>
      </c>
      <c r="AA19" s="19">
        <f t="shared" si="21"/>
        <v>91.400404248718573</v>
      </c>
      <c r="AB19" s="19">
        <f t="shared" si="22"/>
        <v>86.274043521276226</v>
      </c>
      <c r="AC19" s="19">
        <f t="shared" si="23"/>
        <v>80.525215307179892</v>
      </c>
      <c r="AD19" s="19">
        <f t="shared" si="24"/>
        <v>78.097704319051388</v>
      </c>
      <c r="AE19" s="113">
        <f t="shared" si="25"/>
        <v>102.8001514699057</v>
      </c>
      <c r="AF19" s="19">
        <f t="shared" si="26"/>
        <v>93.846423570144779</v>
      </c>
      <c r="AG19" s="19">
        <f t="shared" si="27"/>
        <v>89.676042826741366</v>
      </c>
      <c r="AH19" s="19">
        <f t="shared" si="28"/>
        <v>74.336814016826366</v>
      </c>
      <c r="AI19" s="19">
        <f t="shared" si="29"/>
        <v>102.4213615741357</v>
      </c>
      <c r="AJ19" s="113">
        <f t="shared" si="30"/>
        <v>103.99734741963206</v>
      </c>
      <c r="AK19" s="19">
        <f t="shared" si="31"/>
        <v>96.871720519369234</v>
      </c>
      <c r="AL19" s="19">
        <f t="shared" si="32"/>
        <v>91.919639574822853</v>
      </c>
      <c r="AM19" s="19">
        <f t="shared" si="33"/>
        <v>85.456450278080879</v>
      </c>
      <c r="AN19" s="19">
        <f t="shared" si="34"/>
        <v>79.325203889087192</v>
      </c>
    </row>
    <row r="20" spans="1:49" x14ac:dyDescent="0.3">
      <c r="A20" s="9">
        <v>2000</v>
      </c>
      <c r="B20" s="2" t="s">
        <v>18</v>
      </c>
      <c r="C20" s="4">
        <v>13.887510000000001</v>
      </c>
      <c r="D20" s="4">
        <v>11.79757</v>
      </c>
      <c r="E20" s="4">
        <v>65.059950000000001</v>
      </c>
      <c r="F20" s="36">
        <f t="shared" si="2"/>
        <v>1</v>
      </c>
      <c r="G20" s="34">
        <f t="shared" si="3"/>
        <v>0</v>
      </c>
      <c r="H20" s="14">
        <f t="shared" si="4"/>
        <v>0.43736632333966413</v>
      </c>
      <c r="I20" s="14">
        <f t="shared" si="5"/>
        <v>1.2852571695109047</v>
      </c>
      <c r="J20" s="14">
        <f t="shared" si="6"/>
        <v>0.43736632333966413</v>
      </c>
      <c r="K20" s="113">
        <f t="shared" si="7"/>
        <v>113.12098970018992</v>
      </c>
      <c r="L20" s="36">
        <f t="shared" si="8"/>
        <v>1</v>
      </c>
      <c r="M20" s="34">
        <f t="shared" si="9"/>
        <v>0</v>
      </c>
      <c r="N20" s="14">
        <f t="shared" si="10"/>
        <v>0.63172664898918118</v>
      </c>
      <c r="O20" s="14">
        <f t="shared" si="11"/>
        <v>2.5814248381868103</v>
      </c>
      <c r="P20" s="19">
        <f t="shared" si="12"/>
        <v>0.63172664898918118</v>
      </c>
      <c r="Q20" s="116">
        <f t="shared" si="13"/>
        <v>118.95179946967544</v>
      </c>
      <c r="R20" s="36">
        <f t="shared" si="14"/>
        <v>1</v>
      </c>
      <c r="S20" s="34">
        <f t="shared" si="15"/>
        <v>0</v>
      </c>
      <c r="T20" s="14">
        <f t="shared" si="16"/>
        <v>0.7912576528496571</v>
      </c>
      <c r="U20" s="14">
        <f t="shared" si="17"/>
        <v>1.0153986495843437</v>
      </c>
      <c r="V20" s="159">
        <f t="shared" si="18"/>
        <v>0.7912576528496571</v>
      </c>
      <c r="W20" s="159">
        <f t="shared" si="19"/>
        <v>123.73772958548972</v>
      </c>
      <c r="X20" s="162"/>
      <c r="Y20" s="2" t="s">
        <v>18</v>
      </c>
      <c r="Z20" s="19">
        <f t="shared" si="20"/>
        <v>113.12098970018992</v>
      </c>
      <c r="AA20" s="19">
        <f t="shared" si="21"/>
        <v>110.65081347785178</v>
      </c>
      <c r="AB20" s="19">
        <f t="shared" si="22"/>
        <v>106.18385423035936</v>
      </c>
      <c r="AC20" s="19">
        <f t="shared" si="23"/>
        <v>102.61469675831759</v>
      </c>
      <c r="AD20" s="19">
        <f t="shared" si="24"/>
        <v>100.28604434383945</v>
      </c>
      <c r="AE20" s="113">
        <f t="shared" si="25"/>
        <v>118.95179946967544</v>
      </c>
      <c r="AF20" s="19">
        <f t="shared" si="26"/>
        <v>107.99077058965327</v>
      </c>
      <c r="AG20" s="19">
        <f t="shared" si="27"/>
        <v>106.35183292977337</v>
      </c>
      <c r="AH20" s="19">
        <f t="shared" si="28"/>
        <v>101.22717607567019</v>
      </c>
      <c r="AI20" s="19">
        <f t="shared" si="29"/>
        <v>108.66155110940012</v>
      </c>
      <c r="AJ20" s="113">
        <f t="shared" si="30"/>
        <v>123.73772958548972</v>
      </c>
      <c r="AK20" s="19">
        <f t="shared" si="31"/>
        <v>117.19415282471063</v>
      </c>
      <c r="AL20" s="19">
        <f t="shared" si="32"/>
        <v>112.4866850576262</v>
      </c>
      <c r="AM20" s="19">
        <f t="shared" si="33"/>
        <v>107.3503636394275</v>
      </c>
      <c r="AN20" s="19">
        <f t="shared" si="34"/>
        <v>101.14356446930054</v>
      </c>
    </row>
    <row r="21" spans="1:49" x14ac:dyDescent="0.3">
      <c r="A21" s="9">
        <v>2000</v>
      </c>
      <c r="B21" s="2" t="s">
        <v>19</v>
      </c>
      <c r="C21" s="4">
        <v>9.2409199999999991</v>
      </c>
      <c r="D21" s="4">
        <v>8.1317299999999992</v>
      </c>
      <c r="E21" s="4">
        <v>47.29504</v>
      </c>
      <c r="F21" s="36">
        <f t="shared" si="2"/>
        <v>1</v>
      </c>
      <c r="G21" s="34">
        <f t="shared" si="3"/>
        <v>0</v>
      </c>
      <c r="H21" s="14">
        <f t="shared" si="4"/>
        <v>0.1474523755450014</v>
      </c>
      <c r="I21" s="14">
        <f t="shared" si="5"/>
        <v>0.43330776220611833</v>
      </c>
      <c r="J21" s="14">
        <f t="shared" si="6"/>
        <v>0.1474523755450014</v>
      </c>
      <c r="K21" s="113">
        <f t="shared" si="7"/>
        <v>104.42357126635004</v>
      </c>
      <c r="L21" s="36">
        <f t="shared" si="8"/>
        <v>1</v>
      </c>
      <c r="M21" s="34">
        <f t="shared" si="9"/>
        <v>0</v>
      </c>
      <c r="N21" s="14">
        <f t="shared" si="10"/>
        <v>0.30199717208204546</v>
      </c>
      <c r="O21" s="14">
        <f t="shared" si="11"/>
        <v>1.2340511553884432</v>
      </c>
      <c r="P21" s="19">
        <f t="shared" si="12"/>
        <v>0.30199717208204546</v>
      </c>
      <c r="Q21" s="116">
        <f t="shared" si="13"/>
        <v>109.05991516246137</v>
      </c>
      <c r="R21" s="36">
        <f t="shared" si="14"/>
        <v>1</v>
      </c>
      <c r="S21" s="34">
        <f t="shared" si="15"/>
        <v>0</v>
      </c>
      <c r="T21" s="14">
        <f t="shared" si="16"/>
        <v>0.20427644328226094</v>
      </c>
      <c r="U21" s="14">
        <f t="shared" si="17"/>
        <v>0.26214220349551776</v>
      </c>
      <c r="V21" s="19">
        <f t="shared" si="18"/>
        <v>0.20427644328226094</v>
      </c>
      <c r="W21" s="19">
        <f t="shared" si="19"/>
        <v>106.12829329846782</v>
      </c>
      <c r="Y21" s="2" t="s">
        <v>19</v>
      </c>
      <c r="Z21" s="19">
        <f t="shared" si="20"/>
        <v>104.42357126635004</v>
      </c>
      <c r="AA21" s="19">
        <f t="shared" si="21"/>
        <v>102.32373336294914</v>
      </c>
      <c r="AB21" s="19">
        <f t="shared" si="22"/>
        <v>97.485839927188294</v>
      </c>
      <c r="AC21" s="19">
        <f t="shared" si="23"/>
        <v>89.425709397095886</v>
      </c>
      <c r="AD21" s="19">
        <f t="shared" si="24"/>
        <v>86.582070483903024</v>
      </c>
      <c r="AE21" s="113">
        <f t="shared" si="25"/>
        <v>109.05991516246137</v>
      </c>
      <c r="AF21" s="19">
        <f t="shared" si="26"/>
        <v>100.84663222315366</v>
      </c>
      <c r="AG21" s="19">
        <f t="shared" si="27"/>
        <v>101.00685212435643</v>
      </c>
      <c r="AH21" s="19">
        <f t="shared" si="28"/>
        <v>88.48937601305532</v>
      </c>
      <c r="AI21" s="19">
        <f t="shared" si="29"/>
        <v>102.92599112048154</v>
      </c>
      <c r="AJ21" s="113">
        <f t="shared" si="30"/>
        <v>106.12829329846782</v>
      </c>
      <c r="AK21" s="19">
        <f t="shared" si="31"/>
        <v>100.07787246401521</v>
      </c>
      <c r="AL21" s="19">
        <f t="shared" si="32"/>
        <v>95.010673695795475</v>
      </c>
      <c r="AM21" s="19">
        <f t="shared" si="33"/>
        <v>88.761975947740481</v>
      </c>
      <c r="AN21" s="19">
        <f t="shared" si="34"/>
        <v>82.62049726116858</v>
      </c>
    </row>
    <row r="22" spans="1:49" x14ac:dyDescent="0.3">
      <c r="A22" s="9">
        <v>2000</v>
      </c>
      <c r="B22" s="2" t="s">
        <v>20</v>
      </c>
      <c r="C22" s="4">
        <v>9.0433500000000002</v>
      </c>
      <c r="D22" s="4">
        <v>7.1254499999999998</v>
      </c>
      <c r="E22" s="4">
        <v>53.075839999999999</v>
      </c>
      <c r="F22" s="36">
        <f t="shared" si="2"/>
        <v>1</v>
      </c>
      <c r="G22" s="34">
        <f t="shared" si="3"/>
        <v>0</v>
      </c>
      <c r="H22" s="14">
        <f t="shared" si="4"/>
        <v>0.13512542208756462</v>
      </c>
      <c r="I22" s="14">
        <f t="shared" si="5"/>
        <v>0.3970834247024424</v>
      </c>
      <c r="J22" s="158">
        <f t="shared" si="6"/>
        <v>0.13512542208756462</v>
      </c>
      <c r="K22" s="155">
        <f t="shared" si="7"/>
        <v>104.05376266262694</v>
      </c>
      <c r="L22" s="36">
        <f t="shared" si="8"/>
        <v>1</v>
      </c>
      <c r="M22" s="34">
        <f t="shared" si="9"/>
        <v>0</v>
      </c>
      <c r="N22" s="14">
        <f t="shared" si="10"/>
        <v>0.21148580824125804</v>
      </c>
      <c r="O22" s="14">
        <f t="shared" si="11"/>
        <v>0.86419453602525786</v>
      </c>
      <c r="P22" s="19">
        <f t="shared" si="12"/>
        <v>0.21148580824125804</v>
      </c>
      <c r="Q22" s="116">
        <f t="shared" si="13"/>
        <v>106.34457424723774</v>
      </c>
      <c r="R22" s="36">
        <f t="shared" si="14"/>
        <v>1</v>
      </c>
      <c r="S22" s="34">
        <f t="shared" si="15"/>
        <v>0</v>
      </c>
      <c r="T22" s="14">
        <f t="shared" si="16"/>
        <v>0.3952833764030706</v>
      </c>
      <c r="U22" s="14">
        <f t="shared" si="17"/>
        <v>0.50725601851345392</v>
      </c>
      <c r="V22" s="19">
        <f t="shared" si="18"/>
        <v>0.3952833764030706</v>
      </c>
      <c r="W22" s="19">
        <f t="shared" si="19"/>
        <v>111.85850129209211</v>
      </c>
      <c r="Y22" s="2" t="s">
        <v>20</v>
      </c>
      <c r="Z22" s="19">
        <f t="shared" si="20"/>
        <v>104.05376266262694</v>
      </c>
      <c r="AA22" s="19">
        <f t="shared" si="21"/>
        <v>102.10154871508185</v>
      </c>
      <c r="AB22" s="19">
        <f t="shared" si="22"/>
        <v>96.897288409312097</v>
      </c>
      <c r="AC22" s="19">
        <f t="shared" si="23"/>
        <v>89.869928281055536</v>
      </c>
      <c r="AD22" s="19">
        <f t="shared" si="24"/>
        <v>86.806539632435829</v>
      </c>
      <c r="AE22" s="113">
        <f t="shared" si="25"/>
        <v>106.34457424723774</v>
      </c>
      <c r="AF22" s="19">
        <f t="shared" si="26"/>
        <v>98.865664729686515</v>
      </c>
      <c r="AG22" s="19">
        <f t="shared" si="27"/>
        <v>93.618220110044007</v>
      </c>
      <c r="AH22" s="19">
        <f t="shared" si="28"/>
        <v>85.90951693111775</v>
      </c>
      <c r="AI22" s="19">
        <f t="shared" si="29"/>
        <v>101.59536937429617</v>
      </c>
      <c r="AJ22" s="113">
        <f t="shared" si="30"/>
        <v>111.85850129209211</v>
      </c>
      <c r="AK22" s="19">
        <f t="shared" si="31"/>
        <v>104.56991224479074</v>
      </c>
      <c r="AL22" s="19">
        <f t="shared" si="32"/>
        <v>99.245590660776955</v>
      </c>
      <c r="AM22" s="19">
        <f t="shared" si="33"/>
        <v>91.026972102360631</v>
      </c>
      <c r="AN22" s="19">
        <f t="shared" si="34"/>
        <v>84.512262602173507</v>
      </c>
    </row>
    <row r="23" spans="1:49" x14ac:dyDescent="0.3">
      <c r="A23" s="9">
        <v>2000</v>
      </c>
      <c r="B23" s="2" t="s">
        <v>21</v>
      </c>
      <c r="C23" s="4">
        <v>3.3180300000000003</v>
      </c>
      <c r="D23" s="4">
        <v>4.72072</v>
      </c>
      <c r="E23" s="4">
        <v>37.170340000000003</v>
      </c>
      <c r="F23" s="36">
        <f t="shared" si="2"/>
        <v>0</v>
      </c>
      <c r="G23" s="34">
        <f t="shared" si="3"/>
        <v>1</v>
      </c>
      <c r="H23" s="14">
        <f t="shared" si="4"/>
        <v>-0.22209355432045458</v>
      </c>
      <c r="I23" s="14">
        <f t="shared" si="5"/>
        <v>-0.65265046200377408</v>
      </c>
      <c r="J23" s="158">
        <f t="shared" si="6"/>
        <v>-0.65265046200377408</v>
      </c>
      <c r="K23" s="155">
        <f t="shared" si="7"/>
        <v>80.420486139886776</v>
      </c>
      <c r="L23" s="36">
        <f t="shared" si="8"/>
        <v>0</v>
      </c>
      <c r="M23" s="34">
        <f t="shared" si="9"/>
        <v>1</v>
      </c>
      <c r="N23" s="14">
        <f t="shared" si="10"/>
        <v>-4.8112382754737504E-3</v>
      </c>
      <c r="O23" s="14">
        <f t="shared" si="11"/>
        <v>-1.9660164735199756E-2</v>
      </c>
      <c r="P23" s="19">
        <f t="shared" si="12"/>
        <v>-1.9660164735199756E-2</v>
      </c>
      <c r="Q23" s="116">
        <f t="shared" si="13"/>
        <v>99.410195057944009</v>
      </c>
      <c r="R23" s="36">
        <f t="shared" si="14"/>
        <v>0</v>
      </c>
      <c r="S23" s="34">
        <f t="shared" si="15"/>
        <v>1</v>
      </c>
      <c r="T23" s="14">
        <f t="shared" si="16"/>
        <v>-0.13025993503358829</v>
      </c>
      <c r="U23" s="14">
        <f t="shared" si="17"/>
        <v>-0.16715890412143802</v>
      </c>
      <c r="V23" s="19">
        <f t="shared" si="18"/>
        <v>-0.16715890412143802</v>
      </c>
      <c r="W23" s="19">
        <f t="shared" si="19"/>
        <v>94.985232876356861</v>
      </c>
      <c r="Y23" s="2" t="s">
        <v>21</v>
      </c>
      <c r="Z23" s="19">
        <f t="shared" si="20"/>
        <v>80.420486139886776</v>
      </c>
      <c r="AA23" s="19">
        <f t="shared" si="21"/>
        <v>77.423268283417073</v>
      </c>
      <c r="AB23" s="19">
        <f t="shared" si="22"/>
        <v>74.26357720512469</v>
      </c>
      <c r="AC23" s="19">
        <f t="shared" si="23"/>
        <v>71.115101608560792</v>
      </c>
      <c r="AD23" s="19">
        <f t="shared" si="24"/>
        <v>70.195536615971776</v>
      </c>
      <c r="AE23" s="113">
        <f t="shared" si="25"/>
        <v>99.410195057944009</v>
      </c>
      <c r="AF23" s="19">
        <f t="shared" si="26"/>
        <v>83.728010497182737</v>
      </c>
      <c r="AG23" s="19">
        <f t="shared" si="27"/>
        <v>80.233209469517362</v>
      </c>
      <c r="AH23" s="19">
        <f t="shared" si="28"/>
        <v>70.508098929331467</v>
      </c>
      <c r="AI23" s="19">
        <f t="shared" si="29"/>
        <v>100.25271548482962</v>
      </c>
      <c r="AJ23" s="113">
        <f t="shared" si="30"/>
        <v>94.985232876356861</v>
      </c>
      <c r="AK23" s="19">
        <f t="shared" si="31"/>
        <v>89.219567246573177</v>
      </c>
      <c r="AL23" s="19">
        <f t="shared" si="32"/>
        <v>83.739983631376774</v>
      </c>
      <c r="AM23" s="19">
        <f t="shared" si="33"/>
        <v>77.868344268221534</v>
      </c>
      <c r="AN23" s="19">
        <f t="shared" si="34"/>
        <v>71.667070751682076</v>
      </c>
    </row>
    <row r="24" spans="1:49" x14ac:dyDescent="0.3">
      <c r="A24" s="9">
        <v>2000</v>
      </c>
      <c r="B24" s="2" t="s">
        <v>22</v>
      </c>
      <c r="C24" s="4">
        <v>21.466070000000002</v>
      </c>
      <c r="D24" s="4">
        <v>10.22104</v>
      </c>
      <c r="E24" s="4">
        <v>70.034040000000005</v>
      </c>
      <c r="F24" s="36">
        <f t="shared" si="2"/>
        <v>1</v>
      </c>
      <c r="G24" s="34">
        <f t="shared" si="3"/>
        <v>0</v>
      </c>
      <c r="H24" s="14">
        <f t="shared" si="4"/>
        <v>0.910214207099307</v>
      </c>
      <c r="I24" s="14">
        <f t="shared" si="5"/>
        <v>2.6747814658709799</v>
      </c>
      <c r="J24" s="158">
        <f t="shared" si="6"/>
        <v>0.910214207099307</v>
      </c>
      <c r="K24" s="155">
        <f t="shared" si="7"/>
        <v>127.3064262129792</v>
      </c>
      <c r="L24" s="36">
        <f t="shared" si="8"/>
        <v>1</v>
      </c>
      <c r="M24" s="34">
        <f t="shared" si="9"/>
        <v>0</v>
      </c>
      <c r="N24" s="14">
        <f t="shared" si="10"/>
        <v>0.48992329362495179</v>
      </c>
      <c r="O24" s="14">
        <f t="shared" si="11"/>
        <v>2.0019737349902416</v>
      </c>
      <c r="P24" s="19">
        <f t="shared" si="12"/>
        <v>0.48992329362495179</v>
      </c>
      <c r="Q24" s="116">
        <f t="shared" si="13"/>
        <v>114.69769880874856</v>
      </c>
      <c r="R24" s="36">
        <f t="shared" si="14"/>
        <v>1</v>
      </c>
      <c r="S24" s="34">
        <f t="shared" si="15"/>
        <v>0</v>
      </c>
      <c r="T24" s="14">
        <f t="shared" si="16"/>
        <v>0.95560958960008757</v>
      </c>
      <c r="U24" s="14">
        <f t="shared" si="17"/>
        <v>1.2263068588534012</v>
      </c>
      <c r="V24" s="19">
        <f t="shared" si="18"/>
        <v>0.95560958960008757</v>
      </c>
      <c r="W24" s="19">
        <f t="shared" si="19"/>
        <v>128.66828768800264</v>
      </c>
      <c r="Y24" s="2" t="s">
        <v>22</v>
      </c>
      <c r="Z24" s="19">
        <f t="shared" si="20"/>
        <v>127.3064262129792</v>
      </c>
      <c r="AA24" s="19">
        <f t="shared" si="21"/>
        <v>123.30131124793166</v>
      </c>
      <c r="AB24" s="19">
        <f t="shared" si="22"/>
        <v>117.5875184370843</v>
      </c>
      <c r="AC24" s="19">
        <f t="shared" si="23"/>
        <v>112.46097951767838</v>
      </c>
      <c r="AD24" s="19">
        <f t="shared" si="24"/>
        <v>109.23678270071153</v>
      </c>
      <c r="AE24" s="113">
        <f t="shared" si="25"/>
        <v>114.69769880874856</v>
      </c>
      <c r="AF24" s="19">
        <f t="shared" si="26"/>
        <v>103.78015186567031</v>
      </c>
      <c r="AG24" s="19">
        <f t="shared" si="27"/>
        <v>102.331818034633</v>
      </c>
      <c r="AH24" s="19">
        <f t="shared" si="28"/>
        <v>88.450562900398054</v>
      </c>
      <c r="AI24" s="19">
        <f t="shared" si="29"/>
        <v>102.80764491280586</v>
      </c>
      <c r="AJ24" s="113">
        <f t="shared" si="30"/>
        <v>128.66828768800264</v>
      </c>
      <c r="AK24" s="19">
        <f t="shared" si="31"/>
        <v>121.29127929510354</v>
      </c>
      <c r="AL24" s="19">
        <f t="shared" si="32"/>
        <v>116.5388584190185</v>
      </c>
      <c r="AM24" s="19">
        <f t="shared" si="33"/>
        <v>110.17680895374737</v>
      </c>
      <c r="AN24" s="19">
        <f t="shared" si="34"/>
        <v>104.08122585690934</v>
      </c>
    </row>
    <row r="25" spans="1:49" x14ac:dyDescent="0.3">
      <c r="A25" s="9">
        <v>2000</v>
      </c>
      <c r="B25" s="2" t="s">
        <v>23</v>
      </c>
      <c r="C25" s="4">
        <v>14.594570000000001</v>
      </c>
      <c r="D25" s="4">
        <v>10.444979999999999</v>
      </c>
      <c r="E25" s="4">
        <v>60.293039999999998</v>
      </c>
      <c r="F25" s="36">
        <f t="shared" si="2"/>
        <v>1</v>
      </c>
      <c r="G25" s="34">
        <f t="shared" si="3"/>
        <v>0</v>
      </c>
      <c r="H25" s="14">
        <f t="shared" si="4"/>
        <v>0.48148180499991272</v>
      </c>
      <c r="I25" s="14">
        <f t="shared" si="5"/>
        <v>1.4148961839126322</v>
      </c>
      <c r="J25" s="158">
        <f t="shared" si="6"/>
        <v>0.48148180499991272</v>
      </c>
      <c r="K25" s="155">
        <f t="shared" si="7"/>
        <v>114.44445414999738</v>
      </c>
      <c r="L25" s="36">
        <f t="shared" si="8"/>
        <v>1</v>
      </c>
      <c r="M25" s="34">
        <f t="shared" si="9"/>
        <v>0</v>
      </c>
      <c r="N25" s="14">
        <f t="shared" si="10"/>
        <v>0.5100659127950693</v>
      </c>
      <c r="O25" s="14">
        <f t="shared" si="11"/>
        <v>2.0842825271158838</v>
      </c>
      <c r="P25" s="19">
        <f t="shared" si="12"/>
        <v>0.5100659127950693</v>
      </c>
      <c r="Q25" s="116">
        <f t="shared" si="13"/>
        <v>115.30197738385208</v>
      </c>
      <c r="R25" s="36">
        <f t="shared" si="14"/>
        <v>1</v>
      </c>
      <c r="S25" s="34">
        <f t="shared" si="15"/>
        <v>0</v>
      </c>
      <c r="T25" s="14">
        <f t="shared" si="16"/>
        <v>0.63375127664516639</v>
      </c>
      <c r="U25" s="14">
        <f t="shared" si="17"/>
        <v>0.81327515526744099</v>
      </c>
      <c r="V25" s="19">
        <f t="shared" si="18"/>
        <v>0.63375127664516639</v>
      </c>
      <c r="W25" s="19">
        <f t="shared" si="19"/>
        <v>119.01253829935499</v>
      </c>
      <c r="Y25" s="2" t="s">
        <v>23</v>
      </c>
      <c r="Z25" s="19">
        <f t="shared" si="20"/>
        <v>114.44445414999738</v>
      </c>
      <c r="AA25" s="19">
        <f t="shared" si="21"/>
        <v>110.89285402321512</v>
      </c>
      <c r="AB25" s="19">
        <f t="shared" si="22"/>
        <v>106.54879619253931</v>
      </c>
      <c r="AC25" s="19">
        <f t="shared" si="23"/>
        <v>102.72269876487132</v>
      </c>
      <c r="AD25" s="19">
        <f t="shared" si="24"/>
        <v>100.16645224327218</v>
      </c>
      <c r="AE25" s="113">
        <f t="shared" si="25"/>
        <v>115.30197738385208</v>
      </c>
      <c r="AF25" s="19">
        <f t="shared" si="26"/>
        <v>105.1154580255664</v>
      </c>
      <c r="AG25" s="19">
        <f t="shared" si="27"/>
        <v>102.70362988094681</v>
      </c>
      <c r="AH25" s="19">
        <f t="shared" si="28"/>
        <v>92.899956996835414</v>
      </c>
      <c r="AI25" s="19">
        <f t="shared" si="29"/>
        <v>104.01626952288778</v>
      </c>
      <c r="AJ25" s="113">
        <f t="shared" si="30"/>
        <v>119.01253829935499</v>
      </c>
      <c r="AK25" s="19">
        <f t="shared" si="31"/>
        <v>112.31815302692527</v>
      </c>
      <c r="AL25" s="19">
        <f t="shared" si="32"/>
        <v>107.91211394597103</v>
      </c>
      <c r="AM25" s="19">
        <f t="shared" si="33"/>
        <v>102.48323551364999</v>
      </c>
      <c r="AN25" s="19">
        <f t="shared" si="34"/>
        <v>94.488362224351903</v>
      </c>
    </row>
    <row r="26" spans="1:49" x14ac:dyDescent="0.3">
      <c r="A26" s="9">
        <v>2000</v>
      </c>
      <c r="B26" s="2" t="s">
        <v>24</v>
      </c>
      <c r="C26" s="4">
        <v>9.7937499999999993</v>
      </c>
      <c r="D26" s="4">
        <v>7.77447</v>
      </c>
      <c r="E26" s="4">
        <v>50.880049999999997</v>
      </c>
      <c r="F26" s="36">
        <f t="shared" si="2"/>
        <v>1</v>
      </c>
      <c r="G26" s="34">
        <f t="shared" si="3"/>
        <v>0</v>
      </c>
      <c r="H26" s="14">
        <f t="shared" si="4"/>
        <v>0.18194500944627598</v>
      </c>
      <c r="I26" s="14">
        <f t="shared" si="5"/>
        <v>0.53466880134241079</v>
      </c>
      <c r="J26" s="158">
        <f t="shared" si="6"/>
        <v>0.18194500944627598</v>
      </c>
      <c r="K26" s="155">
        <f t="shared" si="7"/>
        <v>105.45835028338828</v>
      </c>
      <c r="L26" s="36">
        <f t="shared" si="8"/>
        <v>1</v>
      </c>
      <c r="M26" s="34">
        <f t="shared" si="9"/>
        <v>0</v>
      </c>
      <c r="N26" s="14">
        <f t="shared" si="10"/>
        <v>0.26986288555567145</v>
      </c>
      <c r="O26" s="14">
        <f t="shared" si="11"/>
        <v>1.1027408085330039</v>
      </c>
      <c r="P26" s="19">
        <f t="shared" si="12"/>
        <v>0.26986288555567145</v>
      </c>
      <c r="Q26" s="116">
        <f t="shared" si="13"/>
        <v>108.09588656667015</v>
      </c>
      <c r="R26" s="36">
        <f t="shared" si="14"/>
        <v>1</v>
      </c>
      <c r="S26" s="34">
        <f t="shared" si="15"/>
        <v>0</v>
      </c>
      <c r="T26" s="14">
        <f t="shared" si="16"/>
        <v>0.32273094184775936</v>
      </c>
      <c r="U26" s="14">
        <f t="shared" si="17"/>
        <v>0.41415152365491625</v>
      </c>
      <c r="V26" s="19">
        <f t="shared" si="18"/>
        <v>0.32273094184775936</v>
      </c>
      <c r="W26" s="19">
        <f t="shared" si="19"/>
        <v>109.68192825543278</v>
      </c>
      <c r="Y26" s="2" t="s">
        <v>24</v>
      </c>
      <c r="Z26" s="19">
        <f t="shared" si="20"/>
        <v>105.45835028338828</v>
      </c>
      <c r="AA26" s="19">
        <f t="shared" si="21"/>
        <v>102.34053263519904</v>
      </c>
      <c r="AB26" s="19">
        <f t="shared" si="22"/>
        <v>96.89915857301375</v>
      </c>
      <c r="AC26" s="19">
        <f t="shared" si="23"/>
        <v>87.11836742776218</v>
      </c>
      <c r="AD26" s="19">
        <f t="shared" si="24"/>
        <v>81.266031153260286</v>
      </c>
      <c r="AE26" s="113">
        <f t="shared" si="25"/>
        <v>108.09588656667015</v>
      </c>
      <c r="AF26" s="19">
        <f t="shared" si="26"/>
        <v>100.99281237519924</v>
      </c>
      <c r="AG26" s="19">
        <f t="shared" si="27"/>
        <v>89.65575415421597</v>
      </c>
      <c r="AH26" s="19">
        <f t="shared" si="28"/>
        <v>78.775953512476434</v>
      </c>
      <c r="AI26" s="19">
        <f t="shared" si="29"/>
        <v>102.0997452715125</v>
      </c>
      <c r="AJ26" s="113">
        <f t="shared" si="30"/>
        <v>109.68192825543278</v>
      </c>
      <c r="AK26" s="19">
        <f t="shared" si="31"/>
        <v>102.25353355226703</v>
      </c>
      <c r="AL26" s="19">
        <f t="shared" si="32"/>
        <v>96.75811454016609</v>
      </c>
      <c r="AM26" s="19">
        <f t="shared" si="33"/>
        <v>87.766476683107371</v>
      </c>
      <c r="AN26" s="19">
        <f t="shared" si="34"/>
        <v>77.630029936212225</v>
      </c>
    </row>
    <row r="27" spans="1:49" x14ac:dyDescent="0.3">
      <c r="A27" s="9">
        <v>2000</v>
      </c>
      <c r="B27" s="2" t="s">
        <v>25</v>
      </c>
      <c r="C27" s="4">
        <v>7.5152800000000006</v>
      </c>
      <c r="D27" s="4">
        <v>6.7953799999999998</v>
      </c>
      <c r="E27" s="4">
        <v>47.725349999999999</v>
      </c>
      <c r="F27" s="36">
        <f t="shared" si="2"/>
        <v>1</v>
      </c>
      <c r="G27" s="34">
        <f t="shared" si="3"/>
        <v>0</v>
      </c>
      <c r="H27" s="14">
        <f t="shared" si="4"/>
        <v>3.9784794615248358E-2</v>
      </c>
      <c r="I27" s="14">
        <f t="shared" si="5"/>
        <v>0.11691273376129538</v>
      </c>
      <c r="J27" s="158">
        <f t="shared" si="6"/>
        <v>3.9784794615248358E-2</v>
      </c>
      <c r="K27" s="155">
        <f t="shared" si="7"/>
        <v>101.19354383845744</v>
      </c>
      <c r="L27" s="36">
        <f t="shared" si="8"/>
        <v>1</v>
      </c>
      <c r="M27" s="34">
        <f t="shared" si="9"/>
        <v>0</v>
      </c>
      <c r="N27" s="14">
        <f t="shared" si="10"/>
        <v>0.18179716704504154</v>
      </c>
      <c r="O27" s="14">
        <f t="shared" si="11"/>
        <v>0.74287783058223333</v>
      </c>
      <c r="P27" s="19">
        <f t="shared" si="12"/>
        <v>0.18179716704504154</v>
      </c>
      <c r="Q27" s="116">
        <f t="shared" si="13"/>
        <v>105.45391501135124</v>
      </c>
      <c r="R27" s="36">
        <f t="shared" si="14"/>
        <v>1</v>
      </c>
      <c r="S27" s="34">
        <f t="shared" si="15"/>
        <v>0</v>
      </c>
      <c r="T27" s="14">
        <f t="shared" si="16"/>
        <v>0.21849457803717642</v>
      </c>
      <c r="U27" s="14">
        <f t="shared" si="17"/>
        <v>0.28038793518323707</v>
      </c>
      <c r="V27" s="19">
        <f t="shared" si="18"/>
        <v>0.21849457803717642</v>
      </c>
      <c r="W27" s="19">
        <f t="shared" si="19"/>
        <v>106.55483734111529</v>
      </c>
      <c r="Y27" s="2" t="s">
        <v>25</v>
      </c>
      <c r="Z27" s="19">
        <f t="shared" si="20"/>
        <v>101.19354383845744</v>
      </c>
      <c r="AA27" s="19">
        <f t="shared" si="21"/>
        <v>98.336351875334159</v>
      </c>
      <c r="AB27" s="19">
        <f t="shared" si="22"/>
        <v>88.419781344860382</v>
      </c>
      <c r="AC27" s="19">
        <f t="shared" si="23"/>
        <v>83.465497679896913</v>
      </c>
      <c r="AD27" s="19">
        <f t="shared" si="24"/>
        <v>79.004931731690917</v>
      </c>
      <c r="AE27" s="113">
        <f t="shared" si="25"/>
        <v>105.45391501135124</v>
      </c>
      <c r="AF27" s="19">
        <f t="shared" si="26"/>
        <v>90.846346384977551</v>
      </c>
      <c r="AG27" s="19">
        <f t="shared" si="27"/>
        <v>94.391064162926867</v>
      </c>
      <c r="AH27" s="19">
        <f t="shared" si="28"/>
        <v>84.414991564763866</v>
      </c>
      <c r="AI27" s="19">
        <f t="shared" si="29"/>
        <v>105.36012689652195</v>
      </c>
      <c r="AJ27" s="113">
        <f t="shared" si="30"/>
        <v>106.55483734111529</v>
      </c>
      <c r="AK27" s="19">
        <f t="shared" si="31"/>
        <v>98.292666607474359</v>
      </c>
      <c r="AL27" s="19">
        <f t="shared" si="32"/>
        <v>90.239197128443834</v>
      </c>
      <c r="AM27" s="19">
        <f t="shared" si="33"/>
        <v>83.810174852207922</v>
      </c>
      <c r="AN27" s="19">
        <f t="shared" si="34"/>
        <v>76.231967865192146</v>
      </c>
    </row>
    <row r="28" spans="1:49" x14ac:dyDescent="0.3">
      <c r="A28" s="9">
        <v>2000</v>
      </c>
      <c r="B28" s="2" t="s">
        <v>26</v>
      </c>
      <c r="C28" s="4">
        <v>11.279579999999999</v>
      </c>
      <c r="D28" s="4">
        <v>6.7669199999999998</v>
      </c>
      <c r="E28" s="4">
        <v>58.025130000000004</v>
      </c>
      <c r="F28" s="36">
        <f t="shared" si="2"/>
        <v>1</v>
      </c>
      <c r="G28" s="34">
        <f t="shared" si="3"/>
        <v>0</v>
      </c>
      <c r="H28" s="14">
        <f t="shared" si="4"/>
        <v>0.27465016334445586</v>
      </c>
      <c r="I28" s="14">
        <f t="shared" si="5"/>
        <v>0.8070948143660841</v>
      </c>
      <c r="J28" s="158">
        <f t="shared" si="6"/>
        <v>0.27465016334445586</v>
      </c>
      <c r="K28" s="155">
        <f t="shared" si="7"/>
        <v>108.23950490033367</v>
      </c>
      <c r="L28" s="36">
        <f t="shared" si="8"/>
        <v>1</v>
      </c>
      <c r="M28" s="34">
        <f t="shared" si="9"/>
        <v>0</v>
      </c>
      <c r="N28" s="14">
        <f t="shared" si="10"/>
        <v>0.1792372896601101</v>
      </c>
      <c r="O28" s="14">
        <f t="shared" si="11"/>
        <v>0.73241740268236821</v>
      </c>
      <c r="P28" s="19">
        <f t="shared" si="12"/>
        <v>0.1792372896601101</v>
      </c>
      <c r="Q28" s="116">
        <f t="shared" si="13"/>
        <v>105.3771186898033</v>
      </c>
      <c r="R28" s="36">
        <f t="shared" si="14"/>
        <v>1</v>
      </c>
      <c r="S28" s="34">
        <f t="shared" si="15"/>
        <v>0</v>
      </c>
      <c r="T28" s="14">
        <f t="shared" si="16"/>
        <v>0.55881588125110082</v>
      </c>
      <c r="U28" s="14">
        <f t="shared" si="17"/>
        <v>0.71711267391238187</v>
      </c>
      <c r="V28" s="19">
        <f t="shared" si="18"/>
        <v>0.55881588125110082</v>
      </c>
      <c r="W28" s="19">
        <f t="shared" si="19"/>
        <v>116.76447643753302</v>
      </c>
      <c r="X28" s="19"/>
      <c r="Y28" s="2" t="s">
        <v>26</v>
      </c>
      <c r="Z28" s="19">
        <f t="shared" si="20"/>
        <v>108.23950490033367</v>
      </c>
      <c r="AA28" s="19">
        <f t="shared" si="21"/>
        <v>105.68089992937131</v>
      </c>
      <c r="AB28" s="19">
        <f t="shared" si="22"/>
        <v>101.9312143892864</v>
      </c>
      <c r="AC28" s="19">
        <f t="shared" si="23"/>
        <v>96.713792347290138</v>
      </c>
      <c r="AD28" s="19">
        <f t="shared" si="24"/>
        <v>89.698467272501915</v>
      </c>
      <c r="AE28" s="113">
        <f t="shared" si="25"/>
        <v>105.3771186898033</v>
      </c>
      <c r="AF28" s="19">
        <f t="shared" si="26"/>
        <v>93.320505893638838</v>
      </c>
      <c r="AG28" s="19">
        <f t="shared" si="27"/>
        <v>86.437353210351631</v>
      </c>
      <c r="AH28" s="19">
        <f t="shared" si="28"/>
        <v>76.283093140443924</v>
      </c>
      <c r="AI28" s="19">
        <f t="shared" si="29"/>
        <v>99.218290679339731</v>
      </c>
      <c r="AJ28" s="113">
        <f t="shared" si="30"/>
        <v>116.76447643753302</v>
      </c>
      <c r="AK28" s="19">
        <f t="shared" si="31"/>
        <v>108.3404818854335</v>
      </c>
      <c r="AL28" s="19">
        <f t="shared" si="32"/>
        <v>103.05567147653369</v>
      </c>
      <c r="AM28" s="19">
        <f t="shared" si="33"/>
        <v>95.038098899150299</v>
      </c>
      <c r="AN28" s="19">
        <f t="shared" si="34"/>
        <v>84.802134026816148</v>
      </c>
    </row>
    <row r="29" spans="1:49" x14ac:dyDescent="0.3">
      <c r="A29" s="9">
        <v>2000</v>
      </c>
      <c r="B29" s="2" t="s">
        <v>27</v>
      </c>
      <c r="C29" s="4">
        <v>7.9556699999999996</v>
      </c>
      <c r="D29" s="4">
        <v>8.71204</v>
      </c>
      <c r="E29" s="4">
        <v>52.511209999999998</v>
      </c>
      <c r="F29" s="36">
        <f t="shared" si="2"/>
        <v>1</v>
      </c>
      <c r="G29" s="34">
        <f t="shared" si="3"/>
        <v>0</v>
      </c>
      <c r="H29" s="14">
        <f t="shared" si="4"/>
        <v>6.7261977553551747E-2</v>
      </c>
      <c r="I29" s="14">
        <f t="shared" si="5"/>
        <v>0.19765796832749422</v>
      </c>
      <c r="J29" s="158">
        <f t="shared" si="6"/>
        <v>6.7261977553551747E-2</v>
      </c>
      <c r="K29" s="155">
        <f t="shared" si="7"/>
        <v>102.01785932660655</v>
      </c>
      <c r="L29" s="36">
        <f t="shared" si="8"/>
        <v>1</v>
      </c>
      <c r="M29" s="34">
        <f t="shared" si="9"/>
        <v>0</v>
      </c>
      <c r="N29" s="14">
        <f t="shared" si="10"/>
        <v>0.35419402539369577</v>
      </c>
      <c r="O29" s="14">
        <f t="shared" si="11"/>
        <v>1.4473431762798954</v>
      </c>
      <c r="P29" s="19">
        <f t="shared" si="12"/>
        <v>0.35419402539369577</v>
      </c>
      <c r="Q29" s="116">
        <f t="shared" si="13"/>
        <v>110.62582076181087</v>
      </c>
      <c r="R29" s="36">
        <f t="shared" si="14"/>
        <v>1</v>
      </c>
      <c r="S29" s="34">
        <f t="shared" si="15"/>
        <v>0</v>
      </c>
      <c r="T29" s="14">
        <f t="shared" si="16"/>
        <v>0.37662709273160594</v>
      </c>
      <c r="U29" s="14">
        <f t="shared" si="17"/>
        <v>0.48331493538074261</v>
      </c>
      <c r="V29" s="19">
        <f t="shared" si="18"/>
        <v>0.37662709273160594</v>
      </c>
      <c r="W29" s="19">
        <f t="shared" si="19"/>
        <v>111.29881278194819</v>
      </c>
      <c r="Y29" s="2" t="s">
        <v>27</v>
      </c>
      <c r="Z29" s="19">
        <f t="shared" si="20"/>
        <v>102.01785932660655</v>
      </c>
      <c r="AA29" s="19">
        <f t="shared" si="21"/>
        <v>97.473414339535182</v>
      </c>
      <c r="AB29" s="19">
        <f t="shared" si="22"/>
        <v>89.52559814069059</v>
      </c>
      <c r="AC29" s="19">
        <f t="shared" si="23"/>
        <v>85.03489505448043</v>
      </c>
      <c r="AD29" s="19">
        <f t="shared" si="24"/>
        <v>81.705030080299693</v>
      </c>
      <c r="AE29" s="113">
        <f t="shared" si="25"/>
        <v>110.62582076181087</v>
      </c>
      <c r="AF29" s="19">
        <f t="shared" si="26"/>
        <v>97.238116240861828</v>
      </c>
      <c r="AG29" s="19">
        <f t="shared" si="27"/>
        <v>89.109393434850205</v>
      </c>
      <c r="AH29" s="19">
        <f t="shared" si="28"/>
        <v>78.387712121379195</v>
      </c>
      <c r="AI29" s="19">
        <f t="shared" si="29"/>
        <v>100.24789884976416</v>
      </c>
      <c r="AJ29" s="113">
        <f t="shared" si="30"/>
        <v>111.29881278194819</v>
      </c>
      <c r="AK29" s="19">
        <f t="shared" si="31"/>
        <v>103.74584790881309</v>
      </c>
      <c r="AL29" s="19">
        <f t="shared" si="32"/>
        <v>98.167892108537657</v>
      </c>
      <c r="AM29" s="19">
        <f t="shared" si="33"/>
        <v>91.064242902838203</v>
      </c>
      <c r="AN29" s="19">
        <f t="shared" si="34"/>
        <v>84.258046485974091</v>
      </c>
    </row>
    <row r="30" spans="1:49" x14ac:dyDescent="0.3">
      <c r="A30" s="9">
        <v>2000</v>
      </c>
      <c r="B30" s="2" t="s">
        <v>28</v>
      </c>
      <c r="C30" s="4">
        <v>4.3902200000000002</v>
      </c>
      <c r="D30" s="4">
        <v>5.6940499999999998</v>
      </c>
      <c r="E30" s="4">
        <v>45.672330000000002</v>
      </c>
      <c r="F30" s="36">
        <f t="shared" si="2"/>
        <v>0</v>
      </c>
      <c r="G30" s="34">
        <f t="shared" si="3"/>
        <v>1</v>
      </c>
      <c r="H30" s="14">
        <f t="shared" si="4"/>
        <v>-0.15519657488263905</v>
      </c>
      <c r="I30" s="14">
        <f t="shared" si="5"/>
        <v>-0.45606508756399811</v>
      </c>
      <c r="J30" s="158">
        <f t="shared" si="6"/>
        <v>-0.45606508756399811</v>
      </c>
      <c r="K30" s="155">
        <f t="shared" si="7"/>
        <v>86.318047373080063</v>
      </c>
      <c r="L30" s="36">
        <f t="shared" si="8"/>
        <v>1</v>
      </c>
      <c r="M30" s="34">
        <f t="shared" si="9"/>
        <v>0</v>
      </c>
      <c r="N30" s="14">
        <f t="shared" si="10"/>
        <v>8.2736388396181915E-2</v>
      </c>
      <c r="O30" s="14">
        <f t="shared" si="11"/>
        <v>0.33808573434335626</v>
      </c>
      <c r="P30" s="19">
        <f t="shared" si="12"/>
        <v>8.2736388396181915E-2</v>
      </c>
      <c r="Q30" s="116">
        <f t="shared" si="13"/>
        <v>102.48209165188545</v>
      </c>
      <c r="R30" s="36">
        <f t="shared" si="14"/>
        <v>1</v>
      </c>
      <c r="S30" s="34">
        <f t="shared" si="15"/>
        <v>0</v>
      </c>
      <c r="T30" s="14">
        <f t="shared" si="16"/>
        <v>0.15065949399419204</v>
      </c>
      <c r="U30" s="14">
        <f t="shared" si="17"/>
        <v>0.19333708331011873</v>
      </c>
      <c r="V30" s="19">
        <f t="shared" si="18"/>
        <v>0.15065949399419204</v>
      </c>
      <c r="W30" s="19">
        <f t="shared" si="19"/>
        <v>104.51978481982576</v>
      </c>
      <c r="Y30" s="2" t="s">
        <v>28</v>
      </c>
      <c r="Z30" s="19">
        <f t="shared" si="20"/>
        <v>86.318047373080063</v>
      </c>
      <c r="AA30" s="19">
        <f t="shared" si="21"/>
        <v>82.682042101418602</v>
      </c>
      <c r="AB30" s="19">
        <f t="shared" si="22"/>
        <v>78.867040161582139</v>
      </c>
      <c r="AC30" s="19">
        <f t="shared" si="23"/>
        <v>74.165063581898863</v>
      </c>
      <c r="AD30" s="19">
        <f t="shared" si="24"/>
        <v>73.113316518972624</v>
      </c>
      <c r="AE30" s="113">
        <f t="shared" si="25"/>
        <v>102.48209165188545</v>
      </c>
      <c r="AF30" s="19">
        <f t="shared" si="26"/>
        <v>83.928625773229982</v>
      </c>
      <c r="AG30" s="19">
        <f t="shared" si="27"/>
        <v>85.043058296854156</v>
      </c>
      <c r="AH30" s="19">
        <f t="shared" si="28"/>
        <v>78.664696607160579</v>
      </c>
      <c r="AI30" s="19">
        <f t="shared" si="29"/>
        <v>98.471976271074311</v>
      </c>
      <c r="AJ30" s="113">
        <f t="shared" si="30"/>
        <v>104.51978481982576</v>
      </c>
      <c r="AK30" s="19">
        <f t="shared" si="31"/>
        <v>97.266740122792669</v>
      </c>
      <c r="AL30" s="19">
        <f t="shared" si="32"/>
        <v>89.35425094468124</v>
      </c>
      <c r="AM30" s="19">
        <f t="shared" si="33"/>
        <v>81.980343914085338</v>
      </c>
      <c r="AN30" s="19">
        <f t="shared" si="34"/>
        <v>76.015661114038224</v>
      </c>
      <c r="AP30" t="s">
        <v>156</v>
      </c>
    </row>
    <row r="31" spans="1:49" x14ac:dyDescent="0.3">
      <c r="A31" s="9">
        <v>2000</v>
      </c>
      <c r="B31" s="2" t="s">
        <v>29</v>
      </c>
      <c r="C31" s="4">
        <v>9.723279999999999</v>
      </c>
      <c r="D31" s="4">
        <v>7.431989999999999</v>
      </c>
      <c r="E31" s="4">
        <v>56.311929999999997</v>
      </c>
      <c r="F31" s="36">
        <f t="shared" si="2"/>
        <v>1</v>
      </c>
      <c r="G31" s="34">
        <f t="shared" si="3"/>
        <v>0</v>
      </c>
      <c r="H31" s="14">
        <f t="shared" si="4"/>
        <v>0.17754818599056116</v>
      </c>
      <c r="I31" s="14">
        <f t="shared" si="5"/>
        <v>0.52174817035651178</v>
      </c>
      <c r="J31" s="158">
        <f t="shared" si="6"/>
        <v>0.17754818599056116</v>
      </c>
      <c r="K31" s="155">
        <f t="shared" si="7"/>
        <v>105.32644557971683</v>
      </c>
      <c r="L31" s="36">
        <f t="shared" si="8"/>
        <v>1</v>
      </c>
      <c r="M31" s="34">
        <f t="shared" si="9"/>
        <v>0</v>
      </c>
      <c r="N31" s="14">
        <f t="shared" si="10"/>
        <v>0.23905800829666501</v>
      </c>
      <c r="O31" s="14">
        <f t="shared" si="11"/>
        <v>0.97686282725591989</v>
      </c>
      <c r="P31" s="19">
        <f t="shared" si="12"/>
        <v>0.23905800829666501</v>
      </c>
      <c r="Q31" s="116">
        <f t="shared" si="13"/>
        <v>107.17174024889995</v>
      </c>
      <c r="R31" s="36">
        <f t="shared" si="14"/>
        <v>1</v>
      </c>
      <c r="S31" s="34">
        <f t="shared" si="15"/>
        <v>0</v>
      </c>
      <c r="T31" s="14">
        <f t="shared" si="16"/>
        <v>0.50220899676753927</v>
      </c>
      <c r="U31" s="14">
        <f t="shared" si="17"/>
        <v>0.64447065414198157</v>
      </c>
      <c r="V31" s="19">
        <f t="shared" si="18"/>
        <v>0.50220899676753927</v>
      </c>
      <c r="W31" s="19">
        <f t="shared" si="19"/>
        <v>115.06626990302618</v>
      </c>
      <c r="Y31" s="2" t="s">
        <v>29</v>
      </c>
      <c r="Z31" s="19">
        <f t="shared" si="20"/>
        <v>105.32644557971683</v>
      </c>
      <c r="AA31" s="19">
        <f t="shared" si="21"/>
        <v>103.14682657535683</v>
      </c>
      <c r="AB31" s="19">
        <f t="shared" si="22"/>
        <v>100.33418853119767</v>
      </c>
      <c r="AC31" s="19">
        <f t="shared" si="23"/>
        <v>91.633492651723444</v>
      </c>
      <c r="AD31" s="19">
        <f t="shared" si="24"/>
        <v>90.128868946995155</v>
      </c>
      <c r="AE31" s="113">
        <f t="shared" si="25"/>
        <v>107.17174024889995</v>
      </c>
      <c r="AF31" s="19">
        <f t="shared" si="26"/>
        <v>96.698768345260277</v>
      </c>
      <c r="AG31" s="19">
        <f t="shared" si="27"/>
        <v>93.832243552281923</v>
      </c>
      <c r="AH31" s="19">
        <f t="shared" si="28"/>
        <v>81.221069345359524</v>
      </c>
      <c r="AI31" s="19">
        <f t="shared" si="29"/>
        <v>100.39045775572689</v>
      </c>
      <c r="AJ31" s="113">
        <f t="shared" si="30"/>
        <v>115.06626990302618</v>
      </c>
      <c r="AK31" s="19">
        <f t="shared" si="31"/>
        <v>104.08210905911706</v>
      </c>
      <c r="AL31" s="19">
        <f t="shared" si="32"/>
        <v>98.365999769506175</v>
      </c>
      <c r="AM31" s="19">
        <f t="shared" si="33"/>
        <v>90.123568604095311</v>
      </c>
      <c r="AN31" s="19">
        <f t="shared" si="34"/>
        <v>84.747889111609126</v>
      </c>
      <c r="AQ31" t="s">
        <v>177</v>
      </c>
      <c r="AR31" t="s">
        <v>158</v>
      </c>
      <c r="AS31" t="s">
        <v>159</v>
      </c>
      <c r="AT31" t="s">
        <v>160</v>
      </c>
      <c r="AU31" t="s">
        <v>65</v>
      </c>
      <c r="AV31" t="s">
        <v>69</v>
      </c>
      <c r="AW31" t="s">
        <v>133</v>
      </c>
    </row>
    <row r="32" spans="1:49" x14ac:dyDescent="0.3">
      <c r="A32" s="9">
        <v>2000</v>
      </c>
      <c r="B32" s="2" t="s">
        <v>30</v>
      </c>
      <c r="C32" s="4">
        <v>5.1306099999999999</v>
      </c>
      <c r="D32" s="4">
        <v>6.6364500000000008</v>
      </c>
      <c r="E32" s="4">
        <v>47.332270000000001</v>
      </c>
      <c r="F32" s="36">
        <f t="shared" si="2"/>
        <v>0</v>
      </c>
      <c r="G32" s="34">
        <f t="shared" si="3"/>
        <v>1</v>
      </c>
      <c r="H32" s="14">
        <f t="shared" si="4"/>
        <v>-0.10900153985529852</v>
      </c>
      <c r="I32" s="14">
        <f t="shared" si="5"/>
        <v>-0.32031503824301422</v>
      </c>
      <c r="J32" s="158">
        <f t="shared" si="6"/>
        <v>-0.32031503824301422</v>
      </c>
      <c r="K32" s="155">
        <f t="shared" si="7"/>
        <v>90.390548852709571</v>
      </c>
      <c r="L32" s="36">
        <f t="shared" si="8"/>
        <v>1</v>
      </c>
      <c r="M32" s="34">
        <f t="shared" si="9"/>
        <v>0</v>
      </c>
      <c r="N32" s="14">
        <f t="shared" si="10"/>
        <v>0.16750196982834614</v>
      </c>
      <c r="O32" s="14">
        <f t="shared" si="11"/>
        <v>0.68446336093621962</v>
      </c>
      <c r="P32" s="19">
        <f t="shared" si="12"/>
        <v>0.16750196982834614</v>
      </c>
      <c r="Q32" s="116">
        <f t="shared" si="13"/>
        <v>105.02505909485038</v>
      </c>
      <c r="R32" s="36">
        <f t="shared" si="14"/>
        <v>1</v>
      </c>
      <c r="S32" s="34">
        <f t="shared" si="15"/>
        <v>0</v>
      </c>
      <c r="T32" s="14">
        <f t="shared" si="16"/>
        <v>0.20550658238413058</v>
      </c>
      <c r="U32" s="14">
        <f t="shared" si="17"/>
        <v>0.26372080634168404</v>
      </c>
      <c r="V32" s="19">
        <f t="shared" si="18"/>
        <v>0.20550658238413058</v>
      </c>
      <c r="W32" s="19">
        <f t="shared" si="19"/>
        <v>106.16519747152392</v>
      </c>
      <c r="Y32" s="2" t="s">
        <v>30</v>
      </c>
      <c r="Z32" s="19">
        <f t="shared" si="20"/>
        <v>90.390548852709571</v>
      </c>
      <c r="AA32" s="19">
        <f t="shared" si="21"/>
        <v>86.981498947207854</v>
      </c>
      <c r="AB32" s="19">
        <f t="shared" si="22"/>
        <v>82.011005363336139</v>
      </c>
      <c r="AC32" s="19">
        <f t="shared" si="23"/>
        <v>78.696690250286579</v>
      </c>
      <c r="AD32" s="19">
        <f t="shared" si="24"/>
        <v>76.321945380952343</v>
      </c>
      <c r="AE32" s="113">
        <f t="shared" si="25"/>
        <v>105.02505909485038</v>
      </c>
      <c r="AF32" s="19">
        <f t="shared" si="26"/>
        <v>92.454554476188378</v>
      </c>
      <c r="AG32" s="19">
        <f t="shared" si="27"/>
        <v>91.096470432567727</v>
      </c>
      <c r="AH32" s="19">
        <f t="shared" si="28"/>
        <v>86.116814237355413</v>
      </c>
      <c r="AI32" s="19">
        <f t="shared" si="29"/>
        <v>102.91280946093264</v>
      </c>
      <c r="AJ32" s="113">
        <f t="shared" si="30"/>
        <v>106.16519747152392</v>
      </c>
      <c r="AK32" s="19">
        <f t="shared" si="31"/>
        <v>100.69658980858004</v>
      </c>
      <c r="AL32" s="19">
        <f t="shared" si="32"/>
        <v>93.404785570781314</v>
      </c>
      <c r="AM32" s="19">
        <f t="shared" si="33"/>
        <v>88.082451660535014</v>
      </c>
      <c r="AN32" s="19">
        <f t="shared" si="34"/>
        <v>80.279799404226893</v>
      </c>
      <c r="AP32" t="s">
        <v>37</v>
      </c>
      <c r="AQ32">
        <v>32</v>
      </c>
      <c r="AR32">
        <v>85.815600000000003</v>
      </c>
      <c r="AS32">
        <v>12.4443</v>
      </c>
      <c r="AT32" s="140">
        <v>0.145012</v>
      </c>
      <c r="AU32">
        <v>70</v>
      </c>
      <c r="AV32">
        <v>112.7</v>
      </c>
      <c r="AW32">
        <v>42.7</v>
      </c>
    </row>
    <row r="33" spans="1:49" x14ac:dyDescent="0.3">
      <c r="A33" s="9">
        <v>2000</v>
      </c>
      <c r="B33" s="2" t="s">
        <v>31</v>
      </c>
      <c r="C33" s="4">
        <v>7.7993199999999998</v>
      </c>
      <c r="D33" s="4">
        <v>6.2909699999999997</v>
      </c>
      <c r="E33" s="4">
        <v>50.553780000000003</v>
      </c>
      <c r="F33" s="36">
        <f t="shared" si="2"/>
        <v>1</v>
      </c>
      <c r="G33" s="34">
        <f t="shared" si="3"/>
        <v>0</v>
      </c>
      <c r="H33" s="14">
        <f t="shared" si="4"/>
        <v>5.7506856973148605E-2</v>
      </c>
      <c r="I33" s="14">
        <f t="shared" si="5"/>
        <v>0.16899129237112556</v>
      </c>
      <c r="J33" s="158">
        <f t="shared" si="6"/>
        <v>5.7506856973148605E-2</v>
      </c>
      <c r="K33" s="155">
        <f t="shared" si="7"/>
        <v>101.72520570919446</v>
      </c>
      <c r="L33" s="36">
        <f t="shared" si="8"/>
        <v>1</v>
      </c>
      <c r="M33" s="34">
        <f t="shared" si="9"/>
        <v>0</v>
      </c>
      <c r="N33" s="14">
        <f t="shared" si="10"/>
        <v>0.13642725306987399</v>
      </c>
      <c r="O33" s="14">
        <f t="shared" si="11"/>
        <v>0.55748273441319041</v>
      </c>
      <c r="P33" s="19">
        <f t="shared" si="12"/>
        <v>0.13642725306987399</v>
      </c>
      <c r="Q33" s="116">
        <f t="shared" si="13"/>
        <v>104.09281759209622</v>
      </c>
      <c r="R33" s="36">
        <f t="shared" si="14"/>
        <v>1</v>
      </c>
      <c r="S33" s="34">
        <f t="shared" si="15"/>
        <v>0</v>
      </c>
      <c r="T33" s="14">
        <f t="shared" si="16"/>
        <v>0.3119504560898495</v>
      </c>
      <c r="U33" s="14">
        <f t="shared" si="17"/>
        <v>0.40031723005785347</v>
      </c>
      <c r="V33" s="19">
        <f t="shared" si="18"/>
        <v>0.3119504560898495</v>
      </c>
      <c r="W33" s="19">
        <f t="shared" si="19"/>
        <v>109.35851368269549</v>
      </c>
      <c r="Y33" s="2" t="s">
        <v>31</v>
      </c>
      <c r="Z33" s="19">
        <f t="shared" si="20"/>
        <v>101.72520570919446</v>
      </c>
      <c r="AA33" s="19">
        <f t="shared" si="21"/>
        <v>98.871713737342475</v>
      </c>
      <c r="AB33" s="19">
        <f t="shared" si="22"/>
        <v>90.7334488678909</v>
      </c>
      <c r="AC33" s="19">
        <f t="shared" si="23"/>
        <v>83.888924743879244</v>
      </c>
      <c r="AD33" s="19">
        <f t="shared" si="24"/>
        <v>80.584730516744571</v>
      </c>
      <c r="AE33" s="113">
        <f t="shared" si="25"/>
        <v>104.09281759209622</v>
      </c>
      <c r="AF33" s="19">
        <f t="shared" si="26"/>
        <v>94.444729907047005</v>
      </c>
      <c r="AG33" s="19">
        <f t="shared" si="27"/>
        <v>83.521297592925421</v>
      </c>
      <c r="AH33" s="19">
        <f t="shared" si="28"/>
        <v>75.161592660793247</v>
      </c>
      <c r="AI33" s="19">
        <f t="shared" si="29"/>
        <v>100.34568868437053</v>
      </c>
      <c r="AJ33" s="113">
        <f t="shared" si="30"/>
        <v>109.35851368269549</v>
      </c>
      <c r="AK33" s="19">
        <f t="shared" si="31"/>
        <v>102.9561501503228</v>
      </c>
      <c r="AL33" s="19">
        <f t="shared" si="32"/>
        <v>97.274308766575643</v>
      </c>
      <c r="AM33" s="19">
        <f t="shared" si="33"/>
        <v>88.775205173848576</v>
      </c>
      <c r="AN33" s="19">
        <f t="shared" si="34"/>
        <v>81.876204463795304</v>
      </c>
      <c r="AP33" t="s">
        <v>38</v>
      </c>
      <c r="AQ33">
        <v>32</v>
      </c>
      <c r="AR33">
        <v>102.125</v>
      </c>
      <c r="AS33">
        <v>4.6207099999999999</v>
      </c>
      <c r="AT33" s="140">
        <v>4.5245599999999997E-2</v>
      </c>
      <c r="AU33">
        <v>88.7</v>
      </c>
      <c r="AV33">
        <v>115.5</v>
      </c>
      <c r="AW33">
        <v>26.8</v>
      </c>
    </row>
    <row r="34" spans="1:49" x14ac:dyDescent="0.3">
      <c r="A34" s="9">
        <v>2000</v>
      </c>
      <c r="B34" s="2" t="s">
        <v>32</v>
      </c>
      <c r="C34" s="4">
        <v>14.853160000000001</v>
      </c>
      <c r="D34" s="4">
        <v>9.8937300000000015</v>
      </c>
      <c r="E34" s="4">
        <v>62.164109999999994</v>
      </c>
      <c r="F34" s="36">
        <f t="shared" si="2"/>
        <v>1</v>
      </c>
      <c r="G34" s="34">
        <f t="shared" si="3"/>
        <v>0</v>
      </c>
      <c r="H34" s="14">
        <f t="shared" si="4"/>
        <v>0.49761596957225968</v>
      </c>
      <c r="I34" s="14">
        <f t="shared" si="5"/>
        <v>1.4623085007374315</v>
      </c>
      <c r="J34" s="158">
        <f t="shared" si="6"/>
        <v>0.49761596957225968</v>
      </c>
      <c r="K34" s="155">
        <f t="shared" si="7"/>
        <v>114.92847908716779</v>
      </c>
      <c r="L34" s="36">
        <f t="shared" si="8"/>
        <v>1</v>
      </c>
      <c r="M34" s="34">
        <f t="shared" si="9"/>
        <v>0</v>
      </c>
      <c r="N34" s="14">
        <f t="shared" si="10"/>
        <v>0.46048290476824388</v>
      </c>
      <c r="O34" s="14">
        <f t="shared" si="11"/>
        <v>1.881671463173487</v>
      </c>
      <c r="P34" s="19">
        <f t="shared" si="12"/>
        <v>0.46048290476824388</v>
      </c>
      <c r="Q34" s="116">
        <f t="shared" si="13"/>
        <v>113.81448714304732</v>
      </c>
      <c r="R34" s="36">
        <f t="shared" si="14"/>
        <v>1</v>
      </c>
      <c r="S34" s="34">
        <f t="shared" si="15"/>
        <v>0</v>
      </c>
      <c r="T34" s="14">
        <f t="shared" si="16"/>
        <v>0.69557443993646739</v>
      </c>
      <c r="U34" s="14">
        <f t="shared" si="17"/>
        <v>0.89261107864579847</v>
      </c>
      <c r="V34" s="19">
        <f t="shared" si="18"/>
        <v>0.69557443993646739</v>
      </c>
      <c r="W34" s="19">
        <f t="shared" si="19"/>
        <v>120.86723319809403</v>
      </c>
      <c r="Y34" s="2" t="s">
        <v>32</v>
      </c>
      <c r="Z34" s="19">
        <f t="shared" si="20"/>
        <v>114.92847908716779</v>
      </c>
      <c r="AA34" s="19">
        <f t="shared" si="21"/>
        <v>112.22330023185179</v>
      </c>
      <c r="AB34" s="19">
        <f t="shared" si="22"/>
        <v>108.5343485064402</v>
      </c>
      <c r="AC34" s="19">
        <f t="shared" si="23"/>
        <v>104.8007921395004</v>
      </c>
      <c r="AD34" s="19">
        <f t="shared" si="24"/>
        <v>103.01986151285168</v>
      </c>
      <c r="AE34" s="113">
        <f t="shared" si="25"/>
        <v>113.81448714304732</v>
      </c>
      <c r="AF34" s="19">
        <f t="shared" si="26"/>
        <v>103.12509759195231</v>
      </c>
      <c r="AG34" s="19">
        <f t="shared" si="27"/>
        <v>102.52302630395441</v>
      </c>
      <c r="AH34" s="19">
        <f t="shared" si="28"/>
        <v>92.77083723853525</v>
      </c>
      <c r="AI34" s="19">
        <f t="shared" si="29"/>
        <v>105.00176385086151</v>
      </c>
      <c r="AJ34" s="113">
        <f t="shared" si="30"/>
        <v>120.86723319809403</v>
      </c>
      <c r="AK34" s="19">
        <f t="shared" si="31"/>
        <v>114.1837219191756</v>
      </c>
      <c r="AL34" s="19">
        <f t="shared" si="32"/>
        <v>109.52643113946962</v>
      </c>
      <c r="AM34" s="19">
        <f t="shared" si="33"/>
        <v>103.94948995320317</v>
      </c>
      <c r="AN34" s="19">
        <f t="shared" si="34"/>
        <v>98.297561421134347</v>
      </c>
      <c r="AP34" t="s">
        <v>39</v>
      </c>
      <c r="AQ34">
        <v>32</v>
      </c>
      <c r="AR34">
        <v>84.996899999999997</v>
      </c>
      <c r="AS34">
        <v>9.2148000000000003</v>
      </c>
      <c r="AT34" s="140">
        <v>0.108413</v>
      </c>
      <c r="AU34">
        <v>70</v>
      </c>
      <c r="AV34">
        <v>106.9</v>
      </c>
      <c r="AW34">
        <v>36.9</v>
      </c>
    </row>
    <row r="35" spans="1:49" x14ac:dyDescent="0.3">
      <c r="A35" s="9">
        <v>2000</v>
      </c>
      <c r="B35" s="2" t="s">
        <v>33</v>
      </c>
      <c r="C35" s="4">
        <v>12.286490000000001</v>
      </c>
      <c r="D35" s="4">
        <v>6.9041399999999999</v>
      </c>
      <c r="E35" s="4">
        <v>58.470120000000001</v>
      </c>
      <c r="F35" s="36">
        <f t="shared" si="2"/>
        <v>1</v>
      </c>
      <c r="G35" s="34">
        <f t="shared" si="3"/>
        <v>0</v>
      </c>
      <c r="H35" s="14">
        <f t="shared" si="4"/>
        <v>0.337474138167697</v>
      </c>
      <c r="I35" s="14">
        <f t="shared" si="5"/>
        <v>0.99171114111521919</v>
      </c>
      <c r="J35" s="158">
        <f t="shared" si="6"/>
        <v>0.337474138167697</v>
      </c>
      <c r="K35" s="155">
        <f t="shared" si="7"/>
        <v>110.12422414503091</v>
      </c>
      <c r="L35" s="36">
        <f t="shared" si="8"/>
        <v>1</v>
      </c>
      <c r="M35" s="34">
        <f t="shared" si="9"/>
        <v>0</v>
      </c>
      <c r="N35" s="14">
        <f t="shared" si="10"/>
        <v>0.19157974836567204</v>
      </c>
      <c r="O35" s="14">
        <f t="shared" si="11"/>
        <v>0.78285239623189362</v>
      </c>
      <c r="P35" s="19">
        <f t="shared" si="12"/>
        <v>0.19157974836567204</v>
      </c>
      <c r="Q35" s="116">
        <f t="shared" si="13"/>
        <v>105.74739245097017</v>
      </c>
      <c r="R35" s="36">
        <f t="shared" si="14"/>
        <v>1</v>
      </c>
      <c r="S35" s="34">
        <f t="shared" si="15"/>
        <v>0</v>
      </c>
      <c r="T35" s="14">
        <f t="shared" si="16"/>
        <v>0.57351906682566289</v>
      </c>
      <c r="U35" s="14">
        <f t="shared" si="17"/>
        <v>0.73598085764903265</v>
      </c>
      <c r="V35" s="19">
        <f t="shared" si="18"/>
        <v>0.57351906682566289</v>
      </c>
      <c r="W35" s="19">
        <f t="shared" si="19"/>
        <v>117.20557200476989</v>
      </c>
      <c r="Y35" s="2" t="s">
        <v>33</v>
      </c>
      <c r="Z35" s="19">
        <f t="shared" si="20"/>
        <v>110.12422414503091</v>
      </c>
      <c r="AA35" s="19">
        <f t="shared" si="21"/>
        <v>107.4771267847472</v>
      </c>
      <c r="AB35" s="19">
        <f t="shared" si="22"/>
        <v>104.40870929179135</v>
      </c>
      <c r="AC35" s="19">
        <f t="shared" si="23"/>
        <v>101.00174200810109</v>
      </c>
      <c r="AD35" s="19">
        <f t="shared" si="24"/>
        <v>95.095913728981742</v>
      </c>
      <c r="AE35" s="113">
        <f t="shared" si="25"/>
        <v>105.74739245097017</v>
      </c>
      <c r="AF35" s="19">
        <f t="shared" si="26"/>
        <v>93.704910079280197</v>
      </c>
      <c r="AG35" s="19">
        <f t="shared" si="27"/>
        <v>87.024401539292768</v>
      </c>
      <c r="AH35" s="19">
        <f t="shared" si="28"/>
        <v>74.145174273081125</v>
      </c>
      <c r="AI35" s="19">
        <f t="shared" si="29"/>
        <v>93.805162585041515</v>
      </c>
      <c r="AJ35" s="113">
        <f t="shared" si="30"/>
        <v>117.20557200476989</v>
      </c>
      <c r="AK35" s="19">
        <f t="shared" si="31"/>
        <v>109.91404886259218</v>
      </c>
      <c r="AL35" s="19">
        <f t="shared" si="32"/>
        <v>103.9153315378523</v>
      </c>
      <c r="AM35" s="19">
        <f t="shared" si="33"/>
        <v>97.187593733519122</v>
      </c>
      <c r="AN35" s="19">
        <f t="shared" si="34"/>
        <v>87.629865842926861</v>
      </c>
      <c r="AP35" t="s">
        <v>178</v>
      </c>
      <c r="AQ35">
        <v>96</v>
      </c>
      <c r="AR35">
        <v>90.979200000000006</v>
      </c>
      <c r="AS35">
        <v>12.1692</v>
      </c>
      <c r="AT35" s="140">
        <v>0.13375799999999999</v>
      </c>
      <c r="AU35">
        <v>70</v>
      </c>
      <c r="AV35">
        <v>115.5</v>
      </c>
      <c r="AW35">
        <v>45.5</v>
      </c>
    </row>
    <row r="36" spans="1:49" x14ac:dyDescent="0.3">
      <c r="A36" s="9">
        <v>2000</v>
      </c>
      <c r="B36" s="2" t="s">
        <v>34</v>
      </c>
      <c r="C36" s="4">
        <v>7.9649200000000002</v>
      </c>
      <c r="D36" s="4">
        <v>9.2879500000000004</v>
      </c>
      <c r="E36" s="4">
        <v>65.466359999999995</v>
      </c>
      <c r="F36" s="36">
        <f t="shared" si="2"/>
        <v>1</v>
      </c>
      <c r="G36" s="34">
        <f t="shared" si="3"/>
        <v>0</v>
      </c>
      <c r="H36" s="14">
        <f t="shared" si="4"/>
        <v>6.7839111326297108E-2</v>
      </c>
      <c r="I36" s="14">
        <f t="shared" si="5"/>
        <v>0.19935395011576687</v>
      </c>
      <c r="J36" s="158">
        <f t="shared" si="6"/>
        <v>6.7839111326297108E-2</v>
      </c>
      <c r="K36" s="155">
        <f t="shared" si="7"/>
        <v>102.03517333978891</v>
      </c>
      <c r="L36" s="36">
        <f t="shared" si="8"/>
        <v>1</v>
      </c>
      <c r="M36" s="34">
        <f t="shared" si="9"/>
        <v>0</v>
      </c>
      <c r="N36" s="14">
        <f t="shared" si="10"/>
        <v>0.40599511410612965</v>
      </c>
      <c r="O36" s="14">
        <f t="shared" si="11"/>
        <v>1.6590179841439614</v>
      </c>
      <c r="P36" s="19">
        <f t="shared" si="12"/>
        <v>0.40599511410612965</v>
      </c>
      <c r="Q36" s="116">
        <f t="shared" si="13"/>
        <v>112.17985342318389</v>
      </c>
      <c r="R36" s="36">
        <f t="shared" si="14"/>
        <v>1</v>
      </c>
      <c r="S36" s="34">
        <f t="shared" si="15"/>
        <v>0</v>
      </c>
      <c r="T36" s="14">
        <f t="shared" si="16"/>
        <v>0.80468609315024298</v>
      </c>
      <c r="U36" s="14">
        <f t="shared" si="17"/>
        <v>1.0326309886310912</v>
      </c>
      <c r="V36" s="19">
        <f t="shared" si="18"/>
        <v>0.80468609315024298</v>
      </c>
      <c r="W36" s="19">
        <f t="shared" si="19"/>
        <v>124.14058279450728</v>
      </c>
      <c r="Y36" s="2" t="s">
        <v>34</v>
      </c>
      <c r="Z36" s="19">
        <f t="shared" si="20"/>
        <v>102.03517333978891</v>
      </c>
      <c r="AA36" s="19">
        <f t="shared" si="21"/>
        <v>100.58759268456426</v>
      </c>
      <c r="AB36" s="19">
        <f t="shared" si="22"/>
        <v>92.68386459428082</v>
      </c>
      <c r="AC36" s="19">
        <f t="shared" si="23"/>
        <v>86.303911135688082</v>
      </c>
      <c r="AD36" s="19">
        <f t="shared" si="24"/>
        <v>82.807255061726408</v>
      </c>
      <c r="AE36" s="113">
        <f t="shared" si="25"/>
        <v>112.17985342318389</v>
      </c>
      <c r="AF36" s="19">
        <f t="shared" si="26"/>
        <v>102.00692318209128</v>
      </c>
      <c r="AG36" s="19">
        <f t="shared" si="27"/>
        <v>95.920653648101791</v>
      </c>
      <c r="AH36" s="19">
        <f t="shared" si="28"/>
        <v>80.445358414837187</v>
      </c>
      <c r="AI36" s="19">
        <f t="shared" si="29"/>
        <v>101.40157604256987</v>
      </c>
      <c r="AJ36" s="113">
        <f t="shared" si="30"/>
        <v>124.14058279450728</v>
      </c>
      <c r="AK36" s="19">
        <f t="shared" si="31"/>
        <v>116.22590151551948</v>
      </c>
      <c r="AL36" s="19">
        <f t="shared" si="32"/>
        <v>107.60399433402489</v>
      </c>
      <c r="AM36" s="19">
        <f t="shared" si="33"/>
        <v>97.313271381545889</v>
      </c>
      <c r="AN36" s="19">
        <f t="shared" si="34"/>
        <v>88.659551208680611</v>
      </c>
    </row>
    <row r="37" spans="1:49" x14ac:dyDescent="0.3">
      <c r="A37" s="8">
        <v>2005</v>
      </c>
      <c r="B37" s="3" t="s">
        <v>3</v>
      </c>
      <c r="C37" s="1">
        <v>4.152704</v>
      </c>
      <c r="D37" s="1">
        <v>4.5265370000000003</v>
      </c>
      <c r="E37" s="1">
        <v>41.825020000000002</v>
      </c>
      <c r="F37" s="36">
        <f t="shared" si="2"/>
        <v>0</v>
      </c>
      <c r="G37" s="34">
        <f t="shared" si="3"/>
        <v>1</v>
      </c>
      <c r="H37" s="14">
        <f t="shared" si="4"/>
        <v>-0.17001587273857149</v>
      </c>
      <c r="I37" s="14">
        <f t="shared" si="5"/>
        <v>-0.4996134995016564</v>
      </c>
      <c r="J37" s="158">
        <f t="shared" si="6"/>
        <v>-0.4996134995016564</v>
      </c>
      <c r="K37" s="155">
        <f t="shared" si="7"/>
        <v>85.011595014950302</v>
      </c>
      <c r="L37" s="36">
        <f t="shared" si="8"/>
        <v>0</v>
      </c>
      <c r="M37" s="34">
        <f t="shared" si="9"/>
        <v>1</v>
      </c>
      <c r="N37" s="14">
        <f t="shared" si="10"/>
        <v>-2.2277319450390885E-2</v>
      </c>
      <c r="O37" s="14">
        <f t="shared" si="11"/>
        <v>-9.1031818666313741E-2</v>
      </c>
      <c r="P37" s="19">
        <f t="shared" si="12"/>
        <v>-9.1031818666313741E-2</v>
      </c>
      <c r="Q37" s="116">
        <f t="shared" si="13"/>
        <v>97.269045440010586</v>
      </c>
      <c r="R37" s="36">
        <f t="shared" si="14"/>
        <v>1</v>
      </c>
      <c r="S37" s="34">
        <f t="shared" si="15"/>
        <v>0</v>
      </c>
      <c r="T37" s="14">
        <f t="shared" si="16"/>
        <v>2.3538181396450839E-2</v>
      </c>
      <c r="U37" s="14">
        <f t="shared" si="17"/>
        <v>3.0205884919471033E-2</v>
      </c>
      <c r="V37" s="19">
        <f t="shared" si="18"/>
        <v>2.3538181396450839E-2</v>
      </c>
      <c r="W37" s="19">
        <f t="shared" si="19"/>
        <v>100.70614544189353</v>
      </c>
      <c r="AE37" s="168"/>
      <c r="AJ37" s="168"/>
      <c r="AQ37" t="s">
        <v>134</v>
      </c>
      <c r="AR37" t="s">
        <v>135</v>
      </c>
    </row>
    <row r="38" spans="1:49" x14ac:dyDescent="0.3">
      <c r="A38" s="8">
        <v>2005</v>
      </c>
      <c r="B38" s="3" t="s">
        <v>4</v>
      </c>
      <c r="C38" s="1">
        <v>3.069734</v>
      </c>
      <c r="D38" s="1">
        <v>4.7674240000000001</v>
      </c>
      <c r="E38" s="1">
        <v>38.935299999999998</v>
      </c>
      <c r="F38" s="36">
        <f t="shared" si="2"/>
        <v>0</v>
      </c>
      <c r="G38" s="34">
        <f t="shared" si="3"/>
        <v>1</v>
      </c>
      <c r="H38" s="14">
        <f t="shared" si="4"/>
        <v>-0.23758544699478645</v>
      </c>
      <c r="I38" s="14">
        <f t="shared" si="5"/>
        <v>-0.69817538028495429</v>
      </c>
      <c r="J38" s="158">
        <f t="shared" si="6"/>
        <v>-0.69817538028495429</v>
      </c>
      <c r="K38" s="155">
        <f t="shared" si="7"/>
        <v>79.054738591451368</v>
      </c>
      <c r="L38" s="36">
        <f t="shared" si="8"/>
        <v>0</v>
      </c>
      <c r="M38" s="34">
        <f t="shared" si="9"/>
        <v>1</v>
      </c>
      <c r="N38" s="14">
        <f t="shared" si="10"/>
        <v>-6.1037694779144985E-4</v>
      </c>
      <c r="O38" s="14">
        <f t="shared" si="11"/>
        <v>-2.4941835463276247E-3</v>
      </c>
      <c r="P38" s="19">
        <f t="shared" si="12"/>
        <v>-2.4941835463276247E-3</v>
      </c>
      <c r="Q38" s="116">
        <f t="shared" si="13"/>
        <v>99.925174493610172</v>
      </c>
      <c r="R38" s="36">
        <f t="shared" si="14"/>
        <v>0</v>
      </c>
      <c r="S38" s="34">
        <f t="shared" si="15"/>
        <v>1</v>
      </c>
      <c r="T38" s="14">
        <f t="shared" si="16"/>
        <v>-7.1942816869856069E-2</v>
      </c>
      <c r="U38" s="14">
        <f t="shared" si="17"/>
        <v>-9.2322189660800136E-2</v>
      </c>
      <c r="V38" s="19">
        <f t="shared" si="18"/>
        <v>-9.2322189660800136E-2</v>
      </c>
      <c r="W38" s="19">
        <f t="shared" si="19"/>
        <v>97.230334310175991</v>
      </c>
      <c r="Y38" s="2" t="s">
        <v>40</v>
      </c>
      <c r="Z38" s="19">
        <f>AVERAGE(Z5:Z36)</f>
        <v>101.74585382791393</v>
      </c>
      <c r="AA38" s="19">
        <f t="shared" ref="AA38:AN38" si="35">AVERAGE(AA5:AA36)</f>
        <v>98.658508274842049</v>
      </c>
      <c r="AB38" s="19">
        <f t="shared" si="35"/>
        <v>93.696937317577962</v>
      </c>
      <c r="AC38" s="19">
        <f t="shared" si="35"/>
        <v>88.661859328264185</v>
      </c>
      <c r="AD38" s="19">
        <f t="shared" si="35"/>
        <v>85.819773086116996</v>
      </c>
      <c r="AE38" s="113">
        <f t="shared" si="35"/>
        <v>108.22789924745778</v>
      </c>
      <c r="AF38" s="19">
        <f t="shared" si="35"/>
        <v>97.657976989221879</v>
      </c>
      <c r="AG38" s="19">
        <f t="shared" si="35"/>
        <v>94.423974219925796</v>
      </c>
      <c r="AH38" s="19">
        <f t="shared" si="35"/>
        <v>84.456679340906646</v>
      </c>
      <c r="AI38" s="19">
        <f t="shared" si="35"/>
        <v>102.13273098571584</v>
      </c>
      <c r="AJ38" s="113">
        <f t="shared" si="35"/>
        <v>112.30012575436696</v>
      </c>
      <c r="AK38" s="19">
        <f t="shared" si="35"/>
        <v>105.27844422341879</v>
      </c>
      <c r="AL38" s="19">
        <f t="shared" si="35"/>
        <v>99.353477318698779</v>
      </c>
      <c r="AM38" s="19">
        <f t="shared" si="35"/>
        <v>92.124729431036826</v>
      </c>
      <c r="AN38" s="19">
        <f t="shared" si="35"/>
        <v>84.999219672054423</v>
      </c>
      <c r="AP38" t="s">
        <v>37</v>
      </c>
      <c r="AQ38">
        <v>1.6298299999999999</v>
      </c>
      <c r="AR38">
        <v>-0.63092199999999998</v>
      </c>
    </row>
    <row r="39" spans="1:49" x14ac:dyDescent="0.3">
      <c r="A39" s="8">
        <v>2005</v>
      </c>
      <c r="B39" s="3" t="s">
        <v>5</v>
      </c>
      <c r="C39" s="1">
        <v>3.5998559999999999</v>
      </c>
      <c r="D39" s="1">
        <v>4.0308890000000002</v>
      </c>
      <c r="E39" s="1">
        <v>38.922409999999999</v>
      </c>
      <c r="F39" s="36">
        <f t="shared" si="2"/>
        <v>0</v>
      </c>
      <c r="G39" s="34">
        <f t="shared" si="3"/>
        <v>1</v>
      </c>
      <c r="H39" s="14">
        <f t="shared" si="4"/>
        <v>-0.20450962971097139</v>
      </c>
      <c r="I39" s="14">
        <f t="shared" si="5"/>
        <v>-0.6009778389268341</v>
      </c>
      <c r="J39" s="158">
        <f t="shared" si="6"/>
        <v>-0.6009778389268341</v>
      </c>
      <c r="K39" s="113">
        <f t="shared" si="7"/>
        <v>81.970664832194984</v>
      </c>
      <c r="L39" s="36">
        <f t="shared" si="8"/>
        <v>0</v>
      </c>
      <c r="M39" s="34">
        <f t="shared" si="9"/>
        <v>1</v>
      </c>
      <c r="N39" s="14">
        <f t="shared" si="10"/>
        <v>-6.6859122194118922E-2</v>
      </c>
      <c r="O39" s="14">
        <f t="shared" si="11"/>
        <v>-0.27320645562036655</v>
      </c>
      <c r="P39" s="19">
        <f t="shared" si="12"/>
        <v>-0.27320645562036655</v>
      </c>
      <c r="Q39" s="116">
        <f t="shared" si="13"/>
        <v>91.803806331388998</v>
      </c>
      <c r="R39" s="36">
        <f t="shared" si="14"/>
        <v>0</v>
      </c>
      <c r="S39" s="34">
        <f t="shared" si="15"/>
        <v>1</v>
      </c>
      <c r="T39" s="14">
        <f t="shared" si="16"/>
        <v>-7.2368723209450411E-2</v>
      </c>
      <c r="U39" s="14">
        <f t="shared" si="17"/>
        <v>-9.286874326507305E-2</v>
      </c>
      <c r="V39" s="19">
        <f t="shared" si="18"/>
        <v>-9.286874326507305E-2</v>
      </c>
      <c r="W39" s="19">
        <f t="shared" si="19"/>
        <v>97.213937702047815</v>
      </c>
      <c r="Y39" s="2" t="s">
        <v>172</v>
      </c>
      <c r="Z39" s="19">
        <f>_xlfn.STDEV.P(Z5:Z36)</f>
        <v>13.571757318525751</v>
      </c>
      <c r="AA39" s="19">
        <f t="shared" ref="AA39:AN39" si="36">_xlfn.STDEV.P(AA5:AA36)</f>
        <v>13.553493018765151</v>
      </c>
      <c r="AB39" s="19">
        <f t="shared" si="36"/>
        <v>13.154403770582949</v>
      </c>
      <c r="AC39" s="19">
        <f t="shared" si="36"/>
        <v>12.83895571944498</v>
      </c>
      <c r="AD39" s="19">
        <f t="shared" si="36"/>
        <v>12.257137377344772</v>
      </c>
      <c r="AE39" s="113">
        <f t="shared" si="36"/>
        <v>7.1133818901899675</v>
      </c>
      <c r="AF39" s="19">
        <f t="shared" si="36"/>
        <v>7.4294426693105438</v>
      </c>
      <c r="AG39" s="19">
        <f t="shared" si="36"/>
        <v>7.9223705131951778</v>
      </c>
      <c r="AH39" s="19">
        <f t="shared" si="36"/>
        <v>8.976468787898142</v>
      </c>
      <c r="AI39" s="19">
        <f t="shared" si="36"/>
        <v>4.5430409424970515</v>
      </c>
      <c r="AJ39" s="113">
        <f t="shared" si="36"/>
        <v>9.1094182514016868</v>
      </c>
      <c r="AK39" s="19">
        <f t="shared" si="36"/>
        <v>8.7856919469385399</v>
      </c>
      <c r="AL39" s="19">
        <f t="shared" si="36"/>
        <v>9.0043578904363812</v>
      </c>
      <c r="AM39" s="19">
        <f t="shared" si="36"/>
        <v>9.0872053520313756</v>
      </c>
      <c r="AN39" s="19">
        <f t="shared" si="36"/>
        <v>9.0724641661303451</v>
      </c>
      <c r="AP39" t="s">
        <v>38</v>
      </c>
      <c r="AQ39">
        <v>-0.56680600000000003</v>
      </c>
      <c r="AR39">
        <v>3.7783099999999998</v>
      </c>
    </row>
    <row r="40" spans="1:49" x14ac:dyDescent="0.3">
      <c r="A40" s="8">
        <v>2005</v>
      </c>
      <c r="B40" s="3" t="s">
        <v>6</v>
      </c>
      <c r="C40" s="1">
        <v>10.168850000000001</v>
      </c>
      <c r="D40" s="1">
        <v>5.1053059999999997</v>
      </c>
      <c r="E40" s="1">
        <v>48.99924</v>
      </c>
      <c r="F40" s="36">
        <f t="shared" si="2"/>
        <v>1</v>
      </c>
      <c r="G40" s="34">
        <f t="shared" si="3"/>
        <v>0</v>
      </c>
      <c r="H40" s="14">
        <f t="shared" si="4"/>
        <v>0.20534856384160211</v>
      </c>
      <c r="I40" s="14">
        <f t="shared" si="5"/>
        <v>0.60344315472414378</v>
      </c>
      <c r="J40" s="158">
        <f t="shared" si="6"/>
        <v>0.20534856384160211</v>
      </c>
      <c r="K40" s="113">
        <f t="shared" si="7"/>
        <v>106.16045691524806</v>
      </c>
      <c r="L40" s="36">
        <f t="shared" si="8"/>
        <v>1</v>
      </c>
      <c r="M40" s="34">
        <f t="shared" si="9"/>
        <v>0</v>
      </c>
      <c r="N40" s="14">
        <f t="shared" si="10"/>
        <v>2.9780926305033727E-2</v>
      </c>
      <c r="O40" s="14">
        <f t="shared" si="11"/>
        <v>0.12169381011713754</v>
      </c>
      <c r="P40" s="19">
        <f t="shared" si="12"/>
        <v>2.9780926305033727E-2</v>
      </c>
      <c r="Q40" s="116">
        <f t="shared" si="13"/>
        <v>100.893427789151</v>
      </c>
      <c r="R40" s="36">
        <f t="shared" si="14"/>
        <v>1</v>
      </c>
      <c r="S40" s="34">
        <f t="shared" si="15"/>
        <v>0</v>
      </c>
      <c r="T40" s="14">
        <f t="shared" si="16"/>
        <v>0.26058595328511241</v>
      </c>
      <c r="U40" s="14">
        <f t="shared" si="17"/>
        <v>0.33440261097433849</v>
      </c>
      <c r="V40" s="19">
        <f t="shared" si="18"/>
        <v>0.26058595328511241</v>
      </c>
      <c r="W40" s="19">
        <f t="shared" si="19"/>
        <v>107.81757859855337</v>
      </c>
      <c r="Y40" s="164" t="s">
        <v>157</v>
      </c>
      <c r="Z40" s="35">
        <f>(Z39/Z38)*100</f>
        <v>13.33887997193488</v>
      </c>
      <c r="AA40" s="35">
        <f t="shared" ref="AA40:AN40" si="37">(AA39/AA38)*100</f>
        <v>13.737784257803638</v>
      </c>
      <c r="AB40" s="35">
        <f t="shared" si="37"/>
        <v>14.039310298902507</v>
      </c>
      <c r="AC40" s="35">
        <f t="shared" si="37"/>
        <v>14.480810369552104</v>
      </c>
      <c r="AD40" s="35">
        <f t="shared" si="37"/>
        <v>14.282416436880094</v>
      </c>
      <c r="AE40" s="117">
        <f t="shared" si="37"/>
        <v>6.572595365567957</v>
      </c>
      <c r="AF40" s="35">
        <f t="shared" si="37"/>
        <v>7.6076147575026063</v>
      </c>
      <c r="AG40" s="35">
        <f t="shared" si="37"/>
        <v>8.3902108322012996</v>
      </c>
      <c r="AH40" s="35">
        <f t="shared" si="37"/>
        <v>10.628488898628037</v>
      </c>
      <c r="AI40" s="35">
        <f t="shared" si="37"/>
        <v>4.4481733707213174</v>
      </c>
      <c r="AJ40" s="117">
        <f t="shared" si="37"/>
        <v>8.1116723513975693</v>
      </c>
      <c r="AK40" s="35">
        <f t="shared" si="37"/>
        <v>8.3451954592849091</v>
      </c>
      <c r="AL40" s="35">
        <f t="shared" si="37"/>
        <v>9.0629519302609456</v>
      </c>
      <c r="AM40" s="35">
        <f t="shared" si="37"/>
        <v>9.8640239251219946</v>
      </c>
      <c r="AN40" s="35">
        <f t="shared" si="37"/>
        <v>10.673585241292679</v>
      </c>
      <c r="AP40" t="s">
        <v>39</v>
      </c>
      <c r="AQ40">
        <v>1.9775400000000001</v>
      </c>
      <c r="AR40">
        <v>0.30155999999999999</v>
      </c>
    </row>
    <row r="41" spans="1:49" x14ac:dyDescent="0.3">
      <c r="A41" s="8">
        <v>2005</v>
      </c>
      <c r="B41" s="3" t="s">
        <v>7</v>
      </c>
      <c r="C41" s="1">
        <v>3.2829259999999998</v>
      </c>
      <c r="D41" s="1">
        <v>3.8429069999999999</v>
      </c>
      <c r="E41" s="1">
        <v>38.126519999999999</v>
      </c>
      <c r="F41" s="36">
        <f t="shared" si="2"/>
        <v>0</v>
      </c>
      <c r="G41" s="34">
        <f t="shared" si="3"/>
        <v>1</v>
      </c>
      <c r="H41" s="14">
        <f t="shared" si="4"/>
        <v>-0.22428379258623315</v>
      </c>
      <c r="I41" s="14">
        <f t="shared" si="5"/>
        <v>-0.65908675872761402</v>
      </c>
      <c r="J41" s="158">
        <f t="shared" si="6"/>
        <v>-0.65908675872761402</v>
      </c>
      <c r="K41" s="155">
        <f t="shared" si="7"/>
        <v>80.227397238171577</v>
      </c>
      <c r="L41" s="36">
        <f t="shared" si="8"/>
        <v>0</v>
      </c>
      <c r="M41" s="34">
        <f t="shared" si="9"/>
        <v>1</v>
      </c>
      <c r="N41" s="14">
        <f t="shared" si="10"/>
        <v>-8.3767445123640469E-2</v>
      </c>
      <c r="O41" s="14">
        <f t="shared" si="11"/>
        <v>-0.34229894182811238</v>
      </c>
      <c r="P41" s="19">
        <f t="shared" si="12"/>
        <v>-0.34229894182811238</v>
      </c>
      <c r="Q41" s="116">
        <f t="shared" si="13"/>
        <v>89.731031745156628</v>
      </c>
      <c r="R41" s="36">
        <f t="shared" si="14"/>
        <v>0</v>
      </c>
      <c r="S41" s="34">
        <f t="shared" si="15"/>
        <v>1</v>
      </c>
      <c r="T41" s="14">
        <f t="shared" si="16"/>
        <v>-9.8666209370798535E-2</v>
      </c>
      <c r="U41" s="14">
        <f t="shared" si="17"/>
        <v>-0.12661556623674225</v>
      </c>
      <c r="V41" s="19">
        <f t="shared" si="18"/>
        <v>-0.12661556623674225</v>
      </c>
      <c r="W41" s="19">
        <f t="shared" si="19"/>
        <v>96.201533012897727</v>
      </c>
      <c r="Y41" s="2" t="s">
        <v>104</v>
      </c>
      <c r="Z41" s="19">
        <f>MAX(Z5:Z36)</f>
        <v>130</v>
      </c>
      <c r="AA41" s="19">
        <f t="shared" ref="AA41:AN41" si="38">MAX(AA5:AA36)</f>
        <v>127.04583627619564</v>
      </c>
      <c r="AB41" s="19">
        <f t="shared" si="38"/>
        <v>120.43890243506777</v>
      </c>
      <c r="AC41" s="19">
        <f t="shared" si="38"/>
        <v>114.90384639381861</v>
      </c>
      <c r="AD41" s="19">
        <f t="shared" si="38"/>
        <v>112.74655591521562</v>
      </c>
      <c r="AE41" s="113">
        <f t="shared" si="38"/>
        <v>130</v>
      </c>
      <c r="AF41" s="19">
        <f t="shared" si="38"/>
        <v>113.16137031693549</v>
      </c>
      <c r="AG41" s="19">
        <f t="shared" si="38"/>
        <v>111.17243463587857</v>
      </c>
      <c r="AH41" s="19">
        <f t="shared" si="38"/>
        <v>105.73870361908736</v>
      </c>
      <c r="AI41" s="19">
        <f t="shared" si="38"/>
        <v>115.51444900573139</v>
      </c>
      <c r="AJ41" s="113">
        <f t="shared" si="38"/>
        <v>130</v>
      </c>
      <c r="AK41" s="19">
        <f t="shared" si="38"/>
        <v>123.33207114387076</v>
      </c>
      <c r="AL41" s="19">
        <f t="shared" si="38"/>
        <v>118.65702710766642</v>
      </c>
      <c r="AM41" s="19">
        <f t="shared" si="38"/>
        <v>112.02707297272383</v>
      </c>
      <c r="AN41" s="19">
        <f t="shared" si="38"/>
        <v>106.87995884337187</v>
      </c>
      <c r="AP41" t="s">
        <v>178</v>
      </c>
      <c r="AQ41">
        <v>-0.19394400000000001</v>
      </c>
      <c r="AR41">
        <v>-2.6148899999999999</v>
      </c>
    </row>
    <row r="42" spans="1:49" x14ac:dyDescent="0.3">
      <c r="A42" s="8">
        <v>2005</v>
      </c>
      <c r="B42" s="3" t="s">
        <v>8</v>
      </c>
      <c r="C42" s="1">
        <v>6.4188929999999997</v>
      </c>
      <c r="D42" s="1">
        <v>4.7707839999999999</v>
      </c>
      <c r="E42" s="1">
        <v>43.718910000000001</v>
      </c>
      <c r="F42" s="36">
        <f t="shared" si="2"/>
        <v>0</v>
      </c>
      <c r="G42" s="34">
        <f t="shared" si="3"/>
        <v>1</v>
      </c>
      <c r="H42" s="14">
        <f t="shared" si="4"/>
        <v>-2.8621904379228683E-2</v>
      </c>
      <c r="I42" s="14">
        <f t="shared" si="5"/>
        <v>-8.4109145687219194E-2</v>
      </c>
      <c r="J42" s="158">
        <f t="shared" si="6"/>
        <v>-8.4109145687219194E-2</v>
      </c>
      <c r="K42" s="155">
        <f t="shared" si="7"/>
        <v>97.476725629383424</v>
      </c>
      <c r="L42" s="36">
        <f t="shared" si="8"/>
        <v>0</v>
      </c>
      <c r="M42" s="34">
        <f t="shared" si="9"/>
        <v>1</v>
      </c>
      <c r="N42" s="14">
        <f t="shared" si="10"/>
        <v>-3.0815670838986323E-4</v>
      </c>
      <c r="O42" s="14">
        <f t="shared" si="11"/>
        <v>-1.2592208708692707E-3</v>
      </c>
      <c r="P42" s="19">
        <f t="shared" si="12"/>
        <v>-1.2592208708692707E-3</v>
      </c>
      <c r="Q42" s="116">
        <f t="shared" si="13"/>
        <v>99.962223373873925</v>
      </c>
      <c r="R42" s="36">
        <f t="shared" si="14"/>
        <v>1</v>
      </c>
      <c r="S42" s="34">
        <f t="shared" si="15"/>
        <v>0</v>
      </c>
      <c r="T42" s="14">
        <f t="shared" si="16"/>
        <v>8.6115354204396116E-2</v>
      </c>
      <c r="U42" s="14">
        <f t="shared" si="17"/>
        <v>0.11050940746381073</v>
      </c>
      <c r="V42" s="19">
        <f t="shared" si="18"/>
        <v>8.6115354204396116E-2</v>
      </c>
      <c r="W42" s="19">
        <f t="shared" si="19"/>
        <v>102.58346062613188</v>
      </c>
      <c r="Y42" s="2" t="s">
        <v>105</v>
      </c>
      <c r="Z42" s="19">
        <f>MIN(Z5:Z36)</f>
        <v>78.138391380525505</v>
      </c>
      <c r="AA42" s="19">
        <f t="shared" ref="AA42:AN42" si="39">MIN(AA5:AA36)</f>
        <v>76.390987424432552</v>
      </c>
      <c r="AB42" s="19">
        <f t="shared" si="39"/>
        <v>73.653023761346574</v>
      </c>
      <c r="AC42" s="19">
        <f t="shared" si="39"/>
        <v>70.283318799838952</v>
      </c>
      <c r="AD42" s="19">
        <f t="shared" si="39"/>
        <v>70</v>
      </c>
      <c r="AE42" s="113">
        <f t="shared" si="39"/>
        <v>86.719961186887346</v>
      </c>
      <c r="AF42" s="19">
        <f t="shared" si="39"/>
        <v>77.22101421309722</v>
      </c>
      <c r="AG42" s="19">
        <f t="shared" si="39"/>
        <v>80.233209469517362</v>
      </c>
      <c r="AH42" s="19">
        <f t="shared" si="39"/>
        <v>70</v>
      </c>
      <c r="AI42" s="19">
        <f t="shared" si="39"/>
        <v>88.734648421563321</v>
      </c>
      <c r="AJ42" s="113">
        <f t="shared" si="39"/>
        <v>89.293345622945168</v>
      </c>
      <c r="AK42" s="19">
        <f t="shared" si="39"/>
        <v>83.670848204552328</v>
      </c>
      <c r="AL42" s="19">
        <f t="shared" si="39"/>
        <v>79.705031507182838</v>
      </c>
      <c r="AM42" s="19">
        <f t="shared" si="39"/>
        <v>73.606370991767108</v>
      </c>
      <c r="AN42" s="19">
        <f t="shared" si="39"/>
        <v>70</v>
      </c>
    </row>
    <row r="43" spans="1:49" x14ac:dyDescent="0.3">
      <c r="A43" s="8">
        <v>2005</v>
      </c>
      <c r="B43" s="3" t="s">
        <v>9</v>
      </c>
      <c r="C43" s="1">
        <v>21.32685</v>
      </c>
      <c r="D43" s="1">
        <v>9.6516909999999996</v>
      </c>
      <c r="E43" s="1">
        <v>64.650710000000004</v>
      </c>
      <c r="F43" s="36">
        <f t="shared" si="2"/>
        <v>1</v>
      </c>
      <c r="G43" s="34">
        <f t="shared" si="3"/>
        <v>0</v>
      </c>
      <c r="H43" s="14">
        <f t="shared" si="4"/>
        <v>0.90152787587318783</v>
      </c>
      <c r="I43" s="14">
        <f t="shared" si="5"/>
        <v>2.6492555648371092</v>
      </c>
      <c r="J43" s="158">
        <f t="shared" si="6"/>
        <v>0.90152787587318783</v>
      </c>
      <c r="K43" s="155">
        <f t="shared" si="7"/>
        <v>127.04583627619564</v>
      </c>
      <c r="L43" s="36">
        <f t="shared" si="8"/>
        <v>1</v>
      </c>
      <c r="M43" s="34">
        <f t="shared" si="9"/>
        <v>0</v>
      </c>
      <c r="N43" s="14">
        <f t="shared" si="10"/>
        <v>0.43871234389784941</v>
      </c>
      <c r="O43" s="14">
        <f t="shared" si="11"/>
        <v>1.7927104122790571</v>
      </c>
      <c r="P43" s="19">
        <f t="shared" si="12"/>
        <v>0.43871234389784941</v>
      </c>
      <c r="Q43" s="116">
        <f t="shared" si="13"/>
        <v>113.16137031693549</v>
      </c>
      <c r="R43" s="36">
        <f t="shared" si="14"/>
        <v>1</v>
      </c>
      <c r="S43" s="34">
        <f t="shared" si="15"/>
        <v>0</v>
      </c>
      <c r="T43" s="14">
        <f t="shared" si="16"/>
        <v>0.77773570479569232</v>
      </c>
      <c r="U43" s="14">
        <f t="shared" si="17"/>
        <v>0.99804631467257721</v>
      </c>
      <c r="V43" s="19">
        <f t="shared" si="18"/>
        <v>0.77773570479569232</v>
      </c>
      <c r="W43" s="19">
        <f t="shared" si="19"/>
        <v>123.33207114387076</v>
      </c>
      <c r="Y43" s="2" t="s">
        <v>133</v>
      </c>
      <c r="Z43" s="35">
        <f>Z41-Z42</f>
        <v>51.861608619474495</v>
      </c>
      <c r="AA43" s="35">
        <f t="shared" ref="AA43:AN43" si="40">AA41-AA42</f>
        <v>50.654848851763091</v>
      </c>
      <c r="AB43" s="35">
        <f t="shared" si="40"/>
        <v>46.7858786737212</v>
      </c>
      <c r="AC43" s="35">
        <f t="shared" si="40"/>
        <v>44.620527593979659</v>
      </c>
      <c r="AD43" s="35">
        <f t="shared" si="40"/>
        <v>42.746555915215623</v>
      </c>
      <c r="AE43" s="117">
        <f t="shared" si="40"/>
        <v>43.280038813112654</v>
      </c>
      <c r="AF43" s="35">
        <f t="shared" si="40"/>
        <v>35.940356103838269</v>
      </c>
      <c r="AG43" s="35">
        <f t="shared" si="40"/>
        <v>30.939225166361211</v>
      </c>
      <c r="AH43" s="35">
        <f t="shared" si="40"/>
        <v>35.73870361908736</v>
      </c>
      <c r="AI43" s="35">
        <f t="shared" si="40"/>
        <v>26.779800584168072</v>
      </c>
      <c r="AJ43" s="117">
        <f t="shared" si="40"/>
        <v>40.706654377054832</v>
      </c>
      <c r="AK43" s="35">
        <f t="shared" si="40"/>
        <v>39.661222939318435</v>
      </c>
      <c r="AL43" s="35">
        <f t="shared" si="40"/>
        <v>38.951995600483585</v>
      </c>
      <c r="AM43" s="35">
        <f t="shared" si="40"/>
        <v>38.420701980956721</v>
      </c>
      <c r="AN43" s="35">
        <f t="shared" si="40"/>
        <v>36.879958843371867</v>
      </c>
    </row>
    <row r="44" spans="1:49" x14ac:dyDescent="0.3">
      <c r="A44" s="8">
        <v>2005</v>
      </c>
      <c r="B44" s="3" t="s">
        <v>10</v>
      </c>
      <c r="C44" s="1">
        <v>4.4100570000000001</v>
      </c>
      <c r="D44" s="1">
        <v>5.827547</v>
      </c>
      <c r="E44" s="1">
        <v>47.452770000000001</v>
      </c>
      <c r="F44" s="36">
        <f t="shared" si="2"/>
        <v>0</v>
      </c>
      <c r="G44" s="34">
        <f t="shared" si="3"/>
        <v>1</v>
      </c>
      <c r="H44" s="14">
        <f t="shared" si="4"/>
        <v>-0.15395888810967162</v>
      </c>
      <c r="I44" s="14">
        <f t="shared" si="5"/>
        <v>-0.45242798586302924</v>
      </c>
      <c r="J44" s="158">
        <f t="shared" si="6"/>
        <v>-0.45242798586302924</v>
      </c>
      <c r="K44" s="155">
        <f t="shared" si="7"/>
        <v>86.427160424109118</v>
      </c>
      <c r="L44" s="36">
        <f t="shared" si="8"/>
        <v>1</v>
      </c>
      <c r="M44" s="34">
        <f t="shared" si="9"/>
        <v>0</v>
      </c>
      <c r="N44" s="14">
        <f t="shared" si="10"/>
        <v>9.47439762829069E-2</v>
      </c>
      <c r="O44" s="14">
        <f t="shared" si="11"/>
        <v>0.38715234514266389</v>
      </c>
      <c r="P44" s="19">
        <f t="shared" si="12"/>
        <v>9.47439762829069E-2</v>
      </c>
      <c r="Q44" s="116">
        <f t="shared" si="13"/>
        <v>102.8423192884872</v>
      </c>
      <c r="R44" s="36">
        <f t="shared" si="14"/>
        <v>1</v>
      </c>
      <c r="S44" s="34">
        <f t="shared" si="15"/>
        <v>0</v>
      </c>
      <c r="T44" s="14">
        <f t="shared" si="16"/>
        <v>0.20948809626474529</v>
      </c>
      <c r="U44" s="14">
        <f t="shared" si="17"/>
        <v>0.26883017091227307</v>
      </c>
      <c r="V44" s="19">
        <f t="shared" si="18"/>
        <v>0.20948809626474529</v>
      </c>
      <c r="W44" s="19">
        <f t="shared" si="19"/>
        <v>106.28464288794235</v>
      </c>
      <c r="Y44" s="2" t="s">
        <v>173</v>
      </c>
      <c r="Z44" s="169">
        <v>0.1830258974503311</v>
      </c>
      <c r="AA44" s="170"/>
    </row>
    <row r="45" spans="1:49" x14ac:dyDescent="0.3">
      <c r="A45" s="8">
        <v>2005</v>
      </c>
      <c r="B45" s="3" t="s">
        <v>11</v>
      </c>
      <c r="C45" s="1">
        <v>2.585458</v>
      </c>
      <c r="D45" s="1">
        <v>2.708361</v>
      </c>
      <c r="E45" s="1">
        <v>28.275670000000002</v>
      </c>
      <c r="F45" s="36">
        <f t="shared" si="2"/>
        <v>0</v>
      </c>
      <c r="G45" s="34">
        <f t="shared" si="3"/>
        <v>1</v>
      </c>
      <c r="H45" s="14">
        <f t="shared" si="4"/>
        <v>-0.26780080212235485</v>
      </c>
      <c r="I45" s="14">
        <f t="shared" si="5"/>
        <v>-0.78696708585224828</v>
      </c>
      <c r="J45" s="158">
        <f t="shared" si="6"/>
        <v>-0.78696708585224828</v>
      </c>
      <c r="K45" s="155">
        <f t="shared" si="7"/>
        <v>76.390987424432552</v>
      </c>
      <c r="L45" s="36">
        <f t="shared" si="8"/>
        <v>0</v>
      </c>
      <c r="M45" s="34">
        <f t="shared" si="9"/>
        <v>1</v>
      </c>
      <c r="N45" s="14">
        <f t="shared" si="10"/>
        <v>-0.18581588671058452</v>
      </c>
      <c r="O45" s="14">
        <f t="shared" si="11"/>
        <v>-0.75929952623009267</v>
      </c>
      <c r="P45" s="19">
        <f t="shared" si="12"/>
        <v>-0.75929952623009267</v>
      </c>
      <c r="Q45" s="116">
        <f t="shared" si="13"/>
        <v>77.22101421309722</v>
      </c>
      <c r="R45" s="36">
        <f t="shared" si="14"/>
        <v>0</v>
      </c>
      <c r="S45" s="34">
        <f t="shared" si="15"/>
        <v>1</v>
      </c>
      <c r="T45" s="14">
        <f t="shared" si="16"/>
        <v>-0.42415414307082755</v>
      </c>
      <c r="U45" s="14">
        <f t="shared" si="17"/>
        <v>-0.54430505984825561</v>
      </c>
      <c r="V45" s="19">
        <f t="shared" si="18"/>
        <v>-0.54430505984825561</v>
      </c>
      <c r="W45" s="19">
        <f t="shared" si="19"/>
        <v>83.670848204552328</v>
      </c>
      <c r="Y45" s="2" t="s">
        <v>174</v>
      </c>
      <c r="Z45" s="169">
        <v>0.41445734614661112</v>
      </c>
      <c r="AA45" s="170"/>
    </row>
    <row r="46" spans="1:49" x14ac:dyDescent="0.3">
      <c r="A46" s="8">
        <v>2005</v>
      </c>
      <c r="B46" s="3" t="s">
        <v>12</v>
      </c>
      <c r="C46" s="1">
        <v>4.8327939999999998</v>
      </c>
      <c r="D46" s="1">
        <v>4.9840590000000002</v>
      </c>
      <c r="E46" s="1">
        <v>49.553379999999997</v>
      </c>
      <c r="F46" s="36">
        <f t="shared" si="2"/>
        <v>0</v>
      </c>
      <c r="G46" s="34">
        <f t="shared" si="3"/>
        <v>1</v>
      </c>
      <c r="H46" s="14">
        <f t="shared" si="4"/>
        <v>-0.12758312598112742</v>
      </c>
      <c r="I46" s="14">
        <f t="shared" si="5"/>
        <v>-0.37491941794638428</v>
      </c>
      <c r="J46" s="158">
        <f t="shared" si="6"/>
        <v>-0.37491941794638428</v>
      </c>
      <c r="K46" s="155">
        <f t="shared" si="7"/>
        <v>88.752417461608474</v>
      </c>
      <c r="L46" s="36">
        <f t="shared" si="8"/>
        <v>1</v>
      </c>
      <c r="M46" s="34">
        <f t="shared" si="9"/>
        <v>0</v>
      </c>
      <c r="N46" s="14">
        <f t="shared" si="10"/>
        <v>1.8875183041127151E-2</v>
      </c>
      <c r="O46" s="14">
        <f t="shared" si="11"/>
        <v>7.7129667405439042E-2</v>
      </c>
      <c r="P46" s="19">
        <f t="shared" si="12"/>
        <v>1.8875183041127151E-2</v>
      </c>
      <c r="Q46" s="116">
        <f t="shared" si="13"/>
        <v>100.56625549123382</v>
      </c>
      <c r="R46" s="36">
        <f t="shared" si="14"/>
        <v>1</v>
      </c>
      <c r="S46" s="34">
        <f t="shared" si="15"/>
        <v>0</v>
      </c>
      <c r="T46" s="14">
        <f t="shared" si="16"/>
        <v>0.27889563047850519</v>
      </c>
      <c r="U46" s="14">
        <f t="shared" si="17"/>
        <v>0.35789890378053113</v>
      </c>
      <c r="V46" s="19">
        <f t="shared" si="18"/>
        <v>0.27889563047850519</v>
      </c>
      <c r="W46" s="19">
        <f t="shared" si="19"/>
        <v>108.36686891435515</v>
      </c>
      <c r="Y46" s="164" t="s">
        <v>137</v>
      </c>
      <c r="Z46">
        <f>Z44/Z45</f>
        <v>0.4416036997582547</v>
      </c>
      <c r="AA46" s="170"/>
    </row>
    <row r="47" spans="1:49" x14ac:dyDescent="0.3">
      <c r="A47" s="8">
        <v>2005</v>
      </c>
      <c r="B47" s="3" t="s">
        <v>13</v>
      </c>
      <c r="C47" s="1">
        <v>10.427250000000001</v>
      </c>
      <c r="D47" s="1">
        <v>6.5789689999999998</v>
      </c>
      <c r="E47" s="1">
        <v>56.02308</v>
      </c>
      <c r="F47" s="36">
        <f t="shared" si="2"/>
        <v>1</v>
      </c>
      <c r="G47" s="34">
        <f t="shared" si="3"/>
        <v>0</v>
      </c>
      <c r="H47" s="14">
        <f t="shared" si="4"/>
        <v>0.2214708737742927</v>
      </c>
      <c r="I47" s="14">
        <f t="shared" si="5"/>
        <v>0.65082063516626509</v>
      </c>
      <c r="J47" s="158">
        <f t="shared" si="6"/>
        <v>0.2214708737742927</v>
      </c>
      <c r="K47" s="155">
        <f t="shared" si="7"/>
        <v>106.64412621322879</v>
      </c>
      <c r="L47" s="36">
        <f t="shared" si="8"/>
        <v>1</v>
      </c>
      <c r="M47" s="34">
        <f t="shared" si="9"/>
        <v>0</v>
      </c>
      <c r="N47" s="14">
        <f t="shared" si="10"/>
        <v>0.16233175507208308</v>
      </c>
      <c r="O47" s="14">
        <f t="shared" si="11"/>
        <v>0.66333631047549724</v>
      </c>
      <c r="P47" s="19">
        <f t="shared" si="12"/>
        <v>0.16233175507208308</v>
      </c>
      <c r="Q47" s="116">
        <f t="shared" si="13"/>
        <v>104.8699526521625</v>
      </c>
      <c r="R47" s="36">
        <f t="shared" si="14"/>
        <v>1</v>
      </c>
      <c r="S47" s="34">
        <f t="shared" si="15"/>
        <v>0</v>
      </c>
      <c r="T47" s="14">
        <f t="shared" si="16"/>
        <v>0.4926649280172028</v>
      </c>
      <c r="U47" s="14">
        <f t="shared" si="17"/>
        <v>0.63222301965057381</v>
      </c>
      <c r="V47" s="19">
        <f t="shared" si="18"/>
        <v>0.4926649280172028</v>
      </c>
      <c r="W47" s="19">
        <f t="shared" si="19"/>
        <v>114.77994784051609</v>
      </c>
      <c r="Y47" s="2" t="s">
        <v>166</v>
      </c>
      <c r="Z47" s="169">
        <v>-0.46000784768323788</v>
      </c>
      <c r="AA47" s="170"/>
    </row>
    <row r="48" spans="1:49" x14ac:dyDescent="0.3">
      <c r="A48" s="8">
        <v>2005</v>
      </c>
      <c r="B48" s="3" t="s">
        <v>14</v>
      </c>
      <c r="C48" s="1">
        <v>19.8581</v>
      </c>
      <c r="D48" s="1">
        <v>7.0868120000000001</v>
      </c>
      <c r="E48" s="1">
        <v>57.977620000000002</v>
      </c>
      <c r="F48" s="36">
        <f t="shared" si="2"/>
        <v>1</v>
      </c>
      <c r="G48" s="34">
        <f t="shared" si="3"/>
        <v>0</v>
      </c>
      <c r="H48" s="14">
        <f t="shared" si="4"/>
        <v>0.80988839168727711</v>
      </c>
      <c r="I48" s="14">
        <f t="shared" si="5"/>
        <v>2.379961159266808</v>
      </c>
      <c r="J48" s="158">
        <f t="shared" si="6"/>
        <v>0.80988839168727711</v>
      </c>
      <c r="K48" s="155">
        <f t="shared" si="7"/>
        <v>124.29665175061831</v>
      </c>
      <c r="L48" s="36">
        <f t="shared" si="8"/>
        <v>1</v>
      </c>
      <c r="M48" s="34">
        <f t="shared" si="9"/>
        <v>0</v>
      </c>
      <c r="N48" s="14">
        <f t="shared" si="10"/>
        <v>0.20801045538113927</v>
      </c>
      <c r="O48" s="14">
        <f t="shared" si="11"/>
        <v>0.84999320035431669</v>
      </c>
      <c r="P48" s="19">
        <f t="shared" si="12"/>
        <v>0.20801045538113927</v>
      </c>
      <c r="Q48" s="116">
        <f t="shared" si="13"/>
        <v>106.24031366143417</v>
      </c>
      <c r="R48" s="36">
        <f t="shared" si="14"/>
        <v>1</v>
      </c>
      <c r="S48" s="34">
        <f t="shared" si="15"/>
        <v>0</v>
      </c>
      <c r="T48" s="14">
        <f t="shared" si="16"/>
        <v>0.55724607440904261</v>
      </c>
      <c r="U48" s="14">
        <f t="shared" si="17"/>
        <v>0.71509818502650058</v>
      </c>
      <c r="V48" s="19">
        <f t="shared" si="18"/>
        <v>0.55724607440904261</v>
      </c>
      <c r="W48" s="19">
        <f t="shared" si="19"/>
        <v>116.71738223227128</v>
      </c>
      <c r="Y48" s="2" t="s">
        <v>175</v>
      </c>
      <c r="Z48" s="169">
        <v>0.80937128680814108</v>
      </c>
    </row>
    <row r="49" spans="1:31" x14ac:dyDescent="0.3">
      <c r="A49" s="8">
        <v>2005</v>
      </c>
      <c r="B49" s="3" t="s">
        <v>15</v>
      </c>
      <c r="C49" s="1">
        <v>12.79027</v>
      </c>
      <c r="D49" s="1">
        <v>4.2686270000000004</v>
      </c>
      <c r="E49" s="1">
        <v>49.948729999999998</v>
      </c>
      <c r="F49" s="36">
        <f t="shared" si="2"/>
        <v>1</v>
      </c>
      <c r="G49" s="34">
        <f t="shared" si="3"/>
        <v>0</v>
      </c>
      <c r="H49" s="14">
        <f t="shared" si="4"/>
        <v>0.36890640325241392</v>
      </c>
      <c r="I49" s="14">
        <f t="shared" si="5"/>
        <v>1.0840788930391041</v>
      </c>
      <c r="J49" s="158">
        <f t="shared" si="6"/>
        <v>0.36890640325241392</v>
      </c>
      <c r="K49" s="155">
        <f t="shared" si="7"/>
        <v>111.06719209757242</v>
      </c>
      <c r="L49" s="36">
        <f t="shared" si="8"/>
        <v>0</v>
      </c>
      <c r="M49" s="34">
        <f t="shared" si="9"/>
        <v>1</v>
      </c>
      <c r="N49" s="14">
        <f t="shared" si="10"/>
        <v>-4.5475421219458627E-2</v>
      </c>
      <c r="O49" s="14">
        <f t="shared" si="11"/>
        <v>-0.18582623046020724</v>
      </c>
      <c r="P49" s="19">
        <f t="shared" si="12"/>
        <v>-0.18582623046020724</v>
      </c>
      <c r="Q49" s="116">
        <f t="shared" si="13"/>
        <v>94.425213086193779</v>
      </c>
      <c r="R49" s="36">
        <f t="shared" si="14"/>
        <v>1</v>
      </c>
      <c r="S49" s="34">
        <f t="shared" si="15"/>
        <v>0</v>
      </c>
      <c r="T49" s="14">
        <f t="shared" si="16"/>
        <v>0.29195863058390797</v>
      </c>
      <c r="U49" s="14">
        <f t="shared" si="17"/>
        <v>0.37466228372229371</v>
      </c>
      <c r="V49" s="19">
        <f t="shared" si="18"/>
        <v>0.29195863058390797</v>
      </c>
      <c r="W49" s="19">
        <f t="shared" si="19"/>
        <v>108.75875891751724</v>
      </c>
      <c r="Y49" s="164" t="s">
        <v>138</v>
      </c>
      <c r="Z49">
        <f>Z47/Z48</f>
        <v>-0.56835207176342706</v>
      </c>
    </row>
    <row r="50" spans="1:31" x14ac:dyDescent="0.3">
      <c r="A50" s="8">
        <v>2005</v>
      </c>
      <c r="B50" s="3" t="s">
        <v>16</v>
      </c>
      <c r="C50" s="1">
        <v>5.5415799999999997</v>
      </c>
      <c r="D50" s="1">
        <v>5.9636630000000004</v>
      </c>
      <c r="E50" s="1">
        <v>46.90963</v>
      </c>
      <c r="F50" s="36">
        <f t="shared" si="2"/>
        <v>0</v>
      </c>
      <c r="G50" s="34">
        <f t="shared" si="3"/>
        <v>1</v>
      </c>
      <c r="H50" s="14">
        <f t="shared" si="4"/>
        <v>-8.3359954278526632E-2</v>
      </c>
      <c r="I50" s="14">
        <f t="shared" si="5"/>
        <v>-0.24496394251043446</v>
      </c>
      <c r="J50" s="158">
        <f t="shared" si="6"/>
        <v>-0.24496394251043446</v>
      </c>
      <c r="K50" s="155">
        <f t="shared" si="7"/>
        <v>92.651081724686961</v>
      </c>
      <c r="L50" s="36">
        <f t="shared" si="8"/>
        <v>1</v>
      </c>
      <c r="M50" s="34">
        <f t="shared" si="9"/>
        <v>0</v>
      </c>
      <c r="N50" s="14">
        <f t="shared" si="10"/>
        <v>0.10698713405266548</v>
      </c>
      <c r="O50" s="14">
        <f t="shared" si="11"/>
        <v>0.43718156524168156</v>
      </c>
      <c r="P50" s="19">
        <f t="shared" si="12"/>
        <v>0.10698713405266548</v>
      </c>
      <c r="Q50" s="116">
        <f t="shared" si="13"/>
        <v>103.20961402157997</v>
      </c>
      <c r="R50" s="36">
        <f t="shared" si="14"/>
        <v>1</v>
      </c>
      <c r="S50" s="34">
        <f t="shared" si="15"/>
        <v>0</v>
      </c>
      <c r="T50" s="14">
        <f t="shared" si="16"/>
        <v>0.1915418767699977</v>
      </c>
      <c r="U50" s="14">
        <f t="shared" si="17"/>
        <v>0.24580029312912161</v>
      </c>
      <c r="V50" s="19">
        <f t="shared" si="18"/>
        <v>0.1915418767699977</v>
      </c>
      <c r="W50" s="19">
        <f t="shared" si="19"/>
        <v>105.74625630309993</v>
      </c>
      <c r="AE50" s="140"/>
    </row>
    <row r="51" spans="1:31" x14ac:dyDescent="0.3">
      <c r="A51" s="8">
        <v>2005</v>
      </c>
      <c r="B51" s="3" t="s">
        <v>17</v>
      </c>
      <c r="C51" s="1">
        <v>5.3142040000000001</v>
      </c>
      <c r="D51" s="1">
        <v>4.2161359999999997</v>
      </c>
      <c r="E51" s="1">
        <v>38.653379999999999</v>
      </c>
      <c r="F51" s="36">
        <f t="shared" si="2"/>
        <v>0</v>
      </c>
      <c r="G51" s="34">
        <f t="shared" si="3"/>
        <v>1</v>
      </c>
      <c r="H51" s="14">
        <f t="shared" si="4"/>
        <v>-9.7546588733849596E-2</v>
      </c>
      <c r="I51" s="14">
        <f t="shared" si="5"/>
        <v>-0.28665319170938097</v>
      </c>
      <c r="J51" s="158">
        <f t="shared" si="6"/>
        <v>-0.28665319170938097</v>
      </c>
      <c r="K51" s="155">
        <f t="shared" si="7"/>
        <v>91.400404248718573</v>
      </c>
      <c r="L51" s="36">
        <f t="shared" si="8"/>
        <v>0</v>
      </c>
      <c r="M51" s="34">
        <f t="shared" si="9"/>
        <v>1</v>
      </c>
      <c r="N51" s="14">
        <f t="shared" si="10"/>
        <v>-5.0196802941610358E-2</v>
      </c>
      <c r="O51" s="14">
        <f t="shared" si="11"/>
        <v>-0.20511921432850758</v>
      </c>
      <c r="P51" s="19">
        <f t="shared" si="12"/>
        <v>-0.20511921432850758</v>
      </c>
      <c r="Q51" s="116">
        <f t="shared" si="13"/>
        <v>93.846423570144779</v>
      </c>
      <c r="R51" s="36">
        <f t="shared" si="14"/>
        <v>0</v>
      </c>
      <c r="S51" s="34">
        <f t="shared" si="15"/>
        <v>1</v>
      </c>
      <c r="T51" s="14">
        <f t="shared" si="16"/>
        <v>-8.1257907270046101E-2</v>
      </c>
      <c r="U51" s="14">
        <f t="shared" si="17"/>
        <v>-0.10427598268769199</v>
      </c>
      <c r="V51" s="19">
        <f t="shared" si="18"/>
        <v>-0.10427598268769199</v>
      </c>
      <c r="W51" s="19">
        <f t="shared" si="19"/>
        <v>96.871720519369234</v>
      </c>
      <c r="Y51" t="s">
        <v>176</v>
      </c>
    </row>
    <row r="52" spans="1:31" x14ac:dyDescent="0.3">
      <c r="A52" s="8">
        <v>2005</v>
      </c>
      <c r="B52" s="3" t="s">
        <v>18</v>
      </c>
      <c r="C52" s="1">
        <v>12.567819999999999</v>
      </c>
      <c r="D52" s="1">
        <v>7.7355150000000004</v>
      </c>
      <c r="E52" s="1">
        <v>58.458599999999997</v>
      </c>
      <c r="F52" s="36">
        <f t="shared" si="2"/>
        <v>1</v>
      </c>
      <c r="G52" s="34">
        <f t="shared" si="3"/>
        <v>0</v>
      </c>
      <c r="H52" s="14">
        <f t="shared" si="4"/>
        <v>0.35502711592839292</v>
      </c>
      <c r="I52" s="14">
        <f t="shared" si="5"/>
        <v>1.0432928228984311</v>
      </c>
      <c r="J52" s="158">
        <f t="shared" si="6"/>
        <v>0.35502711592839292</v>
      </c>
      <c r="K52" s="155">
        <f t="shared" si="7"/>
        <v>110.65081347785178</v>
      </c>
      <c r="L52" s="36">
        <f t="shared" si="8"/>
        <v>1</v>
      </c>
      <c r="M52" s="34">
        <f t="shared" si="9"/>
        <v>0</v>
      </c>
      <c r="N52" s="14">
        <f t="shared" si="10"/>
        <v>0.26635901965510911</v>
      </c>
      <c r="O52" s="14">
        <f t="shared" si="11"/>
        <v>1.088422960014408</v>
      </c>
      <c r="P52" s="19">
        <f t="shared" si="12"/>
        <v>0.26635901965510911</v>
      </c>
      <c r="Q52" s="116">
        <f t="shared" si="13"/>
        <v>107.99077058965327</v>
      </c>
      <c r="R52" s="36">
        <f t="shared" si="14"/>
        <v>1</v>
      </c>
      <c r="S52" s="34">
        <f t="shared" si="15"/>
        <v>0</v>
      </c>
      <c r="T52" s="14">
        <f t="shared" si="16"/>
        <v>0.57313842749035426</v>
      </c>
      <c r="U52" s="14">
        <f t="shared" si="17"/>
        <v>0.735492393915811</v>
      </c>
      <c r="V52" s="19">
        <f t="shared" si="18"/>
        <v>0.57313842749035426</v>
      </c>
      <c r="W52" s="19">
        <f t="shared" si="19"/>
        <v>117.19415282471063</v>
      </c>
    </row>
    <row r="53" spans="1:31" x14ac:dyDescent="0.3">
      <c r="A53" s="8">
        <v>2005</v>
      </c>
      <c r="B53" s="3" t="s">
        <v>19</v>
      </c>
      <c r="C53" s="1">
        <v>8.1190829999999998</v>
      </c>
      <c r="D53" s="1">
        <v>5.0879640000000004</v>
      </c>
      <c r="E53" s="1">
        <v>41.191200000000002</v>
      </c>
      <c r="F53" s="36">
        <f t="shared" si="2"/>
        <v>1</v>
      </c>
      <c r="G53" s="34">
        <f t="shared" si="3"/>
        <v>0</v>
      </c>
      <c r="H53" s="14">
        <f t="shared" si="4"/>
        <v>7.7457778764971161E-2</v>
      </c>
      <c r="I53" s="14">
        <f t="shared" si="5"/>
        <v>0.22761964097257315</v>
      </c>
      <c r="J53" s="158">
        <f t="shared" si="6"/>
        <v>7.7457778764971161E-2</v>
      </c>
      <c r="K53" s="155">
        <f t="shared" si="7"/>
        <v>102.32373336294914</v>
      </c>
      <c r="L53" s="36">
        <f t="shared" si="8"/>
        <v>1</v>
      </c>
      <c r="M53" s="34">
        <f t="shared" si="9"/>
        <v>0</v>
      </c>
      <c r="N53" s="14">
        <f t="shared" si="10"/>
        <v>2.8221074105122295E-2</v>
      </c>
      <c r="O53" s="14">
        <f t="shared" si="11"/>
        <v>0.11531978549874493</v>
      </c>
      <c r="P53" s="19">
        <f t="shared" si="12"/>
        <v>2.8221074105122295E-2</v>
      </c>
      <c r="Q53" s="116">
        <f t="shared" si="13"/>
        <v>100.84663222315366</v>
      </c>
      <c r="R53" s="36">
        <f t="shared" si="14"/>
        <v>1</v>
      </c>
      <c r="S53" s="34">
        <f t="shared" si="15"/>
        <v>0</v>
      </c>
      <c r="T53" s="14">
        <f t="shared" si="16"/>
        <v>2.5957488005070918E-3</v>
      </c>
      <c r="U53" s="14">
        <f t="shared" si="17"/>
        <v>3.3310512918298197E-3</v>
      </c>
      <c r="V53" s="19">
        <f t="shared" si="18"/>
        <v>2.5957488005070918E-3</v>
      </c>
      <c r="W53" s="19">
        <f t="shared" si="19"/>
        <v>100.07787246401521</v>
      </c>
    </row>
    <row r="54" spans="1:31" x14ac:dyDescent="0.3">
      <c r="A54" s="8">
        <v>2005</v>
      </c>
      <c r="B54" s="3" t="s">
        <v>20</v>
      </c>
      <c r="C54" s="1">
        <v>8.0003810000000009</v>
      </c>
      <c r="D54" s="1">
        <v>4.6713360000000002</v>
      </c>
      <c r="E54" s="1">
        <v>45.722900000000003</v>
      </c>
      <c r="F54" s="36">
        <f t="shared" si="2"/>
        <v>1</v>
      </c>
      <c r="G54" s="34">
        <f t="shared" si="3"/>
        <v>0</v>
      </c>
      <c r="H54" s="14">
        <f t="shared" si="4"/>
        <v>7.0051623836061616E-2</v>
      </c>
      <c r="I54" s="14">
        <f t="shared" si="5"/>
        <v>0.20585570256916508</v>
      </c>
      <c r="J54" s="158">
        <f t="shared" si="6"/>
        <v>7.0051623836061616E-2</v>
      </c>
      <c r="K54" s="155">
        <f t="shared" si="7"/>
        <v>102.10154871508185</v>
      </c>
      <c r="L54" s="36">
        <f t="shared" si="8"/>
        <v>0</v>
      </c>
      <c r="M54" s="34">
        <f t="shared" si="9"/>
        <v>1</v>
      </c>
      <c r="N54" s="14">
        <f t="shared" si="10"/>
        <v>-9.2531562226787403E-3</v>
      </c>
      <c r="O54" s="14">
        <f t="shared" si="11"/>
        <v>-3.7811175677116032E-2</v>
      </c>
      <c r="P54" s="19">
        <f t="shared" si="12"/>
        <v>-3.7811175677116032E-2</v>
      </c>
      <c r="Q54" s="116">
        <f t="shared" si="13"/>
        <v>98.865664729686515</v>
      </c>
      <c r="R54" s="36">
        <f t="shared" si="14"/>
        <v>1</v>
      </c>
      <c r="S54" s="34">
        <f t="shared" si="15"/>
        <v>0</v>
      </c>
      <c r="T54" s="14">
        <f t="shared" si="16"/>
        <v>0.15233040815969154</v>
      </c>
      <c r="U54" s="14">
        <f t="shared" si="17"/>
        <v>0.19548132037513691</v>
      </c>
      <c r="V54" s="19">
        <f t="shared" si="18"/>
        <v>0.15233040815969154</v>
      </c>
      <c r="W54" s="19">
        <f t="shared" si="19"/>
        <v>104.56991224479074</v>
      </c>
    </row>
    <row r="55" spans="1:31" x14ac:dyDescent="0.3">
      <c r="A55" s="8">
        <v>2005</v>
      </c>
      <c r="B55" s="3" t="s">
        <v>21</v>
      </c>
      <c r="C55" s="1">
        <v>2.773129</v>
      </c>
      <c r="D55" s="1">
        <v>3.2984870000000002</v>
      </c>
      <c r="E55" s="1">
        <v>32.637729999999998</v>
      </c>
      <c r="F55" s="36">
        <f t="shared" si="2"/>
        <v>0</v>
      </c>
      <c r="G55" s="34">
        <f t="shared" si="3"/>
        <v>1</v>
      </c>
      <c r="H55" s="14">
        <f t="shared" si="4"/>
        <v>-0.2560914753910159</v>
      </c>
      <c r="I55" s="14">
        <f t="shared" si="5"/>
        <v>-0.75255772388609754</v>
      </c>
      <c r="J55" s="158">
        <f t="shared" si="6"/>
        <v>-0.75255772388609754</v>
      </c>
      <c r="K55" s="155">
        <f t="shared" si="7"/>
        <v>77.423268283417073</v>
      </c>
      <c r="L55" s="36">
        <f t="shared" si="8"/>
        <v>0</v>
      </c>
      <c r="M55" s="34">
        <f t="shared" si="9"/>
        <v>1</v>
      </c>
      <c r="N55" s="14">
        <f t="shared" si="10"/>
        <v>-0.13273611855668246</v>
      </c>
      <c r="O55" s="14">
        <f t="shared" si="11"/>
        <v>-0.54239965009390856</v>
      </c>
      <c r="P55" s="19">
        <f t="shared" si="12"/>
        <v>-0.54239965009390856</v>
      </c>
      <c r="Q55" s="116">
        <f t="shared" si="13"/>
        <v>83.728010497182737</v>
      </c>
      <c r="R55" s="36">
        <f t="shared" si="14"/>
        <v>0</v>
      </c>
      <c r="S55" s="34">
        <f t="shared" si="15"/>
        <v>1</v>
      </c>
      <c r="T55" s="14">
        <f t="shared" si="16"/>
        <v>-0.28002466225693357</v>
      </c>
      <c r="U55" s="14">
        <f t="shared" si="17"/>
        <v>-0.35934775844756056</v>
      </c>
      <c r="V55" s="19">
        <f t="shared" si="18"/>
        <v>-0.35934775844756056</v>
      </c>
      <c r="W55" s="19">
        <f t="shared" si="19"/>
        <v>89.219567246573177</v>
      </c>
    </row>
    <row r="56" spans="1:31" x14ac:dyDescent="0.3">
      <c r="A56" s="8">
        <v>2005</v>
      </c>
      <c r="B56" s="3" t="s">
        <v>22</v>
      </c>
      <c r="C56" s="1">
        <v>19.326339999999998</v>
      </c>
      <c r="D56" s="1">
        <v>6.1750990000000003</v>
      </c>
      <c r="E56" s="1">
        <v>62.591900000000003</v>
      </c>
      <c r="F56" s="36">
        <f t="shared" si="2"/>
        <v>1</v>
      </c>
      <c r="G56" s="34">
        <f t="shared" si="3"/>
        <v>0</v>
      </c>
      <c r="H56" s="14">
        <f t="shared" si="4"/>
        <v>0.77671037493105577</v>
      </c>
      <c r="I56" s="14">
        <f t="shared" si="5"/>
        <v>2.2824632916201266</v>
      </c>
      <c r="J56" s="158">
        <f t="shared" si="6"/>
        <v>0.77671037493105577</v>
      </c>
      <c r="K56" s="155">
        <f t="shared" si="7"/>
        <v>123.30131124793166</v>
      </c>
      <c r="L56" s="36">
        <f t="shared" si="8"/>
        <v>1</v>
      </c>
      <c r="M56" s="34">
        <f t="shared" si="9"/>
        <v>0</v>
      </c>
      <c r="N56" s="14">
        <f t="shared" si="10"/>
        <v>0.12600506218900998</v>
      </c>
      <c r="O56" s="14">
        <f t="shared" si="11"/>
        <v>0.51489453198222546</v>
      </c>
      <c r="P56" s="19">
        <f t="shared" si="12"/>
        <v>0.12600506218900998</v>
      </c>
      <c r="Q56" s="116">
        <f t="shared" si="13"/>
        <v>103.78015186567031</v>
      </c>
      <c r="R56" s="36">
        <f t="shared" si="14"/>
        <v>1</v>
      </c>
      <c r="S56" s="34">
        <f t="shared" si="15"/>
        <v>0</v>
      </c>
      <c r="T56" s="14">
        <f t="shared" si="16"/>
        <v>0.70970930983678449</v>
      </c>
      <c r="U56" s="14">
        <f t="shared" si="17"/>
        <v>0.91074995889187604</v>
      </c>
      <c r="V56" s="19">
        <f t="shared" si="18"/>
        <v>0.70970930983678449</v>
      </c>
      <c r="W56" s="19">
        <f t="shared" si="19"/>
        <v>121.29127929510354</v>
      </c>
    </row>
    <row r="57" spans="1:31" x14ac:dyDescent="0.3">
      <c r="A57" s="8">
        <v>2005</v>
      </c>
      <c r="B57" s="3" t="s">
        <v>23</v>
      </c>
      <c r="C57" s="1">
        <v>12.69713</v>
      </c>
      <c r="D57" s="1">
        <v>6.6699510000000002</v>
      </c>
      <c r="E57" s="1">
        <v>53.539549999999998</v>
      </c>
      <c r="F57" s="36">
        <f t="shared" si="2"/>
        <v>1</v>
      </c>
      <c r="G57" s="34">
        <f t="shared" si="3"/>
        <v>0</v>
      </c>
      <c r="H57" s="14">
        <f t="shared" si="4"/>
        <v>0.36309513410717092</v>
      </c>
      <c r="I57" s="14">
        <f t="shared" si="5"/>
        <v>1.0670017315515685</v>
      </c>
      <c r="J57" s="158">
        <f t="shared" si="6"/>
        <v>0.36309513410717092</v>
      </c>
      <c r="K57" s="155">
        <f t="shared" si="7"/>
        <v>110.89285402321512</v>
      </c>
      <c r="L57" s="36">
        <f t="shared" si="8"/>
        <v>1</v>
      </c>
      <c r="M57" s="34">
        <f t="shared" si="9"/>
        <v>0</v>
      </c>
      <c r="N57" s="14">
        <f t="shared" si="10"/>
        <v>0.17051526751887974</v>
      </c>
      <c r="O57" s="14">
        <f t="shared" si="11"/>
        <v>0.69677660039768741</v>
      </c>
      <c r="P57" s="19">
        <f t="shared" si="12"/>
        <v>0.17051526751887974</v>
      </c>
      <c r="Q57" s="116">
        <f t="shared" si="13"/>
        <v>105.1154580255664</v>
      </c>
      <c r="R57" s="36">
        <f t="shared" si="14"/>
        <v>1</v>
      </c>
      <c r="S57" s="34">
        <f t="shared" si="15"/>
        <v>0</v>
      </c>
      <c r="T57" s="14">
        <f t="shared" si="16"/>
        <v>0.41060510089750918</v>
      </c>
      <c r="U57" s="14">
        <f t="shared" si="17"/>
        <v>0.52691795581658962</v>
      </c>
      <c r="V57" s="19">
        <f t="shared" si="18"/>
        <v>0.41060510089750918</v>
      </c>
      <c r="W57" s="19">
        <f t="shared" si="19"/>
        <v>112.31815302692527</v>
      </c>
    </row>
    <row r="58" spans="1:31" x14ac:dyDescent="0.3">
      <c r="A58" s="8">
        <v>2005</v>
      </c>
      <c r="B58" s="3" t="s">
        <v>24</v>
      </c>
      <c r="C58" s="1">
        <v>8.1280579999999993</v>
      </c>
      <c r="D58" s="1">
        <v>5.142137</v>
      </c>
      <c r="E58" s="1">
        <v>43.386069999999997</v>
      </c>
      <c r="F58" s="36">
        <f t="shared" si="2"/>
        <v>1</v>
      </c>
      <c r="G58" s="34">
        <f t="shared" si="3"/>
        <v>0</v>
      </c>
      <c r="H58" s="14">
        <f t="shared" si="4"/>
        <v>7.8017754506634812E-2</v>
      </c>
      <c r="I58" s="14">
        <f t="shared" si="5"/>
        <v>0.2292652016806537</v>
      </c>
      <c r="J58" s="158">
        <f t="shared" si="6"/>
        <v>7.8017754506634812E-2</v>
      </c>
      <c r="K58" s="155">
        <f t="shared" si="7"/>
        <v>102.34053263519904</v>
      </c>
      <c r="L58" s="36">
        <f t="shared" si="8"/>
        <v>1</v>
      </c>
      <c r="M58" s="34">
        <f t="shared" si="9"/>
        <v>0</v>
      </c>
      <c r="N58" s="14">
        <f t="shared" si="10"/>
        <v>3.3093745839974369E-2</v>
      </c>
      <c r="O58" s="14">
        <f t="shared" si="11"/>
        <v>0.13523098580160467</v>
      </c>
      <c r="P58" s="19">
        <f t="shared" si="12"/>
        <v>3.3093745839974369E-2</v>
      </c>
      <c r="Q58" s="116">
        <f t="shared" si="13"/>
        <v>100.99281237519924</v>
      </c>
      <c r="R58" s="36">
        <f t="shared" si="14"/>
        <v>1</v>
      </c>
      <c r="S58" s="34">
        <f t="shared" si="15"/>
        <v>0</v>
      </c>
      <c r="T58" s="14">
        <f t="shared" si="16"/>
        <v>7.5117785075567725E-2</v>
      </c>
      <c r="U58" s="14">
        <f t="shared" si="17"/>
        <v>9.639653689389463E-2</v>
      </c>
      <c r="V58" s="19">
        <f t="shared" si="18"/>
        <v>7.5117785075567725E-2</v>
      </c>
      <c r="W58" s="19">
        <f t="shared" si="19"/>
        <v>102.25353355226703</v>
      </c>
    </row>
    <row r="59" spans="1:31" x14ac:dyDescent="0.3">
      <c r="A59" s="8">
        <v>2005</v>
      </c>
      <c r="B59" s="3" t="s">
        <v>25</v>
      </c>
      <c r="C59" s="1">
        <v>6.5751749999999998</v>
      </c>
      <c r="D59" s="1">
        <v>3.9440559999999998</v>
      </c>
      <c r="E59" s="1">
        <v>39.770440000000001</v>
      </c>
      <c r="F59" s="36">
        <f t="shared" si="2"/>
        <v>0</v>
      </c>
      <c r="G59" s="34">
        <f t="shared" si="3"/>
        <v>1</v>
      </c>
      <c r="H59" s="14">
        <f t="shared" si="4"/>
        <v>-1.8871026511965708E-2</v>
      </c>
      <c r="I59" s="14">
        <f t="shared" si="5"/>
        <v>-5.5454937488861558E-2</v>
      </c>
      <c r="J59" s="158">
        <f t="shared" si="6"/>
        <v>-5.5454937488861558E-2</v>
      </c>
      <c r="K59" s="155">
        <f t="shared" si="7"/>
        <v>98.336351875334159</v>
      </c>
      <c r="L59" s="36">
        <f t="shared" si="8"/>
        <v>0</v>
      </c>
      <c r="M59" s="34">
        <f t="shared" si="9"/>
        <v>1</v>
      </c>
      <c r="N59" s="14">
        <f t="shared" si="10"/>
        <v>-7.4669446613154514E-2</v>
      </c>
      <c r="O59" s="14">
        <f t="shared" si="11"/>
        <v>-0.30512178716741473</v>
      </c>
      <c r="P59" s="19">
        <f t="shared" si="12"/>
        <v>-0.30512178716741473</v>
      </c>
      <c r="Q59" s="116">
        <f t="shared" si="13"/>
        <v>90.846346384977551</v>
      </c>
      <c r="R59" s="36">
        <f t="shared" si="14"/>
        <v>0</v>
      </c>
      <c r="S59" s="34">
        <f t="shared" si="15"/>
        <v>1</v>
      </c>
      <c r="T59" s="14">
        <f t="shared" si="16"/>
        <v>-4.4348447556523396E-2</v>
      </c>
      <c r="U59" s="14">
        <f t="shared" si="17"/>
        <v>-5.691111308418792E-2</v>
      </c>
      <c r="V59" s="19">
        <f t="shared" si="18"/>
        <v>-5.691111308418792E-2</v>
      </c>
      <c r="W59" s="19">
        <f t="shared" si="19"/>
        <v>98.292666607474359</v>
      </c>
    </row>
    <row r="60" spans="1:31" x14ac:dyDescent="0.3">
      <c r="A60" s="8">
        <v>2005</v>
      </c>
      <c r="B60" s="3" t="s">
        <v>26</v>
      </c>
      <c r="C60" s="1">
        <v>9.9126469999999998</v>
      </c>
      <c r="D60" s="1">
        <v>4.1684400000000004</v>
      </c>
      <c r="E60" s="1">
        <v>49.526760000000003</v>
      </c>
      <c r="F60" s="36">
        <f t="shared" si="2"/>
        <v>1</v>
      </c>
      <c r="G60" s="34">
        <f t="shared" si="3"/>
        <v>0</v>
      </c>
      <c r="H60" s="14">
        <f t="shared" si="4"/>
        <v>0.18936333097904348</v>
      </c>
      <c r="I60" s="14">
        <f t="shared" si="5"/>
        <v>0.55646849287540967</v>
      </c>
      <c r="J60" s="158">
        <f t="shared" si="6"/>
        <v>0.18936333097904348</v>
      </c>
      <c r="K60" s="155">
        <f t="shared" si="7"/>
        <v>105.68089992937131</v>
      </c>
      <c r="L60" s="36">
        <f t="shared" si="8"/>
        <v>0</v>
      </c>
      <c r="M60" s="34">
        <f t="shared" si="9"/>
        <v>1</v>
      </c>
      <c r="N60" s="14">
        <f t="shared" si="10"/>
        <v>-5.4486891197115916E-2</v>
      </c>
      <c r="O60" s="14">
        <f t="shared" si="11"/>
        <v>-0.22264980354537189</v>
      </c>
      <c r="P60" s="19">
        <f t="shared" si="12"/>
        <v>-0.22264980354537189</v>
      </c>
      <c r="Q60" s="116">
        <f t="shared" si="13"/>
        <v>93.320505893638838</v>
      </c>
      <c r="R60" s="36">
        <f t="shared" si="14"/>
        <v>1</v>
      </c>
      <c r="S60" s="34">
        <f t="shared" si="15"/>
        <v>0</v>
      </c>
      <c r="T60" s="14">
        <f t="shared" si="16"/>
        <v>0.27801606284778368</v>
      </c>
      <c r="U60" s="14">
        <f t="shared" si="17"/>
        <v>0.35677017942477135</v>
      </c>
      <c r="V60" s="19">
        <f t="shared" si="18"/>
        <v>0.27801606284778368</v>
      </c>
      <c r="W60" s="19">
        <f t="shared" si="19"/>
        <v>108.3404818854335</v>
      </c>
    </row>
    <row r="61" spans="1:31" x14ac:dyDescent="0.3">
      <c r="A61" s="8">
        <v>2005</v>
      </c>
      <c r="B61" s="3" t="s">
        <v>27</v>
      </c>
      <c r="C61" s="1">
        <v>6.418291</v>
      </c>
      <c r="D61" s="1">
        <v>4.5237319999999999</v>
      </c>
      <c r="E61" s="1">
        <v>44.891559999999998</v>
      </c>
      <c r="F61" s="36">
        <f t="shared" si="2"/>
        <v>0</v>
      </c>
      <c r="G61" s="34">
        <f t="shared" si="3"/>
        <v>1</v>
      </c>
      <c r="H61" s="14">
        <f t="shared" si="4"/>
        <v>-2.8659464869087339E-2</v>
      </c>
      <c r="I61" s="14">
        <f t="shared" si="5"/>
        <v>-8.421952201549375E-2</v>
      </c>
      <c r="J61" s="158">
        <f t="shared" si="6"/>
        <v>-8.421952201549375E-2</v>
      </c>
      <c r="K61" s="155">
        <f t="shared" si="7"/>
        <v>97.473414339535182</v>
      </c>
      <c r="L61" s="36">
        <f t="shared" si="8"/>
        <v>0</v>
      </c>
      <c r="M61" s="34">
        <f t="shared" si="9"/>
        <v>1</v>
      </c>
      <c r="N61" s="14">
        <f t="shared" si="10"/>
        <v>-2.2529619382391366E-2</v>
      </c>
      <c r="O61" s="14">
        <f t="shared" si="11"/>
        <v>-9.2062791971272484E-2</v>
      </c>
      <c r="P61" s="19">
        <f t="shared" si="12"/>
        <v>-9.2062791971272484E-2</v>
      </c>
      <c r="Q61" s="116">
        <f t="shared" si="13"/>
        <v>97.238116240861828</v>
      </c>
      <c r="R61" s="36">
        <f t="shared" si="14"/>
        <v>1</v>
      </c>
      <c r="S61" s="34">
        <f t="shared" si="15"/>
        <v>0</v>
      </c>
      <c r="T61" s="14">
        <f t="shared" si="16"/>
        <v>0.12486159696043628</v>
      </c>
      <c r="U61" s="14">
        <f t="shared" si="17"/>
        <v>0.16023136898830254</v>
      </c>
      <c r="V61" s="19">
        <f t="shared" si="18"/>
        <v>0.12486159696043628</v>
      </c>
      <c r="W61" s="19">
        <f t="shared" si="19"/>
        <v>103.74584790881309</v>
      </c>
    </row>
    <row r="62" spans="1:31" x14ac:dyDescent="0.3">
      <c r="A62" s="8">
        <v>2005</v>
      </c>
      <c r="B62" s="3" t="s">
        <v>28</v>
      </c>
      <c r="C62" s="1">
        <v>3.7291859999999999</v>
      </c>
      <c r="D62" s="1">
        <v>3.316681</v>
      </c>
      <c r="E62" s="1">
        <v>38.963920000000002</v>
      </c>
      <c r="F62" s="36">
        <f t="shared" si="2"/>
        <v>0</v>
      </c>
      <c r="G62" s="34">
        <f t="shared" si="3"/>
        <v>1</v>
      </c>
      <c r="H62" s="14">
        <f t="shared" si="4"/>
        <v>-0.1964403636753875</v>
      </c>
      <c r="I62" s="14">
        <f t="shared" si="5"/>
        <v>-0.57726526328604633</v>
      </c>
      <c r="J62" s="158">
        <f t="shared" si="6"/>
        <v>-0.57726526328604633</v>
      </c>
      <c r="K62" s="155">
        <f t="shared" si="7"/>
        <v>82.682042101418602</v>
      </c>
      <c r="L62" s="36">
        <f t="shared" si="8"/>
        <v>0</v>
      </c>
      <c r="M62" s="34">
        <f t="shared" si="9"/>
        <v>1</v>
      </c>
      <c r="N62" s="14">
        <f t="shared" si="10"/>
        <v>-0.13109963193892271</v>
      </c>
      <c r="O62" s="14">
        <f t="shared" si="11"/>
        <v>-0.53571247422566737</v>
      </c>
      <c r="P62" s="19">
        <f t="shared" si="12"/>
        <v>-0.53571247422566737</v>
      </c>
      <c r="Q62" s="116">
        <f t="shared" si="13"/>
        <v>83.928625773229982</v>
      </c>
      <c r="R62" s="36">
        <f t="shared" si="14"/>
        <v>0</v>
      </c>
      <c r="S62" s="34">
        <f t="shared" si="15"/>
        <v>1</v>
      </c>
      <c r="T62" s="14">
        <f t="shared" si="16"/>
        <v>-7.0997166021198738E-2</v>
      </c>
      <c r="U62" s="14">
        <f t="shared" si="17"/>
        <v>-9.1108662573577914E-2</v>
      </c>
      <c r="V62" s="19">
        <f t="shared" si="18"/>
        <v>-9.1108662573577914E-2</v>
      </c>
      <c r="W62" s="19">
        <f t="shared" si="19"/>
        <v>97.266740122792669</v>
      </c>
    </row>
    <row r="63" spans="1:31" x14ac:dyDescent="0.3">
      <c r="A63" s="8">
        <v>2005</v>
      </c>
      <c r="B63" s="3" t="s">
        <v>29</v>
      </c>
      <c r="C63" s="1">
        <v>8.5588200000000008</v>
      </c>
      <c r="D63" s="1">
        <v>4.474818</v>
      </c>
      <c r="E63" s="1">
        <v>45.230789999999999</v>
      </c>
      <c r="F63" s="36">
        <f t="shared" si="2"/>
        <v>1</v>
      </c>
      <c r="G63" s="34">
        <f t="shared" si="3"/>
        <v>0</v>
      </c>
      <c r="H63" s="14">
        <f t="shared" si="4"/>
        <v>0.10489421917856087</v>
      </c>
      <c r="I63" s="14">
        <f t="shared" si="5"/>
        <v>0.30824514839198941</v>
      </c>
      <c r="J63" s="158">
        <f t="shared" si="6"/>
        <v>0.10489421917856087</v>
      </c>
      <c r="K63" s="113">
        <f t="shared" si="7"/>
        <v>103.14682657535683</v>
      </c>
      <c r="L63" s="36">
        <f t="shared" si="8"/>
        <v>0</v>
      </c>
      <c r="M63" s="34">
        <f t="shared" si="9"/>
        <v>1</v>
      </c>
      <c r="N63" s="14">
        <f t="shared" si="10"/>
        <v>-2.6929262474680065E-2</v>
      </c>
      <c r="O63" s="14">
        <f t="shared" si="11"/>
        <v>-0.11004105515799072</v>
      </c>
      <c r="P63" s="19">
        <f t="shared" si="12"/>
        <v>-0.11004105515799072</v>
      </c>
      <c r="Q63" s="116">
        <f t="shared" si="13"/>
        <v>96.698768345260277</v>
      </c>
      <c r="R63" s="36">
        <f t="shared" si="14"/>
        <v>1</v>
      </c>
      <c r="S63" s="34">
        <f t="shared" si="15"/>
        <v>0</v>
      </c>
      <c r="T63" s="14">
        <f t="shared" si="16"/>
        <v>0.13607030197056852</v>
      </c>
      <c r="U63" s="14">
        <f t="shared" si="17"/>
        <v>0.17461518428523976</v>
      </c>
      <c r="V63" s="19">
        <f t="shared" si="18"/>
        <v>0.13607030197056852</v>
      </c>
      <c r="W63" s="19">
        <f t="shared" si="19"/>
        <v>104.08210905911706</v>
      </c>
    </row>
    <row r="64" spans="1:31" x14ac:dyDescent="0.3">
      <c r="A64" s="8">
        <v>2005</v>
      </c>
      <c r="B64" s="3" t="s">
        <v>30</v>
      </c>
      <c r="C64" s="1">
        <v>4.5108370000000004</v>
      </c>
      <c r="D64" s="1">
        <v>4.089906</v>
      </c>
      <c r="E64" s="1">
        <v>41.815379999999998</v>
      </c>
      <c r="F64" s="36">
        <f t="shared" si="2"/>
        <v>0</v>
      </c>
      <c r="G64" s="34">
        <f t="shared" si="3"/>
        <v>1</v>
      </c>
      <c r="H64" s="14">
        <f t="shared" si="4"/>
        <v>-0.14767093766456107</v>
      </c>
      <c r="I64" s="14">
        <f t="shared" si="5"/>
        <v>-0.43395003509307178</v>
      </c>
      <c r="J64" s="158">
        <f t="shared" si="6"/>
        <v>-0.43395003509307178</v>
      </c>
      <c r="K64" s="113">
        <f t="shared" si="7"/>
        <v>86.981498947207854</v>
      </c>
      <c r="L64" s="36">
        <f t="shared" si="8"/>
        <v>0</v>
      </c>
      <c r="M64" s="34">
        <f t="shared" si="9"/>
        <v>1</v>
      </c>
      <c r="N64" s="14">
        <f t="shared" si="10"/>
        <v>-6.1550749614129506E-2</v>
      </c>
      <c r="O64" s="14">
        <f t="shared" si="11"/>
        <v>-0.25151485079372082</v>
      </c>
      <c r="P64" s="19">
        <f t="shared" si="12"/>
        <v>-0.25151485079372082</v>
      </c>
      <c r="Q64" s="116">
        <f t="shared" si="13"/>
        <v>92.454554476188378</v>
      </c>
      <c r="R64" s="36">
        <f t="shared" si="14"/>
        <v>1</v>
      </c>
      <c r="S64" s="34">
        <f t="shared" si="15"/>
        <v>0</v>
      </c>
      <c r="T64" s="14">
        <f t="shared" si="16"/>
        <v>2.321966028600151E-2</v>
      </c>
      <c r="U64" s="14">
        <f t="shared" si="17"/>
        <v>2.9797135753823714E-2</v>
      </c>
      <c r="V64" s="19">
        <f t="shared" si="18"/>
        <v>2.321966028600151E-2</v>
      </c>
      <c r="W64" s="19">
        <f t="shared" si="19"/>
        <v>100.69658980858004</v>
      </c>
    </row>
    <row r="65" spans="1:23" x14ac:dyDescent="0.3">
      <c r="A65" s="8">
        <v>2005</v>
      </c>
      <c r="B65" s="3" t="s">
        <v>31</v>
      </c>
      <c r="C65" s="1">
        <v>6.6725050000000001</v>
      </c>
      <c r="D65" s="1">
        <v>4.270397</v>
      </c>
      <c r="E65" s="1">
        <v>44.094889999999999</v>
      </c>
      <c r="F65" s="36">
        <f t="shared" si="2"/>
        <v>0</v>
      </c>
      <c r="G65" s="34">
        <f t="shared" si="3"/>
        <v>1</v>
      </c>
      <c r="H65" s="14">
        <f t="shared" si="4"/>
        <v>-1.2798331365879089E-2</v>
      </c>
      <c r="I65" s="14">
        <f t="shared" si="5"/>
        <v>-3.7609542088584115E-2</v>
      </c>
      <c r="J65" s="158">
        <f t="shared" si="6"/>
        <v>-3.7609542088584115E-2</v>
      </c>
      <c r="K65" s="113">
        <f t="shared" si="7"/>
        <v>98.871713737342475</v>
      </c>
      <c r="L65" s="36">
        <f t="shared" si="8"/>
        <v>0</v>
      </c>
      <c r="M65" s="34">
        <f t="shared" si="9"/>
        <v>1</v>
      </c>
      <c r="N65" s="14">
        <f t="shared" si="10"/>
        <v>-4.5316215914773889E-2</v>
      </c>
      <c r="O65" s="14">
        <f t="shared" si="11"/>
        <v>-0.18517566976509983</v>
      </c>
      <c r="P65" s="19">
        <f t="shared" si="12"/>
        <v>-0.18517566976509983</v>
      </c>
      <c r="Q65" s="116">
        <f t="shared" si="13"/>
        <v>94.444729907047005</v>
      </c>
      <c r="R65" s="36">
        <f t="shared" si="14"/>
        <v>1</v>
      </c>
      <c r="S65" s="34">
        <f t="shared" si="15"/>
        <v>0</v>
      </c>
      <c r="T65" s="14">
        <f t="shared" si="16"/>
        <v>9.853833834409334E-2</v>
      </c>
      <c r="U65" s="14">
        <f t="shared" si="17"/>
        <v>0.12645147295136319</v>
      </c>
      <c r="V65" s="19">
        <f t="shared" si="18"/>
        <v>9.853833834409334E-2</v>
      </c>
      <c r="W65" s="19">
        <f t="shared" si="19"/>
        <v>102.9561501503228</v>
      </c>
    </row>
    <row r="66" spans="1:23" x14ac:dyDescent="0.3">
      <c r="A66" s="8">
        <v>2005</v>
      </c>
      <c r="B66" s="3" t="s">
        <v>32</v>
      </c>
      <c r="C66" s="1">
        <v>13.407920000000001</v>
      </c>
      <c r="D66" s="1">
        <v>5.9323420000000002</v>
      </c>
      <c r="E66" s="1">
        <v>55.421590000000002</v>
      </c>
      <c r="F66" s="36">
        <f t="shared" si="2"/>
        <v>1</v>
      </c>
      <c r="G66" s="34">
        <f t="shared" si="3"/>
        <v>0</v>
      </c>
      <c r="H66" s="14">
        <f t="shared" si="4"/>
        <v>0.40744334106172653</v>
      </c>
      <c r="I66" s="14">
        <f t="shared" si="5"/>
        <v>1.1973246391500805</v>
      </c>
      <c r="J66" s="158">
        <f t="shared" si="6"/>
        <v>0.40744334106172653</v>
      </c>
      <c r="K66" s="113">
        <f t="shared" si="7"/>
        <v>112.22330023185179</v>
      </c>
      <c r="L66" s="36">
        <f t="shared" si="8"/>
        <v>1</v>
      </c>
      <c r="M66" s="34">
        <f t="shared" si="9"/>
        <v>0</v>
      </c>
      <c r="N66" s="14">
        <f t="shared" si="10"/>
        <v>0.10416991973174355</v>
      </c>
      <c r="O66" s="14">
        <f t="shared" si="11"/>
        <v>0.42566958132560018</v>
      </c>
      <c r="P66" s="19">
        <f t="shared" si="12"/>
        <v>0.10416991973174355</v>
      </c>
      <c r="Q66" s="116">
        <f t="shared" si="13"/>
        <v>103.12509759195231</v>
      </c>
      <c r="R66" s="36">
        <f t="shared" si="14"/>
        <v>1</v>
      </c>
      <c r="S66" s="34">
        <f t="shared" si="15"/>
        <v>0</v>
      </c>
      <c r="T66" s="14">
        <f t="shared" si="16"/>
        <v>0.4727907306391867</v>
      </c>
      <c r="U66" s="14">
        <f t="shared" si="17"/>
        <v>0.60671902217701679</v>
      </c>
      <c r="V66" s="19">
        <f t="shared" si="18"/>
        <v>0.4727907306391867</v>
      </c>
      <c r="W66" s="19">
        <f t="shared" si="19"/>
        <v>114.1837219191756</v>
      </c>
    </row>
    <row r="67" spans="1:23" x14ac:dyDescent="0.3">
      <c r="A67" s="8">
        <v>2005</v>
      </c>
      <c r="B67" s="3" t="s">
        <v>33</v>
      </c>
      <c r="C67" s="1">
        <v>10.87228</v>
      </c>
      <c r="D67" s="1">
        <v>4.2033019999999999</v>
      </c>
      <c r="E67" s="1">
        <v>51.114220000000003</v>
      </c>
      <c r="F67" s="36">
        <f t="shared" si="2"/>
        <v>1</v>
      </c>
      <c r="G67" s="34">
        <f t="shared" si="3"/>
        <v>0</v>
      </c>
      <c r="H67" s="14">
        <f t="shared" si="4"/>
        <v>0.24923755949157322</v>
      </c>
      <c r="I67" s="14">
        <f t="shared" si="5"/>
        <v>0.732416610867338</v>
      </c>
      <c r="J67" s="158">
        <f t="shared" si="6"/>
        <v>0.24923755949157322</v>
      </c>
      <c r="K67" s="153">
        <f t="shared" si="7"/>
        <v>107.4771267847472</v>
      </c>
      <c r="L67" s="36">
        <f t="shared" si="8"/>
        <v>0</v>
      </c>
      <c r="M67" s="34">
        <f t="shared" si="9"/>
        <v>1</v>
      </c>
      <c r="N67" s="14">
        <f t="shared" si="10"/>
        <v>-5.1351176320324682E-2</v>
      </c>
      <c r="O67" s="14">
        <f t="shared" si="11"/>
        <v>-0.20983633069066029</v>
      </c>
      <c r="P67" s="19">
        <f t="shared" si="12"/>
        <v>-0.20983633069066029</v>
      </c>
      <c r="Q67" s="116">
        <f t="shared" si="13"/>
        <v>93.704910079280197</v>
      </c>
      <c r="R67" s="36">
        <f t="shared" si="14"/>
        <v>1</v>
      </c>
      <c r="S67" s="34">
        <f t="shared" si="15"/>
        <v>0</v>
      </c>
      <c r="T67" s="14">
        <f t="shared" si="16"/>
        <v>0.33046829541973927</v>
      </c>
      <c r="U67" s="14">
        <f t="shared" si="17"/>
        <v>0.42408065146815171</v>
      </c>
      <c r="V67" s="19">
        <f t="shared" si="18"/>
        <v>0.33046829541973927</v>
      </c>
      <c r="W67" s="19">
        <f t="shared" si="19"/>
        <v>109.91404886259218</v>
      </c>
    </row>
    <row r="68" spans="1:23" x14ac:dyDescent="0.3">
      <c r="A68" s="8">
        <v>2005</v>
      </c>
      <c r="B68" s="3" t="s">
        <v>34</v>
      </c>
      <c r="C68" s="1">
        <v>7.1915509999999996</v>
      </c>
      <c r="D68" s="1">
        <v>5.517957</v>
      </c>
      <c r="E68" s="1">
        <v>57.4818</v>
      </c>
      <c r="F68" s="36">
        <f t="shared" si="2"/>
        <v>1</v>
      </c>
      <c r="G68" s="34">
        <f t="shared" si="3"/>
        <v>0</v>
      </c>
      <c r="H68" s="14">
        <f t="shared" si="4"/>
        <v>1.9586422818808676E-2</v>
      </c>
      <c r="I68" s="14">
        <f t="shared" si="5"/>
        <v>5.755722150878935E-2</v>
      </c>
      <c r="J68" s="158">
        <f t="shared" si="6"/>
        <v>1.9586422818808676E-2</v>
      </c>
      <c r="K68" s="153">
        <f t="shared" si="7"/>
        <v>100.58759268456426</v>
      </c>
      <c r="L68" s="36">
        <f t="shared" si="8"/>
        <v>1</v>
      </c>
      <c r="M68" s="34">
        <f t="shared" si="9"/>
        <v>0</v>
      </c>
      <c r="N68" s="14">
        <f t="shared" si="10"/>
        <v>6.6897439403043046E-2</v>
      </c>
      <c r="O68" s="14">
        <f t="shared" si="11"/>
        <v>0.27336303124529077</v>
      </c>
      <c r="P68" s="19">
        <f t="shared" si="12"/>
        <v>6.6897439403043046E-2</v>
      </c>
      <c r="Q68" s="116">
        <f t="shared" si="13"/>
        <v>102.00692318209128</v>
      </c>
      <c r="R68" s="36">
        <f t="shared" si="14"/>
        <v>1</v>
      </c>
      <c r="S68" s="34">
        <f t="shared" si="15"/>
        <v>0</v>
      </c>
      <c r="T68" s="14">
        <f t="shared" si="16"/>
        <v>0.54086338385064925</v>
      </c>
      <c r="U68" s="14">
        <f t="shared" si="17"/>
        <v>0.69407473986974133</v>
      </c>
      <c r="V68" s="19">
        <f t="shared" si="18"/>
        <v>0.54086338385064925</v>
      </c>
      <c r="W68" s="19">
        <f t="shared" si="19"/>
        <v>116.22590151551948</v>
      </c>
    </row>
    <row r="69" spans="1:23" x14ac:dyDescent="0.3">
      <c r="A69" s="9">
        <v>2010</v>
      </c>
      <c r="B69" s="2" t="s">
        <v>3</v>
      </c>
      <c r="C69" s="11">
        <v>3.25624</v>
      </c>
      <c r="D69" s="11">
        <v>4.2626499999999998</v>
      </c>
      <c r="E69" s="11">
        <v>35.565689999999996</v>
      </c>
      <c r="F69" s="36">
        <f t="shared" si="2"/>
        <v>0</v>
      </c>
      <c r="G69" s="34">
        <f t="shared" si="3"/>
        <v>1</v>
      </c>
      <c r="H69" s="14">
        <f t="shared" si="4"/>
        <v>-0.22594880792239327</v>
      </c>
      <c r="I69" s="14">
        <f t="shared" si="5"/>
        <v>-0.66397962034943458</v>
      </c>
      <c r="J69" s="158">
        <f t="shared" si="6"/>
        <v>-0.66397962034943458</v>
      </c>
      <c r="K69" s="153">
        <f t="shared" si="7"/>
        <v>80.08061138951696</v>
      </c>
      <c r="L69" s="36">
        <f t="shared" si="8"/>
        <v>0</v>
      </c>
      <c r="M69" s="34">
        <f t="shared" si="9"/>
        <v>1</v>
      </c>
      <c r="N69" s="14">
        <f t="shared" si="10"/>
        <v>-4.6013031448894209E-2</v>
      </c>
      <c r="O69" s="14">
        <f t="shared" si="11"/>
        <v>-0.18802306733854526</v>
      </c>
      <c r="P69" s="19">
        <f t="shared" si="12"/>
        <v>-0.18802306733854526</v>
      </c>
      <c r="Q69" s="116">
        <f t="shared" si="13"/>
        <v>94.359307979843635</v>
      </c>
      <c r="R69" s="36">
        <f t="shared" si="14"/>
        <v>0</v>
      </c>
      <c r="S69" s="34">
        <f t="shared" si="15"/>
        <v>1</v>
      </c>
      <c r="T69" s="14">
        <f t="shared" si="16"/>
        <v>-0.18328015286369981</v>
      </c>
      <c r="U69" s="14">
        <f t="shared" si="17"/>
        <v>-0.23519825564173502</v>
      </c>
      <c r="V69" s="19">
        <f t="shared" si="18"/>
        <v>-0.23519825564173502</v>
      </c>
      <c r="W69" s="19">
        <f t="shared" si="19"/>
        <v>92.944052330747951</v>
      </c>
    </row>
    <row r="70" spans="1:23" x14ac:dyDescent="0.3">
      <c r="A70" s="9">
        <v>2010</v>
      </c>
      <c r="B70" s="2" t="s">
        <v>4</v>
      </c>
      <c r="C70" s="11">
        <v>2.5714899999999998</v>
      </c>
      <c r="D70" s="11">
        <v>4.0411200000000003</v>
      </c>
      <c r="E70" s="11">
        <v>35.015360000000001</v>
      </c>
      <c r="F70" s="36">
        <f t="shared" ref="F70:F133" si="41">IF(C70&gt;=$C$1,1,0)</f>
        <v>0</v>
      </c>
      <c r="G70" s="34">
        <f t="shared" ref="G70:G133" si="42">IF(C70&lt;$C$1,1,0)</f>
        <v>1</v>
      </c>
      <c r="H70" s="14">
        <f t="shared" ref="H70:H133" si="43">(C70-$C$1)/($C$2-$C$1)</f>
        <v>-0.26867230531562042</v>
      </c>
      <c r="I70" s="14">
        <f t="shared" ref="I70:I133" si="44">(C70-$C$1)/($C$1-$C$3)</f>
        <v>-0.78952811002723111</v>
      </c>
      <c r="J70" s="14">
        <f t="shared" ref="J70:J133" si="45">(H70*F70)+(I70*G70)</f>
        <v>-0.78952811002723111</v>
      </c>
      <c r="K70" s="153">
        <f t="shared" ref="K70:K133" si="46">(J70*30)+100</f>
        <v>76.314156699183059</v>
      </c>
      <c r="L70" s="36">
        <f t="shared" ref="L70:L133" si="47">IF(D70&gt;=$D$1,1,0)</f>
        <v>0</v>
      </c>
      <c r="M70" s="34">
        <f t="shared" ref="M70:M133" si="48">IF(D70&lt;$D$1,1,0)</f>
        <v>1</v>
      </c>
      <c r="N70" s="14">
        <f t="shared" ref="N70:N133" si="49">(D70-$D$1)/($D$2-$D$1)</f>
        <v>-6.5938879554440985E-2</v>
      </c>
      <c r="O70" s="14">
        <f t="shared" ref="O70:O133" si="50">(D70-$D$1)/($D$1-$D$3)</f>
        <v>-0.26944606778327868</v>
      </c>
      <c r="P70" s="19">
        <f t="shared" ref="P70:P133" si="51">(N70*L70)+(O70*M70)</f>
        <v>-0.26944606778327868</v>
      </c>
      <c r="Q70" s="116">
        <f t="shared" ref="Q70:Q133" si="52">(P70*30)+100</f>
        <v>91.916617966501633</v>
      </c>
      <c r="R70" s="36">
        <f t="shared" ref="R70:R133" si="53">IF(E70&gt;=$E$1,1,0)</f>
        <v>0</v>
      </c>
      <c r="S70" s="34">
        <f t="shared" ref="S70:S133" si="54">IF(E70&lt;$E$1,1,0)</f>
        <v>1</v>
      </c>
      <c r="T70" s="14">
        <f t="shared" ref="T70:T133" si="55">(E70-$E$1)/($E$2-$E$1)</f>
        <v>-0.20146394152692534</v>
      </c>
      <c r="U70" s="14">
        <f t="shared" ref="U70:U133" si="56">(E70-$E$1)/($E$1-$E$3)</f>
        <v>-0.25853299924449236</v>
      </c>
      <c r="V70" s="19">
        <f t="shared" ref="V70:V133" si="57">(T70*R70)+(U70*S70)</f>
        <v>-0.25853299924449236</v>
      </c>
      <c r="W70" s="19">
        <f t="shared" ref="W70:W133" si="58">(V70*30)+100</f>
        <v>92.244010022665236</v>
      </c>
    </row>
    <row r="71" spans="1:23" x14ac:dyDescent="0.3">
      <c r="A71" s="9">
        <v>2010</v>
      </c>
      <c r="B71" s="2" t="s">
        <v>5</v>
      </c>
      <c r="C71" s="11">
        <v>3.2111399999999999</v>
      </c>
      <c r="D71" s="11">
        <v>3.63889</v>
      </c>
      <c r="E71" s="11">
        <v>34.315259999999995</v>
      </c>
      <c r="F71" s="36">
        <f t="shared" si="41"/>
        <v>0</v>
      </c>
      <c r="G71" s="34">
        <f t="shared" si="42"/>
        <v>1</v>
      </c>
      <c r="H71" s="14">
        <f t="shared" si="43"/>
        <v>-0.22876272501977851</v>
      </c>
      <c r="I71" s="14">
        <f t="shared" si="44"/>
        <v>-0.672248677500904</v>
      </c>
      <c r="J71" s="154">
        <f t="shared" si="45"/>
        <v>-0.672248677500904</v>
      </c>
      <c r="K71" s="155">
        <f t="shared" si="46"/>
        <v>79.832539674972878</v>
      </c>
      <c r="L71" s="36">
        <f t="shared" si="47"/>
        <v>0</v>
      </c>
      <c r="M71" s="34">
        <f t="shared" si="48"/>
        <v>1</v>
      </c>
      <c r="N71" s="14">
        <f t="shared" si="49"/>
        <v>-0.10211806017780624</v>
      </c>
      <c r="O71" s="14">
        <f t="shared" si="50"/>
        <v>-0.41728506687543421</v>
      </c>
      <c r="P71" s="19">
        <f t="shared" si="51"/>
        <v>-0.41728506687543421</v>
      </c>
      <c r="Q71" s="116">
        <f t="shared" si="52"/>
        <v>87.481447993736978</v>
      </c>
      <c r="R71" s="36">
        <f t="shared" si="53"/>
        <v>0</v>
      </c>
      <c r="S71" s="34">
        <f t="shared" si="54"/>
        <v>1</v>
      </c>
      <c r="T71" s="14">
        <f t="shared" si="55"/>
        <v>-0.22459637196525223</v>
      </c>
      <c r="U71" s="14">
        <f t="shared" si="56"/>
        <v>-0.28821819539278648</v>
      </c>
      <c r="V71" s="19">
        <f t="shared" si="57"/>
        <v>-0.28821819539278648</v>
      </c>
      <c r="W71" s="19">
        <f t="shared" si="58"/>
        <v>91.353454138216406</v>
      </c>
    </row>
    <row r="72" spans="1:23" x14ac:dyDescent="0.3">
      <c r="A72" s="9">
        <v>2010</v>
      </c>
      <c r="B72" s="2" t="s">
        <v>6</v>
      </c>
      <c r="C72" s="11">
        <v>8.30748</v>
      </c>
      <c r="D72" s="11">
        <v>4.7917300000000003</v>
      </c>
      <c r="E72" s="11">
        <v>42.204160000000002</v>
      </c>
      <c r="F72" s="36">
        <f t="shared" si="41"/>
        <v>1</v>
      </c>
      <c r="G72" s="34">
        <f t="shared" si="42"/>
        <v>0</v>
      </c>
      <c r="H72" s="14">
        <f t="shared" si="43"/>
        <v>8.9212402698365556E-2</v>
      </c>
      <c r="I72" s="14">
        <f t="shared" si="44"/>
        <v>0.26216211459043054</v>
      </c>
      <c r="J72" s="154">
        <f t="shared" si="45"/>
        <v>8.9212402698365556E-2</v>
      </c>
      <c r="K72" s="155">
        <f t="shared" si="46"/>
        <v>102.67637208095097</v>
      </c>
      <c r="L72" s="36">
        <f t="shared" si="47"/>
        <v>1</v>
      </c>
      <c r="M72" s="34">
        <f t="shared" si="48"/>
        <v>0</v>
      </c>
      <c r="N72" s="14">
        <f t="shared" si="49"/>
        <v>1.5758626768798097E-3</v>
      </c>
      <c r="O72" s="14">
        <f t="shared" si="50"/>
        <v>6.439448236319003E-3</v>
      </c>
      <c r="P72" s="19">
        <f t="shared" si="51"/>
        <v>1.5758626768798097E-3</v>
      </c>
      <c r="Q72" s="116">
        <f t="shared" si="52"/>
        <v>100.0472758803064</v>
      </c>
      <c r="R72" s="36">
        <f t="shared" si="53"/>
        <v>1</v>
      </c>
      <c r="S72" s="34">
        <f t="shared" si="54"/>
        <v>0</v>
      </c>
      <c r="T72" s="14">
        <f t="shared" si="55"/>
        <v>3.6065577020486218E-2</v>
      </c>
      <c r="U72" s="14">
        <f t="shared" si="56"/>
        <v>4.6281938722733597E-2</v>
      </c>
      <c r="V72" s="19">
        <f t="shared" si="57"/>
        <v>3.6065577020486218E-2</v>
      </c>
      <c r="W72" s="19">
        <f t="shared" si="58"/>
        <v>101.08196731061459</v>
      </c>
    </row>
    <row r="73" spans="1:23" x14ac:dyDescent="0.3">
      <c r="A73" s="9">
        <v>2010</v>
      </c>
      <c r="B73" s="2" t="s">
        <v>7</v>
      </c>
      <c r="C73" s="11">
        <v>2.6253199999999999</v>
      </c>
      <c r="D73" s="11">
        <v>3.7368999999999999</v>
      </c>
      <c r="E73" s="11">
        <v>32.455089999999998</v>
      </c>
      <c r="F73" s="36">
        <f t="shared" si="41"/>
        <v>0</v>
      </c>
      <c r="G73" s="34">
        <f t="shared" si="42"/>
        <v>1</v>
      </c>
      <c r="H73" s="14">
        <f t="shared" si="43"/>
        <v>-0.26531369872244415</v>
      </c>
      <c r="I73" s="14">
        <f t="shared" si="44"/>
        <v>-0.77965841276639747</v>
      </c>
      <c r="J73" s="154">
        <f t="shared" si="45"/>
        <v>-0.77965841276639747</v>
      </c>
      <c r="K73" s="155">
        <f t="shared" si="46"/>
        <v>76.610247617008071</v>
      </c>
      <c r="L73" s="36">
        <f t="shared" si="47"/>
        <v>0</v>
      </c>
      <c r="M73" s="34">
        <f t="shared" si="48"/>
        <v>1</v>
      </c>
      <c r="N73" s="14">
        <f t="shared" si="49"/>
        <v>-9.3302403730261232E-2</v>
      </c>
      <c r="O73" s="14">
        <f t="shared" si="50"/>
        <v>-0.38126164669041035</v>
      </c>
      <c r="P73" s="19">
        <f t="shared" si="51"/>
        <v>-0.38126164669041035</v>
      </c>
      <c r="Q73" s="116">
        <f t="shared" si="52"/>
        <v>88.562150599287691</v>
      </c>
      <c r="R73" s="36">
        <f t="shared" si="53"/>
        <v>0</v>
      </c>
      <c r="S73" s="34">
        <f t="shared" si="54"/>
        <v>1</v>
      </c>
      <c r="T73" s="14">
        <f t="shared" si="55"/>
        <v>-0.28605938171880468</v>
      </c>
      <c r="U73" s="14">
        <f t="shared" si="56"/>
        <v>-0.36709194388467575</v>
      </c>
      <c r="V73" s="19">
        <f t="shared" si="57"/>
        <v>-0.36709194388467575</v>
      </c>
      <c r="W73" s="19">
        <f t="shared" si="58"/>
        <v>88.987241683459729</v>
      </c>
    </row>
    <row r="74" spans="1:23" x14ac:dyDescent="0.3">
      <c r="A74" s="9">
        <v>2010</v>
      </c>
      <c r="B74" s="2" t="s">
        <v>8</v>
      </c>
      <c r="C74" s="11">
        <v>5.1291900000000004</v>
      </c>
      <c r="D74" s="11">
        <v>5.0652699999999999</v>
      </c>
      <c r="E74" s="11">
        <v>38.941700000000004</v>
      </c>
      <c r="F74" s="36">
        <f t="shared" si="41"/>
        <v>0</v>
      </c>
      <c r="G74" s="34">
        <f t="shared" si="42"/>
        <v>1</v>
      </c>
      <c r="H74" s="14">
        <f t="shared" si="43"/>
        <v>-0.10909013768851994</v>
      </c>
      <c r="I74" s="14">
        <f t="shared" si="44"/>
        <v>-0.32057539436618682</v>
      </c>
      <c r="J74" s="154">
        <f t="shared" si="45"/>
        <v>-0.32057539436618682</v>
      </c>
      <c r="K74" s="155">
        <f t="shared" si="46"/>
        <v>90.382738169014402</v>
      </c>
      <c r="L74" s="36">
        <f t="shared" si="47"/>
        <v>1</v>
      </c>
      <c r="M74" s="34">
        <f t="shared" si="48"/>
        <v>0</v>
      </c>
      <c r="N74" s="14">
        <f t="shared" si="49"/>
        <v>2.6179828238163925E-2</v>
      </c>
      <c r="O74" s="14">
        <f t="shared" si="50"/>
        <v>0.106978641761586</v>
      </c>
      <c r="P74" s="19">
        <f t="shared" si="51"/>
        <v>2.6179828238163925E-2</v>
      </c>
      <c r="Q74" s="116">
        <f t="shared" si="52"/>
        <v>100.78539484714491</v>
      </c>
      <c r="R74" s="36">
        <f t="shared" si="53"/>
        <v>0</v>
      </c>
      <c r="S74" s="34">
        <f t="shared" si="54"/>
        <v>1</v>
      </c>
      <c r="T74" s="14">
        <f t="shared" si="55"/>
        <v>-7.1731350572462216E-2</v>
      </c>
      <c r="U74" s="14">
        <f t="shared" si="56"/>
        <v>-9.2050820920121276E-2</v>
      </c>
      <c r="V74" s="19">
        <f t="shared" si="57"/>
        <v>-9.2050820920121276E-2</v>
      </c>
      <c r="W74" s="19">
        <f t="shared" si="58"/>
        <v>97.238475372396366</v>
      </c>
    </row>
    <row r="75" spans="1:23" x14ac:dyDescent="0.3">
      <c r="A75" s="9">
        <v>2010</v>
      </c>
      <c r="B75" s="2" t="s">
        <v>9</v>
      </c>
      <c r="C75" s="11">
        <v>17.7971</v>
      </c>
      <c r="D75" s="11">
        <v>8.9146099999999997</v>
      </c>
      <c r="E75" s="11">
        <v>59.934390000000008</v>
      </c>
      <c r="F75" s="36">
        <f t="shared" si="41"/>
        <v>1</v>
      </c>
      <c r="G75" s="34">
        <f t="shared" si="42"/>
        <v>0</v>
      </c>
      <c r="H75" s="14">
        <f t="shared" si="43"/>
        <v>0.68129674783559235</v>
      </c>
      <c r="I75" s="14">
        <f t="shared" si="44"/>
        <v>2.0020780819014359</v>
      </c>
      <c r="J75" s="154">
        <f t="shared" si="45"/>
        <v>0.68129674783559235</v>
      </c>
      <c r="K75" s="155">
        <f t="shared" si="46"/>
        <v>120.43890243506777</v>
      </c>
      <c r="L75" s="36">
        <f t="shared" si="47"/>
        <v>1</v>
      </c>
      <c r="M75" s="34">
        <f t="shared" si="48"/>
        <v>0</v>
      </c>
      <c r="N75" s="14">
        <f t="shared" si="49"/>
        <v>0.37241448786261921</v>
      </c>
      <c r="O75" s="14">
        <f t="shared" si="50"/>
        <v>1.5217974587702563</v>
      </c>
      <c r="P75" s="19">
        <f t="shared" si="51"/>
        <v>0.37241448786261921</v>
      </c>
      <c r="Q75" s="116">
        <f t="shared" si="52"/>
        <v>111.17243463587857</v>
      </c>
      <c r="R75" s="36">
        <f t="shared" si="53"/>
        <v>1</v>
      </c>
      <c r="S75" s="34">
        <f t="shared" si="54"/>
        <v>0</v>
      </c>
      <c r="T75" s="14">
        <f t="shared" si="55"/>
        <v>0.62190090358888073</v>
      </c>
      <c r="U75" s="14">
        <f t="shared" si="56"/>
        <v>0.79806790544800765</v>
      </c>
      <c r="V75" s="19">
        <f t="shared" si="57"/>
        <v>0.62190090358888073</v>
      </c>
      <c r="W75" s="19">
        <f t="shared" si="58"/>
        <v>118.65702710766642</v>
      </c>
    </row>
    <row r="76" spans="1:23" x14ac:dyDescent="0.3">
      <c r="A76" s="9">
        <v>2010</v>
      </c>
      <c r="B76" s="2" t="s">
        <v>10</v>
      </c>
      <c r="C76" s="11">
        <v>3.6616299999999997</v>
      </c>
      <c r="D76" s="11">
        <v>5.41493</v>
      </c>
      <c r="E76" s="11">
        <v>40.16283</v>
      </c>
      <c r="F76" s="36">
        <f t="shared" si="41"/>
        <v>0</v>
      </c>
      <c r="G76" s="34">
        <f t="shared" si="42"/>
        <v>1</v>
      </c>
      <c r="H76" s="14">
        <f t="shared" si="43"/>
        <v>-0.20065537439447748</v>
      </c>
      <c r="I76" s="14">
        <f t="shared" si="44"/>
        <v>-0.58965161417129386</v>
      </c>
      <c r="J76" s="154">
        <f t="shared" si="45"/>
        <v>-0.58965161417129386</v>
      </c>
      <c r="K76" s="155">
        <f t="shared" si="46"/>
        <v>82.31045157486119</v>
      </c>
      <c r="L76" s="36">
        <f t="shared" si="47"/>
        <v>1</v>
      </c>
      <c r="M76" s="34">
        <f t="shared" si="48"/>
        <v>0</v>
      </c>
      <c r="N76" s="14">
        <f t="shared" si="49"/>
        <v>5.763052136589155E-2</v>
      </c>
      <c r="O76" s="14">
        <f t="shared" si="50"/>
        <v>0.23549562066063151</v>
      </c>
      <c r="P76" s="19">
        <f t="shared" si="51"/>
        <v>5.763052136589155E-2</v>
      </c>
      <c r="Q76" s="116">
        <f t="shared" si="52"/>
        <v>101.72891564097675</v>
      </c>
      <c r="R76" s="36">
        <f t="shared" si="53"/>
        <v>0</v>
      </c>
      <c r="S76" s="34">
        <f t="shared" si="54"/>
        <v>1</v>
      </c>
      <c r="T76" s="14">
        <f t="shared" si="55"/>
        <v>-3.1383250613665259E-2</v>
      </c>
      <c r="U76" s="14">
        <f t="shared" si="56"/>
        <v>-4.0273241184989247E-2</v>
      </c>
      <c r="V76" s="19">
        <f t="shared" si="57"/>
        <v>-4.0273241184989247E-2</v>
      </c>
      <c r="W76" s="19">
        <f t="shared" si="58"/>
        <v>98.791802764450324</v>
      </c>
    </row>
    <row r="77" spans="1:23" x14ac:dyDescent="0.3">
      <c r="A77" s="9">
        <v>2010</v>
      </c>
      <c r="B77" s="2" t="s">
        <v>11</v>
      </c>
      <c r="C77" s="11">
        <v>2.0876899999999998</v>
      </c>
      <c r="D77" s="11">
        <v>3.0460099999999999</v>
      </c>
      <c r="E77" s="11">
        <v>25.157990000000002</v>
      </c>
      <c r="F77" s="36">
        <f t="shared" si="41"/>
        <v>0</v>
      </c>
      <c r="G77" s="34">
        <f t="shared" si="42"/>
        <v>1</v>
      </c>
      <c r="H77" s="14">
        <f t="shared" si="43"/>
        <v>-0.29885796145120752</v>
      </c>
      <c r="I77" s="14">
        <f t="shared" si="44"/>
        <v>-0.87823254128844752</v>
      </c>
      <c r="J77" s="154">
        <f t="shared" si="45"/>
        <v>-0.87823254128844752</v>
      </c>
      <c r="K77" s="155">
        <f t="shared" si="46"/>
        <v>73.653023761346574</v>
      </c>
      <c r="L77" s="36">
        <f t="shared" si="47"/>
        <v>0</v>
      </c>
      <c r="M77" s="34">
        <f t="shared" si="48"/>
        <v>1</v>
      </c>
      <c r="N77" s="14">
        <f t="shared" si="49"/>
        <v>-0.15544554099221783</v>
      </c>
      <c r="O77" s="14">
        <f t="shared" si="50"/>
        <v>-0.63519717134739573</v>
      </c>
      <c r="P77" s="19">
        <f t="shared" si="51"/>
        <v>-0.63519717134739573</v>
      </c>
      <c r="Q77" s="116">
        <f t="shared" si="52"/>
        <v>80.944084859578126</v>
      </c>
      <c r="R77" s="36">
        <f t="shared" si="53"/>
        <v>0</v>
      </c>
      <c r="S77" s="34">
        <f t="shared" si="54"/>
        <v>1</v>
      </c>
      <c r="T77" s="14">
        <f t="shared" si="55"/>
        <v>-0.52716730651742416</v>
      </c>
      <c r="U77" s="14">
        <f t="shared" si="56"/>
        <v>-0.67649894976057212</v>
      </c>
      <c r="V77" s="19">
        <f t="shared" si="57"/>
        <v>-0.67649894976057212</v>
      </c>
      <c r="W77" s="19">
        <f t="shared" si="58"/>
        <v>79.705031507182838</v>
      </c>
    </row>
    <row r="78" spans="1:23" x14ac:dyDescent="0.3">
      <c r="A78" s="9">
        <v>2010</v>
      </c>
      <c r="B78" s="2" t="s">
        <v>12</v>
      </c>
      <c r="C78" s="11">
        <v>3.8188399999999998</v>
      </c>
      <c r="D78" s="11">
        <v>4.8658000000000001</v>
      </c>
      <c r="E78" s="11">
        <v>41.662510000000005</v>
      </c>
      <c r="F78" s="36">
        <f t="shared" si="41"/>
        <v>0</v>
      </c>
      <c r="G78" s="34">
        <f t="shared" si="42"/>
        <v>1</v>
      </c>
      <c r="H78" s="14">
        <f t="shared" si="43"/>
        <v>-0.19084659597141909</v>
      </c>
      <c r="I78" s="14">
        <f t="shared" si="44"/>
        <v>-0.56082725774596143</v>
      </c>
      <c r="J78" s="154">
        <f t="shared" si="45"/>
        <v>-0.56082725774596143</v>
      </c>
      <c r="K78" s="155">
        <f t="shared" si="46"/>
        <v>83.175182267621153</v>
      </c>
      <c r="L78" s="36">
        <f t="shared" si="47"/>
        <v>1</v>
      </c>
      <c r="M78" s="34">
        <f t="shared" si="48"/>
        <v>0</v>
      </c>
      <c r="N78" s="14">
        <f t="shared" si="49"/>
        <v>8.2381999186883683E-3</v>
      </c>
      <c r="O78" s="14">
        <f t="shared" si="50"/>
        <v>3.3663759358701549E-2</v>
      </c>
      <c r="P78" s="19">
        <f t="shared" si="51"/>
        <v>8.2381999186883683E-3</v>
      </c>
      <c r="Q78" s="116">
        <f t="shared" si="52"/>
        <v>100.24714599756065</v>
      </c>
      <c r="R78" s="36">
        <f t="shared" si="53"/>
        <v>1</v>
      </c>
      <c r="S78" s="34">
        <f t="shared" si="54"/>
        <v>0</v>
      </c>
      <c r="T78" s="14">
        <f t="shared" si="55"/>
        <v>1.8168589523100732E-2</v>
      </c>
      <c r="U78" s="14">
        <f t="shared" si="56"/>
        <v>2.3315238974521511E-2</v>
      </c>
      <c r="V78" s="19">
        <f t="shared" si="57"/>
        <v>1.8168589523100732E-2</v>
      </c>
      <c r="W78" s="19">
        <f t="shared" si="58"/>
        <v>100.54505768569302</v>
      </c>
    </row>
    <row r="79" spans="1:23" x14ac:dyDescent="0.3">
      <c r="A79" s="9">
        <v>2010</v>
      </c>
      <c r="B79" s="2" t="s">
        <v>13</v>
      </c>
      <c r="C79" s="11">
        <v>8.1833100000000005</v>
      </c>
      <c r="D79" s="11">
        <v>4.8471299999999999</v>
      </c>
      <c r="E79" s="11">
        <v>49.779250000000005</v>
      </c>
      <c r="F79" s="36">
        <f t="shared" si="41"/>
        <v>1</v>
      </c>
      <c r="G79" s="34">
        <f t="shared" si="42"/>
        <v>0</v>
      </c>
      <c r="H79" s="14">
        <f t="shared" si="43"/>
        <v>8.1465083718713152E-2</v>
      </c>
      <c r="I79" s="14">
        <f t="shared" si="44"/>
        <v>0.23939562176342516</v>
      </c>
      <c r="J79" s="154">
        <f t="shared" si="45"/>
        <v>8.1465083718713152E-2</v>
      </c>
      <c r="K79" s="155">
        <f t="shared" si="46"/>
        <v>102.44395251156139</v>
      </c>
      <c r="L79" s="36">
        <f t="shared" si="47"/>
        <v>1</v>
      </c>
      <c r="M79" s="34">
        <f t="shared" si="48"/>
        <v>0</v>
      </c>
      <c r="N79" s="14">
        <f t="shared" si="49"/>
        <v>6.5588987670133683E-3</v>
      </c>
      <c r="O79" s="14">
        <f t="shared" si="50"/>
        <v>2.680163044477029E-2</v>
      </c>
      <c r="P79" s="19">
        <f t="shared" si="51"/>
        <v>6.5588987670133683E-3</v>
      </c>
      <c r="Q79" s="116">
        <f t="shared" si="52"/>
        <v>100.1967669630104</v>
      </c>
      <c r="R79" s="36">
        <f t="shared" si="53"/>
        <v>1</v>
      </c>
      <c r="S79" s="34">
        <f t="shared" si="54"/>
        <v>0</v>
      </c>
      <c r="T79" s="14">
        <f t="shared" si="55"/>
        <v>0.28635873869605272</v>
      </c>
      <c r="U79" s="14">
        <f t="shared" si="56"/>
        <v>0.3674761002581991</v>
      </c>
      <c r="V79" s="19">
        <f t="shared" si="57"/>
        <v>0.28635873869605272</v>
      </c>
      <c r="W79" s="19">
        <f t="shared" si="58"/>
        <v>108.59076216088158</v>
      </c>
    </row>
    <row r="80" spans="1:23" x14ac:dyDescent="0.3">
      <c r="A80" s="9">
        <v>2010</v>
      </c>
      <c r="B80" s="2" t="s">
        <v>14</v>
      </c>
      <c r="C80" s="11">
        <v>16.676959999999998</v>
      </c>
      <c r="D80" s="11">
        <v>6.4905400000000002</v>
      </c>
      <c r="E80" s="11">
        <v>53.746720000000003</v>
      </c>
      <c r="F80" s="36">
        <f t="shared" si="41"/>
        <v>1</v>
      </c>
      <c r="G80" s="34">
        <f t="shared" si="42"/>
        <v>0</v>
      </c>
      <c r="H80" s="14">
        <f t="shared" si="43"/>
        <v>0.61140803170554558</v>
      </c>
      <c r="I80" s="14">
        <f t="shared" si="44"/>
        <v>1.7967011045700199</v>
      </c>
      <c r="J80" s="154">
        <f t="shared" si="45"/>
        <v>0.61140803170554558</v>
      </c>
      <c r="K80" s="155">
        <f t="shared" si="46"/>
        <v>118.34224095116636</v>
      </c>
      <c r="L80" s="36">
        <f t="shared" si="47"/>
        <v>1</v>
      </c>
      <c r="M80" s="34">
        <f t="shared" si="48"/>
        <v>0</v>
      </c>
      <c r="N80" s="14">
        <f t="shared" si="49"/>
        <v>0.15437787603933179</v>
      </c>
      <c r="O80" s="14">
        <f t="shared" si="50"/>
        <v>0.63083437165760659</v>
      </c>
      <c r="P80" s="19">
        <f t="shared" si="51"/>
        <v>0.15437787603933179</v>
      </c>
      <c r="Q80" s="116">
        <f t="shared" si="52"/>
        <v>104.63133628117995</v>
      </c>
      <c r="R80" s="36">
        <f t="shared" si="53"/>
        <v>1</v>
      </c>
      <c r="S80" s="34">
        <f t="shared" si="54"/>
        <v>0</v>
      </c>
      <c r="T80" s="14">
        <f t="shared" si="55"/>
        <v>0.41745033102735957</v>
      </c>
      <c r="U80" s="14">
        <f t="shared" si="56"/>
        <v>0.53570224675508726</v>
      </c>
      <c r="V80" s="19">
        <f t="shared" si="57"/>
        <v>0.41745033102735957</v>
      </c>
      <c r="W80" s="19">
        <f t="shared" si="58"/>
        <v>112.52350993082078</v>
      </c>
    </row>
    <row r="81" spans="1:23" x14ac:dyDescent="0.3">
      <c r="A81" s="9">
        <v>2010</v>
      </c>
      <c r="B81" s="2" t="s">
        <v>15</v>
      </c>
      <c r="C81" s="11">
        <v>10.232900000000001</v>
      </c>
      <c r="D81" s="11">
        <v>3.2932299999999999</v>
      </c>
      <c r="E81" s="11">
        <v>43.187089999999998</v>
      </c>
      <c r="F81" s="36">
        <f t="shared" si="41"/>
        <v>1</v>
      </c>
      <c r="G81" s="34">
        <f t="shared" si="42"/>
        <v>0</v>
      </c>
      <c r="H81" s="14">
        <f t="shared" si="43"/>
        <v>0.2093448252626115</v>
      </c>
      <c r="I81" s="14">
        <f t="shared" si="44"/>
        <v>0.61518668267429033</v>
      </c>
      <c r="J81" s="154">
        <f t="shared" si="45"/>
        <v>0.2093448252626115</v>
      </c>
      <c r="K81" s="155">
        <f t="shared" si="46"/>
        <v>106.28034475787834</v>
      </c>
      <c r="L81" s="36">
        <f t="shared" si="47"/>
        <v>0</v>
      </c>
      <c r="M81" s="34">
        <f t="shared" si="48"/>
        <v>1</v>
      </c>
      <c r="N81" s="14">
        <f t="shared" si="49"/>
        <v>-0.13320896730624623</v>
      </c>
      <c r="O81" s="14">
        <f t="shared" si="50"/>
        <v>-0.54433185211321966</v>
      </c>
      <c r="P81" s="19">
        <f t="shared" si="51"/>
        <v>-0.54433185211321966</v>
      </c>
      <c r="Q81" s="116">
        <f t="shared" si="52"/>
        <v>83.670044436603405</v>
      </c>
      <c r="R81" s="36">
        <f t="shared" si="53"/>
        <v>1</v>
      </c>
      <c r="S81" s="34">
        <f t="shared" si="54"/>
        <v>0</v>
      </c>
      <c r="T81" s="14">
        <f t="shared" si="55"/>
        <v>6.8543165723163477E-2</v>
      </c>
      <c r="U81" s="14">
        <f t="shared" si="56"/>
        <v>8.7959513140734399E-2</v>
      </c>
      <c r="V81" s="19">
        <f t="shared" si="57"/>
        <v>6.8543165723163477E-2</v>
      </c>
      <c r="W81" s="19">
        <f t="shared" si="58"/>
        <v>102.05629497169491</v>
      </c>
    </row>
    <row r="82" spans="1:23" x14ac:dyDescent="0.3">
      <c r="A82" s="9">
        <v>2010</v>
      </c>
      <c r="B82" s="2" t="s">
        <v>16</v>
      </c>
      <c r="C82" s="11">
        <v>4.3636599999999994</v>
      </c>
      <c r="D82" s="11">
        <v>5.2737400000000001</v>
      </c>
      <c r="E82" s="11">
        <v>41.186349999999997</v>
      </c>
      <c r="F82" s="36">
        <f t="shared" si="41"/>
        <v>0</v>
      </c>
      <c r="G82" s="34">
        <f t="shared" si="42"/>
        <v>1</v>
      </c>
      <c r="H82" s="14">
        <f t="shared" si="43"/>
        <v>-0.15685372872092185</v>
      </c>
      <c r="I82" s="14">
        <f t="shared" si="44"/>
        <v>-0.46093484716362187</v>
      </c>
      <c r="J82" s="154">
        <f t="shared" si="45"/>
        <v>-0.46093484716362187</v>
      </c>
      <c r="K82" s="155">
        <f t="shared" si="46"/>
        <v>86.171954585091342</v>
      </c>
      <c r="L82" s="36">
        <f t="shared" si="47"/>
        <v>1</v>
      </c>
      <c r="M82" s="34">
        <f t="shared" si="48"/>
        <v>0</v>
      </c>
      <c r="N82" s="14">
        <f t="shared" si="49"/>
        <v>4.4930975056036666E-2</v>
      </c>
      <c r="O82" s="14">
        <f t="shared" si="50"/>
        <v>0.18360145990230564</v>
      </c>
      <c r="P82" s="19">
        <f t="shared" si="51"/>
        <v>4.4930975056036666E-2</v>
      </c>
      <c r="Q82" s="116">
        <f t="shared" si="52"/>
        <v>101.34792925168109</v>
      </c>
      <c r="R82" s="36">
        <f t="shared" si="53"/>
        <v>1</v>
      </c>
      <c r="S82" s="34">
        <f t="shared" si="54"/>
        <v>0</v>
      </c>
      <c r="T82" s="14">
        <f t="shared" si="55"/>
        <v>2.4354969970133158E-3</v>
      </c>
      <c r="U82" s="14">
        <f t="shared" si="56"/>
        <v>3.1254046680341272E-3</v>
      </c>
      <c r="V82" s="19">
        <f t="shared" si="57"/>
        <v>2.4354969970133158E-3</v>
      </c>
      <c r="W82" s="19">
        <f t="shared" si="58"/>
        <v>100.0730649099104</v>
      </c>
    </row>
    <row r="83" spans="1:23" x14ac:dyDescent="0.3">
      <c r="A83" s="9">
        <v>2010</v>
      </c>
      <c r="B83" s="2" t="s">
        <v>17</v>
      </c>
      <c r="C83" s="11">
        <v>4.3822200000000002</v>
      </c>
      <c r="D83" s="11">
        <v>3.8379200000000004</v>
      </c>
      <c r="E83" s="11">
        <v>34.760359999999999</v>
      </c>
      <c r="F83" s="36">
        <f t="shared" si="41"/>
        <v>0</v>
      </c>
      <c r="G83" s="34">
        <f t="shared" si="42"/>
        <v>1</v>
      </c>
      <c r="H83" s="14">
        <f t="shared" si="43"/>
        <v>-0.15569571760501336</v>
      </c>
      <c r="I83" s="14">
        <f t="shared" si="44"/>
        <v>-0.4575318826241257</v>
      </c>
      <c r="J83" s="154">
        <f t="shared" si="45"/>
        <v>-0.4575318826241257</v>
      </c>
      <c r="K83" s="155">
        <f t="shared" si="46"/>
        <v>86.274043521276226</v>
      </c>
      <c r="L83" s="36">
        <f t="shared" si="47"/>
        <v>0</v>
      </c>
      <c r="M83" s="34">
        <f t="shared" si="48"/>
        <v>1</v>
      </c>
      <c r="N83" s="14">
        <f t="shared" si="49"/>
        <v>-8.4216008318252253E-2</v>
      </c>
      <c r="O83" s="14">
        <f t="shared" si="50"/>
        <v>-0.34413190577528807</v>
      </c>
      <c r="P83" s="19">
        <f t="shared" si="51"/>
        <v>-0.34413190577528807</v>
      </c>
      <c r="Q83" s="116">
        <f t="shared" si="52"/>
        <v>89.676042826741366</v>
      </c>
      <c r="R83" s="36">
        <f t="shared" si="53"/>
        <v>0</v>
      </c>
      <c r="S83" s="34">
        <f t="shared" si="54"/>
        <v>1</v>
      </c>
      <c r="T83" s="14">
        <f t="shared" si="55"/>
        <v>-0.20988955181370347</v>
      </c>
      <c r="U83" s="14">
        <f t="shared" si="56"/>
        <v>-0.26934534750590505</v>
      </c>
      <c r="V83" s="19">
        <f t="shared" si="57"/>
        <v>-0.26934534750590505</v>
      </c>
      <c r="W83" s="19">
        <f t="shared" si="58"/>
        <v>91.919639574822853</v>
      </c>
    </row>
    <row r="84" spans="1:23" x14ac:dyDescent="0.3">
      <c r="A84" s="9">
        <v>2010</v>
      </c>
      <c r="B84" s="2" t="s">
        <v>18</v>
      </c>
      <c r="C84" s="11">
        <v>10.18135</v>
      </c>
      <c r="D84" s="11">
        <v>7.1281399999999993</v>
      </c>
      <c r="E84" s="11">
        <v>53.709569999999992</v>
      </c>
      <c r="F84" s="36">
        <f t="shared" si="41"/>
        <v>1</v>
      </c>
      <c r="G84" s="34">
        <f t="shared" si="42"/>
        <v>0</v>
      </c>
      <c r="H84" s="14">
        <f t="shared" si="43"/>
        <v>0.20612847434531192</v>
      </c>
      <c r="I84" s="14">
        <f t="shared" si="44"/>
        <v>0.60573502200559304</v>
      </c>
      <c r="J84" s="154">
        <f t="shared" si="45"/>
        <v>0.20612847434531192</v>
      </c>
      <c r="K84" s="155">
        <f t="shared" si="46"/>
        <v>106.18385423035936</v>
      </c>
      <c r="L84" s="36">
        <f t="shared" si="47"/>
        <v>1</v>
      </c>
      <c r="M84" s="34">
        <f t="shared" si="48"/>
        <v>0</v>
      </c>
      <c r="N84" s="14">
        <f t="shared" si="49"/>
        <v>0.21172776432577892</v>
      </c>
      <c r="O84" s="14">
        <f t="shared" si="50"/>
        <v>0.86518324126245494</v>
      </c>
      <c r="P84" s="19">
        <f t="shared" si="51"/>
        <v>0.21172776432577892</v>
      </c>
      <c r="Q84" s="116">
        <f t="shared" si="52"/>
        <v>106.35183292977337</v>
      </c>
      <c r="R84" s="36">
        <f t="shared" si="53"/>
        <v>1</v>
      </c>
      <c r="S84" s="34">
        <f t="shared" si="54"/>
        <v>0</v>
      </c>
      <c r="T84" s="14">
        <f t="shared" si="55"/>
        <v>0.416222835254207</v>
      </c>
      <c r="U84" s="14">
        <f t="shared" si="56"/>
        <v>0.53412703601817901</v>
      </c>
      <c r="V84" s="19">
        <f t="shared" si="57"/>
        <v>0.416222835254207</v>
      </c>
      <c r="W84" s="19">
        <f t="shared" si="58"/>
        <v>112.4866850576262</v>
      </c>
    </row>
    <row r="85" spans="1:23" x14ac:dyDescent="0.3">
      <c r="A85" s="9">
        <v>2010</v>
      </c>
      <c r="B85" s="2" t="s">
        <v>19</v>
      </c>
      <c r="C85" s="11">
        <v>6.4205499999999995</v>
      </c>
      <c r="D85" s="11">
        <v>5.1473399999999998</v>
      </c>
      <c r="E85" s="11">
        <v>37.190339999999999</v>
      </c>
      <c r="F85" s="36">
        <f t="shared" si="41"/>
        <v>0</v>
      </c>
      <c r="G85" s="34">
        <f t="shared" si="42"/>
        <v>1</v>
      </c>
      <c r="H85" s="14">
        <f t="shared" si="43"/>
        <v>-2.8518519442856917E-2</v>
      </c>
      <c r="I85" s="14">
        <f t="shared" si="44"/>
        <v>-8.3805335760390301E-2</v>
      </c>
      <c r="J85" s="154">
        <f t="shared" si="45"/>
        <v>-8.3805335760390301E-2</v>
      </c>
      <c r="K85" s="155">
        <f t="shared" si="46"/>
        <v>97.485839927188294</v>
      </c>
      <c r="L85" s="36">
        <f t="shared" si="47"/>
        <v>1</v>
      </c>
      <c r="M85" s="34">
        <f t="shared" si="48"/>
        <v>0</v>
      </c>
      <c r="N85" s="14">
        <f t="shared" si="49"/>
        <v>3.356173747854773E-2</v>
      </c>
      <c r="O85" s="14">
        <f t="shared" si="50"/>
        <v>0.13714334020648861</v>
      </c>
      <c r="P85" s="19">
        <f t="shared" si="51"/>
        <v>3.356173747854773E-2</v>
      </c>
      <c r="Q85" s="116">
        <f t="shared" si="52"/>
        <v>101.00685212435643</v>
      </c>
      <c r="R85" s="36">
        <f t="shared" si="53"/>
        <v>0</v>
      </c>
      <c r="S85" s="34">
        <f t="shared" si="54"/>
        <v>1</v>
      </c>
      <c r="T85" s="14">
        <f t="shared" si="55"/>
        <v>-0.12959910285423329</v>
      </c>
      <c r="U85" s="14">
        <f t="shared" si="56"/>
        <v>-0.16631087680681758</v>
      </c>
      <c r="V85" s="19">
        <f t="shared" si="57"/>
        <v>-0.16631087680681758</v>
      </c>
      <c r="W85" s="19">
        <f t="shared" si="58"/>
        <v>95.010673695795475</v>
      </c>
    </row>
    <row r="86" spans="1:23" x14ac:dyDescent="0.3">
      <c r="A86" s="9">
        <v>2010</v>
      </c>
      <c r="B86" s="2" t="s">
        <v>20</v>
      </c>
      <c r="C86" s="11">
        <v>6.3135499999999993</v>
      </c>
      <c r="D86" s="11">
        <v>4.1954400000000005</v>
      </c>
      <c r="E86" s="11">
        <v>40.519570000000002</v>
      </c>
      <c r="F86" s="36">
        <f t="shared" si="41"/>
        <v>0</v>
      </c>
      <c r="G86" s="34">
        <f t="shared" si="42"/>
        <v>1</v>
      </c>
      <c r="H86" s="14">
        <f t="shared" si="43"/>
        <v>-3.5194553354613488E-2</v>
      </c>
      <c r="I86" s="14">
        <f t="shared" si="44"/>
        <v>-0.10342371968959695</v>
      </c>
      <c r="J86" s="154">
        <f t="shared" si="45"/>
        <v>-0.10342371968959695</v>
      </c>
      <c r="K86" s="155">
        <f t="shared" si="46"/>
        <v>96.897288409312097</v>
      </c>
      <c r="L86" s="36">
        <f t="shared" si="47"/>
        <v>0</v>
      </c>
      <c r="M86" s="34">
        <f t="shared" si="48"/>
        <v>1</v>
      </c>
      <c r="N86" s="14">
        <f t="shared" si="49"/>
        <v>-5.2058335701924446E-2</v>
      </c>
      <c r="O86" s="14">
        <f t="shared" si="50"/>
        <v>-0.21272599633186665</v>
      </c>
      <c r="P86" s="19">
        <f t="shared" si="51"/>
        <v>-0.21272599633186665</v>
      </c>
      <c r="Q86" s="116">
        <f t="shared" si="52"/>
        <v>93.618220110044007</v>
      </c>
      <c r="R86" s="36">
        <f t="shared" si="53"/>
        <v>0</v>
      </c>
      <c r="S86" s="34">
        <f t="shared" si="54"/>
        <v>1</v>
      </c>
      <c r="T86" s="14">
        <f t="shared" si="55"/>
        <v>-1.9595987030507557E-2</v>
      </c>
      <c r="U86" s="14">
        <f t="shared" si="56"/>
        <v>-2.5146977974101641E-2</v>
      </c>
      <c r="V86" s="19">
        <f t="shared" si="57"/>
        <v>-2.5146977974101641E-2</v>
      </c>
      <c r="W86" s="19">
        <f t="shared" si="58"/>
        <v>99.245590660776955</v>
      </c>
    </row>
    <row r="87" spans="1:23" x14ac:dyDescent="0.3">
      <c r="A87" s="9">
        <v>2010</v>
      </c>
      <c r="B87" s="2" t="s">
        <v>21</v>
      </c>
      <c r="C87" s="11">
        <v>2.19869</v>
      </c>
      <c r="D87" s="11">
        <v>2.9815399999999999</v>
      </c>
      <c r="E87" s="11">
        <v>28.330020000000001</v>
      </c>
      <c r="F87" s="36">
        <f t="shared" si="41"/>
        <v>0</v>
      </c>
      <c r="G87" s="34">
        <f t="shared" si="42"/>
        <v>1</v>
      </c>
      <c r="H87" s="14">
        <f t="shared" si="43"/>
        <v>-0.2919323561782638</v>
      </c>
      <c r="I87" s="14">
        <f t="shared" si="44"/>
        <v>-0.85788075982917711</v>
      </c>
      <c r="J87" s="154">
        <f t="shared" si="45"/>
        <v>-0.85788075982917711</v>
      </c>
      <c r="K87" s="155">
        <f t="shared" si="46"/>
        <v>74.26357720512469</v>
      </c>
      <c r="L87" s="36">
        <f t="shared" si="47"/>
        <v>0</v>
      </c>
      <c r="M87" s="34">
        <f t="shared" si="48"/>
        <v>1</v>
      </c>
      <c r="N87" s="14">
        <f t="shared" si="49"/>
        <v>-0.16124439183573611</v>
      </c>
      <c r="O87" s="14">
        <f t="shared" si="50"/>
        <v>-0.65889301768275432</v>
      </c>
      <c r="P87" s="19">
        <f t="shared" si="51"/>
        <v>-0.65889301768275432</v>
      </c>
      <c r="Q87" s="116">
        <f t="shared" si="52"/>
        <v>80.233209469517362</v>
      </c>
      <c r="R87" s="36">
        <f t="shared" si="53"/>
        <v>0</v>
      </c>
      <c r="S87" s="34">
        <f t="shared" si="54"/>
        <v>1</v>
      </c>
      <c r="T87" s="14">
        <f t="shared" si="55"/>
        <v>-0.42235833162342995</v>
      </c>
      <c r="U87" s="14">
        <f t="shared" si="56"/>
        <v>-0.54200054562077415</v>
      </c>
      <c r="V87" s="19">
        <f t="shared" si="57"/>
        <v>-0.54200054562077415</v>
      </c>
      <c r="W87" s="19">
        <f t="shared" si="58"/>
        <v>83.739983631376774</v>
      </c>
    </row>
    <row r="88" spans="1:23" x14ac:dyDescent="0.3">
      <c r="A88" s="9">
        <v>2010</v>
      </c>
      <c r="B88" s="2" t="s">
        <v>22</v>
      </c>
      <c r="C88" s="11">
        <v>16.27375</v>
      </c>
      <c r="D88" s="11">
        <v>5.6383599999999996</v>
      </c>
      <c r="E88" s="11">
        <v>57.797520000000006</v>
      </c>
      <c r="F88" s="36">
        <f t="shared" si="41"/>
        <v>1</v>
      </c>
      <c r="G88" s="34">
        <f t="shared" si="42"/>
        <v>0</v>
      </c>
      <c r="H88" s="14">
        <f t="shared" si="43"/>
        <v>0.58625061456947691</v>
      </c>
      <c r="I88" s="14">
        <f t="shared" si="44"/>
        <v>1.7227728000457641</v>
      </c>
      <c r="J88" s="154">
        <f t="shared" si="45"/>
        <v>0.58625061456947691</v>
      </c>
      <c r="K88" s="155">
        <f t="shared" si="46"/>
        <v>117.5875184370843</v>
      </c>
      <c r="L88" s="36">
        <f t="shared" si="47"/>
        <v>1</v>
      </c>
      <c r="M88" s="34">
        <f t="shared" si="48"/>
        <v>0</v>
      </c>
      <c r="N88" s="14">
        <f t="shared" si="49"/>
        <v>7.7727267821099955E-2</v>
      </c>
      <c r="O88" s="14">
        <f t="shared" si="50"/>
        <v>0.31761696309446341</v>
      </c>
      <c r="P88" s="19">
        <f t="shared" si="51"/>
        <v>7.7727267821099955E-2</v>
      </c>
      <c r="Q88" s="116">
        <f t="shared" si="52"/>
        <v>102.331818034633</v>
      </c>
      <c r="R88" s="36">
        <f t="shared" si="53"/>
        <v>1</v>
      </c>
      <c r="S88" s="34">
        <f t="shared" si="54"/>
        <v>0</v>
      </c>
      <c r="T88" s="14">
        <f t="shared" si="55"/>
        <v>0.55129528063394972</v>
      </c>
      <c r="U88" s="14">
        <f t="shared" si="56"/>
        <v>0.70746169905834222</v>
      </c>
      <c r="V88" s="19">
        <f t="shared" si="57"/>
        <v>0.55129528063394972</v>
      </c>
      <c r="W88" s="19">
        <f t="shared" si="58"/>
        <v>116.5388584190185</v>
      </c>
    </row>
    <row r="89" spans="1:23" x14ac:dyDescent="0.3">
      <c r="A89" s="9">
        <v>2010</v>
      </c>
      <c r="B89" s="2" t="s">
        <v>23</v>
      </c>
      <c r="C89" s="11">
        <v>10.37632</v>
      </c>
      <c r="D89" s="11">
        <v>5.7761500000000003</v>
      </c>
      <c r="E89" s="11">
        <v>49.094610000000003</v>
      </c>
      <c r="F89" s="36">
        <f t="shared" si="41"/>
        <v>1</v>
      </c>
      <c r="G89" s="34">
        <f t="shared" si="42"/>
        <v>0</v>
      </c>
      <c r="H89" s="14">
        <f t="shared" si="43"/>
        <v>0.21829320641797711</v>
      </c>
      <c r="I89" s="14">
        <f t="shared" si="44"/>
        <v>0.64148265111472758</v>
      </c>
      <c r="J89" s="14">
        <f t="shared" si="45"/>
        <v>0.21829320641797711</v>
      </c>
      <c r="K89" s="153">
        <f t="shared" si="46"/>
        <v>106.54879619253931</v>
      </c>
      <c r="L89" s="36">
        <f t="shared" si="47"/>
        <v>1</v>
      </c>
      <c r="M89" s="34">
        <f t="shared" si="48"/>
        <v>0</v>
      </c>
      <c r="N89" s="14">
        <f t="shared" si="49"/>
        <v>9.012099603156043E-2</v>
      </c>
      <c r="O89" s="14">
        <f t="shared" si="50"/>
        <v>0.36826145924071857</v>
      </c>
      <c r="P89" s="19">
        <f t="shared" si="51"/>
        <v>9.012099603156043E-2</v>
      </c>
      <c r="Q89" s="116">
        <f t="shared" si="52"/>
        <v>102.70362988094681</v>
      </c>
      <c r="R89" s="36">
        <f t="shared" si="53"/>
        <v>1</v>
      </c>
      <c r="S89" s="34">
        <f t="shared" si="54"/>
        <v>0</v>
      </c>
      <c r="T89" s="14">
        <f t="shared" si="55"/>
        <v>0.2637371315323675</v>
      </c>
      <c r="U89" s="14">
        <f t="shared" si="56"/>
        <v>0.33844642922410689</v>
      </c>
      <c r="V89" s="19">
        <f t="shared" si="57"/>
        <v>0.2637371315323675</v>
      </c>
      <c r="W89" s="19">
        <f t="shared" si="58"/>
        <v>107.91211394597103</v>
      </c>
    </row>
    <row r="90" spans="1:23" x14ac:dyDescent="0.3">
      <c r="A90" s="9">
        <v>2010</v>
      </c>
      <c r="B90" s="2" t="s">
        <v>24</v>
      </c>
      <c r="C90" s="11">
        <v>6.3138899999999998</v>
      </c>
      <c r="D90" s="11">
        <v>3.8360799999999999</v>
      </c>
      <c r="E90" s="11">
        <v>38.564070000000001</v>
      </c>
      <c r="F90" s="36">
        <f t="shared" si="41"/>
        <v>0</v>
      </c>
      <c r="G90" s="34">
        <f t="shared" si="42"/>
        <v>1</v>
      </c>
      <c r="H90" s="14">
        <f t="shared" si="43"/>
        <v>-3.5173339788912551E-2</v>
      </c>
      <c r="I90" s="14">
        <f t="shared" si="44"/>
        <v>-0.10336138089954144</v>
      </c>
      <c r="J90" s="14">
        <f t="shared" si="45"/>
        <v>-0.10336138089954144</v>
      </c>
      <c r="K90" s="153">
        <f t="shared" si="46"/>
        <v>96.89915857301375</v>
      </c>
      <c r="L90" s="36">
        <f t="shared" si="47"/>
        <v>0</v>
      </c>
      <c r="M90" s="34">
        <f t="shared" si="48"/>
        <v>1</v>
      </c>
      <c r="N90" s="14">
        <f t="shared" si="49"/>
        <v>-8.4381509877924601E-2</v>
      </c>
      <c r="O90" s="14">
        <f t="shared" si="50"/>
        <v>-0.3448081948594679</v>
      </c>
      <c r="P90" s="19">
        <f t="shared" si="51"/>
        <v>-0.3448081948594679</v>
      </c>
      <c r="Q90" s="116">
        <f t="shared" si="52"/>
        <v>89.65575415421597</v>
      </c>
      <c r="R90" s="36">
        <f t="shared" si="53"/>
        <v>0</v>
      </c>
      <c r="S90" s="34">
        <f t="shared" si="54"/>
        <v>1</v>
      </c>
      <c r="T90" s="14">
        <f t="shared" si="55"/>
        <v>-8.420885336695641E-2</v>
      </c>
      <c r="U90" s="14">
        <f t="shared" si="56"/>
        <v>-0.10806284866113015</v>
      </c>
      <c r="V90" s="19">
        <f t="shared" si="57"/>
        <v>-0.10806284866113015</v>
      </c>
      <c r="W90" s="19">
        <f t="shared" si="58"/>
        <v>96.75811454016609</v>
      </c>
    </row>
    <row r="91" spans="1:23" x14ac:dyDescent="0.3">
      <c r="A91" s="9">
        <v>2010</v>
      </c>
      <c r="B91" s="2" t="s">
        <v>25</v>
      </c>
      <c r="C91" s="11">
        <v>4.7723199999999997</v>
      </c>
      <c r="D91" s="11">
        <v>4.26553</v>
      </c>
      <c r="E91" s="11">
        <v>33.439300000000003</v>
      </c>
      <c r="F91" s="36">
        <f t="shared" si="41"/>
        <v>0</v>
      </c>
      <c r="G91" s="34">
        <f t="shared" si="42"/>
        <v>1</v>
      </c>
      <c r="H91" s="14">
        <f t="shared" si="43"/>
        <v>-0.13135627060523553</v>
      </c>
      <c r="I91" s="14">
        <f t="shared" si="44"/>
        <v>-0.38600728850465388</v>
      </c>
      <c r="J91" s="14">
        <f t="shared" si="45"/>
        <v>-0.38600728850465388</v>
      </c>
      <c r="K91" s="153">
        <f t="shared" si="46"/>
        <v>88.419781344860382</v>
      </c>
      <c r="L91" s="36">
        <f t="shared" si="47"/>
        <v>0</v>
      </c>
      <c r="M91" s="34">
        <f t="shared" si="48"/>
        <v>1</v>
      </c>
      <c r="N91" s="14">
        <f t="shared" si="49"/>
        <v>-4.5753985529407105E-2</v>
      </c>
      <c r="O91" s="14">
        <f t="shared" si="50"/>
        <v>-0.18696452790243795</v>
      </c>
      <c r="P91" s="19">
        <f t="shared" si="51"/>
        <v>-0.18696452790243795</v>
      </c>
      <c r="Q91" s="116">
        <f t="shared" si="52"/>
        <v>94.391064162926867</v>
      </c>
      <c r="R91" s="36">
        <f t="shared" si="53"/>
        <v>0</v>
      </c>
      <c r="S91" s="34">
        <f t="shared" si="54"/>
        <v>1</v>
      </c>
      <c r="T91" s="14">
        <f t="shared" si="55"/>
        <v>-0.25353949975664841</v>
      </c>
      <c r="U91" s="14">
        <f t="shared" si="56"/>
        <v>-0.32536009571853886</v>
      </c>
      <c r="V91" s="19">
        <f t="shared" si="57"/>
        <v>-0.32536009571853886</v>
      </c>
      <c r="W91" s="19">
        <f t="shared" si="58"/>
        <v>90.239197128443834</v>
      </c>
    </row>
    <row r="92" spans="1:23" x14ac:dyDescent="0.3">
      <c r="A92" s="9">
        <v>2010</v>
      </c>
      <c r="B92" s="2" t="s">
        <v>26</v>
      </c>
      <c r="C92" s="11">
        <v>7.9093800000000005</v>
      </c>
      <c r="D92" s="11">
        <v>3.5442</v>
      </c>
      <c r="E92" s="11">
        <v>44.19529</v>
      </c>
      <c r="F92" s="36">
        <f t="shared" si="41"/>
        <v>1</v>
      </c>
      <c r="G92" s="34">
        <f t="shared" si="42"/>
        <v>0</v>
      </c>
      <c r="H92" s="14">
        <f t="shared" si="43"/>
        <v>6.437381297621339E-2</v>
      </c>
      <c r="I92" s="14">
        <f t="shared" si="44"/>
        <v>0.1891707254108311</v>
      </c>
      <c r="J92" s="14">
        <f t="shared" si="45"/>
        <v>6.437381297621339E-2</v>
      </c>
      <c r="K92" s="153">
        <f t="shared" si="46"/>
        <v>101.9312143892864</v>
      </c>
      <c r="L92" s="36">
        <f t="shared" si="47"/>
        <v>0</v>
      </c>
      <c r="M92" s="34">
        <f t="shared" si="48"/>
        <v>1</v>
      </c>
      <c r="N92" s="14">
        <f t="shared" si="49"/>
        <v>-0.11063509424594249</v>
      </c>
      <c r="O92" s="14">
        <f t="shared" si="50"/>
        <v>-0.45208822632161222</v>
      </c>
      <c r="P92" s="19">
        <f t="shared" si="51"/>
        <v>-0.45208822632161222</v>
      </c>
      <c r="Q92" s="116">
        <f t="shared" si="52"/>
        <v>86.437353210351631</v>
      </c>
      <c r="R92" s="36">
        <f t="shared" si="53"/>
        <v>1</v>
      </c>
      <c r="S92" s="34">
        <f t="shared" si="54"/>
        <v>0</v>
      </c>
      <c r="T92" s="14">
        <f t="shared" si="55"/>
        <v>0.10185571588445616</v>
      </c>
      <c r="U92" s="14">
        <f t="shared" si="56"/>
        <v>0.13070857007075859</v>
      </c>
      <c r="V92" s="19">
        <f t="shared" si="57"/>
        <v>0.10185571588445616</v>
      </c>
      <c r="W92" s="19">
        <f t="shared" si="58"/>
        <v>103.05567147653369</v>
      </c>
    </row>
    <row r="93" spans="1:23" x14ac:dyDescent="0.3">
      <c r="A93" s="9">
        <v>2010</v>
      </c>
      <c r="B93" s="2" t="s">
        <v>27</v>
      </c>
      <c r="C93" s="11">
        <v>4.9733600000000004</v>
      </c>
      <c r="D93" s="11">
        <v>3.78653</v>
      </c>
      <c r="E93" s="11">
        <v>39.672350000000002</v>
      </c>
      <c r="F93" s="36">
        <f t="shared" si="41"/>
        <v>0</v>
      </c>
      <c r="G93" s="34">
        <f t="shared" si="42"/>
        <v>1</v>
      </c>
      <c r="H93" s="14">
        <f t="shared" si="43"/>
        <v>-0.11881281399196876</v>
      </c>
      <c r="I93" s="14">
        <f t="shared" si="44"/>
        <v>-0.34914672864364721</v>
      </c>
      <c r="J93" s="14">
        <f t="shared" si="45"/>
        <v>-0.34914672864364721</v>
      </c>
      <c r="K93" s="113">
        <f t="shared" si="46"/>
        <v>89.52559814069059</v>
      </c>
      <c r="L93" s="36">
        <f t="shared" si="47"/>
        <v>0</v>
      </c>
      <c r="M93" s="34">
        <f t="shared" si="48"/>
        <v>1</v>
      </c>
      <c r="N93" s="14">
        <f t="shared" si="49"/>
        <v>-8.883835894410004E-2</v>
      </c>
      <c r="O93" s="14">
        <f t="shared" si="50"/>
        <v>-0.36302021883832652</v>
      </c>
      <c r="P93" s="19">
        <f t="shared" si="51"/>
        <v>-0.36302021883832652</v>
      </c>
      <c r="Q93" s="116">
        <f t="shared" si="52"/>
        <v>89.109393434850205</v>
      </c>
      <c r="R93" s="36">
        <f t="shared" si="53"/>
        <v>0</v>
      </c>
      <c r="S93" s="34">
        <f t="shared" si="54"/>
        <v>1</v>
      </c>
      <c r="T93" s="14">
        <f t="shared" si="55"/>
        <v>-4.7589498980170654E-2</v>
      </c>
      <c r="U93" s="14">
        <f t="shared" si="56"/>
        <v>-6.1070263048744584E-2</v>
      </c>
      <c r="V93" s="19">
        <f t="shared" si="57"/>
        <v>-6.1070263048744584E-2</v>
      </c>
      <c r="W93" s="19">
        <f t="shared" si="58"/>
        <v>98.167892108537657</v>
      </c>
    </row>
    <row r="94" spans="1:23" x14ac:dyDescent="0.3">
      <c r="A94" s="9">
        <v>2010</v>
      </c>
      <c r="B94" s="2" t="s">
        <v>28</v>
      </c>
      <c r="C94" s="11">
        <v>3.0356100000000001</v>
      </c>
      <c r="D94" s="11">
        <v>3.4177499999999998</v>
      </c>
      <c r="E94" s="11">
        <v>32.743610000000004</v>
      </c>
      <c r="F94" s="36">
        <f t="shared" si="41"/>
        <v>0</v>
      </c>
      <c r="G94" s="34">
        <f t="shared" si="42"/>
        <v>1</v>
      </c>
      <c r="H94" s="14">
        <f t="shared" si="43"/>
        <v>-0.23971454027707409</v>
      </c>
      <c r="I94" s="14">
        <f t="shared" si="44"/>
        <v>-0.70443199461392858</v>
      </c>
      <c r="J94" s="14">
        <f t="shared" si="45"/>
        <v>-0.70443199461392858</v>
      </c>
      <c r="K94" s="113">
        <f t="shared" si="46"/>
        <v>78.867040161582139</v>
      </c>
      <c r="L94" s="36">
        <f t="shared" si="47"/>
        <v>0</v>
      </c>
      <c r="M94" s="34">
        <f t="shared" si="48"/>
        <v>1</v>
      </c>
      <c r="N94" s="14">
        <f t="shared" si="49"/>
        <v>-0.12200882914842251</v>
      </c>
      <c r="O94" s="14">
        <f t="shared" si="50"/>
        <v>-0.49856472343819497</v>
      </c>
      <c r="P94" s="19">
        <f t="shared" si="51"/>
        <v>-0.49856472343819497</v>
      </c>
      <c r="Q94" s="116">
        <f t="shared" si="52"/>
        <v>85.043058296854156</v>
      </c>
      <c r="R94" s="36">
        <f t="shared" si="53"/>
        <v>0</v>
      </c>
      <c r="S94" s="34">
        <f t="shared" si="54"/>
        <v>1</v>
      </c>
      <c r="T94" s="14">
        <f t="shared" si="55"/>
        <v>-0.27652621669942723</v>
      </c>
      <c r="U94" s="14">
        <f t="shared" si="56"/>
        <v>-0.35485830184395883</v>
      </c>
      <c r="V94" s="19">
        <f t="shared" si="57"/>
        <v>-0.35485830184395883</v>
      </c>
      <c r="W94" s="19">
        <f t="shared" si="58"/>
        <v>89.35425094468124</v>
      </c>
    </row>
    <row r="95" spans="1:23" x14ac:dyDescent="0.3">
      <c r="A95" s="9">
        <v>2010</v>
      </c>
      <c r="B95" s="2" t="s">
        <v>29</v>
      </c>
      <c r="C95" s="11">
        <v>7.0561700000000007</v>
      </c>
      <c r="D95" s="11">
        <v>4.2148500000000002</v>
      </c>
      <c r="E95" s="11">
        <v>39.828089999999996</v>
      </c>
      <c r="F95" s="36">
        <f t="shared" si="41"/>
        <v>1</v>
      </c>
      <c r="G95" s="34">
        <f t="shared" si="42"/>
        <v>0</v>
      </c>
      <c r="H95" s="14">
        <f t="shared" si="43"/>
        <v>1.1139617706588983E-2</v>
      </c>
      <c r="I95" s="14">
        <f t="shared" si="44"/>
        <v>3.2735198754397787E-2</v>
      </c>
      <c r="J95" s="14">
        <f t="shared" si="45"/>
        <v>1.1139617706588983E-2</v>
      </c>
      <c r="K95" s="113">
        <f t="shared" si="46"/>
        <v>100.33418853119767</v>
      </c>
      <c r="L95" s="36">
        <f t="shared" si="47"/>
        <v>0</v>
      </c>
      <c r="M95" s="34">
        <f t="shared" si="48"/>
        <v>1</v>
      </c>
      <c r="N95" s="14">
        <f t="shared" si="49"/>
        <v>-5.0312474140381279E-2</v>
      </c>
      <c r="O95" s="14">
        <f t="shared" si="50"/>
        <v>-0.20559188159060246</v>
      </c>
      <c r="P95" s="19">
        <f t="shared" si="51"/>
        <v>-0.20559188159060246</v>
      </c>
      <c r="Q95" s="116">
        <f t="shared" si="52"/>
        <v>93.832243552281923</v>
      </c>
      <c r="R95" s="36">
        <f t="shared" si="53"/>
        <v>0</v>
      </c>
      <c r="S95" s="34">
        <f t="shared" si="54"/>
        <v>1</v>
      </c>
      <c r="T95" s="14">
        <f t="shared" si="55"/>
        <v>-4.2443598799532356E-2</v>
      </c>
      <c r="U95" s="14">
        <f t="shared" si="56"/>
        <v>-5.4466674349794263E-2</v>
      </c>
      <c r="V95" s="19">
        <f t="shared" si="57"/>
        <v>-5.4466674349794263E-2</v>
      </c>
      <c r="W95" s="19">
        <f t="shared" si="58"/>
        <v>98.365999769506175</v>
      </c>
    </row>
    <row r="96" spans="1:23" x14ac:dyDescent="0.3">
      <c r="A96" s="9">
        <v>2010</v>
      </c>
      <c r="B96" s="2" t="s">
        <v>30</v>
      </c>
      <c r="C96" s="11">
        <v>3.6071899999999997</v>
      </c>
      <c r="D96" s="11">
        <v>3.9667399999999997</v>
      </c>
      <c r="E96" s="11">
        <v>35.927889999999998</v>
      </c>
      <c r="F96" s="36">
        <f t="shared" si="41"/>
        <v>0</v>
      </c>
      <c r="G96" s="34">
        <f t="shared" si="42"/>
        <v>1</v>
      </c>
      <c r="H96" s="14">
        <f t="shared" si="43"/>
        <v>-0.20405204062023474</v>
      </c>
      <c r="I96" s="14">
        <f t="shared" si="44"/>
        <v>-0.59963315455546218</v>
      </c>
      <c r="J96" s="14">
        <f t="shared" si="45"/>
        <v>-0.59963315455546218</v>
      </c>
      <c r="K96" s="113">
        <f t="shared" si="46"/>
        <v>82.011005363336139</v>
      </c>
      <c r="L96" s="36">
        <f t="shared" si="47"/>
        <v>0</v>
      </c>
      <c r="M96" s="34">
        <f t="shared" si="48"/>
        <v>1</v>
      </c>
      <c r="N96" s="14">
        <f t="shared" si="49"/>
        <v>-7.2629100211194397E-2</v>
      </c>
      <c r="O96" s="14">
        <f t="shared" si="50"/>
        <v>-0.2967843189144091</v>
      </c>
      <c r="P96" s="19">
        <f t="shared" si="51"/>
        <v>-0.2967843189144091</v>
      </c>
      <c r="Q96" s="116">
        <f t="shared" si="52"/>
        <v>91.096470432567727</v>
      </c>
      <c r="R96" s="36">
        <f t="shared" si="53"/>
        <v>0</v>
      </c>
      <c r="S96" s="34">
        <f t="shared" si="54"/>
        <v>1</v>
      </c>
      <c r="T96" s="14">
        <f t="shared" si="55"/>
        <v>-0.17131248209557817</v>
      </c>
      <c r="U96" s="14">
        <f t="shared" si="56"/>
        <v>-0.21984048097395603</v>
      </c>
      <c r="V96" s="19">
        <f t="shared" si="57"/>
        <v>-0.21984048097395603</v>
      </c>
      <c r="W96" s="19">
        <f t="shared" si="58"/>
        <v>93.404785570781314</v>
      </c>
    </row>
    <row r="97" spans="1:23" x14ac:dyDescent="0.3">
      <c r="A97" s="9">
        <v>2010</v>
      </c>
      <c r="B97" s="2" t="s">
        <v>31</v>
      </c>
      <c r="C97" s="11">
        <v>5.1929500000000006</v>
      </c>
      <c r="D97" s="11">
        <v>3.2797399999999999</v>
      </c>
      <c r="E97" s="11">
        <v>38.96987</v>
      </c>
      <c r="F97" s="36">
        <f t="shared" si="41"/>
        <v>0</v>
      </c>
      <c r="G97" s="34">
        <f t="shared" si="42"/>
        <v>1</v>
      </c>
      <c r="H97" s="14">
        <f t="shared" si="43"/>
        <v>-0.10511197019119657</v>
      </c>
      <c r="I97" s="14">
        <f t="shared" si="44"/>
        <v>-0.30888503773696979</v>
      </c>
      <c r="J97" s="14">
        <f t="shared" si="45"/>
        <v>-0.30888503773696979</v>
      </c>
      <c r="K97" s="153">
        <f t="shared" si="46"/>
        <v>90.7334488678909</v>
      </c>
      <c r="L97" s="36">
        <f t="shared" si="47"/>
        <v>0</v>
      </c>
      <c r="M97" s="34">
        <f t="shared" si="48"/>
        <v>1</v>
      </c>
      <c r="N97" s="14">
        <f t="shared" si="49"/>
        <v>-0.13442234558884375</v>
      </c>
      <c r="O97" s="14">
        <f t="shared" si="50"/>
        <v>-0.54929008023581916</v>
      </c>
      <c r="P97" s="19">
        <f t="shared" si="51"/>
        <v>-0.54929008023581916</v>
      </c>
      <c r="Q97" s="116">
        <f t="shared" si="52"/>
        <v>83.521297592925421</v>
      </c>
      <c r="R97" s="36">
        <f t="shared" si="53"/>
        <v>0</v>
      </c>
      <c r="S97" s="34">
        <f t="shared" si="54"/>
        <v>1</v>
      </c>
      <c r="T97" s="14">
        <f t="shared" si="55"/>
        <v>-7.0800568447840634E-2</v>
      </c>
      <c r="U97" s="14">
        <f t="shared" si="56"/>
        <v>-9.085637444747835E-2</v>
      </c>
      <c r="V97" s="19">
        <f t="shared" si="57"/>
        <v>-9.085637444747835E-2</v>
      </c>
      <c r="W97" s="19">
        <f t="shared" si="58"/>
        <v>97.274308766575643</v>
      </c>
    </row>
    <row r="98" spans="1:23" x14ac:dyDescent="0.3">
      <c r="A98" s="9">
        <v>2010</v>
      </c>
      <c r="B98" s="2" t="s">
        <v>32</v>
      </c>
      <c r="C98" s="11">
        <v>11.437100000000001</v>
      </c>
      <c r="D98" s="11">
        <v>5.7092200000000002</v>
      </c>
      <c r="E98" s="11">
        <v>50.723179999999999</v>
      </c>
      <c r="F98" s="36">
        <f t="shared" si="41"/>
        <v>1</v>
      </c>
      <c r="G98" s="34">
        <f t="shared" si="42"/>
        <v>0</v>
      </c>
      <c r="H98" s="14">
        <f t="shared" si="43"/>
        <v>0.28447828354800636</v>
      </c>
      <c r="I98" s="14">
        <f t="shared" si="44"/>
        <v>0.83597600909999681</v>
      </c>
      <c r="J98" s="14">
        <f t="shared" si="45"/>
        <v>0.28447828354800636</v>
      </c>
      <c r="K98" s="153">
        <f t="shared" si="46"/>
        <v>108.5343485064402</v>
      </c>
      <c r="L98" s="36">
        <f t="shared" si="47"/>
        <v>1</v>
      </c>
      <c r="M98" s="34">
        <f t="shared" si="48"/>
        <v>0</v>
      </c>
      <c r="N98" s="14">
        <f t="shared" si="49"/>
        <v>8.4100876798480259E-2</v>
      </c>
      <c r="O98" s="14">
        <f t="shared" si="50"/>
        <v>0.34366144380368507</v>
      </c>
      <c r="P98" s="19">
        <f t="shared" si="51"/>
        <v>8.4100876798480259E-2</v>
      </c>
      <c r="Q98" s="116">
        <f t="shared" si="52"/>
        <v>102.52302630395441</v>
      </c>
      <c r="R98" s="36">
        <f t="shared" si="53"/>
        <v>1</v>
      </c>
      <c r="S98" s="34">
        <f t="shared" si="54"/>
        <v>0</v>
      </c>
      <c r="T98" s="14">
        <f t="shared" si="55"/>
        <v>0.31754770464898741</v>
      </c>
      <c r="U98" s="14">
        <f t="shared" si="56"/>
        <v>0.40750002141268971</v>
      </c>
      <c r="V98" s="19">
        <f t="shared" si="57"/>
        <v>0.31754770464898741</v>
      </c>
      <c r="W98" s="19">
        <f t="shared" si="58"/>
        <v>109.52643113946962</v>
      </c>
    </row>
    <row r="99" spans="1:23" x14ac:dyDescent="0.3">
      <c r="A99" s="9">
        <v>2010</v>
      </c>
      <c r="B99" s="2" t="s">
        <v>33</v>
      </c>
      <c r="C99" s="11">
        <v>9.2329799999999995</v>
      </c>
      <c r="D99" s="11">
        <v>3.5974399999999997</v>
      </c>
      <c r="E99" s="11">
        <v>45.062539999999998</v>
      </c>
      <c r="F99" s="36">
        <f t="shared" si="41"/>
        <v>1</v>
      </c>
      <c r="G99" s="34">
        <f t="shared" si="42"/>
        <v>0</v>
      </c>
      <c r="H99" s="14">
        <f t="shared" si="43"/>
        <v>0.14695697639304492</v>
      </c>
      <c r="I99" s="14">
        <f t="shared" si="44"/>
        <v>0.43185196810894177</v>
      </c>
      <c r="J99" s="14">
        <f t="shared" si="45"/>
        <v>0.14695697639304492</v>
      </c>
      <c r="K99" s="153">
        <f t="shared" si="46"/>
        <v>104.40870929179135</v>
      </c>
      <c r="L99" s="36">
        <f t="shared" si="47"/>
        <v>0</v>
      </c>
      <c r="M99" s="34">
        <f t="shared" si="48"/>
        <v>1</v>
      </c>
      <c r="N99" s="14">
        <f t="shared" si="49"/>
        <v>-0.10584634259542425</v>
      </c>
      <c r="O99" s="14">
        <f t="shared" si="50"/>
        <v>-0.4325199486902413</v>
      </c>
      <c r="P99" s="19">
        <f t="shared" si="51"/>
        <v>-0.4325199486902413</v>
      </c>
      <c r="Q99" s="116">
        <f t="shared" si="52"/>
        <v>87.024401539292768</v>
      </c>
      <c r="R99" s="36">
        <f t="shared" si="53"/>
        <v>1</v>
      </c>
      <c r="S99" s="34">
        <f t="shared" si="54"/>
        <v>0</v>
      </c>
      <c r="T99" s="14">
        <f t="shared" si="55"/>
        <v>0.13051105126174337</v>
      </c>
      <c r="U99" s="14">
        <f t="shared" si="56"/>
        <v>0.16748115450099399</v>
      </c>
      <c r="V99" s="19">
        <f t="shared" si="57"/>
        <v>0.13051105126174337</v>
      </c>
      <c r="W99" s="19">
        <f t="shared" si="58"/>
        <v>103.9153315378523</v>
      </c>
    </row>
    <row r="100" spans="1:23" x14ac:dyDescent="0.3">
      <c r="A100" s="9">
        <v>2010</v>
      </c>
      <c r="B100" s="2" t="s">
        <v>34</v>
      </c>
      <c r="C100" s="11">
        <v>5.5475399999999997</v>
      </c>
      <c r="D100" s="11">
        <v>4.4042500000000002</v>
      </c>
      <c r="E100" s="11">
        <v>48.783769999999997</v>
      </c>
      <c r="F100" s="36">
        <f t="shared" si="41"/>
        <v>0</v>
      </c>
      <c r="G100" s="34">
        <f t="shared" si="42"/>
        <v>1</v>
      </c>
      <c r="H100" s="14">
        <f t="shared" si="43"/>
        <v>-8.2988092950357764E-2</v>
      </c>
      <c r="I100" s="14">
        <f t="shared" si="44"/>
        <v>-0.24387118019063941</v>
      </c>
      <c r="J100" s="154">
        <f t="shared" si="45"/>
        <v>-0.24387118019063941</v>
      </c>
      <c r="K100" s="155">
        <f t="shared" si="46"/>
        <v>92.68386459428082</v>
      </c>
      <c r="L100" s="36">
        <f t="shared" si="47"/>
        <v>0</v>
      </c>
      <c r="M100" s="34">
        <f t="shared" si="48"/>
        <v>1</v>
      </c>
      <c r="N100" s="14">
        <f t="shared" si="49"/>
        <v>-3.3276607074112299E-2</v>
      </c>
      <c r="O100" s="14">
        <f t="shared" si="50"/>
        <v>-0.13597821172994007</v>
      </c>
      <c r="P100" s="19">
        <f t="shared" si="51"/>
        <v>-0.13597821172994007</v>
      </c>
      <c r="Q100" s="116">
        <f t="shared" si="52"/>
        <v>95.920653648101791</v>
      </c>
      <c r="R100" s="36">
        <f t="shared" si="53"/>
        <v>1</v>
      </c>
      <c r="S100" s="34">
        <f t="shared" si="54"/>
        <v>0</v>
      </c>
      <c r="T100" s="14">
        <f t="shared" si="55"/>
        <v>0.2534664778008297</v>
      </c>
      <c r="U100" s="14">
        <f t="shared" si="56"/>
        <v>0.32526638870027341</v>
      </c>
      <c r="V100" s="19">
        <f t="shared" si="57"/>
        <v>0.2534664778008297</v>
      </c>
      <c r="W100" s="19">
        <f t="shared" si="58"/>
        <v>107.60399433402489</v>
      </c>
    </row>
    <row r="101" spans="1:23" x14ac:dyDescent="0.3">
      <c r="A101" s="8">
        <v>2015</v>
      </c>
      <c r="B101" s="3" t="s">
        <v>3</v>
      </c>
      <c r="C101" s="1">
        <v>2.5915699999999999</v>
      </c>
      <c r="D101" s="1">
        <v>3.4176600000000001</v>
      </c>
      <c r="E101" s="1">
        <v>29.237400000000001</v>
      </c>
      <c r="F101" s="36">
        <f t="shared" si="41"/>
        <v>0</v>
      </c>
      <c r="G101" s="34">
        <f t="shared" si="42"/>
        <v>1</v>
      </c>
      <c r="H101" s="14">
        <f t="shared" si="43"/>
        <v>-0.26741945708246084</v>
      </c>
      <c r="I101" s="14">
        <f t="shared" si="44"/>
        <v>-0.78584645442631085</v>
      </c>
      <c r="J101" s="154">
        <f t="shared" si="45"/>
        <v>-0.78584645442631085</v>
      </c>
      <c r="K101" s="155">
        <f t="shared" si="46"/>
        <v>76.424606367210671</v>
      </c>
      <c r="L101" s="36">
        <f t="shared" si="47"/>
        <v>0</v>
      </c>
      <c r="M101" s="34">
        <f t="shared" si="48"/>
        <v>1</v>
      </c>
      <c r="N101" s="14">
        <f t="shared" si="49"/>
        <v>-0.12201692433340645</v>
      </c>
      <c r="O101" s="14">
        <f t="shared" si="50"/>
        <v>-0.4985978027955732</v>
      </c>
      <c r="P101" s="19">
        <f t="shared" si="51"/>
        <v>-0.4985978027955732</v>
      </c>
      <c r="Q101" s="116">
        <f t="shared" si="52"/>
        <v>85.042065916132799</v>
      </c>
      <c r="R101" s="36">
        <f t="shared" si="53"/>
        <v>0</v>
      </c>
      <c r="S101" s="34">
        <f t="shared" si="54"/>
        <v>1</v>
      </c>
      <c r="T101" s="14">
        <f t="shared" si="55"/>
        <v>-0.39237703647826661</v>
      </c>
      <c r="U101" s="14">
        <f t="shared" si="56"/>
        <v>-0.50352639438375246</v>
      </c>
      <c r="V101" s="19">
        <f t="shared" si="57"/>
        <v>-0.50352639438375246</v>
      </c>
      <c r="W101" s="19">
        <f t="shared" si="58"/>
        <v>84.894208168487424</v>
      </c>
    </row>
    <row r="102" spans="1:23" x14ac:dyDescent="0.3">
      <c r="A102" s="8">
        <v>2015</v>
      </c>
      <c r="B102" s="3" t="s">
        <v>4</v>
      </c>
      <c r="C102" s="1">
        <v>1.9523999999999999</v>
      </c>
      <c r="D102" s="1">
        <v>3.0778799999999999</v>
      </c>
      <c r="E102" s="1">
        <v>29.762699999999999</v>
      </c>
      <c r="F102" s="36">
        <f t="shared" si="41"/>
        <v>0</v>
      </c>
      <c r="G102" s="34">
        <f t="shared" si="42"/>
        <v>1</v>
      </c>
      <c r="H102" s="14">
        <f t="shared" si="43"/>
        <v>-0.30729908881496032</v>
      </c>
      <c r="I102" s="14">
        <f t="shared" si="44"/>
        <v>-0.90303787924903034</v>
      </c>
      <c r="J102" s="154">
        <f t="shared" si="45"/>
        <v>-0.90303787924903034</v>
      </c>
      <c r="K102" s="155">
        <f t="shared" si="46"/>
        <v>72.908863622529083</v>
      </c>
      <c r="L102" s="36">
        <f t="shared" si="47"/>
        <v>0</v>
      </c>
      <c r="M102" s="34">
        <f t="shared" si="48"/>
        <v>1</v>
      </c>
      <c r="N102" s="14">
        <f t="shared" si="49"/>
        <v>-0.15257894604289368</v>
      </c>
      <c r="O102" s="14">
        <f t="shared" si="50"/>
        <v>-0.62348340335130648</v>
      </c>
      <c r="P102" s="19">
        <f t="shared" si="51"/>
        <v>-0.62348340335130648</v>
      </c>
      <c r="Q102" s="116">
        <f t="shared" si="52"/>
        <v>81.295497899460798</v>
      </c>
      <c r="R102" s="36">
        <f t="shared" si="53"/>
        <v>0</v>
      </c>
      <c r="S102" s="34">
        <f t="shared" si="54"/>
        <v>1</v>
      </c>
      <c r="T102" s="14">
        <f t="shared" si="55"/>
        <v>-0.37502027928750392</v>
      </c>
      <c r="U102" s="14">
        <f t="shared" si="56"/>
        <v>-0.48125295696524267</v>
      </c>
      <c r="V102" s="19">
        <f t="shared" si="57"/>
        <v>-0.48125295696524267</v>
      </c>
      <c r="W102" s="19">
        <f t="shared" si="58"/>
        <v>85.562411291042721</v>
      </c>
    </row>
    <row r="103" spans="1:23" x14ac:dyDescent="0.3">
      <c r="A103" s="8">
        <v>2015</v>
      </c>
      <c r="B103" s="3" t="s">
        <v>5</v>
      </c>
      <c r="C103" s="1">
        <v>2.4873400000000001</v>
      </c>
      <c r="D103" s="1">
        <v>2.3936000000000002</v>
      </c>
      <c r="E103" s="1">
        <v>29.018699999999999</v>
      </c>
      <c r="F103" s="36">
        <f t="shared" si="41"/>
        <v>0</v>
      </c>
      <c r="G103" s="34">
        <f t="shared" si="42"/>
        <v>1</v>
      </c>
      <c r="H103" s="14">
        <f t="shared" si="43"/>
        <v>-0.27392266282659533</v>
      </c>
      <c r="I103" s="14">
        <f t="shared" si="44"/>
        <v>-0.80495696056594834</v>
      </c>
      <c r="J103" s="154">
        <f t="shared" si="45"/>
        <v>-0.80495696056594834</v>
      </c>
      <c r="K103" s="155">
        <f t="shared" si="46"/>
        <v>75.851291183021544</v>
      </c>
      <c r="L103" s="36">
        <f t="shared" si="47"/>
        <v>0</v>
      </c>
      <c r="M103" s="34">
        <f t="shared" si="48"/>
        <v>1</v>
      </c>
      <c r="N103" s="14">
        <f t="shared" si="49"/>
        <v>-0.21412753694102743</v>
      </c>
      <c r="O103" s="14">
        <f t="shared" si="50"/>
        <v>-0.87498943298305965</v>
      </c>
      <c r="P103" s="19">
        <f t="shared" si="51"/>
        <v>-0.87498943298305965</v>
      </c>
      <c r="Q103" s="116">
        <f t="shared" si="52"/>
        <v>73.750317010508212</v>
      </c>
      <c r="R103" s="36">
        <f t="shared" si="53"/>
        <v>0</v>
      </c>
      <c r="S103" s="34">
        <f t="shared" si="54"/>
        <v>1</v>
      </c>
      <c r="T103" s="14">
        <f t="shared" si="55"/>
        <v>-0.39960323635951517</v>
      </c>
      <c r="U103" s="14">
        <f t="shared" si="56"/>
        <v>-0.51279957306912871</v>
      </c>
      <c r="V103" s="19">
        <f t="shared" si="57"/>
        <v>-0.51279957306912871</v>
      </c>
      <c r="W103" s="19">
        <f t="shared" si="58"/>
        <v>84.61601280792614</v>
      </c>
    </row>
    <row r="104" spans="1:23" x14ac:dyDescent="0.3">
      <c r="A104" s="8">
        <v>2015</v>
      </c>
      <c r="B104" s="3" t="s">
        <v>6</v>
      </c>
      <c r="C104" s="1">
        <v>6.6499100000000002</v>
      </c>
      <c r="D104" s="1">
        <v>4.4530099999999999</v>
      </c>
      <c r="E104" s="1">
        <v>35.519100000000002</v>
      </c>
      <c r="F104" s="36">
        <f t="shared" si="41"/>
        <v>0</v>
      </c>
      <c r="G104" s="34">
        <f t="shared" si="42"/>
        <v>1</v>
      </c>
      <c r="H104" s="14">
        <f t="shared" si="43"/>
        <v>-1.4208097592385059E-2</v>
      </c>
      <c r="I104" s="14">
        <f t="shared" si="44"/>
        <v>-4.1752321386531982E-2</v>
      </c>
      <c r="J104" s="154">
        <f t="shared" si="45"/>
        <v>-4.1752321386531982E-2</v>
      </c>
      <c r="K104" s="155">
        <f t="shared" si="46"/>
        <v>98.747430358404046</v>
      </c>
      <c r="L104" s="36">
        <f t="shared" si="47"/>
        <v>0</v>
      </c>
      <c r="M104" s="34">
        <f t="shared" si="48"/>
        <v>1</v>
      </c>
      <c r="N104" s="14">
        <f t="shared" si="49"/>
        <v>-2.8890815742796193E-2</v>
      </c>
      <c r="O104" s="14">
        <f t="shared" si="50"/>
        <v>-0.11805655099918042</v>
      </c>
      <c r="P104" s="19">
        <f t="shared" si="51"/>
        <v>-0.11805655099918042</v>
      </c>
      <c r="Q104" s="116">
        <f t="shared" si="52"/>
        <v>96.458303470024589</v>
      </c>
      <c r="R104" s="36">
        <f t="shared" si="53"/>
        <v>0</v>
      </c>
      <c r="S104" s="34">
        <f t="shared" si="54"/>
        <v>1</v>
      </c>
      <c r="T104" s="14">
        <f t="shared" si="55"/>
        <v>-0.18481956142550743</v>
      </c>
      <c r="U104" s="14">
        <f t="shared" si="56"/>
        <v>-0.23717373527114347</v>
      </c>
      <c r="V104" s="19">
        <f t="shared" si="57"/>
        <v>-0.23717373527114347</v>
      </c>
      <c r="W104" s="19">
        <f t="shared" si="58"/>
        <v>92.884787941865696</v>
      </c>
    </row>
    <row r="105" spans="1:23" x14ac:dyDescent="0.3">
      <c r="A105" s="8">
        <v>2015</v>
      </c>
      <c r="B105" s="3" t="s">
        <v>7</v>
      </c>
      <c r="C105" s="1">
        <v>1.96933</v>
      </c>
      <c r="D105" s="1">
        <v>3.0856300000000001</v>
      </c>
      <c r="E105" s="1">
        <v>27.235199999999999</v>
      </c>
      <c r="F105" s="36">
        <f t="shared" si="41"/>
        <v>0</v>
      </c>
      <c r="G105" s="34">
        <f t="shared" si="42"/>
        <v>1</v>
      </c>
      <c r="H105" s="14">
        <f t="shared" si="43"/>
        <v>-0.30624277802873562</v>
      </c>
      <c r="I105" s="14">
        <f t="shared" si="44"/>
        <v>-0.89993377420303522</v>
      </c>
      <c r="J105" s="154">
        <f t="shared" si="45"/>
        <v>-0.89993377420303522</v>
      </c>
      <c r="K105" s="155">
        <f t="shared" si="46"/>
        <v>73.001986773908939</v>
      </c>
      <c r="L105" s="36">
        <f t="shared" si="47"/>
        <v>0</v>
      </c>
      <c r="M105" s="34">
        <f t="shared" si="48"/>
        <v>1</v>
      </c>
      <c r="N105" s="14">
        <f t="shared" si="49"/>
        <v>-0.15188186066927389</v>
      </c>
      <c r="O105" s="14">
        <f t="shared" si="50"/>
        <v>-0.62063490313261516</v>
      </c>
      <c r="P105" s="19">
        <f t="shared" si="51"/>
        <v>-0.62063490313261516</v>
      </c>
      <c r="Q105" s="116">
        <f t="shared" si="52"/>
        <v>81.380952906021548</v>
      </c>
      <c r="R105" s="36">
        <f t="shared" si="53"/>
        <v>0</v>
      </c>
      <c r="S105" s="34">
        <f t="shared" si="54"/>
        <v>1</v>
      </c>
      <c r="T105" s="14">
        <f t="shared" si="55"/>
        <v>-0.45853294595350974</v>
      </c>
      <c r="U105" s="14">
        <f t="shared" si="56"/>
        <v>-0.58842240885042008</v>
      </c>
      <c r="V105" s="19">
        <f t="shared" si="57"/>
        <v>-0.58842240885042008</v>
      </c>
      <c r="W105" s="19">
        <f t="shared" si="58"/>
        <v>82.347327734487394</v>
      </c>
    </row>
    <row r="106" spans="1:23" x14ac:dyDescent="0.3">
      <c r="A106" s="8">
        <v>2015</v>
      </c>
      <c r="B106" s="3" t="s">
        <v>8</v>
      </c>
      <c r="C106" s="1">
        <v>3.8801199999999998</v>
      </c>
      <c r="D106" s="1">
        <v>4.0811099999999998</v>
      </c>
      <c r="E106" s="1">
        <v>33.501399999999997</v>
      </c>
      <c r="F106" s="36">
        <f t="shared" si="41"/>
        <v>0</v>
      </c>
      <c r="G106" s="34">
        <f t="shared" si="42"/>
        <v>1</v>
      </c>
      <c r="H106" s="14">
        <f t="shared" si="43"/>
        <v>-0.18702316271803179</v>
      </c>
      <c r="I106" s="14">
        <f t="shared" si="44"/>
        <v>-0.54959160758538406</v>
      </c>
      <c r="J106" s="154">
        <f t="shared" si="45"/>
        <v>-0.54959160758538406</v>
      </c>
      <c r="K106" s="155">
        <f t="shared" si="46"/>
        <v>83.512251772438475</v>
      </c>
      <c r="L106" s="36">
        <f t="shared" si="47"/>
        <v>0</v>
      </c>
      <c r="M106" s="34">
        <f t="shared" si="48"/>
        <v>1</v>
      </c>
      <c r="N106" s="14">
        <f t="shared" si="49"/>
        <v>-6.2341919026563011E-2</v>
      </c>
      <c r="O106" s="14">
        <f t="shared" si="50"/>
        <v>-0.25474780665483171</v>
      </c>
      <c r="P106" s="19">
        <f t="shared" si="51"/>
        <v>-0.25474780665483171</v>
      </c>
      <c r="Q106" s="116">
        <f t="shared" si="52"/>
        <v>92.357565800355047</v>
      </c>
      <c r="R106" s="36">
        <f t="shared" si="53"/>
        <v>0</v>
      </c>
      <c r="S106" s="34">
        <f t="shared" si="54"/>
        <v>1</v>
      </c>
      <c r="T106" s="14">
        <f t="shared" si="55"/>
        <v>-0.25148761583975088</v>
      </c>
      <c r="U106" s="14">
        <f t="shared" si="56"/>
        <v>-0.32272697090664221</v>
      </c>
      <c r="V106" s="19">
        <f t="shared" si="57"/>
        <v>-0.32272697090664221</v>
      </c>
      <c r="W106" s="19">
        <f t="shared" si="58"/>
        <v>90.318190872800727</v>
      </c>
    </row>
    <row r="107" spans="1:23" x14ac:dyDescent="0.3">
      <c r="A107" s="8">
        <v>2015</v>
      </c>
      <c r="B107" s="3" t="s">
        <v>9</v>
      </c>
      <c r="C107" s="1">
        <v>14.84</v>
      </c>
      <c r="D107" s="1">
        <v>6.9009200000000002</v>
      </c>
      <c r="E107" s="1">
        <v>53.245899999999999</v>
      </c>
      <c r="F107" s="36">
        <f t="shared" si="41"/>
        <v>1</v>
      </c>
      <c r="G107" s="34">
        <f t="shared" si="42"/>
        <v>0</v>
      </c>
      <c r="H107" s="14">
        <f t="shared" si="43"/>
        <v>0.49679487979395387</v>
      </c>
      <c r="I107" s="14">
        <f t="shared" si="44"/>
        <v>1.4598956228635214</v>
      </c>
      <c r="J107" s="154">
        <f t="shared" si="45"/>
        <v>0.49679487979395387</v>
      </c>
      <c r="K107" s="155">
        <f t="shared" si="46"/>
        <v>114.90384639381861</v>
      </c>
      <c r="L107" s="36">
        <f t="shared" si="47"/>
        <v>1</v>
      </c>
      <c r="M107" s="34">
        <f t="shared" si="48"/>
        <v>0</v>
      </c>
      <c r="N107" s="14">
        <f t="shared" si="49"/>
        <v>0.19129012063624554</v>
      </c>
      <c r="O107" s="14">
        <f t="shared" si="50"/>
        <v>0.78166889033457931</v>
      </c>
      <c r="P107" s="19">
        <f t="shared" si="51"/>
        <v>0.19129012063624554</v>
      </c>
      <c r="Q107" s="116">
        <f t="shared" si="52"/>
        <v>105.73870361908736</v>
      </c>
      <c r="R107" s="36">
        <f t="shared" si="53"/>
        <v>1</v>
      </c>
      <c r="S107" s="34">
        <f t="shared" si="54"/>
        <v>0</v>
      </c>
      <c r="T107" s="14">
        <f t="shared" si="55"/>
        <v>0.40090243242412738</v>
      </c>
      <c r="U107" s="14">
        <f t="shared" si="56"/>
        <v>0.51446679476967283</v>
      </c>
      <c r="V107" s="19">
        <f t="shared" si="57"/>
        <v>0.40090243242412738</v>
      </c>
      <c r="W107" s="19">
        <f t="shared" si="58"/>
        <v>112.02707297272383</v>
      </c>
    </row>
    <row r="108" spans="1:23" x14ac:dyDescent="0.3">
      <c r="A108" s="8">
        <v>2015</v>
      </c>
      <c r="B108" s="3" t="s">
        <v>10</v>
      </c>
      <c r="C108" s="1">
        <v>2.6498200000000001</v>
      </c>
      <c r="D108" s="1">
        <v>3.9708299999999999</v>
      </c>
      <c r="E108" s="1">
        <v>32.568800000000003</v>
      </c>
      <c r="F108" s="36">
        <f t="shared" si="41"/>
        <v>0</v>
      </c>
      <c r="G108" s="34">
        <f t="shared" si="42"/>
        <v>1</v>
      </c>
      <c r="H108" s="14">
        <f t="shared" si="43"/>
        <v>-0.26378507413517283</v>
      </c>
      <c r="I108" s="14">
        <f t="shared" si="44"/>
        <v>-0.77516635289475677</v>
      </c>
      <c r="J108" s="154">
        <f t="shared" si="45"/>
        <v>-0.77516635289475677</v>
      </c>
      <c r="K108" s="155">
        <f t="shared" si="46"/>
        <v>76.745009413157305</v>
      </c>
      <c r="L108" s="36">
        <f t="shared" si="47"/>
        <v>0</v>
      </c>
      <c r="M108" s="34">
        <f t="shared" si="48"/>
        <v>1</v>
      </c>
      <c r="N108" s="14">
        <f t="shared" si="49"/>
        <v>-7.2261219026922785E-2</v>
      </c>
      <c r="O108" s="14">
        <f t="shared" si="50"/>
        <v>-0.2952810458957707</v>
      </c>
      <c r="P108" s="19">
        <f t="shared" si="51"/>
        <v>-0.2952810458957707</v>
      </c>
      <c r="Q108" s="116">
        <f t="shared" si="52"/>
        <v>91.141568623126886</v>
      </c>
      <c r="R108" s="36">
        <f t="shared" si="53"/>
        <v>0</v>
      </c>
      <c r="S108" s="34">
        <f t="shared" si="54"/>
        <v>1</v>
      </c>
      <c r="T108" s="14">
        <f t="shared" si="55"/>
        <v>-0.28230222036308089</v>
      </c>
      <c r="U108" s="14">
        <f t="shared" si="56"/>
        <v>-0.36227048458740019</v>
      </c>
      <c r="V108" s="19">
        <f t="shared" si="57"/>
        <v>-0.36227048458740019</v>
      </c>
      <c r="W108" s="19">
        <f t="shared" si="58"/>
        <v>89.131885462377994</v>
      </c>
    </row>
    <row r="109" spans="1:23" x14ac:dyDescent="0.3">
      <c r="A109" s="8">
        <v>2015</v>
      </c>
      <c r="B109" s="3" t="s">
        <v>11</v>
      </c>
      <c r="C109" s="1">
        <v>1.4750700000000001</v>
      </c>
      <c r="D109" s="1">
        <v>2.1930100000000001</v>
      </c>
      <c r="E109" s="1">
        <v>20.363600000000002</v>
      </c>
      <c r="F109" s="36">
        <f t="shared" si="41"/>
        <v>0</v>
      </c>
      <c r="G109" s="34">
        <f t="shared" si="42"/>
        <v>1</v>
      </c>
      <c r="H109" s="14">
        <f t="shared" si="43"/>
        <v>-0.33708106327382714</v>
      </c>
      <c r="I109" s="14">
        <f t="shared" si="44"/>
        <v>-0.99055604000536845</v>
      </c>
      <c r="J109" s="154">
        <f t="shared" si="45"/>
        <v>-0.99055604000536845</v>
      </c>
      <c r="K109" s="155">
        <f t="shared" si="46"/>
        <v>70.283318799838952</v>
      </c>
      <c r="L109" s="36">
        <f t="shared" si="47"/>
        <v>0</v>
      </c>
      <c r="M109" s="34">
        <f t="shared" si="48"/>
        <v>1</v>
      </c>
      <c r="N109" s="14">
        <f t="shared" si="49"/>
        <v>-0.23216990534030355</v>
      </c>
      <c r="O109" s="14">
        <f t="shared" si="50"/>
        <v>-0.94871596961109694</v>
      </c>
      <c r="P109" s="19">
        <f t="shared" si="51"/>
        <v>-0.94871596961109694</v>
      </c>
      <c r="Q109" s="116">
        <f t="shared" si="52"/>
        <v>71.538520911667092</v>
      </c>
      <c r="R109" s="36">
        <f t="shared" si="53"/>
        <v>0</v>
      </c>
      <c r="S109" s="34">
        <f t="shared" si="54"/>
        <v>1</v>
      </c>
      <c r="T109" s="14">
        <f t="shared" si="55"/>
        <v>-0.68558166613634874</v>
      </c>
      <c r="U109" s="14">
        <f t="shared" si="56"/>
        <v>-0.87978763360776335</v>
      </c>
      <c r="V109" s="19">
        <f t="shared" si="57"/>
        <v>-0.87978763360776335</v>
      </c>
      <c r="W109" s="19">
        <f t="shared" si="58"/>
        <v>73.606370991767108</v>
      </c>
    </row>
    <row r="110" spans="1:23" x14ac:dyDescent="0.3">
      <c r="A110" s="8">
        <v>2015</v>
      </c>
      <c r="B110" s="3" t="s">
        <v>12</v>
      </c>
      <c r="C110" s="1">
        <v>3.1538300000000001</v>
      </c>
      <c r="D110" s="1">
        <v>3.6208200000000001</v>
      </c>
      <c r="E110" s="1">
        <v>33.789299999999997</v>
      </c>
      <c r="F110" s="36">
        <f t="shared" si="41"/>
        <v>0</v>
      </c>
      <c r="G110" s="34">
        <f t="shared" si="42"/>
        <v>1</v>
      </c>
      <c r="H110" s="14">
        <f t="shared" si="43"/>
        <v>-0.23233845869718756</v>
      </c>
      <c r="I110" s="14">
        <f t="shared" si="44"/>
        <v>-0.68275643061289304</v>
      </c>
      <c r="J110" s="154">
        <f t="shared" si="45"/>
        <v>-0.68275643061289304</v>
      </c>
      <c r="K110" s="155">
        <f t="shared" si="46"/>
        <v>79.517307081613211</v>
      </c>
      <c r="L110" s="36">
        <f t="shared" si="47"/>
        <v>0</v>
      </c>
      <c r="M110" s="34">
        <f t="shared" si="48"/>
        <v>1</v>
      </c>
      <c r="N110" s="14">
        <f t="shared" si="49"/>
        <v>-0.10374339342958805</v>
      </c>
      <c r="O110" s="14">
        <f t="shared" si="50"/>
        <v>-0.42392666674017632</v>
      </c>
      <c r="P110" s="19">
        <f t="shared" si="51"/>
        <v>-0.42392666674017632</v>
      </c>
      <c r="Q110" s="116">
        <f t="shared" si="52"/>
        <v>87.282199997794706</v>
      </c>
      <c r="R110" s="36">
        <f t="shared" si="53"/>
        <v>0</v>
      </c>
      <c r="S110" s="34">
        <f t="shared" si="54"/>
        <v>1</v>
      </c>
      <c r="T110" s="14">
        <f t="shared" si="55"/>
        <v>-0.24197493661793365</v>
      </c>
      <c r="U110" s="14">
        <f t="shared" si="56"/>
        <v>-0.31051961771267872</v>
      </c>
      <c r="V110" s="19">
        <f t="shared" si="57"/>
        <v>-0.31051961771267872</v>
      </c>
      <c r="W110" s="19">
        <f t="shared" si="58"/>
        <v>90.684411468619643</v>
      </c>
    </row>
    <row r="111" spans="1:23" x14ac:dyDescent="0.3">
      <c r="A111" s="8">
        <v>2015</v>
      </c>
      <c r="B111" s="3" t="s">
        <v>13</v>
      </c>
      <c r="C111" s="1">
        <v>6.3490700000000002</v>
      </c>
      <c r="D111" s="1">
        <v>4.01119</v>
      </c>
      <c r="E111" s="1">
        <v>41.534599999999998</v>
      </c>
      <c r="F111" s="36">
        <f t="shared" si="41"/>
        <v>0</v>
      </c>
      <c r="G111" s="34">
        <f t="shared" si="42"/>
        <v>1</v>
      </c>
      <c r="H111" s="14">
        <f t="shared" si="43"/>
        <v>-3.2978359667271438E-2</v>
      </c>
      <c r="I111" s="14">
        <f t="shared" si="44"/>
        <v>-9.6911149622630255E-2</v>
      </c>
      <c r="J111" s="154">
        <f t="shared" si="45"/>
        <v>-9.6911149622630255E-2</v>
      </c>
      <c r="K111" s="155">
        <f t="shared" si="46"/>
        <v>97.092665511321087</v>
      </c>
      <c r="L111" s="36">
        <f t="shared" si="47"/>
        <v>0</v>
      </c>
      <c r="M111" s="34">
        <f t="shared" si="48"/>
        <v>1</v>
      </c>
      <c r="N111" s="14">
        <f t="shared" si="49"/>
        <v>-6.8630978294110648E-2</v>
      </c>
      <c r="O111" s="14">
        <f t="shared" si="50"/>
        <v>-0.28044679185365695</v>
      </c>
      <c r="P111" s="19">
        <f t="shared" si="51"/>
        <v>-0.28044679185365695</v>
      </c>
      <c r="Q111" s="116">
        <f t="shared" si="52"/>
        <v>91.586596244390293</v>
      </c>
      <c r="R111" s="36">
        <f t="shared" si="53"/>
        <v>1</v>
      </c>
      <c r="S111" s="34">
        <f t="shared" si="54"/>
        <v>0</v>
      </c>
      <c r="T111" s="14">
        <f t="shared" si="55"/>
        <v>1.3942237320034698E-2</v>
      </c>
      <c r="U111" s="14">
        <f t="shared" si="56"/>
        <v>1.7891680283865209E-2</v>
      </c>
      <c r="V111" s="19">
        <f t="shared" si="57"/>
        <v>1.3942237320034698E-2</v>
      </c>
      <c r="W111" s="19">
        <f t="shared" si="58"/>
        <v>100.41826711960104</v>
      </c>
    </row>
    <row r="112" spans="1:23" x14ac:dyDescent="0.3">
      <c r="A112" s="8">
        <v>2015</v>
      </c>
      <c r="B112" s="3" t="s">
        <v>14</v>
      </c>
      <c r="C112" s="1">
        <v>13.6135</v>
      </c>
      <c r="D112" s="1">
        <v>4.1445299999999996</v>
      </c>
      <c r="E112" s="1">
        <v>48.149099999999997</v>
      </c>
      <c r="F112" s="36">
        <f t="shared" si="41"/>
        <v>1</v>
      </c>
      <c r="G112" s="34">
        <f t="shared" si="42"/>
        <v>0</v>
      </c>
      <c r="H112" s="14">
        <f t="shared" si="43"/>
        <v>0.42027006116994065</v>
      </c>
      <c r="I112" s="14">
        <f t="shared" si="44"/>
        <v>1.2350176052077093</v>
      </c>
      <c r="J112" s="154">
        <f t="shared" si="45"/>
        <v>0.42027006116994065</v>
      </c>
      <c r="K112" s="155">
        <f t="shared" si="46"/>
        <v>112.60810183509822</v>
      </c>
      <c r="L112" s="36">
        <f t="shared" si="47"/>
        <v>0</v>
      </c>
      <c r="M112" s="34">
        <f t="shared" si="48"/>
        <v>1</v>
      </c>
      <c r="N112" s="14">
        <f t="shared" si="49"/>
        <v>-5.6637512007857757E-2</v>
      </c>
      <c r="O112" s="14">
        <f t="shared" si="50"/>
        <v>-0.231437886155554</v>
      </c>
      <c r="P112" s="19">
        <f t="shared" si="51"/>
        <v>-0.231437886155554</v>
      </c>
      <c r="Q112" s="116">
        <f t="shared" si="52"/>
        <v>93.056863415333382</v>
      </c>
      <c r="R112" s="36">
        <f t="shared" si="53"/>
        <v>1</v>
      </c>
      <c r="S112" s="34">
        <f t="shared" si="54"/>
        <v>0</v>
      </c>
      <c r="T112" s="14">
        <f t="shared" si="55"/>
        <v>0.2324959598372634</v>
      </c>
      <c r="U112" s="14">
        <f t="shared" si="56"/>
        <v>0.29835551391176079</v>
      </c>
      <c r="V112" s="19">
        <f t="shared" si="57"/>
        <v>0.2324959598372634</v>
      </c>
      <c r="W112" s="19">
        <f t="shared" si="58"/>
        <v>106.9748787951179</v>
      </c>
    </row>
    <row r="113" spans="1:23" x14ac:dyDescent="0.3">
      <c r="A113" s="8">
        <v>2015</v>
      </c>
      <c r="B113" s="3" t="s">
        <v>15</v>
      </c>
      <c r="C113" s="1">
        <v>8.1968599999999991</v>
      </c>
      <c r="D113" s="1">
        <v>2.05348</v>
      </c>
      <c r="E113" s="1">
        <v>35.706499999999998</v>
      </c>
      <c r="F113" s="36">
        <f t="shared" si="41"/>
        <v>1</v>
      </c>
      <c r="G113" s="34">
        <f t="shared" si="42"/>
        <v>0</v>
      </c>
      <c r="H113" s="14">
        <f t="shared" si="43"/>
        <v>8.2310506704734568E-2</v>
      </c>
      <c r="I113" s="14">
        <f t="shared" si="44"/>
        <v>0.24188000589651604</v>
      </c>
      <c r="J113" s="154">
        <f t="shared" si="45"/>
        <v>8.2310506704734568E-2</v>
      </c>
      <c r="K113" s="155">
        <f t="shared" si="46"/>
        <v>102.46931520114204</v>
      </c>
      <c r="L113" s="36">
        <f t="shared" si="47"/>
        <v>0</v>
      </c>
      <c r="M113" s="34">
        <f t="shared" si="48"/>
        <v>1</v>
      </c>
      <c r="N113" s="14">
        <f t="shared" si="49"/>
        <v>-0.24472014046045409</v>
      </c>
      <c r="O113" s="14">
        <f t="shared" si="50"/>
        <v>-1</v>
      </c>
      <c r="P113" s="19">
        <f t="shared" si="51"/>
        <v>-1</v>
      </c>
      <c r="Q113" s="118">
        <f t="shared" si="52"/>
        <v>70</v>
      </c>
      <c r="R113" s="36">
        <f t="shared" si="53"/>
        <v>0</v>
      </c>
      <c r="S113" s="34">
        <f t="shared" si="54"/>
        <v>1</v>
      </c>
      <c r="T113" s="14">
        <f t="shared" si="55"/>
        <v>-0.17862756390494988</v>
      </c>
      <c r="U113" s="14">
        <f t="shared" si="56"/>
        <v>-0.22922771933314864</v>
      </c>
      <c r="V113" s="19">
        <f t="shared" si="57"/>
        <v>-0.22922771933314864</v>
      </c>
      <c r="W113" s="19">
        <f t="shared" si="58"/>
        <v>93.123168420005541</v>
      </c>
    </row>
    <row r="114" spans="1:23" x14ac:dyDescent="0.3">
      <c r="A114" s="8">
        <v>2015</v>
      </c>
      <c r="B114" s="3" t="s">
        <v>16</v>
      </c>
      <c r="C114" s="1">
        <v>3.52447</v>
      </c>
      <c r="D114" s="1">
        <v>4.2097300000000004</v>
      </c>
      <c r="E114" s="1">
        <v>35.756900000000002</v>
      </c>
      <c r="F114" s="36">
        <f t="shared" si="41"/>
        <v>0</v>
      </c>
      <c r="G114" s="34">
        <f t="shared" si="42"/>
        <v>1</v>
      </c>
      <c r="H114" s="14">
        <f t="shared" si="43"/>
        <v>-0.20921317636958522</v>
      </c>
      <c r="I114" s="14">
        <f t="shared" si="44"/>
        <v>-0.61479981547718143</v>
      </c>
      <c r="J114" s="154">
        <f t="shared" si="45"/>
        <v>-0.61479981547718143</v>
      </c>
      <c r="K114" s="155">
        <f t="shared" si="46"/>
        <v>81.556005535684562</v>
      </c>
      <c r="L114" s="36">
        <f t="shared" si="47"/>
        <v>0</v>
      </c>
      <c r="M114" s="34">
        <f t="shared" si="48"/>
        <v>1</v>
      </c>
      <c r="N114" s="14">
        <f t="shared" si="49"/>
        <v>-5.077300021946942E-2</v>
      </c>
      <c r="O114" s="14">
        <f t="shared" si="50"/>
        <v>-0.20747372947701523</v>
      </c>
      <c r="P114" s="19">
        <f t="shared" si="51"/>
        <v>-0.20747372947701523</v>
      </c>
      <c r="Q114" s="116">
        <f t="shared" si="52"/>
        <v>93.775788115689537</v>
      </c>
      <c r="R114" s="36">
        <f t="shared" si="53"/>
        <v>0</v>
      </c>
      <c r="S114" s="34">
        <f t="shared" si="54"/>
        <v>1</v>
      </c>
      <c r="T114" s="14">
        <f t="shared" si="55"/>
        <v>-0.17696226681297481</v>
      </c>
      <c r="U114" s="14">
        <f t="shared" si="56"/>
        <v>-0.22709069050030462</v>
      </c>
      <c r="V114" s="19">
        <f t="shared" si="57"/>
        <v>-0.22709069050030462</v>
      </c>
      <c r="W114" s="19">
        <f t="shared" si="58"/>
        <v>93.187279284990865</v>
      </c>
    </row>
    <row r="115" spans="1:23" x14ac:dyDescent="0.3">
      <c r="A115" s="8">
        <v>2015</v>
      </c>
      <c r="B115" s="3" t="s">
        <v>17</v>
      </c>
      <c r="C115" s="1">
        <v>3.3370700000000002</v>
      </c>
      <c r="D115" s="1">
        <v>2.44679</v>
      </c>
      <c r="E115" s="1">
        <v>29.679400000000001</v>
      </c>
      <c r="F115" s="36">
        <f t="shared" si="41"/>
        <v>0</v>
      </c>
      <c r="G115" s="34">
        <f t="shared" si="42"/>
        <v>1</v>
      </c>
      <c r="H115" s="14">
        <f t="shared" si="43"/>
        <v>-0.22090559464120371</v>
      </c>
      <c r="I115" s="14">
        <f t="shared" si="44"/>
        <v>-0.64915948976067039</v>
      </c>
      <c r="J115" s="154">
        <f t="shared" si="45"/>
        <v>-0.64915948976067039</v>
      </c>
      <c r="K115" s="155">
        <f t="shared" si="46"/>
        <v>80.525215307179892</v>
      </c>
      <c r="L115" s="36">
        <f t="shared" si="47"/>
        <v>0</v>
      </c>
      <c r="M115" s="34">
        <f t="shared" si="48"/>
        <v>1</v>
      </c>
      <c r="N115" s="14">
        <f t="shared" si="49"/>
        <v>-0.20934328261550025</v>
      </c>
      <c r="O115" s="14">
        <f t="shared" si="50"/>
        <v>-0.85543953277245444</v>
      </c>
      <c r="P115" s="19">
        <f t="shared" si="51"/>
        <v>-0.85543953277245444</v>
      </c>
      <c r="Q115" s="116">
        <f t="shared" si="52"/>
        <v>74.336814016826366</v>
      </c>
      <c r="R115" s="36">
        <f t="shared" si="53"/>
        <v>0</v>
      </c>
      <c r="S115" s="34">
        <f t="shared" si="54"/>
        <v>1</v>
      </c>
      <c r="T115" s="14">
        <f t="shared" si="55"/>
        <v>-0.37777264531451804</v>
      </c>
      <c r="U115" s="14">
        <f t="shared" si="56"/>
        <v>-0.48478499073063736</v>
      </c>
      <c r="V115" s="19">
        <f t="shared" si="57"/>
        <v>-0.48478499073063736</v>
      </c>
      <c r="W115" s="19">
        <f t="shared" si="58"/>
        <v>85.456450278080879</v>
      </c>
    </row>
    <row r="116" spans="1:23" x14ac:dyDescent="0.3">
      <c r="A116" s="8">
        <v>2015</v>
      </c>
      <c r="B116" s="3" t="s">
        <v>18</v>
      </c>
      <c r="C116" s="1">
        <v>8.2745300000000004</v>
      </c>
      <c r="D116" s="1">
        <v>5.2289899999999996</v>
      </c>
      <c r="E116" s="1">
        <v>48.527900000000002</v>
      </c>
      <c r="F116" s="36">
        <f t="shared" si="41"/>
        <v>1</v>
      </c>
      <c r="G116" s="34">
        <f t="shared" si="42"/>
        <v>0</v>
      </c>
      <c r="H116" s="14">
        <f t="shared" si="43"/>
        <v>8.715655861058634E-2</v>
      </c>
      <c r="I116" s="14">
        <f t="shared" si="44"/>
        <v>0.25612075243653004</v>
      </c>
      <c r="J116" s="154">
        <f t="shared" si="45"/>
        <v>8.715655861058634E-2</v>
      </c>
      <c r="K116" s="155">
        <f t="shared" si="46"/>
        <v>102.61469675831759</v>
      </c>
      <c r="L116" s="36">
        <f t="shared" si="47"/>
        <v>1</v>
      </c>
      <c r="M116" s="34">
        <f t="shared" si="48"/>
        <v>0</v>
      </c>
      <c r="N116" s="14">
        <f t="shared" si="49"/>
        <v>4.0905869189006329E-2</v>
      </c>
      <c r="O116" s="14">
        <f t="shared" si="50"/>
        <v>0.16715366831695888</v>
      </c>
      <c r="P116" s="19">
        <f t="shared" si="51"/>
        <v>4.0905869189006329E-2</v>
      </c>
      <c r="Q116" s="116">
        <f t="shared" si="52"/>
        <v>101.22717607567019</v>
      </c>
      <c r="R116" s="36">
        <f t="shared" si="53"/>
        <v>1</v>
      </c>
      <c r="S116" s="34">
        <f t="shared" si="54"/>
        <v>0</v>
      </c>
      <c r="T116" s="14">
        <f t="shared" si="55"/>
        <v>0.24501212131424993</v>
      </c>
      <c r="U116" s="14">
        <f t="shared" si="56"/>
        <v>0.31441715125067504</v>
      </c>
      <c r="V116" s="19">
        <f t="shared" si="57"/>
        <v>0.24501212131424993</v>
      </c>
      <c r="W116" s="19">
        <f t="shared" si="58"/>
        <v>107.3503636394275</v>
      </c>
    </row>
    <row r="117" spans="1:23" x14ac:dyDescent="0.3">
      <c r="A117" s="8">
        <v>2015</v>
      </c>
      <c r="B117" s="3" t="s">
        <v>19</v>
      </c>
      <c r="C117" s="1">
        <v>4.9551999999999996</v>
      </c>
      <c r="D117" s="1">
        <v>3.7303000000000002</v>
      </c>
      <c r="E117" s="1">
        <v>32.277999999999999</v>
      </c>
      <c r="F117" s="36">
        <f t="shared" si="41"/>
        <v>0</v>
      </c>
      <c r="G117" s="34">
        <f t="shared" si="42"/>
        <v>1</v>
      </c>
      <c r="H117" s="14">
        <f t="shared" si="43"/>
        <v>-0.11994586797175852</v>
      </c>
      <c r="I117" s="14">
        <f t="shared" si="44"/>
        <v>-0.352476353430137</v>
      </c>
      <c r="J117" s="154">
        <f t="shared" si="45"/>
        <v>-0.352476353430137</v>
      </c>
      <c r="K117" s="155">
        <f t="shared" si="46"/>
        <v>89.425709397095886</v>
      </c>
      <c r="L117" s="36">
        <f t="shared" si="47"/>
        <v>0</v>
      </c>
      <c r="M117" s="34">
        <f t="shared" si="48"/>
        <v>1</v>
      </c>
      <c r="N117" s="14">
        <f t="shared" si="49"/>
        <v>-9.3896050629085792E-2</v>
      </c>
      <c r="O117" s="14">
        <f t="shared" si="50"/>
        <v>-0.3836874662314893</v>
      </c>
      <c r="P117" s="19">
        <f t="shared" si="51"/>
        <v>-0.3836874662314893</v>
      </c>
      <c r="Q117" s="116">
        <f t="shared" si="52"/>
        <v>88.48937601305532</v>
      </c>
      <c r="R117" s="36">
        <f t="shared" si="53"/>
        <v>0</v>
      </c>
      <c r="S117" s="34">
        <f t="shared" si="54"/>
        <v>1</v>
      </c>
      <c r="T117" s="14">
        <f t="shared" si="55"/>
        <v>-0.29191072025090475</v>
      </c>
      <c r="U117" s="14">
        <f t="shared" si="56"/>
        <v>-0.37460080174198379</v>
      </c>
      <c r="V117" s="19">
        <f t="shared" si="57"/>
        <v>-0.37460080174198379</v>
      </c>
      <c r="W117" s="19">
        <f t="shared" si="58"/>
        <v>88.761975947740481</v>
      </c>
    </row>
    <row r="118" spans="1:23" x14ac:dyDescent="0.3">
      <c r="A118" s="8">
        <v>2015</v>
      </c>
      <c r="B118" s="3" t="s">
        <v>20</v>
      </c>
      <c r="C118" s="1">
        <v>5.0359600000000002</v>
      </c>
      <c r="D118" s="1">
        <v>3.4963299999999999</v>
      </c>
      <c r="E118" s="1">
        <v>34.058599999999998</v>
      </c>
      <c r="F118" s="36">
        <f t="shared" si="41"/>
        <v>0</v>
      </c>
      <c r="G118" s="34">
        <f t="shared" si="42"/>
        <v>1</v>
      </c>
      <c r="H118" s="14">
        <f t="shared" si="43"/>
        <v>-0.1149070221893897</v>
      </c>
      <c r="I118" s="14">
        <f t="shared" si="44"/>
        <v>-0.33766905729814883</v>
      </c>
      <c r="J118" s="154">
        <f t="shared" si="45"/>
        <v>-0.33766905729814883</v>
      </c>
      <c r="K118" s="155">
        <f t="shared" si="46"/>
        <v>89.869928281055536</v>
      </c>
      <c r="L118" s="36">
        <f t="shared" si="47"/>
        <v>0</v>
      </c>
      <c r="M118" s="34">
        <f t="shared" si="48"/>
        <v>1</v>
      </c>
      <c r="N118" s="14">
        <f t="shared" si="49"/>
        <v>-0.11494083319241714</v>
      </c>
      <c r="O118" s="14">
        <f t="shared" si="50"/>
        <v>-0.46968276896274164</v>
      </c>
      <c r="P118" s="19">
        <f t="shared" si="51"/>
        <v>-0.46968276896274164</v>
      </c>
      <c r="Q118" s="116">
        <f t="shared" si="52"/>
        <v>85.90951693111775</v>
      </c>
      <c r="R118" s="36">
        <f t="shared" si="53"/>
        <v>0</v>
      </c>
      <c r="S118" s="34">
        <f t="shared" si="54"/>
        <v>1</v>
      </c>
      <c r="T118" s="14">
        <f t="shared" si="55"/>
        <v>-0.23307683132291665</v>
      </c>
      <c r="U118" s="14">
        <f t="shared" si="56"/>
        <v>-0.29910092992131243</v>
      </c>
      <c r="V118" s="19">
        <f t="shared" si="57"/>
        <v>-0.29910092992131243</v>
      </c>
      <c r="W118" s="19">
        <f t="shared" si="58"/>
        <v>91.026972102360631</v>
      </c>
    </row>
    <row r="119" spans="1:23" x14ac:dyDescent="0.3">
      <c r="A119" s="8">
        <v>2015</v>
      </c>
      <c r="B119" s="3" t="s">
        <v>21</v>
      </c>
      <c r="C119" s="1">
        <v>1.62629</v>
      </c>
      <c r="D119" s="1">
        <v>2.0995599999999999</v>
      </c>
      <c r="E119" s="1">
        <v>23.714099999999998</v>
      </c>
      <c r="F119" s="36">
        <f t="shared" si="41"/>
        <v>0</v>
      </c>
      <c r="G119" s="34">
        <f t="shared" si="42"/>
        <v>1</v>
      </c>
      <c r="H119" s="14">
        <f t="shared" si="43"/>
        <v>-0.32764601796414655</v>
      </c>
      <c r="I119" s="14">
        <f t="shared" si="44"/>
        <v>-0.9628299463813067</v>
      </c>
      <c r="J119" s="14">
        <f t="shared" si="45"/>
        <v>-0.9628299463813067</v>
      </c>
      <c r="K119" s="153">
        <f t="shared" si="46"/>
        <v>71.115101608560792</v>
      </c>
      <c r="L119" s="36">
        <f t="shared" si="47"/>
        <v>0</v>
      </c>
      <c r="M119" s="34">
        <f t="shared" si="48"/>
        <v>1</v>
      </c>
      <c r="N119" s="14">
        <f t="shared" si="49"/>
        <v>-0.24057540574866068</v>
      </c>
      <c r="O119" s="14">
        <f t="shared" si="50"/>
        <v>-0.98306336902228453</v>
      </c>
      <c r="P119" s="19">
        <f t="shared" si="51"/>
        <v>-0.98306336902228453</v>
      </c>
      <c r="Q119" s="116">
        <f t="shared" si="52"/>
        <v>70.508098929331467</v>
      </c>
      <c r="R119" s="36">
        <f t="shared" si="53"/>
        <v>0</v>
      </c>
      <c r="S119" s="34">
        <f t="shared" si="54"/>
        <v>1</v>
      </c>
      <c r="T119" s="14">
        <f t="shared" si="55"/>
        <v>-0.574875755289879</v>
      </c>
      <c r="U119" s="14">
        <f t="shared" si="56"/>
        <v>-0.73772185772594867</v>
      </c>
      <c r="V119" s="19">
        <f t="shared" si="57"/>
        <v>-0.73772185772594867</v>
      </c>
      <c r="W119" s="19">
        <f t="shared" si="58"/>
        <v>77.868344268221534</v>
      </c>
    </row>
    <row r="120" spans="1:23" x14ac:dyDescent="0.3">
      <c r="A120" s="8">
        <v>2015</v>
      </c>
      <c r="B120" s="3" t="s">
        <v>22</v>
      </c>
      <c r="C120" s="1">
        <v>13.5349</v>
      </c>
      <c r="D120" s="1">
        <v>3.7267800000000002</v>
      </c>
      <c r="E120" s="1">
        <v>51.379300000000001</v>
      </c>
      <c r="F120" s="36">
        <f t="shared" si="41"/>
        <v>1</v>
      </c>
      <c r="G120" s="34">
        <f t="shared" si="42"/>
        <v>0</v>
      </c>
      <c r="H120" s="14">
        <f t="shared" si="43"/>
        <v>0.41536598392261292</v>
      </c>
      <c r="I120" s="14">
        <f t="shared" si="44"/>
        <v>1.2206063437419556</v>
      </c>
      <c r="J120" s="14">
        <f t="shared" si="45"/>
        <v>0.41536598392261292</v>
      </c>
      <c r="K120" s="153">
        <f t="shared" si="46"/>
        <v>112.46097951767838</v>
      </c>
      <c r="L120" s="36">
        <f t="shared" si="47"/>
        <v>0</v>
      </c>
      <c r="M120" s="34">
        <f t="shared" si="48"/>
        <v>1</v>
      </c>
      <c r="N120" s="14">
        <f t="shared" si="49"/>
        <v>-9.42126623084589E-2</v>
      </c>
      <c r="O120" s="14">
        <f t="shared" si="50"/>
        <v>-0.38498123665339812</v>
      </c>
      <c r="P120" s="19">
        <f t="shared" si="51"/>
        <v>-0.38498123665339812</v>
      </c>
      <c r="Q120" s="116">
        <f t="shared" si="52"/>
        <v>88.450562900398054</v>
      </c>
      <c r="R120" s="36">
        <f t="shared" si="53"/>
        <v>1</v>
      </c>
      <c r="S120" s="34">
        <f t="shared" si="54"/>
        <v>0</v>
      </c>
      <c r="T120" s="14">
        <f t="shared" si="55"/>
        <v>0.33922696512491218</v>
      </c>
      <c r="U120" s="14">
        <f t="shared" si="56"/>
        <v>0.43532040549613293</v>
      </c>
      <c r="V120" s="19">
        <f t="shared" si="57"/>
        <v>0.33922696512491218</v>
      </c>
      <c r="W120" s="19">
        <f t="shared" si="58"/>
        <v>110.17680895374737</v>
      </c>
    </row>
    <row r="121" spans="1:23" x14ac:dyDescent="0.3">
      <c r="A121" s="8">
        <v>2015</v>
      </c>
      <c r="B121" s="3" t="s">
        <v>23</v>
      </c>
      <c r="C121" s="1">
        <v>8.3322299999999991</v>
      </c>
      <c r="D121" s="1">
        <v>4.1303000000000001</v>
      </c>
      <c r="E121" s="1">
        <v>43.617800000000003</v>
      </c>
      <c r="F121" s="36">
        <f t="shared" si="41"/>
        <v>1</v>
      </c>
      <c r="G121" s="34">
        <f t="shared" si="42"/>
        <v>0</v>
      </c>
      <c r="H121" s="14">
        <f t="shared" si="43"/>
        <v>9.0756625495711063E-2</v>
      </c>
      <c r="I121" s="14">
        <f t="shared" si="44"/>
        <v>0.26670001180770014</v>
      </c>
      <c r="J121" s="14">
        <f t="shared" si="45"/>
        <v>9.0756625495711063E-2</v>
      </c>
      <c r="K121" s="153">
        <f t="shared" si="46"/>
        <v>102.72269876487132</v>
      </c>
      <c r="L121" s="36">
        <f t="shared" si="47"/>
        <v>0</v>
      </c>
      <c r="M121" s="34">
        <f t="shared" si="48"/>
        <v>1</v>
      </c>
      <c r="N121" s="14">
        <f t="shared" si="49"/>
        <v>-5.7917450700323433E-2</v>
      </c>
      <c r="O121" s="14">
        <f t="shared" si="50"/>
        <v>-0.23666810010548639</v>
      </c>
      <c r="P121" s="19">
        <f t="shared" si="51"/>
        <v>-0.23666810010548639</v>
      </c>
      <c r="Q121" s="116">
        <f t="shared" si="52"/>
        <v>92.899956996835414</v>
      </c>
      <c r="R121" s="36">
        <f t="shared" si="53"/>
        <v>1</v>
      </c>
      <c r="S121" s="34">
        <f t="shared" si="54"/>
        <v>0</v>
      </c>
      <c r="T121" s="14">
        <f t="shared" si="55"/>
        <v>8.2774517121666252E-2</v>
      </c>
      <c r="U121" s="14">
        <f t="shared" si="56"/>
        <v>0.10622220537474639</v>
      </c>
      <c r="V121" s="19">
        <f t="shared" si="57"/>
        <v>8.2774517121666252E-2</v>
      </c>
      <c r="W121" s="19">
        <f t="shared" si="58"/>
        <v>102.48323551364999</v>
      </c>
    </row>
    <row r="122" spans="1:23" x14ac:dyDescent="0.3">
      <c r="A122" s="8">
        <v>2015</v>
      </c>
      <c r="B122" s="3" t="s">
        <v>24</v>
      </c>
      <c r="C122" s="1">
        <v>4.5357200000000004</v>
      </c>
      <c r="D122" s="1">
        <v>2.84938</v>
      </c>
      <c r="E122" s="1">
        <v>31.4954</v>
      </c>
      <c r="F122" s="36">
        <f t="shared" si="41"/>
        <v>0</v>
      </c>
      <c r="G122" s="34">
        <f t="shared" si="42"/>
        <v>1</v>
      </c>
      <c r="H122" s="14">
        <f t="shared" si="43"/>
        <v>-0.14611841661945604</v>
      </c>
      <c r="I122" s="14">
        <f t="shared" si="44"/>
        <v>-0.42938775240792737</v>
      </c>
      <c r="J122" s="14">
        <f t="shared" si="45"/>
        <v>-0.42938775240792737</v>
      </c>
      <c r="K122" s="153">
        <f t="shared" si="46"/>
        <v>87.11836742776218</v>
      </c>
      <c r="L122" s="36">
        <f t="shared" si="47"/>
        <v>0</v>
      </c>
      <c r="M122" s="34">
        <f t="shared" si="48"/>
        <v>1</v>
      </c>
      <c r="N122" s="14">
        <f t="shared" si="49"/>
        <v>-0.17313172125219917</v>
      </c>
      <c r="O122" s="14">
        <f t="shared" si="50"/>
        <v>-0.7074682162507856</v>
      </c>
      <c r="P122" s="19">
        <f t="shared" si="51"/>
        <v>-0.7074682162507856</v>
      </c>
      <c r="Q122" s="116">
        <f t="shared" si="52"/>
        <v>78.775953512476434</v>
      </c>
      <c r="R122" s="36">
        <f t="shared" si="53"/>
        <v>0</v>
      </c>
      <c r="S122" s="34">
        <f t="shared" si="54"/>
        <v>1</v>
      </c>
      <c r="T122" s="14">
        <f t="shared" si="55"/>
        <v>-0.31776908342907134</v>
      </c>
      <c r="U122" s="14">
        <f t="shared" si="56"/>
        <v>-0.40778411056308755</v>
      </c>
      <c r="V122" s="19">
        <f t="shared" si="57"/>
        <v>-0.40778411056308755</v>
      </c>
      <c r="W122" s="19">
        <f t="shared" si="58"/>
        <v>87.766476683107371</v>
      </c>
    </row>
    <row r="123" spans="1:23" x14ac:dyDescent="0.3">
      <c r="A123" s="8">
        <v>2015</v>
      </c>
      <c r="B123" s="3" t="s">
        <v>25</v>
      </c>
      <c r="C123" s="1">
        <v>3.8716200000000001</v>
      </c>
      <c r="D123" s="1">
        <v>3.3607900000000002</v>
      </c>
      <c r="E123" s="1">
        <v>28.385200000000001</v>
      </c>
      <c r="F123" s="36">
        <f t="shared" si="41"/>
        <v>0</v>
      </c>
      <c r="G123" s="34">
        <f t="shared" si="42"/>
        <v>1</v>
      </c>
      <c r="H123" s="14">
        <f t="shared" si="43"/>
        <v>-0.18755350186055447</v>
      </c>
      <c r="I123" s="14">
        <f t="shared" si="44"/>
        <v>-0.55115007733676957</v>
      </c>
      <c r="J123" s="14">
        <f t="shared" si="45"/>
        <v>-0.55115007733676957</v>
      </c>
      <c r="K123" s="113">
        <f t="shared" si="46"/>
        <v>83.465497679896913</v>
      </c>
      <c r="L123" s="36">
        <f t="shared" si="47"/>
        <v>0</v>
      </c>
      <c r="M123" s="34">
        <f t="shared" si="48"/>
        <v>1</v>
      </c>
      <c r="N123" s="14">
        <f t="shared" si="49"/>
        <v>-0.12713218177827826</v>
      </c>
      <c r="O123" s="14">
        <f t="shared" si="50"/>
        <v>-0.51950028117453761</v>
      </c>
      <c r="P123" s="19">
        <f t="shared" si="51"/>
        <v>-0.51950028117453761</v>
      </c>
      <c r="Q123" s="116">
        <f t="shared" si="52"/>
        <v>84.414991564763866</v>
      </c>
      <c r="R123" s="36">
        <f t="shared" si="53"/>
        <v>0</v>
      </c>
      <c r="S123" s="34">
        <f t="shared" si="54"/>
        <v>1</v>
      </c>
      <c r="T123" s="14">
        <f t="shared" si="55"/>
        <v>-0.42053509564058916</v>
      </c>
      <c r="U123" s="14">
        <f t="shared" si="56"/>
        <v>-0.53966083825973588</v>
      </c>
      <c r="V123" s="19">
        <f t="shared" si="57"/>
        <v>-0.53966083825973588</v>
      </c>
      <c r="W123" s="19">
        <f t="shared" si="58"/>
        <v>83.810174852207922</v>
      </c>
    </row>
    <row r="124" spans="1:23" x14ac:dyDescent="0.3">
      <c r="A124" s="8">
        <v>2015</v>
      </c>
      <c r="B124" s="3" t="s">
        <v>26</v>
      </c>
      <c r="C124" s="1">
        <v>6.2801900000000002</v>
      </c>
      <c r="D124" s="1">
        <v>2.6233</v>
      </c>
      <c r="E124" s="1">
        <v>37.2119</v>
      </c>
      <c r="F124" s="36">
        <f t="shared" si="41"/>
        <v>0</v>
      </c>
      <c r="G124" s="34">
        <f t="shared" si="42"/>
        <v>1</v>
      </c>
      <c r="H124" s="14">
        <f t="shared" si="43"/>
        <v>-3.7275978506914359E-2</v>
      </c>
      <c r="I124" s="14">
        <f t="shared" si="44"/>
        <v>-0.10954025509032887</v>
      </c>
      <c r="J124" s="14">
        <f t="shared" si="45"/>
        <v>-0.10954025509032887</v>
      </c>
      <c r="K124" s="113">
        <f t="shared" si="46"/>
        <v>96.713792347290138</v>
      </c>
      <c r="L124" s="36">
        <f t="shared" si="47"/>
        <v>0</v>
      </c>
      <c r="M124" s="34">
        <f t="shared" si="48"/>
        <v>1</v>
      </c>
      <c r="N124" s="14">
        <f t="shared" si="49"/>
        <v>-0.19346682593193565</v>
      </c>
      <c r="O124" s="14">
        <f t="shared" si="50"/>
        <v>-0.7905635619852025</v>
      </c>
      <c r="P124" s="19">
        <f t="shared" si="51"/>
        <v>-0.7905635619852025</v>
      </c>
      <c r="Q124" s="116">
        <f t="shared" si="52"/>
        <v>76.283093140443924</v>
      </c>
      <c r="R124" s="36">
        <f t="shared" si="53"/>
        <v>0</v>
      </c>
      <c r="S124" s="34">
        <f t="shared" si="54"/>
        <v>1</v>
      </c>
      <c r="T124" s="14">
        <f t="shared" si="55"/>
        <v>-0.12888672576488844</v>
      </c>
      <c r="U124" s="14">
        <f t="shared" si="56"/>
        <v>-0.16539670336165654</v>
      </c>
      <c r="V124" s="19">
        <f t="shared" si="57"/>
        <v>-0.16539670336165654</v>
      </c>
      <c r="W124" s="19">
        <f t="shared" si="58"/>
        <v>95.038098899150299</v>
      </c>
    </row>
    <row r="125" spans="1:23" x14ac:dyDescent="0.3">
      <c r="A125" s="8">
        <v>2015</v>
      </c>
      <c r="B125" s="3" t="s">
        <v>27</v>
      </c>
      <c r="C125" s="1">
        <v>4.1569399999999996</v>
      </c>
      <c r="D125" s="1">
        <v>2.8141699999999998</v>
      </c>
      <c r="E125" s="1">
        <v>34.087899999999998</v>
      </c>
      <c r="F125" s="36">
        <f t="shared" si="41"/>
        <v>0</v>
      </c>
      <c r="G125" s="34">
        <f t="shared" si="42"/>
        <v>1</v>
      </c>
      <c r="H125" s="14">
        <f t="shared" si="43"/>
        <v>-0.1697515766670743</v>
      </c>
      <c r="I125" s="14">
        <f t="shared" si="44"/>
        <v>-0.49883683151731889</v>
      </c>
      <c r="J125" s="14">
        <f t="shared" si="45"/>
        <v>-0.49883683151731889</v>
      </c>
      <c r="K125" s="113">
        <f t="shared" si="46"/>
        <v>85.03489505448043</v>
      </c>
      <c r="L125" s="36">
        <f t="shared" si="47"/>
        <v>0</v>
      </c>
      <c r="M125" s="34">
        <f t="shared" si="48"/>
        <v>1</v>
      </c>
      <c r="N125" s="14">
        <f t="shared" si="49"/>
        <v>-0.17629873751092848</v>
      </c>
      <c r="O125" s="14">
        <f t="shared" si="50"/>
        <v>-0.72040959595402709</v>
      </c>
      <c r="P125" s="19">
        <f t="shared" si="51"/>
        <v>-0.72040959595402709</v>
      </c>
      <c r="Q125" s="116">
        <f t="shared" si="52"/>
        <v>78.387712121379195</v>
      </c>
      <c r="R125" s="36">
        <f t="shared" si="53"/>
        <v>0</v>
      </c>
      <c r="S125" s="34">
        <f t="shared" si="54"/>
        <v>1</v>
      </c>
      <c r="T125" s="14">
        <f t="shared" si="55"/>
        <v>-0.23210871218016138</v>
      </c>
      <c r="U125" s="14">
        <f t="shared" si="56"/>
        <v>-0.29785856990539328</v>
      </c>
      <c r="V125" s="19">
        <f t="shared" si="57"/>
        <v>-0.29785856990539328</v>
      </c>
      <c r="W125" s="19">
        <f t="shared" si="58"/>
        <v>91.064242902838203</v>
      </c>
    </row>
    <row r="126" spans="1:23" x14ac:dyDescent="0.3">
      <c r="A126" s="8">
        <v>2015</v>
      </c>
      <c r="B126" s="3" t="s">
        <v>28</v>
      </c>
      <c r="C126" s="1">
        <v>2.1807799999999999</v>
      </c>
      <c r="D126" s="1">
        <v>2.8392900000000001</v>
      </c>
      <c r="E126" s="1">
        <v>26.9467</v>
      </c>
      <c r="F126" s="36">
        <f t="shared" si="41"/>
        <v>0</v>
      </c>
      <c r="G126" s="34">
        <f t="shared" si="42"/>
        <v>1</v>
      </c>
      <c r="H126" s="14">
        <f t="shared" si="43"/>
        <v>-0.2930498119479793</v>
      </c>
      <c r="I126" s="14">
        <f t="shared" si="44"/>
        <v>-0.86116454727003766</v>
      </c>
      <c r="J126" s="14">
        <f t="shared" si="45"/>
        <v>-0.86116454727003766</v>
      </c>
      <c r="K126" s="113">
        <f t="shared" si="46"/>
        <v>74.165063581898863</v>
      </c>
      <c r="L126" s="36">
        <f t="shared" si="47"/>
        <v>0</v>
      </c>
      <c r="M126" s="34">
        <f t="shared" si="48"/>
        <v>1</v>
      </c>
      <c r="N126" s="14">
        <f t="shared" si="49"/>
        <v>-0.17403928143540218</v>
      </c>
      <c r="O126" s="14">
        <f t="shared" si="50"/>
        <v>-0.71117677976131399</v>
      </c>
      <c r="P126" s="19">
        <f t="shared" si="51"/>
        <v>-0.71117677976131399</v>
      </c>
      <c r="Q126" s="116">
        <f t="shared" si="52"/>
        <v>78.664696607160579</v>
      </c>
      <c r="R126" s="36">
        <f t="shared" si="53"/>
        <v>0</v>
      </c>
      <c r="S126" s="34">
        <f t="shared" si="54"/>
        <v>1</v>
      </c>
      <c r="T126" s="14">
        <f t="shared" si="55"/>
        <v>-0.46806545014070761</v>
      </c>
      <c r="U126" s="14">
        <f t="shared" si="56"/>
        <v>-0.60065520286382212</v>
      </c>
      <c r="V126" s="19">
        <f t="shared" si="57"/>
        <v>-0.60065520286382212</v>
      </c>
      <c r="W126" s="19">
        <f t="shared" si="58"/>
        <v>81.980343914085338</v>
      </c>
    </row>
    <row r="127" spans="1:23" x14ac:dyDescent="0.3">
      <c r="A127" s="8">
        <v>2015</v>
      </c>
      <c r="B127" s="3" t="s">
        <v>29</v>
      </c>
      <c r="C127" s="1">
        <v>5.3565800000000001</v>
      </c>
      <c r="D127" s="1">
        <v>3.0711300000000001</v>
      </c>
      <c r="E127" s="1">
        <v>33.348399999999998</v>
      </c>
      <c r="F127" s="36">
        <f t="shared" si="41"/>
        <v>0</v>
      </c>
      <c r="G127" s="34">
        <f t="shared" si="42"/>
        <v>1</v>
      </c>
      <c r="H127" s="14">
        <f t="shared" si="43"/>
        <v>-9.4902629733432817E-2</v>
      </c>
      <c r="I127" s="14">
        <f t="shared" si="44"/>
        <v>-0.27888357827588506</v>
      </c>
      <c r="J127" s="14">
        <f t="shared" si="45"/>
        <v>-0.27888357827588506</v>
      </c>
      <c r="K127" s="153">
        <f t="shared" si="46"/>
        <v>91.633492651723444</v>
      </c>
      <c r="L127" s="36">
        <f t="shared" si="47"/>
        <v>0</v>
      </c>
      <c r="M127" s="34">
        <f t="shared" si="48"/>
        <v>1</v>
      </c>
      <c r="N127" s="14">
        <f t="shared" si="49"/>
        <v>-0.15318608491669153</v>
      </c>
      <c r="O127" s="14">
        <f t="shared" si="50"/>
        <v>-0.62596435515468274</v>
      </c>
      <c r="P127" s="19">
        <f t="shared" si="51"/>
        <v>-0.62596435515468274</v>
      </c>
      <c r="Q127" s="116">
        <f t="shared" si="52"/>
        <v>81.221069345359524</v>
      </c>
      <c r="R127" s="36">
        <f t="shared" si="53"/>
        <v>0</v>
      </c>
      <c r="S127" s="34">
        <f t="shared" si="54"/>
        <v>1</v>
      </c>
      <c r="T127" s="14">
        <f t="shared" si="55"/>
        <v>-0.25654298201181769</v>
      </c>
      <c r="U127" s="14">
        <f t="shared" si="56"/>
        <v>-0.32921437986348967</v>
      </c>
      <c r="V127" s="19">
        <f t="shared" si="57"/>
        <v>-0.32921437986348967</v>
      </c>
      <c r="W127" s="19">
        <f t="shared" si="58"/>
        <v>90.123568604095311</v>
      </c>
    </row>
    <row r="128" spans="1:23" x14ac:dyDescent="0.3">
      <c r="A128" s="8">
        <v>2015</v>
      </c>
      <c r="B128" s="3" t="s">
        <v>30</v>
      </c>
      <c r="C128" s="1">
        <v>3.0046400000000002</v>
      </c>
      <c r="D128" s="1">
        <v>3.5151300000000001</v>
      </c>
      <c r="E128" s="1">
        <v>31.7438</v>
      </c>
      <c r="F128" s="36">
        <f t="shared" si="41"/>
        <v>0</v>
      </c>
      <c r="G128" s="34">
        <f t="shared" si="42"/>
        <v>1</v>
      </c>
      <c r="H128" s="14">
        <f t="shared" si="43"/>
        <v>-0.24164684654106569</v>
      </c>
      <c r="I128" s="14">
        <f t="shared" si="44"/>
        <v>-0.71011032499044746</v>
      </c>
      <c r="J128" s="14">
        <f t="shared" si="45"/>
        <v>-0.71011032499044746</v>
      </c>
      <c r="K128" s="153">
        <f t="shared" si="46"/>
        <v>78.696690250286579</v>
      </c>
      <c r="L128" s="36">
        <f t="shared" si="47"/>
        <v>0</v>
      </c>
      <c r="M128" s="34">
        <f t="shared" si="48"/>
        <v>1</v>
      </c>
      <c r="N128" s="14">
        <f t="shared" si="49"/>
        <v>-0.1132498389957653</v>
      </c>
      <c r="O128" s="14">
        <f t="shared" si="50"/>
        <v>-0.46277285875481944</v>
      </c>
      <c r="P128" s="19">
        <f t="shared" si="51"/>
        <v>-0.46277285875481944</v>
      </c>
      <c r="Q128" s="116">
        <f t="shared" si="52"/>
        <v>86.116814237355413</v>
      </c>
      <c r="R128" s="36">
        <f t="shared" si="53"/>
        <v>0</v>
      </c>
      <c r="S128" s="34">
        <f t="shared" si="54"/>
        <v>1</v>
      </c>
      <c r="T128" s="14">
        <f t="shared" si="55"/>
        <v>-0.30956154776148048</v>
      </c>
      <c r="U128" s="14">
        <f t="shared" si="56"/>
        <v>-0.39725161131549974</v>
      </c>
      <c r="V128" s="19">
        <f t="shared" si="57"/>
        <v>-0.39725161131549974</v>
      </c>
      <c r="W128" s="19">
        <f t="shared" si="58"/>
        <v>88.082451660535014</v>
      </c>
    </row>
    <row r="129" spans="1:23" x14ac:dyDescent="0.3">
      <c r="A129" s="8">
        <v>2015</v>
      </c>
      <c r="B129" s="3" t="s">
        <v>31</v>
      </c>
      <c r="C129" s="1">
        <v>3.9485999999999999</v>
      </c>
      <c r="D129" s="1">
        <v>2.5215900000000002</v>
      </c>
      <c r="E129" s="1">
        <v>32.288400000000003</v>
      </c>
      <c r="F129" s="36">
        <f t="shared" si="41"/>
        <v>0</v>
      </c>
      <c r="G129" s="34">
        <f t="shared" si="42"/>
        <v>1</v>
      </c>
      <c r="H129" s="14">
        <f t="shared" si="43"/>
        <v>-0.18275050101450757</v>
      </c>
      <c r="I129" s="14">
        <f t="shared" si="44"/>
        <v>-0.53703584187069175</v>
      </c>
      <c r="J129" s="14">
        <f t="shared" si="45"/>
        <v>-0.53703584187069175</v>
      </c>
      <c r="K129" s="153">
        <f t="shared" si="46"/>
        <v>83.888924743879244</v>
      </c>
      <c r="L129" s="36">
        <f t="shared" si="47"/>
        <v>0</v>
      </c>
      <c r="M129" s="34">
        <f t="shared" si="48"/>
        <v>1</v>
      </c>
      <c r="N129" s="14">
        <f t="shared" si="49"/>
        <v>-0.20261528442882168</v>
      </c>
      <c r="O129" s="14">
        <f t="shared" si="50"/>
        <v>-0.8279469113068918</v>
      </c>
      <c r="P129" s="19">
        <f t="shared" si="51"/>
        <v>-0.8279469113068918</v>
      </c>
      <c r="Q129" s="116">
        <f t="shared" si="52"/>
        <v>75.161592660793247</v>
      </c>
      <c r="R129" s="36">
        <f t="shared" si="53"/>
        <v>0</v>
      </c>
      <c r="S129" s="34">
        <f t="shared" si="54"/>
        <v>1</v>
      </c>
      <c r="T129" s="14">
        <f t="shared" si="55"/>
        <v>-0.29156708751763993</v>
      </c>
      <c r="U129" s="14">
        <f t="shared" si="56"/>
        <v>-0.3741598275383809</v>
      </c>
      <c r="V129" s="19">
        <f t="shared" si="57"/>
        <v>-0.3741598275383809</v>
      </c>
      <c r="W129" s="19">
        <f t="shared" si="58"/>
        <v>88.775205173848576</v>
      </c>
    </row>
    <row r="130" spans="1:23" x14ac:dyDescent="0.3">
      <c r="A130" s="8">
        <v>2015</v>
      </c>
      <c r="B130" s="3" t="s">
        <v>32</v>
      </c>
      <c r="C130" s="1">
        <v>9.4424499999999991</v>
      </c>
      <c r="D130" s="1">
        <v>4.1185900000000002</v>
      </c>
      <c r="E130" s="1">
        <v>45.097000000000001</v>
      </c>
      <c r="F130" s="36">
        <f t="shared" si="41"/>
        <v>1</v>
      </c>
      <c r="G130" s="34">
        <f t="shared" si="42"/>
        <v>0</v>
      </c>
      <c r="H130" s="14">
        <f t="shared" si="43"/>
        <v>0.16002640465001355</v>
      </c>
      <c r="I130" s="14">
        <f t="shared" si="44"/>
        <v>0.47025816326455766</v>
      </c>
      <c r="J130" s="154">
        <f t="shared" si="45"/>
        <v>0.16002640465001355</v>
      </c>
      <c r="K130" s="155">
        <f t="shared" si="46"/>
        <v>104.8007921395004</v>
      </c>
      <c r="L130" s="36">
        <f t="shared" si="47"/>
        <v>0</v>
      </c>
      <c r="M130" s="34">
        <f t="shared" si="48"/>
        <v>1</v>
      </c>
      <c r="N130" s="14">
        <f t="shared" si="49"/>
        <v>-5.8970724213237943E-2</v>
      </c>
      <c r="O130" s="14">
        <f t="shared" si="50"/>
        <v>-0.24097209204882508</v>
      </c>
      <c r="P130" s="19">
        <f t="shared" si="51"/>
        <v>-0.24097209204882508</v>
      </c>
      <c r="Q130" s="116">
        <f t="shared" si="52"/>
        <v>92.77083723853525</v>
      </c>
      <c r="R130" s="36">
        <f t="shared" si="53"/>
        <v>1</v>
      </c>
      <c r="S130" s="34">
        <f t="shared" si="54"/>
        <v>0</v>
      </c>
      <c r="T130" s="14">
        <f t="shared" si="55"/>
        <v>0.13164966510677237</v>
      </c>
      <c r="U130" s="14">
        <f t="shared" si="56"/>
        <v>0.1689423055640854</v>
      </c>
      <c r="V130" s="19">
        <f t="shared" si="57"/>
        <v>0.13164966510677237</v>
      </c>
      <c r="W130" s="19">
        <f t="shared" si="58"/>
        <v>103.94948995320317</v>
      </c>
    </row>
    <row r="131" spans="1:23" x14ac:dyDescent="0.3">
      <c r="A131" s="8">
        <v>2015</v>
      </c>
      <c r="B131" s="3" t="s">
        <v>33</v>
      </c>
      <c r="C131" s="1">
        <v>7.4128100000000003</v>
      </c>
      <c r="D131" s="1">
        <v>2.4294099999999998</v>
      </c>
      <c r="E131" s="1">
        <v>38.901699999999998</v>
      </c>
      <c r="F131" s="36">
        <f t="shared" si="41"/>
        <v>1</v>
      </c>
      <c r="G131" s="34">
        <f t="shared" si="42"/>
        <v>0</v>
      </c>
      <c r="H131" s="14">
        <f t="shared" si="43"/>
        <v>3.3391400270036238E-2</v>
      </c>
      <c r="I131" s="14">
        <f t="shared" si="44"/>
        <v>9.8124922534885972E-2</v>
      </c>
      <c r="J131" s="154">
        <f t="shared" si="45"/>
        <v>3.3391400270036238E-2</v>
      </c>
      <c r="K131" s="155">
        <f t="shared" si="46"/>
        <v>101.00174200810109</v>
      </c>
      <c r="L131" s="36">
        <f t="shared" si="47"/>
        <v>0</v>
      </c>
      <c r="M131" s="34">
        <f t="shared" si="48"/>
        <v>1</v>
      </c>
      <c r="N131" s="14">
        <f t="shared" si="49"/>
        <v>-0.210906552782405</v>
      </c>
      <c r="O131" s="14">
        <f t="shared" si="50"/>
        <v>-0.86182752423062936</v>
      </c>
      <c r="P131" s="19">
        <f t="shared" si="51"/>
        <v>-0.86182752423062936</v>
      </c>
      <c r="Q131" s="116">
        <f t="shared" si="52"/>
        <v>74.145174273081125</v>
      </c>
      <c r="R131" s="36">
        <f t="shared" si="53"/>
        <v>0</v>
      </c>
      <c r="S131" s="34">
        <f t="shared" si="54"/>
        <v>1</v>
      </c>
      <c r="T131" s="14">
        <f t="shared" si="55"/>
        <v>-7.3053014931172694E-2</v>
      </c>
      <c r="U131" s="14">
        <f t="shared" si="56"/>
        <v>-9.3746875549362729E-2</v>
      </c>
      <c r="V131" s="19">
        <f t="shared" si="57"/>
        <v>-9.3746875549362729E-2</v>
      </c>
      <c r="W131" s="19">
        <f t="shared" si="58"/>
        <v>97.187593733519122</v>
      </c>
    </row>
    <row r="132" spans="1:23" x14ac:dyDescent="0.3">
      <c r="A132" s="8">
        <v>2015</v>
      </c>
      <c r="B132" s="3" t="s">
        <v>34</v>
      </c>
      <c r="C132" s="1">
        <v>4.3876499999999998</v>
      </c>
      <c r="D132" s="1">
        <v>3.0007799999999998</v>
      </c>
      <c r="E132" s="1">
        <v>39.000500000000002</v>
      </c>
      <c r="F132" s="36">
        <f t="shared" si="41"/>
        <v>0</v>
      </c>
      <c r="G132" s="34">
        <f t="shared" si="42"/>
        <v>1</v>
      </c>
      <c r="H132" s="14">
        <f t="shared" si="43"/>
        <v>-0.15535692448220181</v>
      </c>
      <c r="I132" s="14">
        <f t="shared" si="44"/>
        <v>-0.45653629547706415</v>
      </c>
      <c r="J132" s="154">
        <f t="shared" si="45"/>
        <v>-0.45653629547706415</v>
      </c>
      <c r="K132" s="155">
        <f t="shared" si="46"/>
        <v>86.303911135688082</v>
      </c>
      <c r="L132" s="36">
        <f t="shared" si="47"/>
        <v>0</v>
      </c>
      <c r="M132" s="34">
        <f t="shared" si="48"/>
        <v>1</v>
      </c>
      <c r="N132" s="14">
        <f t="shared" si="49"/>
        <v>-0.15951382117916263</v>
      </c>
      <c r="O132" s="14">
        <f t="shared" si="50"/>
        <v>-0.65182138617209362</v>
      </c>
      <c r="P132" s="19">
        <f t="shared" si="51"/>
        <v>-0.65182138617209362</v>
      </c>
      <c r="Q132" s="116">
        <f t="shared" si="52"/>
        <v>80.445358414837187</v>
      </c>
      <c r="R132" s="36">
        <f t="shared" si="53"/>
        <v>0</v>
      </c>
      <c r="S132" s="34">
        <f t="shared" si="54"/>
        <v>1</v>
      </c>
      <c r="T132" s="14">
        <f t="shared" si="55"/>
        <v>-6.9788503965158163E-2</v>
      </c>
      <c r="U132" s="14">
        <f t="shared" si="56"/>
        <v>-8.9557620615136821E-2</v>
      </c>
      <c r="V132" s="19">
        <f t="shared" si="57"/>
        <v>-8.9557620615136821E-2</v>
      </c>
      <c r="W132" s="19">
        <f t="shared" si="58"/>
        <v>97.313271381545889</v>
      </c>
    </row>
    <row r="133" spans="1:23" x14ac:dyDescent="0.3">
      <c r="A133" s="151">
        <v>2020</v>
      </c>
      <c r="B133" s="2" t="s">
        <v>3</v>
      </c>
      <c r="C133" s="12">
        <v>2.1087609999999999</v>
      </c>
      <c r="D133" s="12">
        <v>5.0119829999999999</v>
      </c>
      <c r="E133" s="12">
        <v>23.479358999999999</v>
      </c>
      <c r="F133" s="36">
        <f t="shared" si="41"/>
        <v>0</v>
      </c>
      <c r="G133" s="34">
        <f t="shared" si="42"/>
        <v>1</v>
      </c>
      <c r="H133" s="14">
        <f t="shared" si="43"/>
        <v>-0.29754328191331392</v>
      </c>
      <c r="I133" s="14">
        <f t="shared" si="44"/>
        <v>-0.87436918644945405</v>
      </c>
      <c r="J133" s="154">
        <f t="shared" si="45"/>
        <v>-0.87436918644945405</v>
      </c>
      <c r="K133" s="155">
        <f t="shared" si="46"/>
        <v>73.768924406516376</v>
      </c>
      <c r="L133" s="36">
        <f t="shared" si="47"/>
        <v>1</v>
      </c>
      <c r="M133" s="34">
        <f t="shared" si="48"/>
        <v>0</v>
      </c>
      <c r="N133" s="14">
        <f t="shared" si="49"/>
        <v>2.1386849102154017E-2</v>
      </c>
      <c r="O133" s="14">
        <f t="shared" si="50"/>
        <v>8.7393089354695169E-2</v>
      </c>
      <c r="P133" s="19">
        <f t="shared" si="51"/>
        <v>2.1386849102154017E-2</v>
      </c>
      <c r="Q133" s="116">
        <f t="shared" si="52"/>
        <v>100.64160547306462</v>
      </c>
      <c r="R133" s="36">
        <f t="shared" si="53"/>
        <v>0</v>
      </c>
      <c r="S133" s="34">
        <f t="shared" si="54"/>
        <v>1</v>
      </c>
      <c r="T133" s="14">
        <f t="shared" si="55"/>
        <v>-0.58263197562057922</v>
      </c>
      <c r="U133" s="14">
        <f t="shared" si="56"/>
        <v>-0.74767519671901628</v>
      </c>
      <c r="V133" s="19">
        <f t="shared" si="57"/>
        <v>-0.74767519671901628</v>
      </c>
      <c r="W133" s="19">
        <f t="shared" si="58"/>
        <v>77.56974409842951</v>
      </c>
    </row>
    <row r="134" spans="1:23" x14ac:dyDescent="0.3">
      <c r="A134" s="151">
        <v>2020</v>
      </c>
      <c r="B134" s="2" t="s">
        <v>4</v>
      </c>
      <c r="C134" s="12">
        <v>1.8211979999999999</v>
      </c>
      <c r="D134" s="12">
        <v>6.5137599999999996</v>
      </c>
      <c r="E134" s="12">
        <v>24.620450999999999</v>
      </c>
      <c r="F134" s="36">
        <f t="shared" ref="F134:F164" si="59">IF(C134&gt;=$C$1,1,0)</f>
        <v>0</v>
      </c>
      <c r="G134" s="34">
        <f t="shared" ref="G134:G164" si="60">IF(C134&lt;$C$1,1,0)</f>
        <v>1</v>
      </c>
      <c r="H134" s="14">
        <f t="shared" ref="H134:H164" si="61">(C134-$C$1)/($C$2-$C$1)</f>
        <v>-0.31548515424757978</v>
      </c>
      <c r="I134" s="14">
        <f t="shared" ref="I134:I164" si="62">(C134-$C$1)/($C$1-$C$3)</f>
        <v>-0.927093684933888</v>
      </c>
      <c r="J134" s="154">
        <f t="shared" ref="J134:J164" si="63">(H134*F134)+(I134*G134)</f>
        <v>-0.927093684933888</v>
      </c>
      <c r="K134" s="155">
        <f t="shared" ref="K134:K164" si="64">(J134*30)+100</f>
        <v>72.187189451983357</v>
      </c>
      <c r="L134" s="36">
        <f t="shared" ref="L134:L164" si="65">IF(D134&gt;=$D$1,1,0)</f>
        <v>1</v>
      </c>
      <c r="M134" s="34">
        <f t="shared" ref="M134:M164" si="66">IF(D134&lt;$D$1,1,0)</f>
        <v>0</v>
      </c>
      <c r="N134" s="14">
        <f t="shared" ref="N134:N164" si="67">(D134-$D$1)/($D$2-$D$1)</f>
        <v>0.15646643376519639</v>
      </c>
      <c r="O134" s="14">
        <f t="shared" ref="O134:O164" si="68">(D134-$D$1)/($D$1-$D$3)</f>
        <v>0.63936884586122089</v>
      </c>
      <c r="P134" s="19">
        <f t="shared" ref="P134:P164" si="69">(N134*L134)+(O134*M134)</f>
        <v>0.15646643376519639</v>
      </c>
      <c r="Q134" s="116">
        <f t="shared" ref="Q134:Q164" si="70">(P134*30)+100</f>
        <v>104.69399301295589</v>
      </c>
      <c r="R134" s="36">
        <f t="shared" ref="R134:R164" si="71">IF(E134&gt;=$E$1,1,0)</f>
        <v>0</v>
      </c>
      <c r="S134" s="34">
        <f t="shared" ref="S134:S164" si="72">IF(E134&lt;$E$1,1,0)</f>
        <v>1</v>
      </c>
      <c r="T134" s="14">
        <f t="shared" ref="T134:T164" si="73">(E134-$E$1)/($E$2-$E$1)</f>
        <v>-0.54492845996034345</v>
      </c>
      <c r="U134" s="14">
        <f t="shared" ref="U134:U164" si="74">(E134-$E$1)/($E$1-$E$3)</f>
        <v>-0.69929133749426409</v>
      </c>
      <c r="V134" s="19">
        <f t="shared" ref="V134:V164" si="75">(T134*R134)+(U134*S134)</f>
        <v>-0.69929133749426409</v>
      </c>
      <c r="W134" s="19">
        <f t="shared" ref="W134:W164" si="76">(V134*30)+100</f>
        <v>79.021259875172078</v>
      </c>
    </row>
    <row r="135" spans="1:23" x14ac:dyDescent="0.3">
      <c r="A135" s="151">
        <v>2020</v>
      </c>
      <c r="B135" s="2" t="s">
        <v>5</v>
      </c>
      <c r="C135" s="12">
        <v>2.330508</v>
      </c>
      <c r="D135" s="12">
        <v>4.2319749999999994</v>
      </c>
      <c r="E135" s="12">
        <v>23.854994999999999</v>
      </c>
      <c r="F135" s="36">
        <f t="shared" si="59"/>
        <v>0</v>
      </c>
      <c r="G135" s="34">
        <f t="shared" si="60"/>
        <v>1</v>
      </c>
      <c r="H135" s="14">
        <f t="shared" si="61"/>
        <v>-0.2837078567560215</v>
      </c>
      <c r="I135" s="14">
        <f t="shared" si="62"/>
        <v>-0.83371201092468972</v>
      </c>
      <c r="J135" s="154">
        <f t="shared" si="63"/>
        <v>-0.83371201092468972</v>
      </c>
      <c r="K135" s="155">
        <f t="shared" si="64"/>
        <v>74.98863967225931</v>
      </c>
      <c r="L135" s="36">
        <f t="shared" si="65"/>
        <v>0</v>
      </c>
      <c r="M135" s="34">
        <f t="shared" si="66"/>
        <v>1</v>
      </c>
      <c r="N135" s="14">
        <f t="shared" si="67"/>
        <v>-4.8772140330931218E-2</v>
      </c>
      <c r="O135" s="14">
        <f t="shared" si="68"/>
        <v>-0.19929761497833326</v>
      </c>
      <c r="P135" s="19">
        <f t="shared" si="69"/>
        <v>-0.19929761497833326</v>
      </c>
      <c r="Q135" s="116">
        <f t="shared" si="70"/>
        <v>94.021071550650007</v>
      </c>
      <c r="R135" s="36">
        <f t="shared" si="71"/>
        <v>0</v>
      </c>
      <c r="S135" s="34">
        <f t="shared" si="72"/>
        <v>1</v>
      </c>
      <c r="T135" s="14">
        <f t="shared" si="73"/>
        <v>-0.57022035779436686</v>
      </c>
      <c r="U135" s="14">
        <f t="shared" si="74"/>
        <v>-0.73174771730127519</v>
      </c>
      <c r="V135" s="19">
        <f t="shared" si="75"/>
        <v>-0.73174771730127519</v>
      </c>
      <c r="W135" s="19">
        <f t="shared" si="76"/>
        <v>78.047568480961743</v>
      </c>
    </row>
    <row r="136" spans="1:23" x14ac:dyDescent="0.3">
      <c r="A136" s="151">
        <v>2020</v>
      </c>
      <c r="B136" s="2" t="s">
        <v>6</v>
      </c>
      <c r="C136" s="12">
        <v>5.8548859999999996</v>
      </c>
      <c r="D136" s="12">
        <v>6.399813</v>
      </c>
      <c r="E136" s="12">
        <v>29.683534999999999</v>
      </c>
      <c r="F136" s="36">
        <f t="shared" si="59"/>
        <v>0</v>
      </c>
      <c r="G136" s="34">
        <f t="shared" si="60"/>
        <v>1</v>
      </c>
      <c r="H136" s="14">
        <f t="shared" si="61"/>
        <v>-6.3811903056500474E-2</v>
      </c>
      <c r="I136" s="14">
        <f t="shared" si="62"/>
        <v>-0.18751948087189241</v>
      </c>
      <c r="J136" s="14">
        <f t="shared" si="63"/>
        <v>-0.18751948087189241</v>
      </c>
      <c r="K136" s="153">
        <f t="shared" si="64"/>
        <v>94.374415573843223</v>
      </c>
      <c r="L136" s="36">
        <f t="shared" si="65"/>
        <v>1</v>
      </c>
      <c r="M136" s="34">
        <f t="shared" si="66"/>
        <v>0</v>
      </c>
      <c r="N136" s="14">
        <f t="shared" si="67"/>
        <v>0.14621729994998972</v>
      </c>
      <c r="O136" s="14">
        <f t="shared" si="68"/>
        <v>0.59748780658132183</v>
      </c>
      <c r="P136" s="19">
        <f t="shared" si="69"/>
        <v>0.14621729994998972</v>
      </c>
      <c r="Q136" s="116">
        <f t="shared" si="70"/>
        <v>104.3865189984997</v>
      </c>
      <c r="R136" s="36">
        <f t="shared" si="71"/>
        <v>0</v>
      </c>
      <c r="S136" s="34">
        <f t="shared" si="72"/>
        <v>1</v>
      </c>
      <c r="T136" s="14">
        <f t="shared" si="73"/>
        <v>-0.37763601826143639</v>
      </c>
      <c r="U136" s="14">
        <f t="shared" si="74"/>
        <v>-0.48460966108333964</v>
      </c>
      <c r="V136" s="19">
        <f t="shared" si="75"/>
        <v>-0.48460966108333964</v>
      </c>
      <c r="W136" s="19">
        <f t="shared" si="76"/>
        <v>85.461710167499817</v>
      </c>
    </row>
    <row r="137" spans="1:23" x14ac:dyDescent="0.3">
      <c r="A137" s="151">
        <v>2020</v>
      </c>
      <c r="B137" s="2" t="s">
        <v>7</v>
      </c>
      <c r="C137" s="12">
        <v>1.666687</v>
      </c>
      <c r="D137" s="12">
        <v>4.9769549999999994</v>
      </c>
      <c r="E137" s="12">
        <v>21.263403</v>
      </c>
      <c r="F137" s="36">
        <f t="shared" si="59"/>
        <v>0</v>
      </c>
      <c r="G137" s="34">
        <f t="shared" si="60"/>
        <v>1</v>
      </c>
      <c r="H137" s="14">
        <f t="shared" si="61"/>
        <v>-0.32512553439467717</v>
      </c>
      <c r="I137" s="14">
        <f t="shared" si="62"/>
        <v>-0.95542318137580995</v>
      </c>
      <c r="J137" s="14">
        <f t="shared" si="63"/>
        <v>-0.95542318137580995</v>
      </c>
      <c r="K137" s="153">
        <f t="shared" si="64"/>
        <v>71.337304558725705</v>
      </c>
      <c r="L137" s="36">
        <f t="shared" si="65"/>
        <v>1</v>
      </c>
      <c r="M137" s="34">
        <f t="shared" si="66"/>
        <v>0</v>
      </c>
      <c r="N137" s="14">
        <f t="shared" si="67"/>
        <v>1.8236203106392252E-2</v>
      </c>
      <c r="O137" s="14">
        <f t="shared" si="68"/>
        <v>7.45186034630409E-2</v>
      </c>
      <c r="P137" s="19">
        <f t="shared" si="69"/>
        <v>1.8236203106392252E-2</v>
      </c>
      <c r="Q137" s="116">
        <f t="shared" si="70"/>
        <v>100.54708609319177</v>
      </c>
      <c r="R137" s="36">
        <f t="shared" si="71"/>
        <v>0</v>
      </c>
      <c r="S137" s="34">
        <f t="shared" si="72"/>
        <v>1</v>
      </c>
      <c r="T137" s="14">
        <f t="shared" si="73"/>
        <v>-0.65585072726233407</v>
      </c>
      <c r="U137" s="14">
        <f t="shared" si="74"/>
        <v>-0.84163475751888572</v>
      </c>
      <c r="V137" s="19">
        <f t="shared" si="75"/>
        <v>-0.84163475751888572</v>
      </c>
      <c r="W137" s="19">
        <f t="shared" si="76"/>
        <v>74.750957274433432</v>
      </c>
    </row>
    <row r="138" spans="1:23" x14ac:dyDescent="0.3">
      <c r="A138" s="151">
        <v>2020</v>
      </c>
      <c r="B138" s="2" t="s">
        <v>8</v>
      </c>
      <c r="C138" s="12">
        <v>3.3677769999999998</v>
      </c>
      <c r="D138" s="12">
        <v>5.9662629999999996</v>
      </c>
      <c r="E138" s="12">
        <v>27.654995999999997</v>
      </c>
      <c r="F138" s="36">
        <f t="shared" si="59"/>
        <v>0</v>
      </c>
      <c r="G138" s="34">
        <f t="shared" si="60"/>
        <v>1</v>
      </c>
      <c r="H138" s="14">
        <f t="shared" si="61"/>
        <v>-0.2189896976942102</v>
      </c>
      <c r="I138" s="14">
        <f t="shared" si="62"/>
        <v>-0.64352938027175322</v>
      </c>
      <c r="J138" s="14">
        <f t="shared" si="63"/>
        <v>-0.64352938027175322</v>
      </c>
      <c r="K138" s="113">
        <f t="shared" si="64"/>
        <v>80.694118591847399</v>
      </c>
      <c r="L138" s="36">
        <f t="shared" si="65"/>
        <v>1</v>
      </c>
      <c r="M138" s="34">
        <f t="shared" si="66"/>
        <v>0</v>
      </c>
      <c r="N138" s="14">
        <f t="shared" si="67"/>
        <v>0.10722099495220237</v>
      </c>
      <c r="O138" s="14">
        <f t="shared" si="68"/>
        <v>0.43813719112150029</v>
      </c>
      <c r="P138" s="19">
        <f t="shared" si="69"/>
        <v>0.10722099495220237</v>
      </c>
      <c r="Q138" s="116">
        <f t="shared" si="70"/>
        <v>103.21662984856607</v>
      </c>
      <c r="R138" s="36">
        <f t="shared" si="71"/>
        <v>0</v>
      </c>
      <c r="S138" s="34">
        <f t="shared" si="72"/>
        <v>1</v>
      </c>
      <c r="T138" s="14">
        <f t="shared" si="73"/>
        <v>-0.44466221067528133</v>
      </c>
      <c r="U138" s="14">
        <f t="shared" si="74"/>
        <v>-0.57062248512199687</v>
      </c>
      <c r="V138" s="19">
        <f t="shared" si="75"/>
        <v>-0.57062248512199687</v>
      </c>
      <c r="W138" s="19">
        <f t="shared" si="76"/>
        <v>82.881325446340099</v>
      </c>
    </row>
    <row r="139" spans="1:23" x14ac:dyDescent="0.3">
      <c r="A139" s="151">
        <v>2020</v>
      </c>
      <c r="B139" s="2" t="s">
        <v>9</v>
      </c>
      <c r="C139" s="12">
        <v>13.687469</v>
      </c>
      <c r="D139" s="12">
        <v>10.523719999999999</v>
      </c>
      <c r="E139" s="12">
        <v>48.053342000000001</v>
      </c>
      <c r="F139" s="36">
        <f t="shared" si="59"/>
        <v>1</v>
      </c>
      <c r="G139" s="34">
        <f t="shared" si="60"/>
        <v>0</v>
      </c>
      <c r="H139" s="14">
        <f t="shared" si="61"/>
        <v>0.42488519717385392</v>
      </c>
      <c r="I139" s="14">
        <f t="shared" si="62"/>
        <v>1.2485797756830317</v>
      </c>
      <c r="J139" s="14">
        <f t="shared" si="63"/>
        <v>0.42488519717385392</v>
      </c>
      <c r="K139" s="113">
        <f t="shared" si="64"/>
        <v>112.74655591521562</v>
      </c>
      <c r="L139" s="36">
        <f t="shared" si="65"/>
        <v>1</v>
      </c>
      <c r="M139" s="34">
        <f t="shared" si="66"/>
        <v>0</v>
      </c>
      <c r="N139" s="14">
        <f t="shared" si="67"/>
        <v>0.51714830019104618</v>
      </c>
      <c r="O139" s="14">
        <f t="shared" si="68"/>
        <v>2.1132232893377876</v>
      </c>
      <c r="P139" s="19">
        <f t="shared" si="69"/>
        <v>0.51714830019104618</v>
      </c>
      <c r="Q139" s="116">
        <f t="shared" si="70"/>
        <v>115.51444900573139</v>
      </c>
      <c r="R139" s="36">
        <f t="shared" si="71"/>
        <v>1</v>
      </c>
      <c r="S139" s="34">
        <f t="shared" si="72"/>
        <v>0</v>
      </c>
      <c r="T139" s="14">
        <f t="shared" si="73"/>
        <v>0.22933196144572904</v>
      </c>
      <c r="U139" s="14">
        <f t="shared" si="74"/>
        <v>0.294295243932089</v>
      </c>
      <c r="V139" s="19">
        <f t="shared" si="75"/>
        <v>0.22933196144572904</v>
      </c>
      <c r="W139" s="19">
        <f t="shared" si="76"/>
        <v>106.87995884337187</v>
      </c>
    </row>
    <row r="140" spans="1:23" x14ac:dyDescent="0.3">
      <c r="A140" s="151">
        <v>2020</v>
      </c>
      <c r="B140" s="2" t="s">
        <v>10</v>
      </c>
      <c r="C140" s="12">
        <v>2.6226879999999997</v>
      </c>
      <c r="D140" s="12">
        <v>6.8657349999999999</v>
      </c>
      <c r="E140" s="12">
        <v>27.127120999999999</v>
      </c>
      <c r="F140" s="36">
        <f t="shared" si="59"/>
        <v>0</v>
      </c>
      <c r="G140" s="34">
        <f t="shared" si="60"/>
        <v>1</v>
      </c>
      <c r="H140" s="14">
        <f t="shared" si="61"/>
        <v>-0.26547791667810533</v>
      </c>
      <c r="I140" s="14">
        <f t="shared" si="62"/>
        <v>-0.78014098834117951</v>
      </c>
      <c r="J140" s="14">
        <f t="shared" si="63"/>
        <v>-0.78014098834117951</v>
      </c>
      <c r="K140" s="113">
        <f t="shared" si="64"/>
        <v>76.595770349764621</v>
      </c>
      <c r="L140" s="36">
        <f t="shared" si="65"/>
        <v>1</v>
      </c>
      <c r="M140" s="34">
        <f t="shared" si="66"/>
        <v>0</v>
      </c>
      <c r="N140" s="14">
        <f t="shared" si="67"/>
        <v>0.18812535304001177</v>
      </c>
      <c r="O140" s="14">
        <f t="shared" si="68"/>
        <v>0.76873669934172073</v>
      </c>
      <c r="P140" s="19">
        <f t="shared" si="69"/>
        <v>0.18812535304001177</v>
      </c>
      <c r="Q140" s="116">
        <f t="shared" si="70"/>
        <v>105.64376059120035</v>
      </c>
      <c r="R140" s="36">
        <f t="shared" si="71"/>
        <v>0</v>
      </c>
      <c r="S140" s="34">
        <f t="shared" si="72"/>
        <v>1</v>
      </c>
      <c r="T140" s="14">
        <f t="shared" si="73"/>
        <v>-0.46210405000913596</v>
      </c>
      <c r="U140" s="14">
        <f t="shared" si="74"/>
        <v>-0.59300510605726409</v>
      </c>
      <c r="V140" s="19">
        <f t="shared" si="75"/>
        <v>-0.59300510605726409</v>
      </c>
      <c r="W140" s="19">
        <f t="shared" si="76"/>
        <v>82.209846818282074</v>
      </c>
    </row>
    <row r="141" spans="1:23" x14ac:dyDescent="0.3">
      <c r="A141" s="151">
        <v>2020</v>
      </c>
      <c r="B141" s="2" t="s">
        <v>11</v>
      </c>
      <c r="C141" s="12">
        <v>1.423562</v>
      </c>
      <c r="D141" s="12">
        <v>5.242769</v>
      </c>
      <c r="E141" s="12">
        <v>17.528493999999998</v>
      </c>
      <c r="F141" s="36">
        <f t="shared" si="59"/>
        <v>0</v>
      </c>
      <c r="G141" s="34">
        <f t="shared" si="60"/>
        <v>1</v>
      </c>
      <c r="H141" s="14">
        <f t="shared" si="61"/>
        <v>-0.34029479369183424</v>
      </c>
      <c r="I141" s="14">
        <f t="shared" si="62"/>
        <v>-1</v>
      </c>
      <c r="J141" s="14">
        <f t="shared" si="63"/>
        <v>-1</v>
      </c>
      <c r="K141" s="117">
        <f t="shared" si="64"/>
        <v>70</v>
      </c>
      <c r="L141" s="36">
        <f t="shared" si="65"/>
        <v>1</v>
      </c>
      <c r="M141" s="34">
        <f t="shared" si="66"/>
        <v>0</v>
      </c>
      <c r="N141" s="14">
        <f t="shared" si="67"/>
        <v>4.214524201005241E-2</v>
      </c>
      <c r="O141" s="14">
        <f t="shared" si="68"/>
        <v>0.17221811793158451</v>
      </c>
      <c r="P141" s="19">
        <f t="shared" si="69"/>
        <v>4.214524201005241E-2</v>
      </c>
      <c r="Q141" s="116">
        <f t="shared" si="70"/>
        <v>101.26435726030157</v>
      </c>
      <c r="R141" s="36">
        <f t="shared" si="71"/>
        <v>0</v>
      </c>
      <c r="S141" s="34">
        <f t="shared" si="72"/>
        <v>1</v>
      </c>
      <c r="T141" s="14">
        <f t="shared" si="73"/>
        <v>-0.77925812997049049</v>
      </c>
      <c r="U141" s="14">
        <f t="shared" si="74"/>
        <v>-1</v>
      </c>
      <c r="V141" s="19">
        <f t="shared" si="75"/>
        <v>-1</v>
      </c>
      <c r="W141" s="35">
        <f t="shared" si="76"/>
        <v>70</v>
      </c>
    </row>
    <row r="142" spans="1:23" x14ac:dyDescent="0.3">
      <c r="A142" s="151">
        <v>2020</v>
      </c>
      <c r="B142" s="2" t="s">
        <v>12</v>
      </c>
      <c r="C142" s="12">
        <v>2.7196560000000001</v>
      </c>
      <c r="D142" s="12">
        <v>5.3834989999999996</v>
      </c>
      <c r="E142" s="12">
        <v>27.409162999999999</v>
      </c>
      <c r="F142" s="36">
        <f t="shared" si="59"/>
        <v>0</v>
      </c>
      <c r="G142" s="34">
        <f t="shared" si="60"/>
        <v>1</v>
      </c>
      <c r="H142" s="14">
        <f t="shared" si="61"/>
        <v>-0.25942780774020613</v>
      </c>
      <c r="I142" s="14">
        <f t="shared" si="62"/>
        <v>-0.76236196541737278</v>
      </c>
      <c r="J142" s="14">
        <f t="shared" si="63"/>
        <v>-0.76236196541737278</v>
      </c>
      <c r="K142" s="153">
        <f t="shared" si="64"/>
        <v>77.129141037478817</v>
      </c>
      <c r="L142" s="36">
        <f t="shared" si="65"/>
        <v>1</v>
      </c>
      <c r="M142" s="34">
        <f t="shared" si="66"/>
        <v>0</v>
      </c>
      <c r="N142" s="14">
        <f t="shared" si="67"/>
        <v>5.4803412929989193E-2</v>
      </c>
      <c r="O142" s="14">
        <f t="shared" si="68"/>
        <v>0.22394320641886534</v>
      </c>
      <c r="P142" s="19">
        <f t="shared" si="69"/>
        <v>5.4803412929989193E-2</v>
      </c>
      <c r="Q142" s="116">
        <f t="shared" si="70"/>
        <v>101.64410238789968</v>
      </c>
      <c r="R142" s="36">
        <f t="shared" si="71"/>
        <v>0</v>
      </c>
      <c r="S142" s="34">
        <f t="shared" si="72"/>
        <v>1</v>
      </c>
      <c r="T142" s="14">
        <f t="shared" si="73"/>
        <v>-0.45278492853265184</v>
      </c>
      <c r="U142" s="14">
        <f t="shared" si="74"/>
        <v>-0.58104614006375299</v>
      </c>
      <c r="V142" s="19">
        <f t="shared" si="75"/>
        <v>-0.58104614006375299</v>
      </c>
      <c r="W142" s="19">
        <f t="shared" si="76"/>
        <v>82.568615798087407</v>
      </c>
    </row>
    <row r="143" spans="1:23" x14ac:dyDescent="0.3">
      <c r="A143" s="151">
        <v>2020</v>
      </c>
      <c r="B143" s="2" t="s">
        <v>13</v>
      </c>
      <c r="C143" s="12">
        <v>5.2849699999999995</v>
      </c>
      <c r="D143" s="12">
        <v>7.0061139999999993</v>
      </c>
      <c r="E143" s="12">
        <v>33.445307999999997</v>
      </c>
      <c r="F143" s="36">
        <f t="shared" si="59"/>
        <v>0</v>
      </c>
      <c r="G143" s="34">
        <f t="shared" si="60"/>
        <v>1</v>
      </c>
      <c r="H143" s="14">
        <f t="shared" si="61"/>
        <v>-9.9370581027086E-2</v>
      </c>
      <c r="I143" s="14">
        <f t="shared" si="62"/>
        <v>-0.29201322755785231</v>
      </c>
      <c r="J143" s="14">
        <f t="shared" si="63"/>
        <v>-0.29201322755785231</v>
      </c>
      <c r="K143" s="153">
        <f t="shared" si="64"/>
        <v>91.239603173264427</v>
      </c>
      <c r="L143" s="36">
        <f t="shared" si="65"/>
        <v>1</v>
      </c>
      <c r="M143" s="34">
        <f t="shared" si="66"/>
        <v>0</v>
      </c>
      <c r="N143" s="14">
        <f t="shared" si="67"/>
        <v>0.20075195273851101</v>
      </c>
      <c r="O143" s="14">
        <f t="shared" si="68"/>
        <v>0.82033277833522589</v>
      </c>
      <c r="P143" s="19">
        <f t="shared" si="69"/>
        <v>0.20075195273851101</v>
      </c>
      <c r="Q143" s="116">
        <f t="shared" si="70"/>
        <v>106.02255858215533</v>
      </c>
      <c r="R143" s="36">
        <f t="shared" si="71"/>
        <v>0</v>
      </c>
      <c r="S143" s="34">
        <f t="shared" si="72"/>
        <v>1</v>
      </c>
      <c r="T143" s="14">
        <f t="shared" si="73"/>
        <v>-0.25334098576997033</v>
      </c>
      <c r="U143" s="14">
        <f t="shared" si="74"/>
        <v>-0.32510534831322713</v>
      </c>
      <c r="V143" s="19">
        <f t="shared" si="75"/>
        <v>-0.32510534831322713</v>
      </c>
      <c r="W143" s="19">
        <f t="shared" si="76"/>
        <v>90.246839550603184</v>
      </c>
    </row>
    <row r="144" spans="1:23" x14ac:dyDescent="0.3">
      <c r="A144" s="151">
        <v>2020</v>
      </c>
      <c r="B144" s="2" t="s">
        <v>14</v>
      </c>
      <c r="C144" s="12">
        <v>12.456393</v>
      </c>
      <c r="D144" s="12">
        <v>6.2755029999999996</v>
      </c>
      <c r="E144" s="12">
        <v>42.469836000000001</v>
      </c>
      <c r="F144" s="36">
        <f t="shared" si="59"/>
        <v>1</v>
      </c>
      <c r="G144" s="34">
        <f t="shared" si="60"/>
        <v>0</v>
      </c>
      <c r="H144" s="14">
        <f t="shared" si="61"/>
        <v>0.34807486891264255</v>
      </c>
      <c r="I144" s="14">
        <f t="shared" si="62"/>
        <v>1.0228627512528266</v>
      </c>
      <c r="J144" s="14">
        <f t="shared" si="63"/>
        <v>0.34807486891264255</v>
      </c>
      <c r="K144" s="153">
        <f t="shared" si="64"/>
        <v>110.44224606737927</v>
      </c>
      <c r="L144" s="36">
        <f t="shared" si="65"/>
        <v>1</v>
      </c>
      <c r="M144" s="34">
        <f t="shared" si="66"/>
        <v>0</v>
      </c>
      <c r="N144" s="14">
        <f t="shared" si="67"/>
        <v>0.13503605055712856</v>
      </c>
      <c r="O144" s="14">
        <f t="shared" si="68"/>
        <v>0.5517978630735132</v>
      </c>
      <c r="P144" s="19">
        <f t="shared" si="69"/>
        <v>0.13503605055712856</v>
      </c>
      <c r="Q144" s="116">
        <f t="shared" si="70"/>
        <v>104.05108151671385</v>
      </c>
      <c r="R144" s="36">
        <f t="shared" si="71"/>
        <v>1</v>
      </c>
      <c r="S144" s="34">
        <f t="shared" si="72"/>
        <v>0</v>
      </c>
      <c r="T144" s="14">
        <f t="shared" si="73"/>
        <v>4.4843939524603998E-2</v>
      </c>
      <c r="U144" s="14">
        <f t="shared" si="74"/>
        <v>5.7546963964690591E-2</v>
      </c>
      <c r="V144" s="19">
        <f t="shared" si="75"/>
        <v>4.4843939524603998E-2</v>
      </c>
      <c r="W144" s="19">
        <f t="shared" si="76"/>
        <v>101.34531818573812</v>
      </c>
    </row>
    <row r="145" spans="1:23" x14ac:dyDescent="0.3">
      <c r="A145" s="151">
        <v>2020</v>
      </c>
      <c r="B145" s="2" t="s">
        <v>15</v>
      </c>
      <c r="C145" s="12">
        <v>6.612616</v>
      </c>
      <c r="D145" s="12">
        <v>3.7525439999999999</v>
      </c>
      <c r="E145" s="12">
        <v>29.810502999999997</v>
      </c>
      <c r="F145" s="36">
        <f t="shared" si="59"/>
        <v>0</v>
      </c>
      <c r="G145" s="34">
        <f t="shared" si="60"/>
        <v>1</v>
      </c>
      <c r="H145" s="14">
        <f t="shared" si="61"/>
        <v>-1.6534976178413565E-2</v>
      </c>
      <c r="I145" s="14">
        <f t="shared" si="62"/>
        <v>-4.8590153258081838E-2</v>
      </c>
      <c r="J145" s="14">
        <f t="shared" si="63"/>
        <v>-4.8590153258081838E-2</v>
      </c>
      <c r="K145" s="153">
        <f t="shared" si="64"/>
        <v>98.542295402257551</v>
      </c>
      <c r="L145" s="36">
        <f t="shared" si="65"/>
        <v>0</v>
      </c>
      <c r="M145" s="34">
        <f t="shared" si="66"/>
        <v>1</v>
      </c>
      <c r="N145" s="14">
        <f t="shared" si="67"/>
        <v>-9.1895280687047345E-2</v>
      </c>
      <c r="O145" s="14">
        <f t="shared" si="68"/>
        <v>-0.3755117192812224</v>
      </c>
      <c r="P145" s="19">
        <f t="shared" si="69"/>
        <v>-0.3755117192812224</v>
      </c>
      <c r="Q145" s="116">
        <f t="shared" si="70"/>
        <v>88.734648421563321</v>
      </c>
      <c r="R145" s="36">
        <f t="shared" si="71"/>
        <v>0</v>
      </c>
      <c r="S145" s="34">
        <f t="shared" si="72"/>
        <v>1</v>
      </c>
      <c r="T145" s="14">
        <f t="shared" si="73"/>
        <v>-0.3734407912540183</v>
      </c>
      <c r="U145" s="14">
        <f t="shared" si="74"/>
        <v>-0.47922604447920231</v>
      </c>
      <c r="V145" s="19">
        <f t="shared" si="75"/>
        <v>-0.47922604447920231</v>
      </c>
      <c r="W145" s="19">
        <f t="shared" si="76"/>
        <v>85.623218665623938</v>
      </c>
    </row>
    <row r="146" spans="1:23" x14ac:dyDescent="0.3">
      <c r="A146" s="151">
        <v>2020</v>
      </c>
      <c r="B146" s="2" t="s">
        <v>16</v>
      </c>
      <c r="C146" s="12">
        <v>2.8905339999999997</v>
      </c>
      <c r="D146" s="12">
        <v>6.9714899999999993</v>
      </c>
      <c r="E146" s="12">
        <v>29.400570999999999</v>
      </c>
      <c r="F146" s="36">
        <f t="shared" si="59"/>
        <v>0</v>
      </c>
      <c r="G146" s="34">
        <f t="shared" si="60"/>
        <v>1</v>
      </c>
      <c r="H146" s="14">
        <f t="shared" si="61"/>
        <v>-0.24876624397597127</v>
      </c>
      <c r="I146" s="14">
        <f t="shared" si="62"/>
        <v>-0.73103158963181258</v>
      </c>
      <c r="J146" s="154">
        <f t="shared" si="63"/>
        <v>-0.73103158963181258</v>
      </c>
      <c r="K146" s="155">
        <f t="shared" si="64"/>
        <v>78.069052311045624</v>
      </c>
      <c r="L146" s="36">
        <f t="shared" si="65"/>
        <v>1</v>
      </c>
      <c r="M146" s="34">
        <f t="shared" si="66"/>
        <v>0</v>
      </c>
      <c r="N146" s="14">
        <f t="shared" si="67"/>
        <v>0.19763764512867735</v>
      </c>
      <c r="O146" s="14">
        <f t="shared" si="68"/>
        <v>0.80760678200335911</v>
      </c>
      <c r="P146" s="19">
        <f t="shared" si="69"/>
        <v>0.19763764512867735</v>
      </c>
      <c r="Q146" s="116">
        <f t="shared" si="70"/>
        <v>105.92912935386032</v>
      </c>
      <c r="R146" s="36">
        <f t="shared" si="71"/>
        <v>0</v>
      </c>
      <c r="S146" s="34">
        <f t="shared" si="72"/>
        <v>1</v>
      </c>
      <c r="T146" s="14">
        <f t="shared" si="73"/>
        <v>-0.38698560410138882</v>
      </c>
      <c r="U146" s="14">
        <f t="shared" si="74"/>
        <v>-0.49660772113605467</v>
      </c>
      <c r="V146" s="19">
        <f t="shared" si="75"/>
        <v>-0.49660772113605467</v>
      </c>
      <c r="W146" s="19">
        <f t="shared" si="76"/>
        <v>85.10176836591836</v>
      </c>
    </row>
    <row r="147" spans="1:23" x14ac:dyDescent="0.3">
      <c r="A147" s="151">
        <v>2020</v>
      </c>
      <c r="B147" s="2" t="s">
        <v>17</v>
      </c>
      <c r="C147" s="12">
        <v>2.895743</v>
      </c>
      <c r="D147" s="12">
        <v>5.6715439999999999</v>
      </c>
      <c r="E147" s="12">
        <v>24.859392999999997</v>
      </c>
      <c r="F147" s="36">
        <f t="shared" si="59"/>
        <v>0</v>
      </c>
      <c r="G147" s="34">
        <f t="shared" si="60"/>
        <v>1</v>
      </c>
      <c r="H147" s="14">
        <f t="shared" si="61"/>
        <v>-0.24844123967086529</v>
      </c>
      <c r="I147" s="14">
        <f t="shared" si="62"/>
        <v>-0.73007652269828693</v>
      </c>
      <c r="J147" s="154">
        <f t="shared" si="63"/>
        <v>-0.73007652269828693</v>
      </c>
      <c r="K147" s="155">
        <f t="shared" si="64"/>
        <v>78.097704319051388</v>
      </c>
      <c r="L147" s="36">
        <f t="shared" si="65"/>
        <v>1</v>
      </c>
      <c r="M147" s="34">
        <f t="shared" si="66"/>
        <v>0</v>
      </c>
      <c r="N147" s="14">
        <f t="shared" si="67"/>
        <v>8.0712052471190107E-2</v>
      </c>
      <c r="O147" s="14">
        <f t="shared" si="68"/>
        <v>0.32981368970827674</v>
      </c>
      <c r="P147" s="19">
        <f t="shared" si="69"/>
        <v>8.0712052471190107E-2</v>
      </c>
      <c r="Q147" s="116">
        <f t="shared" si="70"/>
        <v>102.4213615741357</v>
      </c>
      <c r="R147" s="36">
        <f t="shared" si="71"/>
        <v>0</v>
      </c>
      <c r="S147" s="34">
        <f t="shared" si="72"/>
        <v>1</v>
      </c>
      <c r="T147" s="14">
        <f t="shared" si="73"/>
        <v>-0.53703343183036967</v>
      </c>
      <c r="U147" s="14">
        <f t="shared" si="74"/>
        <v>-0.68915987036376047</v>
      </c>
      <c r="V147" s="19">
        <f t="shared" si="75"/>
        <v>-0.68915987036376047</v>
      </c>
      <c r="W147" s="19">
        <f t="shared" si="76"/>
        <v>79.325203889087192</v>
      </c>
    </row>
    <row r="148" spans="1:23" x14ac:dyDescent="0.3">
      <c r="A148" s="151">
        <v>2020</v>
      </c>
      <c r="B148" s="2" t="s">
        <v>18</v>
      </c>
      <c r="C148" s="12">
        <v>7.0304489999999999</v>
      </c>
      <c r="D148" s="12">
        <v>7.9840999999999998</v>
      </c>
      <c r="E148" s="12">
        <v>42.266300999999999</v>
      </c>
      <c r="F148" s="36">
        <f t="shared" si="59"/>
        <v>1</v>
      </c>
      <c r="G148" s="34">
        <f t="shared" si="60"/>
        <v>0</v>
      </c>
      <c r="H148" s="14">
        <f t="shared" si="61"/>
        <v>9.5348114613151933E-3</v>
      </c>
      <c r="I148" s="14">
        <f t="shared" si="62"/>
        <v>2.8019269286704906E-2</v>
      </c>
      <c r="J148" s="154">
        <f t="shared" si="63"/>
        <v>9.5348114613151933E-3</v>
      </c>
      <c r="K148" s="155">
        <f t="shared" si="64"/>
        <v>100.28604434383945</v>
      </c>
      <c r="L148" s="36">
        <f t="shared" si="65"/>
        <v>1</v>
      </c>
      <c r="M148" s="34">
        <f t="shared" si="66"/>
        <v>0</v>
      </c>
      <c r="N148" s="14">
        <f t="shared" si="67"/>
        <v>0.28871837031333752</v>
      </c>
      <c r="O148" s="14">
        <f t="shared" si="68"/>
        <v>1.1797899828354887</v>
      </c>
      <c r="P148" s="19">
        <f t="shared" si="69"/>
        <v>0.28871837031333752</v>
      </c>
      <c r="Q148" s="116">
        <f t="shared" si="70"/>
        <v>108.66155110940012</v>
      </c>
      <c r="R148" s="36">
        <f t="shared" si="71"/>
        <v>1</v>
      </c>
      <c r="S148" s="34">
        <f t="shared" si="72"/>
        <v>0</v>
      </c>
      <c r="T148" s="14">
        <f t="shared" si="73"/>
        <v>3.8118815643351497E-2</v>
      </c>
      <c r="U148" s="14">
        <f t="shared" si="74"/>
        <v>4.8916801990625376E-2</v>
      </c>
      <c r="V148" s="19">
        <f t="shared" si="75"/>
        <v>3.8118815643351497E-2</v>
      </c>
      <c r="W148" s="19">
        <f t="shared" si="76"/>
        <v>101.14356446930054</v>
      </c>
    </row>
    <row r="149" spans="1:23" x14ac:dyDescent="0.3">
      <c r="A149" s="151">
        <v>2020</v>
      </c>
      <c r="B149" s="2" t="s">
        <v>19</v>
      </c>
      <c r="C149" s="12">
        <v>4.4382199999999994</v>
      </c>
      <c r="D149" s="12">
        <v>5.858555</v>
      </c>
      <c r="E149" s="12">
        <v>27.449949</v>
      </c>
      <c r="F149" s="36">
        <f t="shared" si="59"/>
        <v>0</v>
      </c>
      <c r="G149" s="34">
        <f t="shared" si="60"/>
        <v>1</v>
      </c>
      <c r="H149" s="14">
        <f t="shared" si="61"/>
        <v>-0.15220171854839315</v>
      </c>
      <c r="I149" s="14">
        <f t="shared" si="62"/>
        <v>-0.44726431720323268</v>
      </c>
      <c r="J149" s="154">
        <f t="shared" si="63"/>
        <v>-0.44726431720323268</v>
      </c>
      <c r="K149" s="155">
        <f t="shared" si="64"/>
        <v>86.582070483903024</v>
      </c>
      <c r="L149" s="36">
        <f t="shared" si="65"/>
        <v>1</v>
      </c>
      <c r="M149" s="34">
        <f t="shared" si="66"/>
        <v>0</v>
      </c>
      <c r="N149" s="14">
        <f t="shared" si="67"/>
        <v>9.7533037349384552E-2</v>
      </c>
      <c r="O149" s="14">
        <f t="shared" si="68"/>
        <v>0.39854928640475162</v>
      </c>
      <c r="P149" s="19">
        <f t="shared" si="69"/>
        <v>9.7533037349384552E-2</v>
      </c>
      <c r="Q149" s="116">
        <f t="shared" si="70"/>
        <v>102.92599112048154</v>
      </c>
      <c r="R149" s="36">
        <f t="shared" si="71"/>
        <v>0</v>
      </c>
      <c r="S149" s="34">
        <f t="shared" si="72"/>
        <v>1</v>
      </c>
      <c r="T149" s="14">
        <f t="shared" si="73"/>
        <v>-0.4514372934692929</v>
      </c>
      <c r="U149" s="14">
        <f t="shared" si="74"/>
        <v>-0.5793167579610472</v>
      </c>
      <c r="V149" s="19">
        <f t="shared" si="75"/>
        <v>-0.5793167579610472</v>
      </c>
      <c r="W149" s="19">
        <f t="shared" si="76"/>
        <v>82.62049726116858</v>
      </c>
    </row>
    <row r="150" spans="1:23" x14ac:dyDescent="0.3">
      <c r="A150" s="151">
        <v>2020</v>
      </c>
      <c r="B150" s="2" t="s">
        <v>20</v>
      </c>
      <c r="C150" s="12">
        <v>4.4790289999999997</v>
      </c>
      <c r="D150" s="12">
        <v>5.3654389999999994</v>
      </c>
      <c r="E150" s="12">
        <v>28.937137999999997</v>
      </c>
      <c r="F150" s="36">
        <f t="shared" si="59"/>
        <v>0</v>
      </c>
      <c r="G150" s="34">
        <f t="shared" si="60"/>
        <v>1</v>
      </c>
      <c r="H150" s="14">
        <f t="shared" si="61"/>
        <v>-0.14965552912872143</v>
      </c>
      <c r="I150" s="14">
        <f t="shared" si="62"/>
        <v>-0.4397820122521392</v>
      </c>
      <c r="J150" s="154">
        <f t="shared" si="63"/>
        <v>-0.4397820122521392</v>
      </c>
      <c r="K150" s="155">
        <f t="shared" si="64"/>
        <v>86.806539632435829</v>
      </c>
      <c r="L150" s="36">
        <f t="shared" si="65"/>
        <v>1</v>
      </c>
      <c r="M150" s="34">
        <f t="shared" si="66"/>
        <v>0</v>
      </c>
      <c r="N150" s="14">
        <f t="shared" si="67"/>
        <v>5.3178979143205553E-2</v>
      </c>
      <c r="O150" s="14">
        <f t="shared" si="68"/>
        <v>0.21730528203827623</v>
      </c>
      <c r="P150" s="19">
        <f t="shared" si="69"/>
        <v>5.3178979143205553E-2</v>
      </c>
      <c r="Q150" s="116">
        <f t="shared" si="70"/>
        <v>101.59536937429617</v>
      </c>
      <c r="R150" s="36">
        <f t="shared" si="71"/>
        <v>0</v>
      </c>
      <c r="S150" s="34">
        <f t="shared" si="72"/>
        <v>1</v>
      </c>
      <c r="T150" s="14">
        <f t="shared" si="73"/>
        <v>-0.4022981760701434</v>
      </c>
      <c r="U150" s="14">
        <f t="shared" si="74"/>
        <v>-0.51625791326088299</v>
      </c>
      <c r="V150" s="19">
        <f t="shared" si="75"/>
        <v>-0.51625791326088299</v>
      </c>
      <c r="W150" s="19">
        <f t="shared" si="76"/>
        <v>84.512262602173507</v>
      </c>
    </row>
    <row r="151" spans="1:23" x14ac:dyDescent="0.3">
      <c r="A151" s="151">
        <v>2020</v>
      </c>
      <c r="B151" s="2" t="s">
        <v>21</v>
      </c>
      <c r="C151" s="12">
        <v>1.4591109999999998</v>
      </c>
      <c r="D151" s="12">
        <v>4.867864</v>
      </c>
      <c r="E151" s="12">
        <v>18.839041999999999</v>
      </c>
      <c r="F151" s="36">
        <f t="shared" si="59"/>
        <v>0</v>
      </c>
      <c r="G151" s="34">
        <f t="shared" si="60"/>
        <v>1</v>
      </c>
      <c r="H151" s="14">
        <f t="shared" si="61"/>
        <v>-0.33807679061212365</v>
      </c>
      <c r="I151" s="14">
        <f t="shared" si="62"/>
        <v>-0.99348211280094056</v>
      </c>
      <c r="J151" s="154">
        <f t="shared" si="63"/>
        <v>-0.99348211280094056</v>
      </c>
      <c r="K151" s="155">
        <f t="shared" si="64"/>
        <v>70.195536615971776</v>
      </c>
      <c r="L151" s="36">
        <f t="shared" si="65"/>
        <v>1</v>
      </c>
      <c r="M151" s="34">
        <f t="shared" si="66"/>
        <v>0</v>
      </c>
      <c r="N151" s="14">
        <f t="shared" si="67"/>
        <v>8.4238494943207672E-3</v>
      </c>
      <c r="O151" s="14">
        <f t="shared" si="68"/>
        <v>3.4422379287911663E-2</v>
      </c>
      <c r="P151" s="19">
        <f t="shared" si="69"/>
        <v>8.4238494943207672E-3</v>
      </c>
      <c r="Q151" s="116">
        <f t="shared" si="70"/>
        <v>100.25271548482962</v>
      </c>
      <c r="R151" s="36">
        <f t="shared" si="71"/>
        <v>0</v>
      </c>
      <c r="S151" s="34">
        <f t="shared" si="72"/>
        <v>1</v>
      </c>
      <c r="T151" s="14">
        <f t="shared" si="73"/>
        <v>-0.73595551542101445</v>
      </c>
      <c r="U151" s="14">
        <f t="shared" si="74"/>
        <v>-0.94443097494393058</v>
      </c>
      <c r="V151" s="19">
        <f t="shared" si="75"/>
        <v>-0.94443097494393058</v>
      </c>
      <c r="W151" s="19">
        <f t="shared" si="76"/>
        <v>71.667070751682076</v>
      </c>
    </row>
    <row r="152" spans="1:23" x14ac:dyDescent="0.3">
      <c r="A152" s="151">
        <v>2020</v>
      </c>
      <c r="B152" s="2" t="s">
        <v>22</v>
      </c>
      <c r="C152" s="12">
        <v>11.812374999999999</v>
      </c>
      <c r="D152" s="12">
        <v>5.8146969999999998</v>
      </c>
      <c r="E152" s="12">
        <v>45.229898999999996</v>
      </c>
      <c r="F152" s="36">
        <f t="shared" si="59"/>
        <v>1</v>
      </c>
      <c r="G152" s="34">
        <f t="shared" si="60"/>
        <v>0</v>
      </c>
      <c r="H152" s="14">
        <f t="shared" si="61"/>
        <v>0.30789275669038424</v>
      </c>
      <c r="I152" s="14">
        <f t="shared" si="62"/>
        <v>0.90478244862366952</v>
      </c>
      <c r="J152" s="154">
        <f t="shared" si="63"/>
        <v>0.30789275669038424</v>
      </c>
      <c r="K152" s="155">
        <f t="shared" si="64"/>
        <v>109.23678270071153</v>
      </c>
      <c r="L152" s="36">
        <f t="shared" si="65"/>
        <v>1</v>
      </c>
      <c r="M152" s="34">
        <f t="shared" si="66"/>
        <v>0</v>
      </c>
      <c r="N152" s="14">
        <f t="shared" si="67"/>
        <v>9.3588163760195395E-2</v>
      </c>
      <c r="O152" s="14">
        <f t="shared" si="68"/>
        <v>0.38242934800586598</v>
      </c>
      <c r="P152" s="19">
        <f t="shared" si="69"/>
        <v>9.3588163760195395E-2</v>
      </c>
      <c r="Q152" s="116">
        <f t="shared" si="70"/>
        <v>102.80764491280586</v>
      </c>
      <c r="R152" s="36">
        <f t="shared" si="71"/>
        <v>1</v>
      </c>
      <c r="S152" s="34">
        <f t="shared" si="72"/>
        <v>0</v>
      </c>
      <c r="T152" s="14">
        <f t="shared" si="73"/>
        <v>0.13604086189697814</v>
      </c>
      <c r="U152" s="14">
        <f t="shared" si="74"/>
        <v>0.17457740466837329</v>
      </c>
      <c r="V152" s="19">
        <f t="shared" si="75"/>
        <v>0.13604086189697814</v>
      </c>
      <c r="W152" s="19">
        <f t="shared" si="76"/>
        <v>104.08122585690934</v>
      </c>
    </row>
    <row r="153" spans="1:23" x14ac:dyDescent="0.3">
      <c r="A153" s="151">
        <v>2020</v>
      </c>
      <c r="B153" s="2" t="s">
        <v>23</v>
      </c>
      <c r="C153" s="12">
        <v>6.9665569999999999</v>
      </c>
      <c r="D153" s="12">
        <v>6.2626019999999993</v>
      </c>
      <c r="E153" s="12">
        <v>36.779730999999998</v>
      </c>
      <c r="F153" s="36">
        <f t="shared" si="59"/>
        <v>1</v>
      </c>
      <c r="G153" s="34">
        <f t="shared" si="60"/>
        <v>0</v>
      </c>
      <c r="H153" s="14">
        <f t="shared" si="61"/>
        <v>5.5484081090726662E-3</v>
      </c>
      <c r="I153" s="14">
        <f t="shared" si="62"/>
        <v>1.6304710538995845E-2</v>
      </c>
      <c r="J153" s="154">
        <f t="shared" si="63"/>
        <v>5.5484081090726662E-3</v>
      </c>
      <c r="K153" s="155">
        <f t="shared" si="64"/>
        <v>100.16645224327218</v>
      </c>
      <c r="L153" s="36">
        <f t="shared" si="65"/>
        <v>1</v>
      </c>
      <c r="M153" s="34">
        <f t="shared" si="66"/>
        <v>0</v>
      </c>
      <c r="N153" s="14">
        <f t="shared" si="67"/>
        <v>0.13387565076292612</v>
      </c>
      <c r="O153" s="14">
        <f t="shared" si="68"/>
        <v>0.5470561209675342</v>
      </c>
      <c r="P153" s="19">
        <f t="shared" si="69"/>
        <v>0.13387565076292612</v>
      </c>
      <c r="Q153" s="116">
        <f t="shared" si="70"/>
        <v>104.01626952288778</v>
      </c>
      <c r="R153" s="36">
        <f t="shared" si="71"/>
        <v>0</v>
      </c>
      <c r="S153" s="34">
        <f t="shared" si="72"/>
        <v>1</v>
      </c>
      <c r="T153" s="14">
        <f t="shared" si="73"/>
        <v>-0.14316628487087507</v>
      </c>
      <c r="U153" s="14">
        <f t="shared" si="74"/>
        <v>-0.18372125918826998</v>
      </c>
      <c r="V153" s="19">
        <f t="shared" si="75"/>
        <v>-0.18372125918826998</v>
      </c>
      <c r="W153" s="19">
        <f t="shared" si="76"/>
        <v>94.488362224351903</v>
      </c>
    </row>
    <row r="154" spans="1:23" x14ac:dyDescent="0.3">
      <c r="A154" s="151">
        <v>2020</v>
      </c>
      <c r="B154" s="2" t="s">
        <v>24</v>
      </c>
      <c r="C154" s="12">
        <v>3.4717519999999999</v>
      </c>
      <c r="D154" s="12">
        <v>5.5523559999999996</v>
      </c>
      <c r="E154" s="12">
        <v>23.526751999999998</v>
      </c>
      <c r="F154" s="36">
        <f t="shared" si="59"/>
        <v>0</v>
      </c>
      <c r="G154" s="34">
        <f t="shared" si="60"/>
        <v>1</v>
      </c>
      <c r="H154" s="14">
        <f t="shared" si="61"/>
        <v>-0.21250240212435142</v>
      </c>
      <c r="I154" s="14">
        <f t="shared" si="62"/>
        <v>-0.62446562822465734</v>
      </c>
      <c r="J154" s="154">
        <f t="shared" si="63"/>
        <v>-0.62446562822465734</v>
      </c>
      <c r="K154" s="155">
        <f t="shared" si="64"/>
        <v>81.266031153260286</v>
      </c>
      <c r="L154" s="36">
        <f t="shared" si="65"/>
        <v>1</v>
      </c>
      <c r="M154" s="34">
        <f t="shared" si="66"/>
        <v>0</v>
      </c>
      <c r="N154" s="14">
        <f t="shared" si="67"/>
        <v>6.9991509050416761E-2</v>
      </c>
      <c r="O154" s="14">
        <f t="shared" si="68"/>
        <v>0.28600632918371155</v>
      </c>
      <c r="P154" s="19">
        <f t="shared" si="69"/>
        <v>6.9991509050416761E-2</v>
      </c>
      <c r="Q154" s="116">
        <f t="shared" si="70"/>
        <v>102.0997452715125</v>
      </c>
      <c r="R154" s="36">
        <f t="shared" si="71"/>
        <v>0</v>
      </c>
      <c r="S154" s="34">
        <f t="shared" si="72"/>
        <v>1</v>
      </c>
      <c r="T154" s="14">
        <f t="shared" si="73"/>
        <v>-0.58106603464677031</v>
      </c>
      <c r="U154" s="14">
        <f t="shared" si="74"/>
        <v>-0.74566566879292562</v>
      </c>
      <c r="V154" s="19">
        <f t="shared" si="75"/>
        <v>-0.74566566879292562</v>
      </c>
      <c r="W154" s="19">
        <f t="shared" si="76"/>
        <v>77.630029936212225</v>
      </c>
    </row>
    <row r="155" spans="1:23" x14ac:dyDescent="0.3">
      <c r="A155" s="151">
        <v>2020</v>
      </c>
      <c r="B155" s="2" t="s">
        <v>25</v>
      </c>
      <c r="C155" s="12">
        <v>3.0606789999999999</v>
      </c>
      <c r="D155" s="12">
        <v>6.7606229999999998</v>
      </c>
      <c r="E155" s="12">
        <v>22.427681999999997</v>
      </c>
      <c r="F155" s="36">
        <f t="shared" si="59"/>
        <v>0</v>
      </c>
      <c r="G155" s="34">
        <f t="shared" si="60"/>
        <v>1</v>
      </c>
      <c r="H155" s="14">
        <f t="shared" si="61"/>
        <v>-0.23815041416367388</v>
      </c>
      <c r="I155" s="14">
        <f t="shared" si="62"/>
        <v>-0.69983560894363628</v>
      </c>
      <c r="J155" s="154">
        <f t="shared" si="63"/>
        <v>-0.69983560894363628</v>
      </c>
      <c r="K155" s="155">
        <f t="shared" si="64"/>
        <v>79.004931731690917</v>
      </c>
      <c r="L155" s="36">
        <f t="shared" si="65"/>
        <v>1</v>
      </c>
      <c r="M155" s="34">
        <f t="shared" si="66"/>
        <v>0</v>
      </c>
      <c r="N155" s="14">
        <f t="shared" si="67"/>
        <v>0.17867089655073157</v>
      </c>
      <c r="O155" s="14">
        <f t="shared" si="68"/>
        <v>0.73010295031112959</v>
      </c>
      <c r="P155" s="19">
        <f t="shared" si="69"/>
        <v>0.17867089655073157</v>
      </c>
      <c r="Q155" s="116">
        <f t="shared" si="70"/>
        <v>105.36012689652195</v>
      </c>
      <c r="R155" s="36">
        <f t="shared" si="71"/>
        <v>0</v>
      </c>
      <c r="S155" s="34">
        <f t="shared" si="72"/>
        <v>1</v>
      </c>
      <c r="T155" s="14">
        <f t="shared" si="73"/>
        <v>-0.61738107581496304</v>
      </c>
      <c r="U155" s="14">
        <f t="shared" si="74"/>
        <v>-0.79226773782692839</v>
      </c>
      <c r="V155" s="19">
        <f t="shared" si="75"/>
        <v>-0.79226773782692839</v>
      </c>
      <c r="W155" s="19">
        <f t="shared" si="76"/>
        <v>76.231967865192146</v>
      </c>
    </row>
    <row r="156" spans="1:23" x14ac:dyDescent="0.3">
      <c r="A156" s="151">
        <v>2020</v>
      </c>
      <c r="B156" s="2" t="s">
        <v>26</v>
      </c>
      <c r="C156" s="12">
        <v>5.0047879999999996</v>
      </c>
      <c r="D156" s="12">
        <v>4.7033160000000001</v>
      </c>
      <c r="E156" s="12">
        <v>29.165016999999999</v>
      </c>
      <c r="F156" s="36">
        <f t="shared" si="59"/>
        <v>0</v>
      </c>
      <c r="G156" s="34">
        <f t="shared" si="60"/>
        <v>1</v>
      </c>
      <c r="H156" s="14">
        <f t="shared" si="61"/>
        <v>-0.11685193180712129</v>
      </c>
      <c r="I156" s="14">
        <f t="shared" si="62"/>
        <v>-0.34338442424993609</v>
      </c>
      <c r="J156" s="154">
        <f t="shared" si="63"/>
        <v>-0.34338442424993609</v>
      </c>
      <c r="K156" s="155">
        <f t="shared" si="64"/>
        <v>89.698467272501915</v>
      </c>
      <c r="L156" s="36">
        <f t="shared" si="65"/>
        <v>0</v>
      </c>
      <c r="M156" s="34">
        <f t="shared" si="66"/>
        <v>1</v>
      </c>
      <c r="N156" s="14">
        <f t="shared" si="67"/>
        <v>-6.3766671583741991E-3</v>
      </c>
      <c r="O156" s="14">
        <f t="shared" si="68"/>
        <v>-2.6056977355342136E-2</v>
      </c>
      <c r="P156" s="19">
        <f t="shared" si="69"/>
        <v>-2.6056977355342136E-2</v>
      </c>
      <c r="Q156" s="116">
        <f t="shared" si="70"/>
        <v>99.218290679339731</v>
      </c>
      <c r="R156" s="36">
        <f t="shared" si="71"/>
        <v>0</v>
      </c>
      <c r="S156" s="34">
        <f t="shared" si="72"/>
        <v>1</v>
      </c>
      <c r="T156" s="14">
        <f t="shared" si="73"/>
        <v>-0.39476868726017983</v>
      </c>
      <c r="U156" s="14">
        <f t="shared" si="74"/>
        <v>-0.50659553243946165</v>
      </c>
      <c r="V156" s="19">
        <f t="shared" si="75"/>
        <v>-0.50659553243946165</v>
      </c>
      <c r="W156" s="19">
        <f t="shared" si="76"/>
        <v>84.802134026816148</v>
      </c>
    </row>
    <row r="157" spans="1:23" x14ac:dyDescent="0.3">
      <c r="A157" s="151">
        <v>2020</v>
      </c>
      <c r="B157" s="2" t="s">
        <v>27</v>
      </c>
      <c r="C157" s="12">
        <v>3.5515629999999998</v>
      </c>
      <c r="D157" s="12">
        <v>4.866079</v>
      </c>
      <c r="E157" s="12">
        <v>28.737288999999997</v>
      </c>
      <c r="F157" s="36">
        <f t="shared" si="59"/>
        <v>0</v>
      </c>
      <c r="G157" s="34">
        <f t="shared" si="60"/>
        <v>1</v>
      </c>
      <c r="H157" s="14">
        <f t="shared" si="61"/>
        <v>-0.20752276714742429</v>
      </c>
      <c r="I157" s="14">
        <f t="shared" si="62"/>
        <v>-0.60983233065667686</v>
      </c>
      <c r="J157" s="154">
        <f t="shared" si="63"/>
        <v>-0.60983233065667686</v>
      </c>
      <c r="K157" s="155">
        <f t="shared" si="64"/>
        <v>81.705030080299693</v>
      </c>
      <c r="L157" s="36">
        <f t="shared" si="65"/>
        <v>1</v>
      </c>
      <c r="M157" s="34">
        <f t="shared" si="66"/>
        <v>0</v>
      </c>
      <c r="N157" s="14">
        <f t="shared" si="67"/>
        <v>8.2632949921386725E-3</v>
      </c>
      <c r="O157" s="14">
        <f t="shared" si="68"/>
        <v>3.3766305366574406E-2</v>
      </c>
      <c r="P157" s="19">
        <f t="shared" si="69"/>
        <v>8.2632949921386725E-3</v>
      </c>
      <c r="Q157" s="116">
        <f t="shared" si="70"/>
        <v>100.24789884976416</v>
      </c>
      <c r="R157" s="36">
        <f t="shared" si="71"/>
        <v>0</v>
      </c>
      <c r="S157" s="34">
        <f t="shared" si="72"/>
        <v>1</v>
      </c>
      <c r="T157" s="14">
        <f t="shared" si="73"/>
        <v>-0.4089015085807407</v>
      </c>
      <c r="U157" s="14">
        <f t="shared" si="74"/>
        <v>-0.5247317838008636</v>
      </c>
      <c r="V157" s="19">
        <f t="shared" si="75"/>
        <v>-0.5247317838008636</v>
      </c>
      <c r="W157" s="19">
        <f t="shared" si="76"/>
        <v>84.258046485974091</v>
      </c>
    </row>
    <row r="158" spans="1:23" x14ac:dyDescent="0.3">
      <c r="A158" s="151">
        <v>2020</v>
      </c>
      <c r="B158" s="2" t="s">
        <v>28</v>
      </c>
      <c r="C158" s="12">
        <v>1.9895699999999998</v>
      </c>
      <c r="D158" s="12">
        <v>4.6356320000000002</v>
      </c>
      <c r="E158" s="12">
        <v>22.257635000000001</v>
      </c>
      <c r="F158" s="36">
        <f t="shared" si="59"/>
        <v>0</v>
      </c>
      <c r="G158" s="34">
        <f t="shared" si="60"/>
        <v>1</v>
      </c>
      <c r="H158" s="14">
        <f t="shared" si="61"/>
        <v>-0.30497994694112862</v>
      </c>
      <c r="I158" s="14">
        <f t="shared" si="62"/>
        <v>-0.8962227827009126</v>
      </c>
      <c r="J158" s="154">
        <f t="shared" si="63"/>
        <v>-0.8962227827009126</v>
      </c>
      <c r="K158" s="155">
        <f t="shared" si="64"/>
        <v>73.113316518972624</v>
      </c>
      <c r="L158" s="36">
        <f t="shared" si="65"/>
        <v>0</v>
      </c>
      <c r="M158" s="34">
        <f t="shared" si="66"/>
        <v>1</v>
      </c>
      <c r="N158" s="14">
        <f t="shared" si="67"/>
        <v>-1.2464606052320066E-2</v>
      </c>
      <c r="O158" s="14">
        <f t="shared" si="68"/>
        <v>-5.0934124297523038E-2</v>
      </c>
      <c r="P158" s="19">
        <f t="shared" si="69"/>
        <v>-5.0934124297523038E-2</v>
      </c>
      <c r="Q158" s="116">
        <f t="shared" si="70"/>
        <v>98.471976271074311</v>
      </c>
      <c r="R158" s="36">
        <f t="shared" si="71"/>
        <v>0</v>
      </c>
      <c r="S158" s="34">
        <f t="shared" si="72"/>
        <v>1</v>
      </c>
      <c r="T158" s="14">
        <f t="shared" si="73"/>
        <v>-0.62299970229510315</v>
      </c>
      <c r="U158" s="14">
        <f t="shared" si="74"/>
        <v>-0.79947796286539263</v>
      </c>
      <c r="V158" s="19">
        <f t="shared" si="75"/>
        <v>-0.79947796286539263</v>
      </c>
      <c r="W158" s="19">
        <f t="shared" si="76"/>
        <v>76.015661114038224</v>
      </c>
    </row>
    <row r="159" spans="1:23" x14ac:dyDescent="0.3">
      <c r="A159" s="151">
        <v>2020</v>
      </c>
      <c r="B159" s="2" t="s">
        <v>29</v>
      </c>
      <c r="C159" s="12">
        <v>5.0830359999999999</v>
      </c>
      <c r="D159" s="12">
        <v>4.9189099999999994</v>
      </c>
      <c r="E159" s="12">
        <v>29.122373</v>
      </c>
      <c r="F159" s="36">
        <f t="shared" si="59"/>
        <v>0</v>
      </c>
      <c r="G159" s="34">
        <f t="shared" si="60"/>
        <v>1</v>
      </c>
      <c r="H159" s="14">
        <f t="shared" si="61"/>
        <v>-0.11196981683957802</v>
      </c>
      <c r="I159" s="14">
        <f t="shared" si="62"/>
        <v>-0.32903770176682801</v>
      </c>
      <c r="J159" s="154">
        <f t="shared" si="63"/>
        <v>-0.32903770176682801</v>
      </c>
      <c r="K159" s="155">
        <f t="shared" si="64"/>
        <v>90.128868946995155</v>
      </c>
      <c r="L159" s="36">
        <f t="shared" si="65"/>
        <v>1</v>
      </c>
      <c r="M159" s="34">
        <f t="shared" si="66"/>
        <v>0</v>
      </c>
      <c r="N159" s="14">
        <f t="shared" si="67"/>
        <v>1.3015258524229731E-2</v>
      </c>
      <c r="O159" s="14">
        <f t="shared" si="68"/>
        <v>5.3184255696081338E-2</v>
      </c>
      <c r="P159" s="19">
        <f t="shared" si="69"/>
        <v>1.3015258524229731E-2</v>
      </c>
      <c r="Q159" s="116">
        <f t="shared" si="70"/>
        <v>100.39045775572689</v>
      </c>
      <c r="R159" s="36">
        <f t="shared" si="71"/>
        <v>0</v>
      </c>
      <c r="S159" s="34">
        <f t="shared" si="72"/>
        <v>1</v>
      </c>
      <c r="T159" s="14">
        <f t="shared" si="73"/>
        <v>-0.39617771363300086</v>
      </c>
      <c r="U159" s="14">
        <f t="shared" si="74"/>
        <v>-0.50840369627969562</v>
      </c>
      <c r="V159" s="19">
        <f t="shared" si="75"/>
        <v>-0.50840369627969562</v>
      </c>
      <c r="W159" s="19">
        <f t="shared" si="76"/>
        <v>84.747889111609126</v>
      </c>
    </row>
    <row r="160" spans="1:23" x14ac:dyDescent="0.3">
      <c r="A160" s="151">
        <v>2020</v>
      </c>
      <c r="B160" s="2" t="s">
        <v>30</v>
      </c>
      <c r="C160" s="12">
        <v>2.5729059999999997</v>
      </c>
      <c r="D160" s="12">
        <v>5.8536700000000002</v>
      </c>
      <c r="E160" s="12">
        <v>25.609836999999999</v>
      </c>
      <c r="F160" s="36">
        <f t="shared" si="59"/>
        <v>0</v>
      </c>
      <c r="G160" s="34">
        <f t="shared" si="60"/>
        <v>1</v>
      </c>
      <c r="H160" s="14">
        <f t="shared" si="61"/>
        <v>-0.26858395705376015</v>
      </c>
      <c r="I160" s="14">
        <f t="shared" si="62"/>
        <v>-0.78926848730158861</v>
      </c>
      <c r="J160" s="154">
        <f t="shared" si="63"/>
        <v>-0.78926848730158861</v>
      </c>
      <c r="K160" s="156">
        <f t="shared" si="64"/>
        <v>76.321945380952343</v>
      </c>
      <c r="L160" s="36">
        <f t="shared" si="65"/>
        <v>1</v>
      </c>
      <c r="M160" s="34">
        <f t="shared" si="66"/>
        <v>0</v>
      </c>
      <c r="N160" s="14">
        <f t="shared" si="67"/>
        <v>9.7093648697754567E-2</v>
      </c>
      <c r="O160" s="14">
        <f t="shared" si="68"/>
        <v>0.39675381239593788</v>
      </c>
      <c r="P160" s="19">
        <f t="shared" si="69"/>
        <v>9.7093648697754567E-2</v>
      </c>
      <c r="Q160" s="116">
        <f t="shared" si="70"/>
        <v>102.91280946093264</v>
      </c>
      <c r="R160" s="36">
        <f t="shared" si="71"/>
        <v>0</v>
      </c>
      <c r="S160" s="34">
        <f t="shared" si="72"/>
        <v>1</v>
      </c>
      <c r="T160" s="14">
        <f t="shared" si="73"/>
        <v>-0.51223755463017018</v>
      </c>
      <c r="U160" s="14">
        <f t="shared" si="74"/>
        <v>-0.65734001985910362</v>
      </c>
      <c r="V160" s="19">
        <f t="shared" si="75"/>
        <v>-0.65734001985910362</v>
      </c>
      <c r="W160" s="19">
        <f t="shared" si="76"/>
        <v>80.279799404226893</v>
      </c>
    </row>
    <row r="161" spans="1:23" x14ac:dyDescent="0.3">
      <c r="A161" s="151">
        <v>2020</v>
      </c>
      <c r="B161" s="2" t="s">
        <v>31</v>
      </c>
      <c r="C161" s="12">
        <v>3.34789</v>
      </c>
      <c r="D161" s="12">
        <v>4.9023189999999994</v>
      </c>
      <c r="E161" s="12">
        <v>26.864832</v>
      </c>
      <c r="F161" s="36">
        <f t="shared" si="59"/>
        <v>0</v>
      </c>
      <c r="G161" s="34">
        <f t="shared" si="60"/>
        <v>1</v>
      </c>
      <c r="H161" s="14">
        <f t="shared" si="61"/>
        <v>-0.22023050410919245</v>
      </c>
      <c r="I161" s="14">
        <f t="shared" si="62"/>
        <v>-0.6471756494418478</v>
      </c>
      <c r="J161" s="154">
        <f t="shared" si="63"/>
        <v>-0.6471756494418478</v>
      </c>
      <c r="K161" s="156">
        <f t="shared" si="64"/>
        <v>80.584730516744571</v>
      </c>
      <c r="L161" s="36">
        <f t="shared" si="65"/>
        <v>1</v>
      </c>
      <c r="M161" s="34">
        <f t="shared" si="66"/>
        <v>0</v>
      </c>
      <c r="N161" s="14">
        <f t="shared" si="67"/>
        <v>1.1522956145684488E-2</v>
      </c>
      <c r="O161" s="14">
        <f t="shared" si="68"/>
        <v>4.7086259937590046E-2</v>
      </c>
      <c r="P161" s="19">
        <f t="shared" si="69"/>
        <v>1.1522956145684488E-2</v>
      </c>
      <c r="Q161" s="116">
        <f t="shared" si="70"/>
        <v>100.34568868437053</v>
      </c>
      <c r="R161" s="36">
        <f t="shared" si="71"/>
        <v>0</v>
      </c>
      <c r="S161" s="34">
        <f t="shared" si="72"/>
        <v>1</v>
      </c>
      <c r="T161" s="14">
        <f t="shared" si="73"/>
        <v>-0.47077050058367997</v>
      </c>
      <c r="U161" s="14">
        <f t="shared" si="74"/>
        <v>-0.60412651787349003</v>
      </c>
      <c r="V161" s="19">
        <f t="shared" si="75"/>
        <v>-0.60412651787349003</v>
      </c>
      <c r="W161" s="19">
        <f t="shared" si="76"/>
        <v>81.876204463795304</v>
      </c>
    </row>
    <row r="162" spans="1:23" x14ac:dyDescent="0.3">
      <c r="A162" s="151">
        <v>2020</v>
      </c>
      <c r="B162" s="2" t="s">
        <v>32</v>
      </c>
      <c r="C162" s="12">
        <v>8.490988999999999</v>
      </c>
      <c r="D162" s="12">
        <v>6.6278169999999994</v>
      </c>
      <c r="E162" s="12">
        <v>39.774287999999999</v>
      </c>
      <c r="F162" s="36">
        <f t="shared" si="59"/>
        <v>1</v>
      </c>
      <c r="G162" s="34">
        <f t="shared" si="60"/>
        <v>0</v>
      </c>
      <c r="H162" s="14">
        <f t="shared" si="61"/>
        <v>0.10066205042838919</v>
      </c>
      <c r="I162" s="14">
        <f t="shared" si="62"/>
        <v>0.29580837642654972</v>
      </c>
      <c r="J162" s="154">
        <f t="shared" si="63"/>
        <v>0.10066205042838919</v>
      </c>
      <c r="K162" s="156">
        <f t="shared" si="64"/>
        <v>103.01986151285168</v>
      </c>
      <c r="L162" s="36">
        <f t="shared" si="65"/>
        <v>1</v>
      </c>
      <c r="M162" s="34">
        <f t="shared" si="66"/>
        <v>0</v>
      </c>
      <c r="N162" s="14">
        <f t="shared" si="67"/>
        <v>0.16672546169538349</v>
      </c>
      <c r="O162" s="14">
        <f t="shared" si="68"/>
        <v>0.68129031546680463</v>
      </c>
      <c r="P162" s="19">
        <f t="shared" si="69"/>
        <v>0.16672546169538349</v>
      </c>
      <c r="Q162" s="116">
        <f t="shared" si="70"/>
        <v>105.00176385086151</v>
      </c>
      <c r="R162" s="36">
        <f t="shared" si="71"/>
        <v>0</v>
      </c>
      <c r="S162" s="34">
        <f t="shared" si="72"/>
        <v>1</v>
      </c>
      <c r="T162" s="14">
        <f t="shared" si="73"/>
        <v>-4.4221303445215535E-2</v>
      </c>
      <c r="U162" s="14">
        <f t="shared" si="74"/>
        <v>-5.6747952628855014E-2</v>
      </c>
      <c r="V162" s="19">
        <f t="shared" si="75"/>
        <v>-5.6747952628855014E-2</v>
      </c>
      <c r="W162" s="19">
        <f t="shared" si="76"/>
        <v>98.297561421134347</v>
      </c>
    </row>
    <row r="163" spans="1:23" x14ac:dyDescent="0.3">
      <c r="A163" s="151">
        <v>2020</v>
      </c>
      <c r="B163" s="2" t="s">
        <v>33</v>
      </c>
      <c r="C163" s="12">
        <v>5.9860559999999996</v>
      </c>
      <c r="D163" s="12">
        <v>4.2123939999999997</v>
      </c>
      <c r="E163" s="12">
        <v>31.388005</v>
      </c>
      <c r="F163" s="36">
        <f t="shared" si="59"/>
        <v>0</v>
      </c>
      <c r="G163" s="34">
        <f t="shared" si="60"/>
        <v>1</v>
      </c>
      <c r="H163" s="14">
        <f t="shared" si="61"/>
        <v>-5.5627834194770499E-2</v>
      </c>
      <c r="I163" s="14">
        <f t="shared" si="62"/>
        <v>-0.16346954236727529</v>
      </c>
      <c r="J163" s="154">
        <f t="shared" si="63"/>
        <v>-0.16346954236727529</v>
      </c>
      <c r="K163" s="156">
        <f t="shared" si="64"/>
        <v>95.095913728981742</v>
      </c>
      <c r="L163" s="36">
        <f t="shared" si="65"/>
        <v>0</v>
      </c>
      <c r="M163" s="34">
        <f t="shared" si="66"/>
        <v>1</v>
      </c>
      <c r="N163" s="14">
        <f t="shared" si="67"/>
        <v>-5.0533382743943922E-2</v>
      </c>
      <c r="O163" s="14">
        <f t="shared" si="68"/>
        <v>-0.2064945804986163</v>
      </c>
      <c r="P163" s="19">
        <f t="shared" si="69"/>
        <v>-0.2064945804986163</v>
      </c>
      <c r="Q163" s="116">
        <f t="shared" si="70"/>
        <v>93.805162585041515</v>
      </c>
      <c r="R163" s="36">
        <f t="shared" si="71"/>
        <v>0</v>
      </c>
      <c r="S163" s="34">
        <f t="shared" si="72"/>
        <v>1</v>
      </c>
      <c r="T163" s="14">
        <f t="shared" si="73"/>
        <v>-0.32131758702416363</v>
      </c>
      <c r="U163" s="14">
        <f t="shared" si="74"/>
        <v>-0.41233780523577146</v>
      </c>
      <c r="V163" s="19">
        <f t="shared" si="75"/>
        <v>-0.41233780523577146</v>
      </c>
      <c r="W163" s="19">
        <f t="shared" si="76"/>
        <v>87.629865842926861</v>
      </c>
    </row>
    <row r="164" spans="1:23" x14ac:dyDescent="0.3">
      <c r="A164" s="151">
        <v>2020</v>
      </c>
      <c r="B164" s="2" t="s">
        <v>34</v>
      </c>
      <c r="C164" s="12">
        <v>3.7519499999999999</v>
      </c>
      <c r="D164" s="12">
        <v>5.2936209999999999</v>
      </c>
      <c r="E164" s="12">
        <v>32.197479999999999</v>
      </c>
      <c r="F164" s="36">
        <f t="shared" si="59"/>
        <v>0</v>
      </c>
      <c r="G164" s="34">
        <f t="shared" si="60"/>
        <v>1</v>
      </c>
      <c r="H164" s="14">
        <f t="shared" si="61"/>
        <v>-0.19502005305887138</v>
      </c>
      <c r="I164" s="14">
        <f t="shared" si="62"/>
        <v>-0.57309149794245329</v>
      </c>
      <c r="J164" s="154">
        <f t="shared" si="63"/>
        <v>-0.57309149794245329</v>
      </c>
      <c r="K164" s="156">
        <f t="shared" si="64"/>
        <v>82.807255061726408</v>
      </c>
      <c r="L164" s="36">
        <f t="shared" si="65"/>
        <v>1</v>
      </c>
      <c r="M164" s="34">
        <f t="shared" si="66"/>
        <v>0</v>
      </c>
      <c r="N164" s="14">
        <f t="shared" si="67"/>
        <v>4.6719201418995958E-2</v>
      </c>
      <c r="O164" s="14">
        <f t="shared" si="68"/>
        <v>0.19090868994718324</v>
      </c>
      <c r="P164" s="19">
        <f t="shared" si="69"/>
        <v>4.6719201418995958E-2</v>
      </c>
      <c r="Q164" s="116">
        <f t="shared" si="70"/>
        <v>101.40157604256987</v>
      </c>
      <c r="R164" s="36">
        <f t="shared" si="71"/>
        <v>0</v>
      </c>
      <c r="S164" s="34">
        <f t="shared" si="72"/>
        <v>1</v>
      </c>
      <c r="T164" s="14">
        <f t="shared" si="73"/>
        <v>-0.29457123060498852</v>
      </c>
      <c r="U164" s="14">
        <f t="shared" si="74"/>
        <v>-0.3780149597106463</v>
      </c>
      <c r="V164" s="19">
        <f t="shared" si="75"/>
        <v>-0.3780149597106463</v>
      </c>
      <c r="W164" s="19">
        <f t="shared" si="76"/>
        <v>88.659551208680611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4"/>
  <sheetViews>
    <sheetView workbookViewId="0">
      <selection activeCell="L2" sqref="L2"/>
    </sheetView>
  </sheetViews>
  <sheetFormatPr baseColWidth="10" defaultRowHeight="14.4" x14ac:dyDescent="0.3"/>
  <cols>
    <col min="1" max="1" width="5" bestFit="1" customWidth="1"/>
    <col min="2" max="2" width="7.6640625" bestFit="1" customWidth="1"/>
    <col min="3" max="5" width="4.5546875" bestFit="1" customWidth="1"/>
    <col min="6" max="10" width="6" customWidth="1"/>
    <col min="11" max="15" width="6.5546875" customWidth="1"/>
    <col min="16" max="16" width="6" customWidth="1"/>
    <col min="17" max="17" width="7.109375" customWidth="1"/>
    <col min="18" max="22" width="6" customWidth="1"/>
    <col min="23" max="24" width="9.109375" customWidth="1"/>
  </cols>
  <sheetData>
    <row r="1" spans="1:24" x14ac:dyDescent="0.3">
      <c r="A1" s="5"/>
      <c r="D1" s="66"/>
      <c r="F1" s="165" t="s">
        <v>191</v>
      </c>
      <c r="G1" s="66"/>
      <c r="H1" s="66"/>
      <c r="I1" s="66"/>
      <c r="J1" s="66"/>
      <c r="K1" s="66"/>
      <c r="L1" s="66"/>
      <c r="M1" s="66"/>
      <c r="N1" s="66"/>
      <c r="O1" s="66"/>
      <c r="P1" s="66"/>
      <c r="Q1" s="66"/>
      <c r="R1" s="66"/>
      <c r="S1" s="66"/>
      <c r="T1" s="66"/>
      <c r="U1" s="66"/>
      <c r="V1" s="66"/>
      <c r="W1" s="66"/>
      <c r="X1" s="66"/>
    </row>
    <row r="2" spans="1:24" x14ac:dyDescent="0.3">
      <c r="B2" s="5" t="s">
        <v>104</v>
      </c>
      <c r="C2" s="152">
        <f>MAX(C5:C164)</f>
        <v>22.905110000000001</v>
      </c>
      <c r="D2" s="152">
        <f t="shared" ref="D2:E2" si="0">MAX(D5:D164)</f>
        <v>15.891930000000002</v>
      </c>
      <c r="E2" s="152">
        <f t="shared" si="0"/>
        <v>71.377510000000001</v>
      </c>
      <c r="F2" s="165" t="s">
        <v>192</v>
      </c>
      <c r="G2" s="66"/>
      <c r="H2" s="66"/>
      <c r="I2" s="66"/>
      <c r="J2" s="66"/>
      <c r="K2" s="66"/>
      <c r="L2" s="66"/>
      <c r="M2" s="66"/>
      <c r="N2" s="66"/>
      <c r="O2" s="66"/>
      <c r="P2" s="66"/>
      <c r="Q2" s="66"/>
      <c r="R2" s="66"/>
      <c r="S2" s="66"/>
      <c r="T2" s="66"/>
      <c r="U2" s="66"/>
      <c r="V2" s="66"/>
      <c r="W2" s="66"/>
      <c r="X2" s="66"/>
    </row>
    <row r="3" spans="1:24" ht="15" x14ac:dyDescent="0.35">
      <c r="B3" s="5" t="s">
        <v>105</v>
      </c>
      <c r="C3" s="152">
        <f>MIN(C5:C164)</f>
        <v>1.423562</v>
      </c>
      <c r="D3" s="152">
        <f t="shared" ref="D3:E3" si="1">MIN(D5:D164)</f>
        <v>2.05348</v>
      </c>
      <c r="E3" s="152">
        <f t="shared" si="1"/>
        <v>17.528493999999998</v>
      </c>
      <c r="F3" s="105"/>
      <c r="G3" s="105"/>
      <c r="H3" s="105"/>
      <c r="I3" s="105"/>
      <c r="J3" s="105"/>
      <c r="K3" s="106" t="s">
        <v>165</v>
      </c>
      <c r="L3" s="106"/>
      <c r="M3" s="106"/>
      <c r="N3" s="106"/>
      <c r="O3" s="106"/>
      <c r="P3" s="105"/>
      <c r="Q3" s="105"/>
      <c r="R3" s="105"/>
      <c r="S3" s="105"/>
      <c r="T3" s="105"/>
      <c r="U3" s="105"/>
      <c r="V3" s="105"/>
      <c r="W3" s="105"/>
      <c r="X3" s="105"/>
    </row>
    <row r="4" spans="1:24" ht="15.6" x14ac:dyDescent="0.35">
      <c r="B4" s="6" t="s">
        <v>36</v>
      </c>
      <c r="C4" s="18" t="s">
        <v>0</v>
      </c>
      <c r="D4" s="18" t="s">
        <v>1</v>
      </c>
      <c r="E4" s="18" t="s">
        <v>2</v>
      </c>
      <c r="F4" s="37" t="s">
        <v>52</v>
      </c>
      <c r="G4" s="38" t="s">
        <v>51</v>
      </c>
      <c r="H4" s="39" t="s">
        <v>56</v>
      </c>
      <c r="I4" s="39" t="s">
        <v>57</v>
      </c>
      <c r="J4" s="45" t="s">
        <v>58</v>
      </c>
      <c r="K4" s="110" t="s">
        <v>162</v>
      </c>
      <c r="L4" s="41" t="s">
        <v>52</v>
      </c>
      <c r="M4" s="38" t="s">
        <v>51</v>
      </c>
      <c r="N4" s="39" t="s">
        <v>56</v>
      </c>
      <c r="O4" s="39" t="s">
        <v>57</v>
      </c>
      <c r="P4" s="45" t="s">
        <v>58</v>
      </c>
      <c r="Q4" s="111" t="s">
        <v>163</v>
      </c>
      <c r="R4" s="41" t="s">
        <v>52</v>
      </c>
      <c r="S4" s="38" t="s">
        <v>51</v>
      </c>
      <c r="T4" s="39" t="s">
        <v>56</v>
      </c>
      <c r="U4" s="39" t="s">
        <v>57</v>
      </c>
      <c r="V4" s="45" t="s">
        <v>58</v>
      </c>
      <c r="W4" s="111" t="s">
        <v>164</v>
      </c>
      <c r="X4" s="148"/>
    </row>
    <row r="5" spans="1:24" x14ac:dyDescent="0.3">
      <c r="A5" s="9">
        <v>2000</v>
      </c>
      <c r="B5" s="2" t="s">
        <v>3</v>
      </c>
      <c r="C5" s="4">
        <v>4.8379799999999999</v>
      </c>
      <c r="D5" s="4">
        <v>6.8927899999999998</v>
      </c>
      <c r="E5" s="4">
        <v>49.069099999999999</v>
      </c>
      <c r="F5" s="36">
        <f>IF(C5&gt;=$C69,1,0)</f>
        <v>1</v>
      </c>
      <c r="G5" s="34">
        <f>IF(C5&lt;$C69,1,0)</f>
        <v>0</v>
      </c>
      <c r="H5" s="14">
        <f>(C5-$C69)/($C$2-$C69)</f>
        <v>8.0500303579798718E-2</v>
      </c>
      <c r="I5" s="14">
        <f>(C5-$C69)/($C69-$C$3)</f>
        <v>0.86307578308900956</v>
      </c>
      <c r="J5" s="158">
        <f>(H5*F5)+(I5*G5)</f>
        <v>8.0500303579798718E-2</v>
      </c>
      <c r="K5" s="155">
        <f>(J5*30)+100</f>
        <v>102.41500910739396</v>
      </c>
      <c r="L5" s="36">
        <f>IF(D5&gt;=$D69,1,0)</f>
        <v>1</v>
      </c>
      <c r="M5" s="34">
        <f>IF(D5&lt;$D69,1,0)</f>
        <v>0</v>
      </c>
      <c r="N5" s="14">
        <f>(D5-$D69)/($D$2-$D69)</f>
        <v>0.22616533439731434</v>
      </c>
      <c r="O5" s="14">
        <f>(D5-$D69)/($D69-$D$3)</f>
        <v>1.1905557290747204</v>
      </c>
      <c r="P5" s="19">
        <f>(N5*L5)+(O5*M5)</f>
        <v>0.22616533439731434</v>
      </c>
      <c r="Q5" s="116">
        <f>(P5*30)+100</f>
        <v>106.78496003191943</v>
      </c>
      <c r="R5" s="36">
        <f>IF(E5&gt;=$E69,1,0)</f>
        <v>1</v>
      </c>
      <c r="S5" s="34">
        <f>IF(E5&lt;$E69,1,0)</f>
        <v>0</v>
      </c>
      <c r="T5" s="14">
        <f>(E5-$E69)/($E$2-$E69)</f>
        <v>0.37706572857788295</v>
      </c>
      <c r="U5" s="14">
        <f>(E5-$E69)/($E69-$E$3)</f>
        <v>0.74864241648202989</v>
      </c>
      <c r="V5" s="19">
        <f>(T5*R5)+(U5*S5)</f>
        <v>0.37706572857788295</v>
      </c>
      <c r="W5" s="19">
        <f>(V5*30)+100</f>
        <v>111.31197185733649</v>
      </c>
      <c r="X5" s="19"/>
    </row>
    <row r="6" spans="1:24" x14ac:dyDescent="0.3">
      <c r="A6" s="9">
        <v>2000</v>
      </c>
      <c r="B6" s="2" t="s">
        <v>4</v>
      </c>
      <c r="C6" s="4">
        <v>3.5237400000000001</v>
      </c>
      <c r="D6" s="4">
        <v>7.5950899999999999</v>
      </c>
      <c r="E6" s="4">
        <v>44.382850000000005</v>
      </c>
      <c r="F6" s="36">
        <f t="shared" ref="F6:F36" si="2">IF(C6&gt;=$C70,1,0)</f>
        <v>1</v>
      </c>
      <c r="G6" s="34">
        <f t="shared" ref="G6:G36" si="3">IF(C6&lt;$C70,1,0)</f>
        <v>0</v>
      </c>
      <c r="H6" s="14">
        <f t="shared" ref="H6:H36" si="4">(C6-$C70)/($C$2-$C70)</f>
        <v>4.6831306968459149E-2</v>
      </c>
      <c r="I6" s="14">
        <f t="shared" ref="I6:I36" si="5">(C6-$C70)/($C70-$C$3)</f>
        <v>0.82953808949690255</v>
      </c>
      <c r="J6" s="158">
        <f t="shared" ref="J6:J20" si="6">(H6*F6)+(I6*G6)</f>
        <v>4.6831306968459149E-2</v>
      </c>
      <c r="K6" s="155">
        <f t="shared" ref="K6:K20" si="7">(J6*30)+100</f>
        <v>101.40493920905378</v>
      </c>
      <c r="L6" s="36">
        <f t="shared" ref="L6:L36" si="8">IF(D6&gt;=$D70,1,0)</f>
        <v>1</v>
      </c>
      <c r="M6" s="34">
        <f t="shared" ref="M6:M36" si="9">IF(D6&lt;$D70,1,0)</f>
        <v>0</v>
      </c>
      <c r="N6" s="14">
        <f t="shared" ref="N6:N36" si="10">(D6-$D70)/($D$2-$D70)</f>
        <v>0.29989258118221446</v>
      </c>
      <c r="O6" s="14">
        <f t="shared" ref="O6:O36" si="11">(D6-$D70)/($D70-$D$3)</f>
        <v>1.7880350566500971</v>
      </c>
      <c r="P6" s="19">
        <f t="shared" ref="P6:P19" si="12">(N6*L6)+(O6*M6)</f>
        <v>0.29989258118221446</v>
      </c>
      <c r="Q6" s="116">
        <f t="shared" ref="Q6:Q19" si="13">(P6*30)+100</f>
        <v>108.99677743546644</v>
      </c>
      <c r="R6" s="36">
        <f t="shared" ref="R6:R36" si="14">IF(E6&gt;=$E70,1,0)</f>
        <v>1</v>
      </c>
      <c r="S6" s="34">
        <f t="shared" ref="S6:S36" si="15">IF(E6&lt;$E70,1,0)</f>
        <v>0</v>
      </c>
      <c r="T6" s="14">
        <f t="shared" ref="T6:T36" si="16">(E6-$E70)/($E$2-$E70)</f>
        <v>0.25761650507464501</v>
      </c>
      <c r="U6" s="14">
        <f t="shared" ref="U6:U36" si="17">(E6-$E70)/($E70-$E$3)</f>
        <v>0.53568718374121482</v>
      </c>
      <c r="V6" s="159">
        <f t="shared" ref="V6:V19" si="18">(T6*R6)+(U6*S6)</f>
        <v>0.25761650507464501</v>
      </c>
      <c r="W6" s="159">
        <f t="shared" ref="W6:W19" si="19">(V6*30)+100</f>
        <v>107.72849515223935</v>
      </c>
      <c r="X6" s="159"/>
    </row>
    <row r="7" spans="1:24" x14ac:dyDescent="0.3">
      <c r="A7" s="9">
        <v>2000</v>
      </c>
      <c r="B7" s="2" t="s">
        <v>5</v>
      </c>
      <c r="C7" s="4">
        <v>4.2012900000000002</v>
      </c>
      <c r="D7" s="4">
        <v>5.6245399999999997</v>
      </c>
      <c r="E7" s="4">
        <v>44.340740000000004</v>
      </c>
      <c r="F7" s="36">
        <f t="shared" si="2"/>
        <v>1</v>
      </c>
      <c r="G7" s="34">
        <f t="shared" si="3"/>
        <v>0</v>
      </c>
      <c r="H7" s="14">
        <f t="shared" si="4"/>
        <v>5.0276810617666236E-2</v>
      </c>
      <c r="I7" s="14">
        <f t="shared" si="5"/>
        <v>0.55390589949081959</v>
      </c>
      <c r="J7" s="158">
        <f t="shared" si="6"/>
        <v>5.0276810617666236E-2</v>
      </c>
      <c r="K7" s="155">
        <f t="shared" si="7"/>
        <v>101.50830431852998</v>
      </c>
      <c r="L7" s="36">
        <f t="shared" si="8"/>
        <v>1</v>
      </c>
      <c r="M7" s="34">
        <f t="shared" si="9"/>
        <v>0</v>
      </c>
      <c r="N7" s="14">
        <f t="shared" si="10"/>
        <v>0.16205366178515693</v>
      </c>
      <c r="O7" s="14">
        <f t="shared" si="11"/>
        <v>1.2524520471045344</v>
      </c>
      <c r="P7" s="159">
        <f t="shared" si="12"/>
        <v>0.16205366178515693</v>
      </c>
      <c r="Q7" s="160">
        <f t="shared" si="13"/>
        <v>104.86160985355471</v>
      </c>
      <c r="R7" s="36">
        <f t="shared" si="14"/>
        <v>1</v>
      </c>
      <c r="S7" s="34">
        <f t="shared" si="15"/>
        <v>0</v>
      </c>
      <c r="T7" s="14">
        <f t="shared" si="16"/>
        <v>0.27050381452826006</v>
      </c>
      <c r="U7" s="14">
        <f t="shared" si="17"/>
        <v>0.5972252189611752</v>
      </c>
      <c r="V7" s="159">
        <f t="shared" si="18"/>
        <v>0.27050381452826006</v>
      </c>
      <c r="W7" s="159">
        <f t="shared" si="19"/>
        <v>108.1151144358478</v>
      </c>
      <c r="X7" s="159"/>
    </row>
    <row r="8" spans="1:24" ht="15" customHeight="1" x14ac:dyDescent="0.3">
      <c r="A8" s="9">
        <v>2000</v>
      </c>
      <c r="B8" s="2" t="s">
        <v>6</v>
      </c>
      <c r="C8" s="4">
        <v>11.801390000000001</v>
      </c>
      <c r="D8" s="4">
        <v>8.1357700000000008</v>
      </c>
      <c r="E8" s="4">
        <v>57.704630000000002</v>
      </c>
      <c r="F8" s="36">
        <f t="shared" si="2"/>
        <v>1</v>
      </c>
      <c r="G8" s="34">
        <f t="shared" si="3"/>
        <v>0</v>
      </c>
      <c r="H8" s="14">
        <f t="shared" si="4"/>
        <v>0.23934775713591872</v>
      </c>
      <c r="I8" s="14">
        <f t="shared" si="5"/>
        <v>0.50754671976046228</v>
      </c>
      <c r="J8" s="158">
        <f t="shared" si="6"/>
        <v>0.23934775713591872</v>
      </c>
      <c r="K8" s="155">
        <f t="shared" si="7"/>
        <v>107.18043271407757</v>
      </c>
      <c r="L8" s="36">
        <f t="shared" si="8"/>
        <v>1</v>
      </c>
      <c r="M8" s="34">
        <f t="shared" si="9"/>
        <v>0</v>
      </c>
      <c r="N8" s="14">
        <f t="shared" si="10"/>
        <v>0.30125943676690514</v>
      </c>
      <c r="O8" s="14">
        <f t="shared" si="11"/>
        <v>1.2212325390304026</v>
      </c>
      <c r="P8" s="159">
        <f t="shared" si="12"/>
        <v>0.30125943676690514</v>
      </c>
      <c r="Q8" s="160">
        <f t="shared" si="13"/>
        <v>109.03778310300716</v>
      </c>
      <c r="R8" s="36">
        <f t="shared" si="14"/>
        <v>1</v>
      </c>
      <c r="S8" s="34">
        <f t="shared" si="15"/>
        <v>0</v>
      </c>
      <c r="T8" s="14">
        <f t="shared" si="16"/>
        <v>0.53132293685846843</v>
      </c>
      <c r="U8" s="14">
        <f t="shared" si="17"/>
        <v>0.62816825288525135</v>
      </c>
      <c r="V8" s="159">
        <f t="shared" si="18"/>
        <v>0.53132293685846843</v>
      </c>
      <c r="W8" s="159">
        <f t="shared" si="19"/>
        <v>115.93968810575406</v>
      </c>
      <c r="X8" s="159"/>
    </row>
    <row r="9" spans="1:24" x14ac:dyDescent="0.3">
      <c r="A9" s="9">
        <v>2000</v>
      </c>
      <c r="B9" s="2" t="s">
        <v>7</v>
      </c>
      <c r="C9" s="4">
        <v>3.8646500000000001</v>
      </c>
      <c r="D9" s="4">
        <v>5.6855900000000004</v>
      </c>
      <c r="E9" s="4">
        <v>43.45261</v>
      </c>
      <c r="F9" s="36">
        <f t="shared" si="2"/>
        <v>1</v>
      </c>
      <c r="G9" s="34">
        <f t="shared" si="3"/>
        <v>0</v>
      </c>
      <c r="H9" s="14">
        <f t="shared" si="4"/>
        <v>6.1111579557776491E-2</v>
      </c>
      <c r="I9" s="14">
        <f t="shared" si="5"/>
        <v>1.0312641979500035</v>
      </c>
      <c r="J9" s="158">
        <f t="shared" si="6"/>
        <v>6.1111579557776491E-2</v>
      </c>
      <c r="K9" s="155">
        <f t="shared" si="7"/>
        <v>101.83334738673329</v>
      </c>
      <c r="L9" s="36">
        <f t="shared" si="8"/>
        <v>1</v>
      </c>
      <c r="M9" s="34">
        <f t="shared" si="9"/>
        <v>0</v>
      </c>
      <c r="N9" s="14">
        <f t="shared" si="10"/>
        <v>0.16031963722014675</v>
      </c>
      <c r="O9" s="14">
        <f t="shared" si="11"/>
        <v>1.1575780256858066</v>
      </c>
      <c r="P9" s="159">
        <f t="shared" si="12"/>
        <v>0.16031963722014675</v>
      </c>
      <c r="Q9" s="160">
        <f t="shared" si="13"/>
        <v>104.8095891166044</v>
      </c>
      <c r="R9" s="36">
        <f t="shared" si="14"/>
        <v>1</v>
      </c>
      <c r="S9" s="34">
        <f t="shared" si="15"/>
        <v>0</v>
      </c>
      <c r="T9" s="14">
        <f t="shared" si="16"/>
        <v>0.28254974896216628</v>
      </c>
      <c r="U9" s="14">
        <f t="shared" si="17"/>
        <v>0.736773474675673</v>
      </c>
      <c r="V9" s="159">
        <f t="shared" si="18"/>
        <v>0.28254974896216628</v>
      </c>
      <c r="W9" s="159">
        <f t="shared" si="19"/>
        <v>108.47649246886499</v>
      </c>
      <c r="X9" s="159"/>
    </row>
    <row r="10" spans="1:24" x14ac:dyDescent="0.3">
      <c r="A10" s="9">
        <v>2000</v>
      </c>
      <c r="B10" s="2" t="s">
        <v>8</v>
      </c>
      <c r="C10" s="4">
        <v>7.1508500000000002</v>
      </c>
      <c r="D10" s="4">
        <v>7.9380000000000006</v>
      </c>
      <c r="E10" s="4">
        <v>51.139310000000002</v>
      </c>
      <c r="F10" s="36">
        <f t="shared" si="2"/>
        <v>1</v>
      </c>
      <c r="G10" s="34">
        <f t="shared" si="3"/>
        <v>0</v>
      </c>
      <c r="H10" s="14">
        <f t="shared" si="4"/>
        <v>0.11373025981215036</v>
      </c>
      <c r="I10" s="14">
        <f t="shared" si="5"/>
        <v>0.54556474638037056</v>
      </c>
      <c r="J10" s="158">
        <f t="shared" si="6"/>
        <v>0.11373025981215036</v>
      </c>
      <c r="K10" s="155">
        <f t="shared" si="7"/>
        <v>103.41190779436451</v>
      </c>
      <c r="L10" s="36">
        <f t="shared" si="8"/>
        <v>1</v>
      </c>
      <c r="M10" s="34">
        <f t="shared" si="9"/>
        <v>0</v>
      </c>
      <c r="N10" s="14">
        <f t="shared" si="10"/>
        <v>0.26533852545475706</v>
      </c>
      <c r="O10" s="14">
        <f t="shared" si="11"/>
        <v>0.9538281221466306</v>
      </c>
      <c r="P10" s="159">
        <f t="shared" si="12"/>
        <v>0.26533852545475706</v>
      </c>
      <c r="Q10" s="160">
        <f t="shared" si="13"/>
        <v>107.96015576364272</v>
      </c>
      <c r="R10" s="36">
        <f t="shared" si="14"/>
        <v>1</v>
      </c>
      <c r="S10" s="34">
        <f t="shared" si="15"/>
        <v>0</v>
      </c>
      <c r="T10" s="14">
        <f t="shared" si="16"/>
        <v>0.37605381212924849</v>
      </c>
      <c r="U10" s="14">
        <f t="shared" si="17"/>
        <v>0.56963025527331101</v>
      </c>
      <c r="V10" s="159">
        <f t="shared" si="18"/>
        <v>0.37605381212924849</v>
      </c>
      <c r="W10" s="159">
        <f t="shared" si="19"/>
        <v>111.28161436387745</v>
      </c>
      <c r="X10" s="159"/>
    </row>
    <row r="11" spans="1:24" ht="13.2" customHeight="1" x14ac:dyDescent="0.3">
      <c r="A11" s="9">
        <v>2000</v>
      </c>
      <c r="B11" s="2" t="s">
        <v>9</v>
      </c>
      <c r="C11" s="4">
        <v>22.905110000000001</v>
      </c>
      <c r="D11" s="4">
        <v>15.891930000000002</v>
      </c>
      <c r="E11" s="4">
        <v>71.377510000000001</v>
      </c>
      <c r="F11" s="36">
        <f t="shared" si="2"/>
        <v>1</v>
      </c>
      <c r="G11" s="34">
        <f t="shared" si="3"/>
        <v>0</v>
      </c>
      <c r="H11" s="14">
        <f t="shared" si="4"/>
        <v>1</v>
      </c>
      <c r="I11" s="14">
        <f t="shared" si="5"/>
        <v>0.31196739519583366</v>
      </c>
      <c r="J11" s="158">
        <f t="shared" si="6"/>
        <v>1</v>
      </c>
      <c r="K11" s="157">
        <f t="shared" si="7"/>
        <v>130</v>
      </c>
      <c r="L11" s="36">
        <f t="shared" si="8"/>
        <v>1</v>
      </c>
      <c r="M11" s="34">
        <f t="shared" si="9"/>
        <v>0</v>
      </c>
      <c r="N11" s="14">
        <f t="shared" si="10"/>
        <v>1</v>
      </c>
      <c r="O11" s="14">
        <f t="shared" si="11"/>
        <v>1.0169345282774125</v>
      </c>
      <c r="P11" s="159">
        <f t="shared" si="12"/>
        <v>1</v>
      </c>
      <c r="Q11" s="161">
        <f t="shared" si="13"/>
        <v>130</v>
      </c>
      <c r="R11" s="36">
        <f t="shared" si="14"/>
        <v>1</v>
      </c>
      <c r="S11" s="34">
        <f t="shared" si="15"/>
        <v>0</v>
      </c>
      <c r="T11" s="14">
        <f t="shared" si="16"/>
        <v>1</v>
      </c>
      <c r="U11" s="14">
        <f t="shared" si="17"/>
        <v>0.26984738159995464</v>
      </c>
      <c r="V11" s="159">
        <f t="shared" si="18"/>
        <v>1</v>
      </c>
      <c r="W11" s="163">
        <f t="shared" si="19"/>
        <v>130</v>
      </c>
      <c r="X11" s="159"/>
    </row>
    <row r="12" spans="1:24" x14ac:dyDescent="0.3">
      <c r="A12" s="9">
        <v>2000</v>
      </c>
      <c r="B12" s="2" t="s">
        <v>10</v>
      </c>
      <c r="C12" s="4">
        <v>4.7903200000000004</v>
      </c>
      <c r="D12" s="4">
        <v>8.4184599999999996</v>
      </c>
      <c r="E12" s="4">
        <v>52.580709999999996</v>
      </c>
      <c r="F12" s="36">
        <f t="shared" si="2"/>
        <v>1</v>
      </c>
      <c r="G12" s="34">
        <f t="shared" si="3"/>
        <v>0</v>
      </c>
      <c r="H12" s="14">
        <f t="shared" si="4"/>
        <v>5.8653112638670374E-2</v>
      </c>
      <c r="I12" s="14">
        <f t="shared" si="5"/>
        <v>0.5043144354863216</v>
      </c>
      <c r="J12" s="158">
        <f t="shared" si="6"/>
        <v>5.8653112638670374E-2</v>
      </c>
      <c r="K12" s="155">
        <f t="shared" si="7"/>
        <v>101.75959337916011</v>
      </c>
      <c r="L12" s="36">
        <f t="shared" si="8"/>
        <v>1</v>
      </c>
      <c r="M12" s="34">
        <f t="shared" si="9"/>
        <v>0</v>
      </c>
      <c r="N12" s="14">
        <f t="shared" si="10"/>
        <v>0.28667843848429886</v>
      </c>
      <c r="O12" s="14">
        <f t="shared" si="11"/>
        <v>0.89352214074283409</v>
      </c>
      <c r="P12" s="159">
        <f t="shared" si="12"/>
        <v>0.28667843848429886</v>
      </c>
      <c r="Q12" s="160">
        <f t="shared" si="13"/>
        <v>108.60035315452896</v>
      </c>
      <c r="R12" s="36">
        <f t="shared" si="14"/>
        <v>1</v>
      </c>
      <c r="S12" s="34">
        <f t="shared" si="15"/>
        <v>0</v>
      </c>
      <c r="T12" s="14">
        <f t="shared" si="16"/>
        <v>0.39782179410456864</v>
      </c>
      <c r="U12" s="14">
        <f t="shared" si="17"/>
        <v>0.54863018734015423</v>
      </c>
      <c r="V12" s="159">
        <f t="shared" si="18"/>
        <v>0.39782179410456864</v>
      </c>
      <c r="W12" s="159">
        <f t="shared" si="19"/>
        <v>111.93465382313705</v>
      </c>
      <c r="X12" s="159"/>
    </row>
    <row r="13" spans="1:24" x14ac:dyDescent="0.3">
      <c r="A13" s="9">
        <v>2000</v>
      </c>
      <c r="B13" s="2" t="s">
        <v>11</v>
      </c>
      <c r="C13" s="4">
        <v>2.9031400000000001</v>
      </c>
      <c r="D13" s="4">
        <v>3.5698300000000001</v>
      </c>
      <c r="E13" s="4">
        <v>32.695729999999998</v>
      </c>
      <c r="F13" s="36">
        <f t="shared" si="2"/>
        <v>1</v>
      </c>
      <c r="G13" s="34">
        <f t="shared" si="3"/>
        <v>0</v>
      </c>
      <c r="H13" s="14">
        <f t="shared" si="4"/>
        <v>3.9171520774428349E-2</v>
      </c>
      <c r="I13" s="14">
        <f t="shared" si="5"/>
        <v>1.2278506552953654</v>
      </c>
      <c r="J13" s="158">
        <f t="shared" si="6"/>
        <v>3.9171520774428349E-2</v>
      </c>
      <c r="K13" s="155">
        <f t="shared" si="7"/>
        <v>101.17514562323285</v>
      </c>
      <c r="L13" s="36">
        <f t="shared" si="8"/>
        <v>1</v>
      </c>
      <c r="M13" s="34">
        <f t="shared" si="9"/>
        <v>0</v>
      </c>
      <c r="N13" s="14">
        <f t="shared" si="10"/>
        <v>4.0777149476253945E-2</v>
      </c>
      <c r="O13" s="14">
        <f t="shared" si="11"/>
        <v>0.52776238501607031</v>
      </c>
      <c r="P13" s="159">
        <f t="shared" si="12"/>
        <v>4.0777149476253945E-2</v>
      </c>
      <c r="Q13" s="160">
        <f t="shared" si="13"/>
        <v>101.22331448428761</v>
      </c>
      <c r="R13" s="36">
        <f t="shared" si="14"/>
        <v>1</v>
      </c>
      <c r="S13" s="34">
        <f t="shared" si="15"/>
        <v>0</v>
      </c>
      <c r="T13" s="14">
        <f t="shared" si="16"/>
        <v>0.16308564000664644</v>
      </c>
      <c r="U13" s="14">
        <f t="shared" si="17"/>
        <v>0.98797351751675244</v>
      </c>
      <c r="V13" s="159">
        <f t="shared" si="18"/>
        <v>0.16308564000664644</v>
      </c>
      <c r="W13" s="159">
        <f t="shared" si="19"/>
        <v>104.89256920019939</v>
      </c>
      <c r="X13" s="159"/>
    </row>
    <row r="14" spans="1:24" ht="13.8" customHeight="1" x14ac:dyDescent="0.3">
      <c r="A14" s="9">
        <v>2000</v>
      </c>
      <c r="B14" s="2" t="s">
        <v>12</v>
      </c>
      <c r="C14" s="4">
        <v>5.4022399999999999</v>
      </c>
      <c r="D14" s="4">
        <v>8.1901299999999999</v>
      </c>
      <c r="E14" s="4">
        <v>56.510170000000002</v>
      </c>
      <c r="F14" s="36">
        <f t="shared" si="2"/>
        <v>1</v>
      </c>
      <c r="G14" s="34">
        <f t="shared" si="3"/>
        <v>0</v>
      </c>
      <c r="H14" s="14">
        <f t="shared" si="4"/>
        <v>8.2960159318714463E-2</v>
      </c>
      <c r="I14" s="14">
        <f t="shared" si="5"/>
        <v>0.66105061708912294</v>
      </c>
      <c r="J14" s="158">
        <f t="shared" si="6"/>
        <v>8.2960159318714463E-2</v>
      </c>
      <c r="K14" s="155">
        <f t="shared" si="7"/>
        <v>102.48880477956143</v>
      </c>
      <c r="L14" s="36">
        <f t="shared" si="8"/>
        <v>1</v>
      </c>
      <c r="M14" s="34">
        <f t="shared" si="9"/>
        <v>0</v>
      </c>
      <c r="N14" s="14">
        <f t="shared" si="10"/>
        <v>0.30149562901942922</v>
      </c>
      <c r="O14" s="14">
        <f t="shared" si="11"/>
        <v>1.1820596518177162</v>
      </c>
      <c r="P14" s="159">
        <f t="shared" si="12"/>
        <v>0.30149562901942922</v>
      </c>
      <c r="Q14" s="160">
        <f t="shared" si="13"/>
        <v>109.04486887058287</v>
      </c>
      <c r="R14" s="36">
        <f t="shared" si="14"/>
        <v>1</v>
      </c>
      <c r="S14" s="34">
        <f t="shared" si="15"/>
        <v>0</v>
      </c>
      <c r="T14" s="14">
        <f t="shared" si="16"/>
        <v>0.49966885411408379</v>
      </c>
      <c r="U14" s="14">
        <f t="shared" si="17"/>
        <v>0.61521712755970637</v>
      </c>
      <c r="V14" s="159">
        <f t="shared" si="18"/>
        <v>0.49966885411408379</v>
      </c>
      <c r="W14" s="159">
        <f t="shared" si="19"/>
        <v>114.99006562342251</v>
      </c>
      <c r="X14" s="159"/>
    </row>
    <row r="15" spans="1:24" x14ac:dyDescent="0.3">
      <c r="A15" s="9">
        <v>2000</v>
      </c>
      <c r="B15" s="2" t="s">
        <v>13</v>
      </c>
      <c r="C15" s="4">
        <v>11.98021</v>
      </c>
      <c r="D15" s="4">
        <v>10.20683</v>
      </c>
      <c r="E15" s="4">
        <v>63.61468</v>
      </c>
      <c r="F15" s="36">
        <f t="shared" si="2"/>
        <v>1</v>
      </c>
      <c r="G15" s="34">
        <f t="shared" si="3"/>
        <v>0</v>
      </c>
      <c r="H15" s="14">
        <f t="shared" si="4"/>
        <v>0.25791003817467967</v>
      </c>
      <c r="I15" s="14">
        <f t="shared" si="5"/>
        <v>0.56169253646733563</v>
      </c>
      <c r="J15" s="158">
        <f t="shared" si="6"/>
        <v>0.25791003817467967</v>
      </c>
      <c r="K15" s="155">
        <f t="shared" si="7"/>
        <v>107.73730114524039</v>
      </c>
      <c r="L15" s="36">
        <f t="shared" si="8"/>
        <v>1</v>
      </c>
      <c r="M15" s="34">
        <f t="shared" si="9"/>
        <v>0</v>
      </c>
      <c r="N15" s="14">
        <f t="shared" si="10"/>
        <v>0.48526908590467904</v>
      </c>
      <c r="O15" s="14">
        <f t="shared" si="11"/>
        <v>1.9185295223095236</v>
      </c>
      <c r="P15" s="159">
        <f t="shared" si="12"/>
        <v>0.48526908590467904</v>
      </c>
      <c r="Q15" s="160">
        <f t="shared" si="13"/>
        <v>114.55807257714036</v>
      </c>
      <c r="R15" s="36">
        <f t="shared" si="14"/>
        <v>1</v>
      </c>
      <c r="S15" s="34">
        <f t="shared" si="15"/>
        <v>0</v>
      </c>
      <c r="T15" s="14">
        <f t="shared" si="16"/>
        <v>0.64058076900639205</v>
      </c>
      <c r="U15" s="14">
        <f t="shared" si="17"/>
        <v>0.42899552494211268</v>
      </c>
      <c r="V15" s="159">
        <f t="shared" si="18"/>
        <v>0.64058076900639205</v>
      </c>
      <c r="W15" s="159">
        <f t="shared" si="19"/>
        <v>119.21742307019176</v>
      </c>
      <c r="X15" s="159"/>
    </row>
    <row r="16" spans="1:24" x14ac:dyDescent="0.3">
      <c r="A16" s="9">
        <v>2000</v>
      </c>
      <c r="B16" s="2" t="s">
        <v>14</v>
      </c>
      <c r="C16" s="4">
        <v>21.547499999999999</v>
      </c>
      <c r="D16" s="4">
        <v>11.088470000000001</v>
      </c>
      <c r="E16" s="4">
        <v>63.917120000000004</v>
      </c>
      <c r="F16" s="36">
        <f t="shared" si="2"/>
        <v>1</v>
      </c>
      <c r="G16" s="34">
        <f t="shared" si="3"/>
        <v>0</v>
      </c>
      <c r="H16" s="14">
        <f t="shared" si="4"/>
        <v>0.78202034311954582</v>
      </c>
      <c r="I16" s="14">
        <f t="shared" si="5"/>
        <v>0.31930852391054132</v>
      </c>
      <c r="J16" s="158">
        <f t="shared" si="6"/>
        <v>0.78202034311954582</v>
      </c>
      <c r="K16" s="155">
        <f t="shared" si="7"/>
        <v>123.46061029358637</v>
      </c>
      <c r="L16" s="36">
        <f t="shared" si="8"/>
        <v>1</v>
      </c>
      <c r="M16" s="34">
        <f t="shared" si="9"/>
        <v>0</v>
      </c>
      <c r="N16" s="14">
        <f t="shared" si="10"/>
        <v>0.4890691695589694</v>
      </c>
      <c r="O16" s="14">
        <f t="shared" si="11"/>
        <v>1.0362559893262655</v>
      </c>
      <c r="P16" s="19">
        <f t="shared" si="12"/>
        <v>0.4890691695589694</v>
      </c>
      <c r="Q16" s="116">
        <f t="shared" si="13"/>
        <v>114.67207508676908</v>
      </c>
      <c r="R16" s="36">
        <f t="shared" si="14"/>
        <v>1</v>
      </c>
      <c r="S16" s="34">
        <f t="shared" si="15"/>
        <v>0</v>
      </c>
      <c r="T16" s="14">
        <f t="shared" si="16"/>
        <v>0.57685446880145486</v>
      </c>
      <c r="U16" s="14">
        <f t="shared" si="17"/>
        <v>0.28080889439477241</v>
      </c>
      <c r="V16" s="159">
        <f t="shared" si="18"/>
        <v>0.57685446880145486</v>
      </c>
      <c r="W16" s="159">
        <f t="shared" si="19"/>
        <v>117.30563406404364</v>
      </c>
      <c r="X16" s="159"/>
    </row>
    <row r="17" spans="1:24" x14ac:dyDescent="0.3">
      <c r="A17" s="9">
        <v>2000</v>
      </c>
      <c r="B17" s="2" t="s">
        <v>15</v>
      </c>
      <c r="C17" s="4">
        <v>14.91142</v>
      </c>
      <c r="D17" s="4">
        <v>5.9579599999999999</v>
      </c>
      <c r="E17" s="4">
        <v>58.704409999999996</v>
      </c>
      <c r="F17" s="36">
        <f t="shared" si="2"/>
        <v>1</v>
      </c>
      <c r="G17" s="34">
        <f t="shared" si="3"/>
        <v>0</v>
      </c>
      <c r="H17" s="14">
        <f t="shared" si="4"/>
        <v>0.36919527059605223</v>
      </c>
      <c r="I17" s="14">
        <f t="shared" si="5"/>
        <v>0.53108644486112333</v>
      </c>
      <c r="J17" s="158">
        <f t="shared" si="6"/>
        <v>0.36919527059605223</v>
      </c>
      <c r="K17" s="155">
        <f t="shared" si="7"/>
        <v>111.07585811788157</v>
      </c>
      <c r="L17" s="36">
        <f t="shared" si="8"/>
        <v>1</v>
      </c>
      <c r="M17" s="34">
        <f t="shared" si="9"/>
        <v>0</v>
      </c>
      <c r="N17" s="14">
        <f t="shared" si="10"/>
        <v>0.21150833022454693</v>
      </c>
      <c r="O17" s="14">
        <f t="shared" si="11"/>
        <v>2.149409155071587</v>
      </c>
      <c r="P17" s="19">
        <f t="shared" si="12"/>
        <v>0.21150833022454693</v>
      </c>
      <c r="Q17" s="116">
        <f t="shared" si="13"/>
        <v>106.34524990673641</v>
      </c>
      <c r="R17" s="36">
        <f t="shared" si="14"/>
        <v>1</v>
      </c>
      <c r="S17" s="34">
        <f t="shared" si="15"/>
        <v>0</v>
      </c>
      <c r="T17" s="14">
        <f t="shared" si="16"/>
        <v>0.55044657014687959</v>
      </c>
      <c r="U17" s="14">
        <f t="shared" si="17"/>
        <v>0.60476107110459199</v>
      </c>
      <c r="V17" s="159">
        <f t="shared" si="18"/>
        <v>0.55044657014687959</v>
      </c>
      <c r="W17" s="159">
        <f t="shared" si="19"/>
        <v>116.51339710440638</v>
      </c>
      <c r="X17" s="159"/>
    </row>
    <row r="18" spans="1:24" x14ac:dyDescent="0.3">
      <c r="A18" s="9">
        <v>2000</v>
      </c>
      <c r="B18" s="2" t="s">
        <v>16</v>
      </c>
      <c r="C18" s="4">
        <v>6.44855</v>
      </c>
      <c r="D18" s="4">
        <v>8.5938400000000001</v>
      </c>
      <c r="E18" s="4">
        <v>53.50891</v>
      </c>
      <c r="F18" s="36">
        <f t="shared" si="2"/>
        <v>1</v>
      </c>
      <c r="G18" s="34">
        <f t="shared" si="3"/>
        <v>0</v>
      </c>
      <c r="H18" s="14">
        <f t="shared" si="4"/>
        <v>0.11244481957991422</v>
      </c>
      <c r="I18" s="14">
        <f t="shared" si="5"/>
        <v>0.70912262108269897</v>
      </c>
      <c r="J18" s="14">
        <f t="shared" si="6"/>
        <v>0.11244481957991422</v>
      </c>
      <c r="K18" s="113">
        <f t="shared" si="7"/>
        <v>103.37334458739743</v>
      </c>
      <c r="L18" s="36">
        <f t="shared" si="8"/>
        <v>1</v>
      </c>
      <c r="M18" s="34">
        <f t="shared" si="9"/>
        <v>0</v>
      </c>
      <c r="N18" s="14">
        <f t="shared" si="10"/>
        <v>0.3126804097496842</v>
      </c>
      <c r="O18" s="14">
        <f t="shared" si="11"/>
        <v>1.0310037077751486</v>
      </c>
      <c r="P18" s="19">
        <f t="shared" si="12"/>
        <v>0.3126804097496842</v>
      </c>
      <c r="Q18" s="116">
        <f t="shared" si="13"/>
        <v>109.38041229249052</v>
      </c>
      <c r="R18" s="36">
        <f t="shared" si="14"/>
        <v>1</v>
      </c>
      <c r="S18" s="34">
        <f t="shared" si="15"/>
        <v>0</v>
      </c>
      <c r="T18" s="14">
        <f t="shared" si="16"/>
        <v>0.40815126017019554</v>
      </c>
      <c r="U18" s="14">
        <f t="shared" si="17"/>
        <v>0.52086545796880346</v>
      </c>
      <c r="V18" s="159">
        <f t="shared" si="18"/>
        <v>0.40815126017019554</v>
      </c>
      <c r="W18" s="159">
        <f t="shared" si="19"/>
        <v>112.24453780510586</v>
      </c>
      <c r="X18" s="159"/>
    </row>
    <row r="19" spans="1:24" x14ac:dyDescent="0.3">
      <c r="A19" s="9">
        <v>2000</v>
      </c>
      <c r="B19" s="2" t="s">
        <v>17</v>
      </c>
      <c r="C19" s="4">
        <v>6.3948900000000002</v>
      </c>
      <c r="D19" s="4">
        <v>5.8119200000000006</v>
      </c>
      <c r="E19" s="4">
        <v>45.14528</v>
      </c>
      <c r="F19" s="36">
        <f t="shared" si="2"/>
        <v>1</v>
      </c>
      <c r="G19" s="34">
        <f t="shared" si="3"/>
        <v>0</v>
      </c>
      <c r="H19" s="14">
        <f t="shared" si="4"/>
        <v>0.10865853006739229</v>
      </c>
      <c r="I19" s="14">
        <f t="shared" si="5"/>
        <v>0.68026449829618696</v>
      </c>
      <c r="J19" s="14">
        <f t="shared" si="6"/>
        <v>0.10865853006739229</v>
      </c>
      <c r="K19" s="113">
        <f t="shared" si="7"/>
        <v>103.25975590202177</v>
      </c>
      <c r="L19" s="36">
        <f t="shared" si="8"/>
        <v>1</v>
      </c>
      <c r="M19" s="34">
        <f t="shared" si="9"/>
        <v>0</v>
      </c>
      <c r="N19" s="14">
        <f t="shared" si="10"/>
        <v>0.16376293034434183</v>
      </c>
      <c r="O19" s="14">
        <f t="shared" si="11"/>
        <v>1.1062294053036246</v>
      </c>
      <c r="P19" s="19">
        <f t="shared" si="12"/>
        <v>0.16376293034434183</v>
      </c>
      <c r="Q19" s="116">
        <f t="shared" si="13"/>
        <v>104.91288791033026</v>
      </c>
      <c r="R19" s="36">
        <f t="shared" si="14"/>
        <v>1</v>
      </c>
      <c r="S19" s="34">
        <f t="shared" si="15"/>
        <v>0</v>
      </c>
      <c r="T19" s="14">
        <f t="shared" si="16"/>
        <v>0.28360809074436433</v>
      </c>
      <c r="U19" s="14">
        <f t="shared" si="17"/>
        <v>0.60265788974914269</v>
      </c>
      <c r="V19" s="159">
        <f t="shared" si="18"/>
        <v>0.28360809074436433</v>
      </c>
      <c r="W19" s="159">
        <f t="shared" si="19"/>
        <v>108.50824272233093</v>
      </c>
      <c r="X19" s="159"/>
    </row>
    <row r="20" spans="1:24" x14ac:dyDescent="0.3">
      <c r="A20" s="9">
        <v>2000</v>
      </c>
      <c r="B20" s="2" t="s">
        <v>18</v>
      </c>
      <c r="C20" s="4">
        <v>13.887510000000001</v>
      </c>
      <c r="D20" s="4">
        <v>11.79757</v>
      </c>
      <c r="E20" s="4">
        <v>65.059950000000001</v>
      </c>
      <c r="F20" s="36">
        <f t="shared" si="2"/>
        <v>1</v>
      </c>
      <c r="G20" s="34">
        <f t="shared" si="3"/>
        <v>0</v>
      </c>
      <c r="H20" s="14">
        <f t="shared" si="4"/>
        <v>0.29127867862958751</v>
      </c>
      <c r="I20" s="14">
        <f t="shared" si="5"/>
        <v>0.42318448448398166</v>
      </c>
      <c r="J20" s="14">
        <f t="shared" si="6"/>
        <v>0.29127867862958751</v>
      </c>
      <c r="K20" s="113">
        <f t="shared" si="7"/>
        <v>108.73836035888763</v>
      </c>
      <c r="L20" s="36">
        <f t="shared" si="8"/>
        <v>1</v>
      </c>
      <c r="M20" s="34">
        <f t="shared" si="9"/>
        <v>0</v>
      </c>
      <c r="N20" s="14">
        <f t="shared" si="10"/>
        <v>0.53280943518728763</v>
      </c>
      <c r="O20" s="14">
        <f t="shared" si="11"/>
        <v>0.92014637433837954</v>
      </c>
      <c r="P20" s="19">
        <f t="shared" ref="P20:P37" si="20">(N20*L20)+(O20*M20)</f>
        <v>0.53280943518728763</v>
      </c>
      <c r="Q20" s="116">
        <f t="shared" ref="Q20:Q37" si="21">(P20*30)+100</f>
        <v>115.98428305561863</v>
      </c>
      <c r="R20" s="36">
        <f t="shared" si="14"/>
        <v>1</v>
      </c>
      <c r="S20" s="34">
        <f t="shared" si="15"/>
        <v>0</v>
      </c>
      <c r="T20" s="14">
        <f t="shared" si="16"/>
        <v>0.64242803631889189</v>
      </c>
      <c r="U20" s="14">
        <f t="shared" si="17"/>
        <v>0.31371040485363155</v>
      </c>
      <c r="V20" s="159">
        <f t="shared" ref="V20:V37" si="22">(T20*R20)+(U20*S20)</f>
        <v>0.64242803631889189</v>
      </c>
      <c r="W20" s="159">
        <f t="shared" ref="W20:W37" si="23">(V20*30)+100</f>
        <v>119.27284108956675</v>
      </c>
      <c r="X20" s="162"/>
    </row>
    <row r="21" spans="1:24" x14ac:dyDescent="0.3">
      <c r="A21" s="9">
        <v>2000</v>
      </c>
      <c r="B21" s="2" t="s">
        <v>19</v>
      </c>
      <c r="C21" s="4">
        <v>9.2409199999999991</v>
      </c>
      <c r="D21" s="4">
        <v>8.1317299999999992</v>
      </c>
      <c r="E21" s="4">
        <v>47.29504</v>
      </c>
      <c r="F21" s="36">
        <f t="shared" si="2"/>
        <v>1</v>
      </c>
      <c r="G21" s="34">
        <f t="shared" si="3"/>
        <v>0</v>
      </c>
      <c r="H21" s="14">
        <f t="shared" si="4"/>
        <v>0.17109161542679935</v>
      </c>
      <c r="I21" s="14">
        <f t="shared" si="5"/>
        <v>0.56441400299540434</v>
      </c>
      <c r="J21" s="14">
        <f t="shared" ref="J21:J84" si="24">(H21*F21)+(I21*G21)</f>
        <v>0.17109161542679935</v>
      </c>
      <c r="K21" s="113">
        <f t="shared" ref="K21:K84" si="25">(J21*30)+100</f>
        <v>105.13274846280397</v>
      </c>
      <c r="L21" s="36">
        <f t="shared" si="8"/>
        <v>1</v>
      </c>
      <c r="M21" s="34">
        <f t="shared" si="9"/>
        <v>0</v>
      </c>
      <c r="N21" s="14">
        <f t="shared" si="10"/>
        <v>0.27775745747394726</v>
      </c>
      <c r="O21" s="14">
        <f t="shared" si="11"/>
        <v>0.96461701563742364</v>
      </c>
      <c r="P21" s="19">
        <f t="shared" si="20"/>
        <v>0.27775745747394726</v>
      </c>
      <c r="Q21" s="116">
        <f t="shared" si="21"/>
        <v>108.33272372421843</v>
      </c>
      <c r="R21" s="36">
        <f t="shared" si="14"/>
        <v>1</v>
      </c>
      <c r="S21" s="34">
        <f t="shared" si="15"/>
        <v>0</v>
      </c>
      <c r="T21" s="14">
        <f t="shared" si="16"/>
        <v>0.29556994626931682</v>
      </c>
      <c r="U21" s="14">
        <f t="shared" si="17"/>
        <v>0.51392427750680181</v>
      </c>
      <c r="V21" s="19">
        <f t="shared" si="22"/>
        <v>0.29556994626931682</v>
      </c>
      <c r="W21" s="19">
        <f t="shared" si="23"/>
        <v>108.86709838807951</v>
      </c>
    </row>
    <row r="22" spans="1:24" x14ac:dyDescent="0.3">
      <c r="A22" s="9">
        <v>2000</v>
      </c>
      <c r="B22" s="2" t="s">
        <v>20</v>
      </c>
      <c r="C22" s="4">
        <v>9.0433500000000002</v>
      </c>
      <c r="D22" s="4">
        <v>7.1254499999999998</v>
      </c>
      <c r="E22" s="4">
        <v>53.075839999999999</v>
      </c>
      <c r="F22" s="36">
        <f t="shared" si="2"/>
        <v>1</v>
      </c>
      <c r="G22" s="34">
        <f t="shared" si="3"/>
        <v>0</v>
      </c>
      <c r="H22" s="14">
        <f t="shared" si="4"/>
        <v>0.16452943544790247</v>
      </c>
      <c r="I22" s="14">
        <f t="shared" si="5"/>
        <v>0.55824267871414035</v>
      </c>
      <c r="J22" s="158">
        <f t="shared" si="24"/>
        <v>0.16452943544790247</v>
      </c>
      <c r="K22" s="155">
        <f t="shared" si="25"/>
        <v>104.93588306343707</v>
      </c>
      <c r="L22" s="36">
        <f t="shared" si="8"/>
        <v>1</v>
      </c>
      <c r="M22" s="34">
        <f t="shared" si="9"/>
        <v>0</v>
      </c>
      <c r="N22" s="14">
        <f t="shared" si="10"/>
        <v>0.2505033561350456</v>
      </c>
      <c r="O22" s="14">
        <f t="shared" si="11"/>
        <v>1.3679106986124852</v>
      </c>
      <c r="P22" s="19">
        <f t="shared" si="20"/>
        <v>0.2505033561350456</v>
      </c>
      <c r="Q22" s="116">
        <f t="shared" si="21"/>
        <v>107.51510068405136</v>
      </c>
      <c r="R22" s="36">
        <f t="shared" si="14"/>
        <v>1</v>
      </c>
      <c r="S22" s="34">
        <f t="shared" si="15"/>
        <v>0</v>
      </c>
      <c r="T22" s="14">
        <f t="shared" si="16"/>
        <v>0.40690564567822735</v>
      </c>
      <c r="U22" s="14">
        <f t="shared" si="17"/>
        <v>0.54613668364194856</v>
      </c>
      <c r="V22" s="19">
        <f t="shared" si="22"/>
        <v>0.40690564567822735</v>
      </c>
      <c r="W22" s="19">
        <f t="shared" si="23"/>
        <v>112.20716937034682</v>
      </c>
    </row>
    <row r="23" spans="1:24" x14ac:dyDescent="0.3">
      <c r="A23" s="9">
        <v>2000</v>
      </c>
      <c r="B23" s="2" t="s">
        <v>21</v>
      </c>
      <c r="C23" s="4">
        <v>3.3180300000000003</v>
      </c>
      <c r="D23" s="4">
        <v>4.72072</v>
      </c>
      <c r="E23" s="4">
        <v>37.170340000000003</v>
      </c>
      <c r="F23" s="36">
        <f t="shared" si="2"/>
        <v>1</v>
      </c>
      <c r="G23" s="34">
        <f t="shared" si="3"/>
        <v>0</v>
      </c>
      <c r="H23" s="14">
        <f t="shared" si="4"/>
        <v>5.4057630435391545E-2</v>
      </c>
      <c r="I23" s="14">
        <f t="shared" si="5"/>
        <v>1.4440711727611442</v>
      </c>
      <c r="J23" s="158">
        <f t="shared" si="24"/>
        <v>5.4057630435391545E-2</v>
      </c>
      <c r="K23" s="155">
        <f t="shared" si="25"/>
        <v>101.62172891306174</v>
      </c>
      <c r="L23" s="36">
        <f t="shared" si="8"/>
        <v>1</v>
      </c>
      <c r="M23" s="34">
        <f t="shared" si="9"/>
        <v>0</v>
      </c>
      <c r="N23" s="14">
        <f t="shared" si="10"/>
        <v>0.13471165472150723</v>
      </c>
      <c r="O23" s="14">
        <f t="shared" si="11"/>
        <v>1.8739952158265634</v>
      </c>
      <c r="P23" s="19">
        <f t="shared" si="20"/>
        <v>0.13471165472150723</v>
      </c>
      <c r="Q23" s="116">
        <f t="shared" si="21"/>
        <v>104.04134964164521</v>
      </c>
      <c r="R23" s="36">
        <f t="shared" si="14"/>
        <v>1</v>
      </c>
      <c r="S23" s="34">
        <f t="shared" si="15"/>
        <v>0</v>
      </c>
      <c r="T23" s="14">
        <f t="shared" si="16"/>
        <v>0.2053620315609575</v>
      </c>
      <c r="U23" s="14">
        <f t="shared" si="17"/>
        <v>0.81843250666618772</v>
      </c>
      <c r="V23" s="19">
        <f t="shared" si="22"/>
        <v>0.2053620315609575</v>
      </c>
      <c r="W23" s="19">
        <f t="shared" si="23"/>
        <v>106.16086094682872</v>
      </c>
    </row>
    <row r="24" spans="1:24" x14ac:dyDescent="0.3">
      <c r="A24" s="9">
        <v>2000</v>
      </c>
      <c r="B24" s="2" t="s">
        <v>22</v>
      </c>
      <c r="C24" s="4">
        <v>21.466070000000002</v>
      </c>
      <c r="D24" s="4">
        <v>10.22104</v>
      </c>
      <c r="E24" s="4">
        <v>70.034040000000005</v>
      </c>
      <c r="F24" s="36">
        <f t="shared" si="2"/>
        <v>1</v>
      </c>
      <c r="G24" s="34">
        <f t="shared" si="3"/>
        <v>0</v>
      </c>
      <c r="H24" s="14">
        <f t="shared" si="4"/>
        <v>0.78299474014380177</v>
      </c>
      <c r="I24" s="14">
        <f t="shared" si="5"/>
        <v>0.34964675194684419</v>
      </c>
      <c r="J24" s="158">
        <f t="shared" si="24"/>
        <v>0.78299474014380177</v>
      </c>
      <c r="K24" s="155">
        <f t="shared" si="25"/>
        <v>123.48984220431404</v>
      </c>
      <c r="L24" s="36">
        <f t="shared" si="8"/>
        <v>1</v>
      </c>
      <c r="M24" s="34">
        <f t="shared" si="9"/>
        <v>0</v>
      </c>
      <c r="N24" s="14">
        <f t="shared" si="10"/>
        <v>0.4469350674935656</v>
      </c>
      <c r="O24" s="14">
        <f t="shared" si="11"/>
        <v>1.2783356765080005</v>
      </c>
      <c r="P24" s="19">
        <f t="shared" si="20"/>
        <v>0.4469350674935656</v>
      </c>
      <c r="Q24" s="116">
        <f t="shared" si="21"/>
        <v>113.40805202480696</v>
      </c>
      <c r="R24" s="36">
        <f t="shared" si="14"/>
        <v>1</v>
      </c>
      <c r="S24" s="34">
        <f t="shared" si="15"/>
        <v>0</v>
      </c>
      <c r="T24" s="14">
        <f t="shared" si="16"/>
        <v>0.90106988296751345</v>
      </c>
      <c r="U24" s="14">
        <f t="shared" si="17"/>
        <v>0.30386928156643261</v>
      </c>
      <c r="V24" s="19">
        <f t="shared" si="22"/>
        <v>0.90106988296751345</v>
      </c>
      <c r="W24" s="19">
        <f t="shared" si="23"/>
        <v>127.03209648902541</v>
      </c>
    </row>
    <row r="25" spans="1:24" x14ac:dyDescent="0.3">
      <c r="A25" s="9">
        <v>2000</v>
      </c>
      <c r="B25" s="2" t="s">
        <v>23</v>
      </c>
      <c r="C25" s="4">
        <v>14.594570000000001</v>
      </c>
      <c r="D25" s="4">
        <v>10.444979999999999</v>
      </c>
      <c r="E25" s="4">
        <v>60.293039999999998</v>
      </c>
      <c r="F25" s="36">
        <f t="shared" si="2"/>
        <v>1</v>
      </c>
      <c r="G25" s="34">
        <f t="shared" si="3"/>
        <v>0</v>
      </c>
      <c r="H25" s="14">
        <f t="shared" si="4"/>
        <v>0.33668454814870397</v>
      </c>
      <c r="I25" s="14">
        <f t="shared" si="5"/>
        <v>0.47116765582181508</v>
      </c>
      <c r="J25" s="158">
        <f t="shared" si="24"/>
        <v>0.33668454814870397</v>
      </c>
      <c r="K25" s="155">
        <f t="shared" si="25"/>
        <v>110.10053644446111</v>
      </c>
      <c r="L25" s="36">
        <f t="shared" si="8"/>
        <v>1</v>
      </c>
      <c r="M25" s="34">
        <f t="shared" si="9"/>
        <v>0</v>
      </c>
      <c r="N25" s="14">
        <f t="shared" si="10"/>
        <v>0.46153929800766708</v>
      </c>
      <c r="O25" s="14">
        <f t="shared" si="11"/>
        <v>1.2541616635371919</v>
      </c>
      <c r="P25" s="19">
        <f t="shared" si="20"/>
        <v>0.46153929800766708</v>
      </c>
      <c r="Q25" s="116">
        <f t="shared" si="21"/>
        <v>113.84617894023002</v>
      </c>
      <c r="R25" s="36">
        <f t="shared" si="14"/>
        <v>1</v>
      </c>
      <c r="S25" s="34">
        <f t="shared" si="15"/>
        <v>0</v>
      </c>
      <c r="T25" s="14">
        <f t="shared" si="16"/>
        <v>0.50255711778987455</v>
      </c>
      <c r="U25" s="14">
        <f t="shared" si="17"/>
        <v>0.35476109889477669</v>
      </c>
      <c r="V25" s="19">
        <f t="shared" si="22"/>
        <v>0.50255711778987455</v>
      </c>
      <c r="W25" s="19">
        <f t="shared" si="23"/>
        <v>115.07671353369624</v>
      </c>
    </row>
    <row r="26" spans="1:24" x14ac:dyDescent="0.3">
      <c r="A26" s="9">
        <v>2000</v>
      </c>
      <c r="B26" s="2" t="s">
        <v>24</v>
      </c>
      <c r="C26" s="4">
        <v>9.7937499999999993</v>
      </c>
      <c r="D26" s="4">
        <v>7.77447</v>
      </c>
      <c r="E26" s="4">
        <v>50.880049999999997</v>
      </c>
      <c r="F26" s="36">
        <f t="shared" si="2"/>
        <v>1</v>
      </c>
      <c r="G26" s="34">
        <f t="shared" si="3"/>
        <v>0</v>
      </c>
      <c r="H26" s="14">
        <f t="shared" si="4"/>
        <v>0.20974105581144722</v>
      </c>
      <c r="I26" s="14">
        <f t="shared" si="5"/>
        <v>0.71158008215399848</v>
      </c>
      <c r="J26" s="158">
        <f t="shared" si="24"/>
        <v>0.20974105581144722</v>
      </c>
      <c r="K26" s="155">
        <f t="shared" si="25"/>
        <v>106.29223167434341</v>
      </c>
      <c r="L26" s="36">
        <f t="shared" si="8"/>
        <v>1</v>
      </c>
      <c r="M26" s="34">
        <f t="shared" si="9"/>
        <v>0</v>
      </c>
      <c r="N26" s="14">
        <f t="shared" si="10"/>
        <v>0.32667874932086904</v>
      </c>
      <c r="O26" s="14">
        <f t="shared" si="11"/>
        <v>2.2093515090317513</v>
      </c>
      <c r="P26" s="19">
        <f t="shared" si="20"/>
        <v>0.32667874932086904</v>
      </c>
      <c r="Q26" s="116">
        <f t="shared" si="21"/>
        <v>109.80036247962607</v>
      </c>
      <c r="R26" s="36">
        <f t="shared" si="14"/>
        <v>1</v>
      </c>
      <c r="S26" s="34">
        <f t="shared" si="15"/>
        <v>0</v>
      </c>
      <c r="T26" s="14">
        <f t="shared" si="16"/>
        <v>0.37533339997269399</v>
      </c>
      <c r="U26" s="14">
        <f t="shared" si="17"/>
        <v>0.58548337350020718</v>
      </c>
      <c r="V26" s="19">
        <f t="shared" si="22"/>
        <v>0.37533339997269399</v>
      </c>
      <c r="W26" s="19">
        <f t="shared" si="23"/>
        <v>111.26000199918082</v>
      </c>
    </row>
    <row r="27" spans="1:24" x14ac:dyDescent="0.3">
      <c r="A27" s="9">
        <v>2000</v>
      </c>
      <c r="B27" s="2" t="s">
        <v>25</v>
      </c>
      <c r="C27" s="4">
        <v>7.5152800000000006</v>
      </c>
      <c r="D27" s="4">
        <v>6.7953799999999998</v>
      </c>
      <c r="E27" s="4">
        <v>47.725349999999999</v>
      </c>
      <c r="F27" s="36">
        <f t="shared" si="2"/>
        <v>1</v>
      </c>
      <c r="G27" s="34">
        <f t="shared" si="3"/>
        <v>0</v>
      </c>
      <c r="H27" s="14">
        <f t="shared" si="4"/>
        <v>0.15127070903043607</v>
      </c>
      <c r="I27" s="14">
        <f t="shared" si="5"/>
        <v>0.81909770726938202</v>
      </c>
      <c r="J27" s="158">
        <f t="shared" si="24"/>
        <v>0.15127070903043607</v>
      </c>
      <c r="K27" s="155">
        <f t="shared" si="25"/>
        <v>104.53812127091308</v>
      </c>
      <c r="L27" s="36">
        <f t="shared" si="8"/>
        <v>1</v>
      </c>
      <c r="M27" s="34">
        <f t="shared" si="9"/>
        <v>0</v>
      </c>
      <c r="N27" s="14">
        <f t="shared" si="10"/>
        <v>0.21759530035092542</v>
      </c>
      <c r="O27" s="14">
        <f t="shared" si="11"/>
        <v>1.1436676386157636</v>
      </c>
      <c r="P27" s="19">
        <f t="shared" si="20"/>
        <v>0.21759530035092542</v>
      </c>
      <c r="Q27" s="116">
        <f t="shared" si="21"/>
        <v>106.52785901052776</v>
      </c>
      <c r="R27" s="36">
        <f t="shared" si="14"/>
        <v>1</v>
      </c>
      <c r="S27" s="34">
        <f t="shared" si="15"/>
        <v>0</v>
      </c>
      <c r="T27" s="14">
        <f t="shared" si="16"/>
        <v>0.37656099220284767</v>
      </c>
      <c r="U27" s="14">
        <f t="shared" si="17"/>
        <v>0.89788348874343582</v>
      </c>
      <c r="V27" s="19">
        <f t="shared" si="22"/>
        <v>0.37656099220284767</v>
      </c>
      <c r="W27" s="19">
        <f t="shared" si="23"/>
        <v>111.29682976608544</v>
      </c>
    </row>
    <row r="28" spans="1:24" x14ac:dyDescent="0.3">
      <c r="A28" s="9">
        <v>2000</v>
      </c>
      <c r="B28" s="2" t="s">
        <v>26</v>
      </c>
      <c r="C28" s="4">
        <v>11.279579999999999</v>
      </c>
      <c r="D28" s="4">
        <v>6.7669199999999998</v>
      </c>
      <c r="E28" s="4">
        <v>58.025130000000004</v>
      </c>
      <c r="F28" s="36">
        <f t="shared" si="2"/>
        <v>1</v>
      </c>
      <c r="G28" s="34">
        <f t="shared" si="3"/>
        <v>0</v>
      </c>
      <c r="H28" s="14">
        <f t="shared" si="4"/>
        <v>0.22474397711881974</v>
      </c>
      <c r="I28" s="14">
        <f t="shared" si="5"/>
        <v>0.51962605179485433</v>
      </c>
      <c r="J28" s="158">
        <f t="shared" si="24"/>
        <v>0.22474397711881974</v>
      </c>
      <c r="K28" s="155">
        <f t="shared" si="25"/>
        <v>106.74231931356459</v>
      </c>
      <c r="L28" s="36">
        <f t="shared" si="8"/>
        <v>1</v>
      </c>
      <c r="M28" s="34">
        <f t="shared" si="9"/>
        <v>0</v>
      </c>
      <c r="N28" s="14">
        <f t="shared" si="10"/>
        <v>0.26099696057493965</v>
      </c>
      <c r="O28" s="14">
        <f t="shared" si="11"/>
        <v>2.1618546742513685</v>
      </c>
      <c r="P28" s="19">
        <f t="shared" si="20"/>
        <v>0.26099696057493965</v>
      </c>
      <c r="Q28" s="116">
        <f t="shared" si="21"/>
        <v>107.8299088172482</v>
      </c>
      <c r="R28" s="36">
        <f t="shared" si="14"/>
        <v>1</v>
      </c>
      <c r="S28" s="34">
        <f t="shared" si="15"/>
        <v>0</v>
      </c>
      <c r="T28" s="14">
        <f t="shared" si="16"/>
        <v>0.50878257920066883</v>
      </c>
      <c r="U28" s="14">
        <f t="shared" si="17"/>
        <v>0.51861648471004929</v>
      </c>
      <c r="V28" s="19">
        <f t="shared" si="22"/>
        <v>0.50878257920066883</v>
      </c>
      <c r="W28" s="19">
        <f t="shared" si="23"/>
        <v>115.26347737602006</v>
      </c>
      <c r="X28" s="19"/>
    </row>
    <row r="29" spans="1:24" x14ac:dyDescent="0.3">
      <c r="A29" s="9">
        <v>2000</v>
      </c>
      <c r="B29" s="2" t="s">
        <v>27</v>
      </c>
      <c r="C29" s="4">
        <v>7.9556699999999996</v>
      </c>
      <c r="D29" s="4">
        <v>8.71204</v>
      </c>
      <c r="E29" s="4">
        <v>52.511209999999998</v>
      </c>
      <c r="F29" s="36">
        <f t="shared" si="2"/>
        <v>1</v>
      </c>
      <c r="G29" s="34">
        <f t="shared" si="3"/>
        <v>0</v>
      </c>
      <c r="H29" s="14">
        <f t="shared" si="4"/>
        <v>0.16631449802724213</v>
      </c>
      <c r="I29" s="14">
        <f t="shared" si="5"/>
        <v>0.84013512881578012</v>
      </c>
      <c r="J29" s="158">
        <f t="shared" si="24"/>
        <v>0.16631449802724213</v>
      </c>
      <c r="K29" s="155">
        <f t="shared" si="25"/>
        <v>104.98943494081726</v>
      </c>
      <c r="L29" s="36">
        <f t="shared" si="8"/>
        <v>1</v>
      </c>
      <c r="M29" s="34">
        <f t="shared" si="9"/>
        <v>0</v>
      </c>
      <c r="N29" s="14">
        <f t="shared" si="10"/>
        <v>0.40688535694813877</v>
      </c>
      <c r="O29" s="14">
        <f t="shared" si="11"/>
        <v>2.8421049594645278</v>
      </c>
      <c r="P29" s="19">
        <f t="shared" si="20"/>
        <v>0.40688535694813877</v>
      </c>
      <c r="Q29" s="116">
        <f t="shared" si="21"/>
        <v>112.20656070844416</v>
      </c>
      <c r="R29" s="36">
        <f t="shared" si="14"/>
        <v>1</v>
      </c>
      <c r="S29" s="34">
        <f t="shared" si="15"/>
        <v>0</v>
      </c>
      <c r="T29" s="14">
        <f t="shared" si="16"/>
        <v>0.40494544105754388</v>
      </c>
      <c r="U29" s="14">
        <f t="shared" si="17"/>
        <v>0.57979332958090024</v>
      </c>
      <c r="V29" s="19">
        <f t="shared" si="22"/>
        <v>0.40494544105754388</v>
      </c>
      <c r="W29" s="19">
        <f t="shared" si="23"/>
        <v>112.14836323172632</v>
      </c>
    </row>
    <row r="30" spans="1:24" x14ac:dyDescent="0.3">
      <c r="A30" s="9">
        <v>2000</v>
      </c>
      <c r="B30" s="2" t="s">
        <v>28</v>
      </c>
      <c r="C30" s="4">
        <v>4.3902200000000002</v>
      </c>
      <c r="D30" s="4">
        <v>5.6940499999999998</v>
      </c>
      <c r="E30" s="4">
        <v>45.672330000000002</v>
      </c>
      <c r="F30" s="36">
        <f t="shared" si="2"/>
        <v>1</v>
      </c>
      <c r="G30" s="34">
        <f t="shared" si="3"/>
        <v>0</v>
      </c>
      <c r="H30" s="14">
        <f t="shared" si="4"/>
        <v>6.8175344120385506E-2</v>
      </c>
      <c r="I30" s="14">
        <f t="shared" si="5"/>
        <v>0.84030376266711659</v>
      </c>
      <c r="J30" s="158">
        <f t="shared" si="24"/>
        <v>6.8175344120385506E-2</v>
      </c>
      <c r="K30" s="155">
        <f t="shared" si="25"/>
        <v>102.04526032361156</v>
      </c>
      <c r="L30" s="36">
        <f t="shared" si="8"/>
        <v>1</v>
      </c>
      <c r="M30" s="34">
        <f t="shared" si="9"/>
        <v>0</v>
      </c>
      <c r="N30" s="14">
        <f t="shared" si="10"/>
        <v>0.18248093261440829</v>
      </c>
      <c r="O30" s="14">
        <f t="shared" si="11"/>
        <v>1.6685113650523724</v>
      </c>
      <c r="P30" s="19">
        <f t="shared" si="20"/>
        <v>0.18248093261440829</v>
      </c>
      <c r="Q30" s="116">
        <f t="shared" si="21"/>
        <v>105.47442797843225</v>
      </c>
      <c r="R30" s="36">
        <f t="shared" si="14"/>
        <v>1</v>
      </c>
      <c r="S30" s="34">
        <f t="shared" si="15"/>
        <v>0</v>
      </c>
      <c r="T30" s="14">
        <f t="shared" si="16"/>
        <v>0.33464703278726715</v>
      </c>
      <c r="U30" s="14">
        <f t="shared" si="17"/>
        <v>0.84972865142796106</v>
      </c>
      <c r="V30" s="19">
        <f t="shared" si="22"/>
        <v>0.33464703278726715</v>
      </c>
      <c r="W30" s="19">
        <f t="shared" si="23"/>
        <v>110.03941098361801</v>
      </c>
    </row>
    <row r="31" spans="1:24" x14ac:dyDescent="0.3">
      <c r="A31" s="9">
        <v>2000</v>
      </c>
      <c r="B31" s="2" t="s">
        <v>29</v>
      </c>
      <c r="C31" s="4">
        <v>9.723279999999999</v>
      </c>
      <c r="D31" s="4">
        <v>7.431989999999999</v>
      </c>
      <c r="E31" s="4">
        <v>56.311929999999997</v>
      </c>
      <c r="F31" s="36">
        <f t="shared" si="2"/>
        <v>1</v>
      </c>
      <c r="G31" s="34">
        <f t="shared" si="3"/>
        <v>0</v>
      </c>
      <c r="H31" s="14">
        <f t="shared" si="4"/>
        <v>0.1682831785595755</v>
      </c>
      <c r="I31" s="14">
        <f t="shared" si="5"/>
        <v>0.47351244751986959</v>
      </c>
      <c r="J31" s="158">
        <f t="shared" si="24"/>
        <v>0.1682831785595755</v>
      </c>
      <c r="K31" s="155">
        <f t="shared" si="25"/>
        <v>105.04849535678727</v>
      </c>
      <c r="L31" s="36">
        <f t="shared" si="8"/>
        <v>1</v>
      </c>
      <c r="M31" s="34">
        <f t="shared" si="9"/>
        <v>0</v>
      </c>
      <c r="N31" s="14">
        <f t="shared" si="10"/>
        <v>0.27550894572958295</v>
      </c>
      <c r="O31" s="14">
        <f t="shared" si="11"/>
        <v>1.4884725891448471</v>
      </c>
      <c r="P31" s="19">
        <f t="shared" si="20"/>
        <v>0.27550894572958295</v>
      </c>
      <c r="Q31" s="116">
        <f t="shared" si="21"/>
        <v>108.26526837188749</v>
      </c>
      <c r="R31" s="36">
        <f t="shared" si="14"/>
        <v>1</v>
      </c>
      <c r="S31" s="34">
        <f t="shared" si="15"/>
        <v>0</v>
      </c>
      <c r="T31" s="14">
        <f t="shared" si="16"/>
        <v>0.52247679989045748</v>
      </c>
      <c r="U31" s="14">
        <f t="shared" si="17"/>
        <v>0.7391990419916129</v>
      </c>
      <c r="V31" s="19">
        <f t="shared" si="22"/>
        <v>0.52247679989045748</v>
      </c>
      <c r="W31" s="19">
        <f t="shared" si="23"/>
        <v>115.67430399671372</v>
      </c>
    </row>
    <row r="32" spans="1:24" x14ac:dyDescent="0.3">
      <c r="A32" s="9">
        <v>2000</v>
      </c>
      <c r="B32" s="2" t="s">
        <v>30</v>
      </c>
      <c r="C32" s="4">
        <v>5.1306099999999999</v>
      </c>
      <c r="D32" s="4">
        <v>6.6364500000000008</v>
      </c>
      <c r="E32" s="4">
        <v>47.332270000000001</v>
      </c>
      <c r="F32" s="36">
        <f t="shared" si="2"/>
        <v>1</v>
      </c>
      <c r="G32" s="34">
        <f t="shared" si="3"/>
        <v>0</v>
      </c>
      <c r="H32" s="14">
        <f t="shared" si="4"/>
        <v>7.894218651543794E-2</v>
      </c>
      <c r="I32" s="14">
        <f t="shared" si="5"/>
        <v>0.69765546146138468</v>
      </c>
      <c r="J32" s="158">
        <f t="shared" si="24"/>
        <v>7.894218651543794E-2</v>
      </c>
      <c r="K32" s="155">
        <f t="shared" si="25"/>
        <v>102.36826559546314</v>
      </c>
      <c r="L32" s="36">
        <f t="shared" si="8"/>
        <v>1</v>
      </c>
      <c r="M32" s="34">
        <f t="shared" si="9"/>
        <v>0</v>
      </c>
      <c r="N32" s="14">
        <f t="shared" si="10"/>
        <v>0.22387148548576591</v>
      </c>
      <c r="O32" s="14">
        <f t="shared" si="11"/>
        <v>1.3953722964991697</v>
      </c>
      <c r="P32" s="19">
        <f t="shared" si="20"/>
        <v>0.22387148548576591</v>
      </c>
      <c r="Q32" s="116">
        <f t="shared" si="21"/>
        <v>106.71614456457297</v>
      </c>
      <c r="R32" s="36">
        <f t="shared" si="14"/>
        <v>1</v>
      </c>
      <c r="S32" s="34">
        <f t="shared" si="15"/>
        <v>0</v>
      </c>
      <c r="T32" s="14">
        <f t="shared" si="16"/>
        <v>0.32170669248358663</v>
      </c>
      <c r="U32" s="14">
        <f t="shared" si="17"/>
        <v>0.61982360725319485</v>
      </c>
      <c r="V32" s="19">
        <f t="shared" si="22"/>
        <v>0.32170669248358663</v>
      </c>
      <c r="W32" s="19">
        <f t="shared" si="23"/>
        <v>109.6512007745076</v>
      </c>
    </row>
    <row r="33" spans="1:23" x14ac:dyDescent="0.3">
      <c r="A33" s="9">
        <v>2000</v>
      </c>
      <c r="B33" s="2" t="s">
        <v>31</v>
      </c>
      <c r="C33" s="4">
        <v>7.7993199999999998</v>
      </c>
      <c r="D33" s="4">
        <v>6.2909699999999997</v>
      </c>
      <c r="E33" s="4">
        <v>50.553780000000003</v>
      </c>
      <c r="F33" s="36">
        <f t="shared" si="2"/>
        <v>1</v>
      </c>
      <c r="G33" s="34">
        <f t="shared" si="3"/>
        <v>0</v>
      </c>
      <c r="H33" s="14">
        <f t="shared" si="4"/>
        <v>0.14715144849640016</v>
      </c>
      <c r="I33" s="14">
        <f t="shared" si="5"/>
        <v>0.69145707472937223</v>
      </c>
      <c r="J33" s="158">
        <f t="shared" si="24"/>
        <v>0.14715144849640016</v>
      </c>
      <c r="K33" s="155">
        <f t="shared" si="25"/>
        <v>104.414543454892</v>
      </c>
      <c r="L33" s="36">
        <f t="shared" si="8"/>
        <v>1</v>
      </c>
      <c r="M33" s="34">
        <f t="shared" si="9"/>
        <v>0</v>
      </c>
      <c r="N33" s="14">
        <f t="shared" si="10"/>
        <v>0.23875552144393633</v>
      </c>
      <c r="O33" s="14">
        <f t="shared" si="11"/>
        <v>2.4556211570140101</v>
      </c>
      <c r="P33" s="19">
        <f t="shared" si="20"/>
        <v>0.23875552144393633</v>
      </c>
      <c r="Q33" s="116">
        <f t="shared" si="21"/>
        <v>107.16266564331809</v>
      </c>
      <c r="R33" s="36">
        <f t="shared" si="14"/>
        <v>1</v>
      </c>
      <c r="S33" s="34">
        <f t="shared" si="15"/>
        <v>0</v>
      </c>
      <c r="T33" s="14">
        <f t="shared" si="16"/>
        <v>0.35744380028906775</v>
      </c>
      <c r="U33" s="14">
        <f t="shared" si="17"/>
        <v>0.54025963632184815</v>
      </c>
      <c r="V33" s="19">
        <f t="shared" si="22"/>
        <v>0.35744380028906775</v>
      </c>
      <c r="W33" s="19">
        <f t="shared" si="23"/>
        <v>110.72331400867203</v>
      </c>
    </row>
    <row r="34" spans="1:23" x14ac:dyDescent="0.3">
      <c r="A34" s="9">
        <v>2000</v>
      </c>
      <c r="B34" s="2" t="s">
        <v>32</v>
      </c>
      <c r="C34" s="4">
        <v>14.853160000000001</v>
      </c>
      <c r="D34" s="4">
        <v>9.8937300000000015</v>
      </c>
      <c r="E34" s="4">
        <v>62.164109999999994</v>
      </c>
      <c r="F34" s="36">
        <f t="shared" si="2"/>
        <v>1</v>
      </c>
      <c r="G34" s="34">
        <f t="shared" si="3"/>
        <v>0</v>
      </c>
      <c r="H34" s="14">
        <f t="shared" si="4"/>
        <v>0.29787731262878214</v>
      </c>
      <c r="I34" s="14">
        <f t="shared" si="5"/>
        <v>0.34114415903749501</v>
      </c>
      <c r="J34" s="158">
        <f t="shared" si="24"/>
        <v>0.29787731262878214</v>
      </c>
      <c r="K34" s="155">
        <f t="shared" si="25"/>
        <v>108.93631937886346</v>
      </c>
      <c r="L34" s="36">
        <f t="shared" si="8"/>
        <v>1</v>
      </c>
      <c r="M34" s="34">
        <f t="shared" si="9"/>
        <v>0</v>
      </c>
      <c r="N34" s="14">
        <f t="shared" si="10"/>
        <v>0.41094266653965406</v>
      </c>
      <c r="O34" s="14">
        <f t="shared" si="11"/>
        <v>1.1446410302702055</v>
      </c>
      <c r="P34" s="19">
        <f t="shared" si="20"/>
        <v>0.41094266653965406</v>
      </c>
      <c r="Q34" s="116">
        <f t="shared" si="21"/>
        <v>112.32827999618962</v>
      </c>
      <c r="R34" s="36">
        <f t="shared" si="14"/>
        <v>1</v>
      </c>
      <c r="S34" s="34">
        <f t="shared" si="15"/>
        <v>0</v>
      </c>
      <c r="T34" s="14">
        <f t="shared" si="16"/>
        <v>0.55392404401401518</v>
      </c>
      <c r="U34" s="14">
        <f t="shared" si="17"/>
        <v>0.3446614919026495</v>
      </c>
      <c r="V34" s="19">
        <f t="shared" si="22"/>
        <v>0.55392404401401518</v>
      </c>
      <c r="W34" s="19">
        <f t="shared" si="23"/>
        <v>116.61772132042046</v>
      </c>
    </row>
    <row r="35" spans="1:23" x14ac:dyDescent="0.3">
      <c r="A35" s="9">
        <v>2000</v>
      </c>
      <c r="B35" s="2" t="s">
        <v>33</v>
      </c>
      <c r="C35" s="4">
        <v>12.286490000000001</v>
      </c>
      <c r="D35" s="4">
        <v>6.9041399999999999</v>
      </c>
      <c r="E35" s="4">
        <v>58.470120000000001</v>
      </c>
      <c r="F35" s="36">
        <f t="shared" si="2"/>
        <v>1</v>
      </c>
      <c r="G35" s="34">
        <f t="shared" si="3"/>
        <v>0</v>
      </c>
      <c r="H35" s="14">
        <f t="shared" si="4"/>
        <v>0.22333828013630655</v>
      </c>
      <c r="I35" s="14">
        <f t="shared" si="5"/>
        <v>0.39100352932830607</v>
      </c>
      <c r="J35" s="158">
        <f t="shared" si="24"/>
        <v>0.22333828013630655</v>
      </c>
      <c r="K35" s="155">
        <f t="shared" si="25"/>
        <v>106.70014840408919</v>
      </c>
      <c r="L35" s="36">
        <f t="shared" si="8"/>
        <v>1</v>
      </c>
      <c r="M35" s="34">
        <f t="shared" si="9"/>
        <v>0</v>
      </c>
      <c r="N35" s="14">
        <f t="shared" si="10"/>
        <v>0.26895788275886184</v>
      </c>
      <c r="O35" s="14">
        <f t="shared" si="11"/>
        <v>2.1417005621907306</v>
      </c>
      <c r="P35" s="19">
        <f t="shared" si="20"/>
        <v>0.26895788275886184</v>
      </c>
      <c r="Q35" s="116">
        <f t="shared" si="21"/>
        <v>108.06873648276586</v>
      </c>
      <c r="R35" s="36">
        <f t="shared" si="14"/>
        <v>1</v>
      </c>
      <c r="S35" s="34">
        <f t="shared" si="15"/>
        <v>0</v>
      </c>
      <c r="T35" s="14">
        <f t="shared" si="16"/>
        <v>0.50950390595163142</v>
      </c>
      <c r="U35" s="14">
        <f t="shared" si="17"/>
        <v>0.4869455073911042</v>
      </c>
      <c r="V35" s="19">
        <f t="shared" si="22"/>
        <v>0.50950390595163142</v>
      </c>
      <c r="W35" s="19">
        <f t="shared" si="23"/>
        <v>115.28511717854894</v>
      </c>
    </row>
    <row r="36" spans="1:23" x14ac:dyDescent="0.3">
      <c r="A36" s="9">
        <v>2000</v>
      </c>
      <c r="B36" s="2" t="s">
        <v>34</v>
      </c>
      <c r="C36" s="4">
        <v>7.9649200000000002</v>
      </c>
      <c r="D36" s="4">
        <v>9.2879500000000004</v>
      </c>
      <c r="E36" s="4">
        <v>65.466359999999995</v>
      </c>
      <c r="F36" s="36">
        <f t="shared" si="2"/>
        <v>1</v>
      </c>
      <c r="G36" s="34">
        <f t="shared" si="3"/>
        <v>0</v>
      </c>
      <c r="H36" s="14">
        <f t="shared" si="4"/>
        <v>0.13926949452025833</v>
      </c>
      <c r="I36" s="14">
        <f t="shared" si="5"/>
        <v>0.58617674488079252</v>
      </c>
      <c r="J36" s="158">
        <f t="shared" si="24"/>
        <v>0.13926949452025833</v>
      </c>
      <c r="K36" s="155">
        <f t="shared" si="25"/>
        <v>104.17808483560775</v>
      </c>
      <c r="L36" s="36">
        <f t="shared" si="8"/>
        <v>1</v>
      </c>
      <c r="M36" s="34">
        <f t="shared" si="9"/>
        <v>0</v>
      </c>
      <c r="N36" s="14">
        <f t="shared" si="10"/>
        <v>0.42512500348199111</v>
      </c>
      <c r="O36" s="14">
        <f t="shared" si="11"/>
        <v>2.0774895034392986</v>
      </c>
      <c r="P36" s="19">
        <f t="shared" si="20"/>
        <v>0.42512500348199111</v>
      </c>
      <c r="Q36" s="116">
        <f t="shared" si="21"/>
        <v>112.75375010445973</v>
      </c>
      <c r="R36" s="36">
        <f t="shared" si="14"/>
        <v>1</v>
      </c>
      <c r="S36" s="34">
        <f t="shared" si="15"/>
        <v>0</v>
      </c>
      <c r="T36" s="14">
        <f t="shared" si="16"/>
        <v>0.73837222168618366</v>
      </c>
      <c r="U36" s="14">
        <f t="shared" si="17"/>
        <v>0.53375276545310302</v>
      </c>
      <c r="V36" s="19">
        <f t="shared" si="22"/>
        <v>0.73837222168618366</v>
      </c>
      <c r="W36" s="19">
        <f t="shared" si="23"/>
        <v>122.15116665058551</v>
      </c>
    </row>
    <row r="37" spans="1:23" x14ac:dyDescent="0.3">
      <c r="A37" s="8">
        <v>2005</v>
      </c>
      <c r="B37" s="3" t="s">
        <v>3</v>
      </c>
      <c r="C37" s="1">
        <v>4.152704</v>
      </c>
      <c r="D37" s="1">
        <v>4.5265370000000003</v>
      </c>
      <c r="E37" s="1">
        <v>41.825020000000002</v>
      </c>
      <c r="F37" s="36">
        <f>IF(C37&gt;=$C69,1,0)</f>
        <v>1</v>
      </c>
      <c r="G37" s="34">
        <f>IF(C37&lt;$C69,1,0)</f>
        <v>0</v>
      </c>
      <c r="H37" s="14">
        <f>(C37-$C69)/($C$2-$C69)</f>
        <v>4.5624201289946945E-2</v>
      </c>
      <c r="I37" s="14">
        <f>(C37-$C69)/($C69-$C$3)</f>
        <v>0.48915521439118048</v>
      </c>
      <c r="J37" s="158">
        <f t="shared" si="24"/>
        <v>4.5624201289946945E-2</v>
      </c>
      <c r="K37" s="155">
        <f t="shared" si="25"/>
        <v>101.36872603869841</v>
      </c>
      <c r="L37" s="36">
        <f>IF(D37&gt;=$D69,1,0)</f>
        <v>1</v>
      </c>
      <c r="M37" s="34">
        <f>IF(D37&lt;$D69,1,0)</f>
        <v>0</v>
      </c>
      <c r="N37" s="14">
        <f>(D37-$D69)/($D$2-$D69)</f>
        <v>2.2691602575567911E-2</v>
      </c>
      <c r="O37" s="14">
        <f>(D37-$D69)/($D69-$D$3)</f>
        <v>0.11945074394455857</v>
      </c>
      <c r="P37" s="19">
        <f t="shared" si="20"/>
        <v>2.2691602575567911E-2</v>
      </c>
      <c r="Q37" s="116">
        <f t="shared" si="21"/>
        <v>100.68074807726704</v>
      </c>
      <c r="R37" s="36">
        <f>IF(E37&gt;=$E69,1,0)</f>
        <v>1</v>
      </c>
      <c r="S37" s="34">
        <f>IF(E37&lt;$E69,1,0)</f>
        <v>0</v>
      </c>
      <c r="T37" s="14">
        <f>(E37-$E69)/($E$2-$E69)</f>
        <v>0.17478391212733688</v>
      </c>
      <c r="U37" s="14">
        <f>(E37-$E69)/($E69-$E$3)</f>
        <v>0.34702345087340664</v>
      </c>
      <c r="V37" s="19">
        <f t="shared" si="22"/>
        <v>0.17478391212733688</v>
      </c>
      <c r="W37" s="19">
        <f t="shared" si="23"/>
        <v>105.2435173638201</v>
      </c>
    </row>
    <row r="38" spans="1:23" x14ac:dyDescent="0.3">
      <c r="A38" s="8">
        <v>2005</v>
      </c>
      <c r="B38" s="3" t="s">
        <v>4</v>
      </c>
      <c r="C38" s="1">
        <v>3.069734</v>
      </c>
      <c r="D38" s="1">
        <v>4.7674240000000001</v>
      </c>
      <c r="E38" s="1">
        <v>38.935299999999998</v>
      </c>
      <c r="F38" s="36">
        <f t="shared" ref="F38:F68" si="26">IF(C38&gt;=$C70,1,0)</f>
        <v>1</v>
      </c>
      <c r="G38" s="34">
        <f t="shared" ref="G38:G68" si="27">IF(C38&lt;$C70,1,0)</f>
        <v>0</v>
      </c>
      <c r="H38" s="14">
        <f t="shared" ref="H38:H68" si="28">(C38-$C70)/($C$2-$C70)</f>
        <v>2.450345782010287E-2</v>
      </c>
      <c r="I38" s="14">
        <f t="shared" ref="I38:I68" si="29">(C38-$C70)/($C70-$C$3)</f>
        <v>0.43403767483674954</v>
      </c>
      <c r="J38" s="158">
        <f t="shared" ref="J38:J69" si="30">(H38*F38)+(I38*G38)</f>
        <v>2.450345782010287E-2</v>
      </c>
      <c r="K38" s="155">
        <f t="shared" si="25"/>
        <v>100.73510373460309</v>
      </c>
      <c r="L38" s="36">
        <f t="shared" ref="L38:L68" si="31">IF(D38&gt;=$D70,1,0)</f>
        <v>1</v>
      </c>
      <c r="M38" s="34">
        <f t="shared" ref="M38:M68" si="32">IF(D38&lt;$D70,1,0)</f>
        <v>0</v>
      </c>
      <c r="N38" s="14">
        <f t="shared" ref="N38:N68" si="33">(D38-$D70)/($D$2-$D70)</f>
        <v>6.1287287535619898E-2</v>
      </c>
      <c r="O38" s="14">
        <f t="shared" ref="O38:O68" si="34">(D38-$D70)/($D70-$D$3)</f>
        <v>0.36541023525386879</v>
      </c>
      <c r="P38" s="19">
        <f t="shared" ref="P38:P69" si="35">(N38*L38)+(O38*M38)</f>
        <v>6.1287287535619898E-2</v>
      </c>
      <c r="Q38" s="116">
        <f t="shared" ref="Q38:Q69" si="36">(P38*30)+100</f>
        <v>101.83861862606859</v>
      </c>
      <c r="R38" s="36">
        <f t="shared" ref="R38:R68" si="37">IF(E38&gt;=$E70,1,0)</f>
        <v>1</v>
      </c>
      <c r="S38" s="34">
        <f t="shared" ref="S38:S68" si="38">IF(E38&lt;$E70,1,0)</f>
        <v>0</v>
      </c>
      <c r="T38" s="14">
        <f t="shared" ref="T38:T68" si="39">(E38-$E70)/($E$2-$E70)</f>
        <v>0.1078027564376693</v>
      </c>
      <c r="U38" s="14">
        <f t="shared" ref="U38:U68" si="40">(E38-$E70)/($E70-$E$3)</f>
        <v>0.22416481032107161</v>
      </c>
      <c r="V38" s="19">
        <f t="shared" ref="V38:V69" si="41">(T38*R38)+(U38*S38)</f>
        <v>0.1078027564376693</v>
      </c>
      <c r="W38" s="19">
        <f t="shared" ref="W38:W69" si="42">(V38*30)+100</f>
        <v>103.23408269313008</v>
      </c>
    </row>
    <row r="39" spans="1:23" x14ac:dyDescent="0.3">
      <c r="A39" s="8">
        <v>2005</v>
      </c>
      <c r="B39" s="3" t="s">
        <v>5</v>
      </c>
      <c r="C39" s="1">
        <v>3.5998559999999999</v>
      </c>
      <c r="D39" s="1">
        <v>4.0308890000000002</v>
      </c>
      <c r="E39" s="1">
        <v>38.922409999999999</v>
      </c>
      <c r="F39" s="36">
        <f t="shared" si="26"/>
        <v>1</v>
      </c>
      <c r="G39" s="34">
        <f t="shared" si="27"/>
        <v>0</v>
      </c>
      <c r="H39" s="14">
        <f t="shared" si="28"/>
        <v>1.9737818225578695E-2</v>
      </c>
      <c r="I39" s="14">
        <f t="shared" si="29"/>
        <v>0.21745400760134667</v>
      </c>
      <c r="J39" s="158">
        <f t="shared" si="30"/>
        <v>1.9737818225578695E-2</v>
      </c>
      <c r="K39" s="113">
        <f t="shared" si="25"/>
        <v>100.59213454676735</v>
      </c>
      <c r="L39" s="36">
        <f t="shared" si="31"/>
        <v>1</v>
      </c>
      <c r="M39" s="34">
        <f t="shared" si="32"/>
        <v>0</v>
      </c>
      <c r="N39" s="14">
        <f t="shared" si="33"/>
        <v>3.1991979133341612E-2</v>
      </c>
      <c r="O39" s="14">
        <f t="shared" si="34"/>
        <v>0.2472540226187549</v>
      </c>
      <c r="P39" s="19">
        <f t="shared" si="35"/>
        <v>3.1991979133341612E-2</v>
      </c>
      <c r="Q39" s="116">
        <f t="shared" si="36"/>
        <v>100.95975937400024</v>
      </c>
      <c r="R39" s="36">
        <f t="shared" si="37"/>
        <v>1</v>
      </c>
      <c r="S39" s="34">
        <f t="shared" si="38"/>
        <v>0</v>
      </c>
      <c r="T39" s="14">
        <f t="shared" si="39"/>
        <v>0.12430842703829378</v>
      </c>
      <c r="U39" s="14">
        <f t="shared" si="40"/>
        <v>0.27445131480357832</v>
      </c>
      <c r="V39" s="19">
        <f t="shared" si="41"/>
        <v>0.12430842703829378</v>
      </c>
      <c r="W39" s="19">
        <f t="shared" si="42"/>
        <v>103.72925281114881</v>
      </c>
    </row>
    <row r="40" spans="1:23" x14ac:dyDescent="0.3">
      <c r="A40" s="8">
        <v>2005</v>
      </c>
      <c r="B40" s="3" t="s">
        <v>6</v>
      </c>
      <c r="C40" s="1">
        <v>10.168850000000001</v>
      </c>
      <c r="D40" s="1">
        <v>5.1053059999999997</v>
      </c>
      <c r="E40" s="1">
        <v>48.99924</v>
      </c>
      <c r="F40" s="36">
        <f t="shared" si="26"/>
        <v>1</v>
      </c>
      <c r="G40" s="34">
        <f t="shared" si="27"/>
        <v>0</v>
      </c>
      <c r="H40" s="14">
        <f t="shared" si="28"/>
        <v>0.12751179472284205</v>
      </c>
      <c r="I40" s="14">
        <f t="shared" si="29"/>
        <v>0.27039398203174425</v>
      </c>
      <c r="J40" s="158">
        <f t="shared" si="30"/>
        <v>0.12751179472284205</v>
      </c>
      <c r="K40" s="113">
        <f t="shared" si="25"/>
        <v>103.82535384168526</v>
      </c>
      <c r="L40" s="36">
        <f t="shared" si="31"/>
        <v>1</v>
      </c>
      <c r="M40" s="34">
        <f t="shared" si="32"/>
        <v>0</v>
      </c>
      <c r="N40" s="14">
        <f t="shared" si="33"/>
        <v>2.8249581088628978E-2</v>
      </c>
      <c r="O40" s="14">
        <f t="shared" si="34"/>
        <v>0.11451693599926938</v>
      </c>
      <c r="P40" s="19">
        <f t="shared" si="35"/>
        <v>2.8249581088628978E-2</v>
      </c>
      <c r="Q40" s="116">
        <f t="shared" si="36"/>
        <v>100.84748743265887</v>
      </c>
      <c r="R40" s="36">
        <f t="shared" si="37"/>
        <v>1</v>
      </c>
      <c r="S40" s="34">
        <f t="shared" si="38"/>
        <v>0</v>
      </c>
      <c r="T40" s="14">
        <f t="shared" si="39"/>
        <v>0.23292079929113382</v>
      </c>
      <c r="U40" s="14">
        <f t="shared" si="40"/>
        <v>0.27537574872345888</v>
      </c>
      <c r="V40" s="19">
        <f t="shared" si="41"/>
        <v>0.23292079929113382</v>
      </c>
      <c r="W40" s="19">
        <f t="shared" si="42"/>
        <v>106.98762397873402</v>
      </c>
    </row>
    <row r="41" spans="1:23" x14ac:dyDescent="0.3">
      <c r="A41" s="8">
        <v>2005</v>
      </c>
      <c r="B41" s="3" t="s">
        <v>7</v>
      </c>
      <c r="C41" s="1">
        <v>3.2829259999999998</v>
      </c>
      <c r="D41" s="1">
        <v>3.8429069999999999</v>
      </c>
      <c r="E41" s="1">
        <v>38.126519999999999</v>
      </c>
      <c r="F41" s="36">
        <f t="shared" si="26"/>
        <v>1</v>
      </c>
      <c r="G41" s="34">
        <f t="shared" si="27"/>
        <v>0</v>
      </c>
      <c r="H41" s="14">
        <f t="shared" si="28"/>
        <v>3.2426667140044343E-2</v>
      </c>
      <c r="I41" s="14">
        <f t="shared" si="29"/>
        <v>0.54720334709650365</v>
      </c>
      <c r="J41" s="158">
        <f t="shared" si="30"/>
        <v>3.2426667140044343E-2</v>
      </c>
      <c r="K41" s="155">
        <f t="shared" si="25"/>
        <v>100.97280001420133</v>
      </c>
      <c r="L41" s="36">
        <f t="shared" si="31"/>
        <v>1</v>
      </c>
      <c r="M41" s="34">
        <f t="shared" si="32"/>
        <v>0</v>
      </c>
      <c r="N41" s="14">
        <f t="shared" si="33"/>
        <v>8.72124544324448E-3</v>
      </c>
      <c r="O41" s="14">
        <f t="shared" si="34"/>
        <v>6.2971213363272369E-2</v>
      </c>
      <c r="P41" s="19">
        <f t="shared" si="35"/>
        <v>8.72124544324448E-3</v>
      </c>
      <c r="Q41" s="116">
        <f t="shared" si="36"/>
        <v>100.26163736329734</v>
      </c>
      <c r="R41" s="36">
        <f t="shared" si="37"/>
        <v>1</v>
      </c>
      <c r="S41" s="34">
        <f t="shared" si="38"/>
        <v>0</v>
      </c>
      <c r="T41" s="14">
        <f t="shared" si="39"/>
        <v>0.14571113512469164</v>
      </c>
      <c r="U41" s="14">
        <f t="shared" si="40"/>
        <v>0.3799546795531949</v>
      </c>
      <c r="V41" s="19">
        <f t="shared" si="41"/>
        <v>0.14571113512469164</v>
      </c>
      <c r="W41" s="19">
        <f t="shared" si="42"/>
        <v>104.37133405374075</v>
      </c>
    </row>
    <row r="42" spans="1:23" x14ac:dyDescent="0.3">
      <c r="A42" s="8">
        <v>2005</v>
      </c>
      <c r="B42" s="3" t="s">
        <v>8</v>
      </c>
      <c r="C42" s="1">
        <v>6.4188929999999997</v>
      </c>
      <c r="D42" s="1">
        <v>4.7707839999999999</v>
      </c>
      <c r="E42" s="1">
        <v>43.718910000000001</v>
      </c>
      <c r="F42" s="36">
        <f t="shared" si="26"/>
        <v>1</v>
      </c>
      <c r="G42" s="34">
        <f t="shared" si="27"/>
        <v>0</v>
      </c>
      <c r="H42" s="14">
        <f t="shared" si="28"/>
        <v>7.2553375577747839E-2</v>
      </c>
      <c r="I42" s="14">
        <f t="shared" si="29"/>
        <v>0.34803898286606189</v>
      </c>
      <c r="J42" s="158">
        <f t="shared" si="30"/>
        <v>7.2553375577747839E-2</v>
      </c>
      <c r="K42" s="155">
        <f t="shared" si="25"/>
        <v>102.17660126733243</v>
      </c>
      <c r="L42" s="36">
        <f t="shared" si="31"/>
        <v>0</v>
      </c>
      <c r="M42" s="34">
        <f t="shared" si="32"/>
        <v>1</v>
      </c>
      <c r="N42" s="14">
        <f t="shared" si="33"/>
        <v>-2.7200078325171378E-2</v>
      </c>
      <c r="O42" s="14">
        <f t="shared" si="34"/>
        <v>-9.777773350731625E-2</v>
      </c>
      <c r="P42" s="19">
        <f t="shared" si="35"/>
        <v>-9.777773350731625E-2</v>
      </c>
      <c r="Q42" s="116">
        <f t="shared" si="36"/>
        <v>97.066667994780516</v>
      </c>
      <c r="R42" s="36">
        <f t="shared" si="37"/>
        <v>1</v>
      </c>
      <c r="S42" s="34">
        <f t="shared" si="38"/>
        <v>0</v>
      </c>
      <c r="T42" s="14">
        <f t="shared" si="39"/>
        <v>0.14728197014349256</v>
      </c>
      <c r="U42" s="14">
        <f t="shared" si="40"/>
        <v>0.22309643871169946</v>
      </c>
      <c r="V42" s="19">
        <f t="shared" si="41"/>
        <v>0.14728197014349256</v>
      </c>
      <c r="W42" s="19">
        <f t="shared" si="42"/>
        <v>104.41845910430477</v>
      </c>
    </row>
    <row r="43" spans="1:23" x14ac:dyDescent="0.3">
      <c r="A43" s="8">
        <v>2005</v>
      </c>
      <c r="B43" s="3" t="s">
        <v>9</v>
      </c>
      <c r="C43" s="1">
        <v>21.32685</v>
      </c>
      <c r="D43" s="1">
        <v>9.6516909999999996</v>
      </c>
      <c r="E43" s="1">
        <v>64.650710000000004</v>
      </c>
      <c r="F43" s="36">
        <f t="shared" si="26"/>
        <v>1</v>
      </c>
      <c r="G43" s="34">
        <f t="shared" si="27"/>
        <v>0</v>
      </c>
      <c r="H43" s="14">
        <f t="shared" si="28"/>
        <v>0.69102253127930446</v>
      </c>
      <c r="I43" s="14">
        <f t="shared" si="29"/>
        <v>0.21557649910483612</v>
      </c>
      <c r="J43" s="158">
        <f t="shared" si="30"/>
        <v>0.69102253127930446</v>
      </c>
      <c r="K43" s="155">
        <f t="shared" si="25"/>
        <v>120.73067593837914</v>
      </c>
      <c r="L43" s="36">
        <f t="shared" si="31"/>
        <v>1</v>
      </c>
      <c r="M43" s="34">
        <f t="shared" si="32"/>
        <v>0</v>
      </c>
      <c r="N43" s="14">
        <f t="shared" si="33"/>
        <v>0.10563955788182276</v>
      </c>
      <c r="O43" s="14">
        <f t="shared" si="34"/>
        <v>0.10742851396198584</v>
      </c>
      <c r="P43" s="19">
        <f t="shared" si="35"/>
        <v>0.10563955788182276</v>
      </c>
      <c r="Q43" s="116">
        <f t="shared" si="36"/>
        <v>103.16918673645468</v>
      </c>
      <c r="R43" s="36">
        <f t="shared" si="37"/>
        <v>1</v>
      </c>
      <c r="S43" s="34">
        <f t="shared" si="38"/>
        <v>0</v>
      </c>
      <c r="T43" s="14">
        <f t="shared" si="39"/>
        <v>0.41215332881242167</v>
      </c>
      <c r="U43" s="14">
        <f t="shared" si="40"/>
        <v>0.11121849659773714</v>
      </c>
      <c r="V43" s="19">
        <f t="shared" si="41"/>
        <v>0.41215332881242167</v>
      </c>
      <c r="W43" s="19">
        <f t="shared" si="42"/>
        <v>112.36459986437265</v>
      </c>
    </row>
    <row r="44" spans="1:23" x14ac:dyDescent="0.3">
      <c r="A44" s="8">
        <v>2005</v>
      </c>
      <c r="B44" s="3" t="s">
        <v>10</v>
      </c>
      <c r="C44" s="1">
        <v>4.4100570000000001</v>
      </c>
      <c r="D44" s="1">
        <v>5.827547</v>
      </c>
      <c r="E44" s="1">
        <v>47.452770000000001</v>
      </c>
      <c r="F44" s="36">
        <f t="shared" si="26"/>
        <v>1</v>
      </c>
      <c r="G44" s="34">
        <f t="shared" si="27"/>
        <v>0</v>
      </c>
      <c r="H44" s="14">
        <f t="shared" si="28"/>
        <v>3.8892497614776554E-2</v>
      </c>
      <c r="I44" s="14">
        <f t="shared" si="29"/>
        <v>0.33440762300341209</v>
      </c>
      <c r="J44" s="158">
        <f t="shared" si="30"/>
        <v>3.8892497614776554E-2</v>
      </c>
      <c r="K44" s="155">
        <f t="shared" si="25"/>
        <v>101.1667749284433</v>
      </c>
      <c r="L44" s="36">
        <f t="shared" si="31"/>
        <v>1</v>
      </c>
      <c r="M44" s="34">
        <f t="shared" si="32"/>
        <v>0</v>
      </c>
      <c r="N44" s="14">
        <f t="shared" si="33"/>
        <v>3.9383124940345515E-2</v>
      </c>
      <c r="O44" s="14">
        <f t="shared" si="34"/>
        <v>0.1227497062279671</v>
      </c>
      <c r="P44" s="19">
        <f t="shared" si="35"/>
        <v>3.9383124940345515E-2</v>
      </c>
      <c r="Q44" s="116">
        <f t="shared" si="36"/>
        <v>101.18149374821037</v>
      </c>
      <c r="R44" s="36">
        <f t="shared" si="37"/>
        <v>1</v>
      </c>
      <c r="S44" s="34">
        <f t="shared" si="38"/>
        <v>0</v>
      </c>
      <c r="T44" s="14">
        <f t="shared" si="39"/>
        <v>0.23354203855365491</v>
      </c>
      <c r="U44" s="14">
        <f t="shared" si="40"/>
        <v>0.32207439175595876</v>
      </c>
      <c r="V44" s="19">
        <f t="shared" si="41"/>
        <v>0.23354203855365491</v>
      </c>
      <c r="W44" s="19">
        <f t="shared" si="42"/>
        <v>107.00626115660965</v>
      </c>
    </row>
    <row r="45" spans="1:23" x14ac:dyDescent="0.3">
      <c r="A45" s="8">
        <v>2005</v>
      </c>
      <c r="B45" s="3" t="s">
        <v>11</v>
      </c>
      <c r="C45" s="1">
        <v>2.585458</v>
      </c>
      <c r="D45" s="1">
        <v>2.708361</v>
      </c>
      <c r="E45" s="1">
        <v>28.275670000000002</v>
      </c>
      <c r="F45" s="36">
        <f t="shared" si="26"/>
        <v>1</v>
      </c>
      <c r="G45" s="34">
        <f t="shared" si="27"/>
        <v>0</v>
      </c>
      <c r="H45" s="14">
        <f t="shared" si="28"/>
        <v>2.3911128276222517E-2</v>
      </c>
      <c r="I45" s="14">
        <f t="shared" si="29"/>
        <v>0.74950611930230371</v>
      </c>
      <c r="J45" s="158">
        <f t="shared" si="30"/>
        <v>2.3911128276222517E-2</v>
      </c>
      <c r="K45" s="155">
        <f t="shared" si="25"/>
        <v>100.71733384828667</v>
      </c>
      <c r="L45" s="36">
        <f t="shared" si="31"/>
        <v>0</v>
      </c>
      <c r="M45" s="34">
        <f t="shared" si="32"/>
        <v>1</v>
      </c>
      <c r="N45" s="14">
        <f t="shared" si="33"/>
        <v>-2.6284532365140043E-2</v>
      </c>
      <c r="O45" s="14">
        <f t="shared" si="34"/>
        <v>-0.34019022095050011</v>
      </c>
      <c r="P45" s="19">
        <f t="shared" si="35"/>
        <v>-0.34019022095050011</v>
      </c>
      <c r="Q45" s="116">
        <f t="shared" si="36"/>
        <v>89.794293371484997</v>
      </c>
      <c r="R45" s="36">
        <f t="shared" si="37"/>
        <v>1</v>
      </c>
      <c r="S45" s="34">
        <f t="shared" si="38"/>
        <v>0</v>
      </c>
      <c r="T45" s="14">
        <f t="shared" si="39"/>
        <v>6.745375114237448E-2</v>
      </c>
      <c r="U45" s="14">
        <f t="shared" si="40"/>
        <v>0.40863511823061427</v>
      </c>
      <c r="V45" s="19">
        <f t="shared" si="41"/>
        <v>6.745375114237448E-2</v>
      </c>
      <c r="W45" s="19">
        <f t="shared" si="42"/>
        <v>102.02361253427124</v>
      </c>
    </row>
    <row r="46" spans="1:23" x14ac:dyDescent="0.3">
      <c r="A46" s="8">
        <v>2005</v>
      </c>
      <c r="B46" s="3" t="s">
        <v>12</v>
      </c>
      <c r="C46" s="1">
        <v>4.8327939999999998</v>
      </c>
      <c r="D46" s="1">
        <v>4.9840590000000002</v>
      </c>
      <c r="E46" s="1">
        <v>49.553379999999997</v>
      </c>
      <c r="F46" s="36">
        <f t="shared" si="26"/>
        <v>1</v>
      </c>
      <c r="G46" s="34">
        <f t="shared" si="27"/>
        <v>0</v>
      </c>
      <c r="H46" s="14">
        <f t="shared" si="28"/>
        <v>5.3124785513355942E-2</v>
      </c>
      <c r="I46" s="14">
        <f t="shared" si="29"/>
        <v>0.42331370304407256</v>
      </c>
      <c r="J46" s="158">
        <f t="shared" si="30"/>
        <v>5.3124785513355942E-2</v>
      </c>
      <c r="K46" s="155">
        <f t="shared" si="25"/>
        <v>101.59374356540067</v>
      </c>
      <c r="L46" s="36">
        <f t="shared" si="31"/>
        <v>1</v>
      </c>
      <c r="M46" s="34">
        <f t="shared" si="32"/>
        <v>0</v>
      </c>
      <c r="N46" s="14">
        <f t="shared" si="33"/>
        <v>1.0725340622684485E-2</v>
      </c>
      <c r="O46" s="14">
        <f t="shared" si="34"/>
        <v>4.2050335665927099E-2</v>
      </c>
      <c r="P46" s="19">
        <f t="shared" si="35"/>
        <v>1.0725340622684485E-2</v>
      </c>
      <c r="Q46" s="116">
        <f t="shared" si="36"/>
        <v>100.32176021868054</v>
      </c>
      <c r="R46" s="36">
        <f t="shared" si="37"/>
        <v>1</v>
      </c>
      <c r="S46" s="34">
        <f t="shared" si="38"/>
        <v>0</v>
      </c>
      <c r="T46" s="14">
        <f t="shared" si="39"/>
        <v>0.2655517415446742</v>
      </c>
      <c r="U46" s="14">
        <f t="shared" si="40"/>
        <v>0.32696050255373954</v>
      </c>
      <c r="V46" s="19">
        <f t="shared" si="41"/>
        <v>0.2655517415446742</v>
      </c>
      <c r="W46" s="19">
        <f t="shared" si="42"/>
        <v>107.96655224634023</v>
      </c>
    </row>
    <row r="47" spans="1:23" x14ac:dyDescent="0.3">
      <c r="A47" s="8">
        <v>2005</v>
      </c>
      <c r="B47" s="3" t="s">
        <v>13</v>
      </c>
      <c r="C47" s="1">
        <v>10.427250000000001</v>
      </c>
      <c r="D47" s="1">
        <v>6.5789689999999998</v>
      </c>
      <c r="E47" s="1">
        <v>56.02308</v>
      </c>
      <c r="F47" s="36">
        <f t="shared" si="26"/>
        <v>1</v>
      </c>
      <c r="G47" s="34">
        <f t="shared" si="27"/>
        <v>0</v>
      </c>
      <c r="H47" s="14">
        <f t="shared" si="28"/>
        <v>0.15242293741254467</v>
      </c>
      <c r="I47" s="14">
        <f t="shared" si="29"/>
        <v>0.3319561616793999</v>
      </c>
      <c r="J47" s="158">
        <f t="shared" si="30"/>
        <v>0.15242293741254467</v>
      </c>
      <c r="K47" s="155">
        <f t="shared" si="25"/>
        <v>104.57268812237633</v>
      </c>
      <c r="L47" s="36">
        <f t="shared" si="31"/>
        <v>1</v>
      </c>
      <c r="M47" s="34">
        <f t="shared" si="32"/>
        <v>0</v>
      </c>
      <c r="N47" s="14">
        <f t="shared" si="33"/>
        <v>0.15680130015935095</v>
      </c>
      <c r="O47" s="14">
        <f t="shared" si="34"/>
        <v>0.61991981815903918</v>
      </c>
      <c r="P47" s="19">
        <f t="shared" si="35"/>
        <v>0.15680130015935095</v>
      </c>
      <c r="Q47" s="116">
        <f t="shared" si="36"/>
        <v>104.70403900478053</v>
      </c>
      <c r="R47" s="36">
        <f t="shared" si="37"/>
        <v>1</v>
      </c>
      <c r="S47" s="34">
        <f t="shared" si="38"/>
        <v>0</v>
      </c>
      <c r="T47" s="14">
        <f t="shared" si="39"/>
        <v>0.28908949146829405</v>
      </c>
      <c r="U47" s="14">
        <f t="shared" si="40"/>
        <v>0.1936025933779659</v>
      </c>
      <c r="V47" s="19">
        <f t="shared" si="41"/>
        <v>0.28908949146829405</v>
      </c>
      <c r="W47" s="19">
        <f t="shared" si="42"/>
        <v>108.67268474404882</v>
      </c>
    </row>
    <row r="48" spans="1:23" x14ac:dyDescent="0.3">
      <c r="A48" s="8">
        <v>2005</v>
      </c>
      <c r="B48" s="3" t="s">
        <v>14</v>
      </c>
      <c r="C48" s="1">
        <v>19.8581</v>
      </c>
      <c r="D48" s="1">
        <v>7.0868120000000001</v>
      </c>
      <c r="E48" s="1">
        <v>57.977620000000002</v>
      </c>
      <c r="F48" s="36">
        <f t="shared" si="26"/>
        <v>1</v>
      </c>
      <c r="G48" s="34">
        <f t="shared" si="27"/>
        <v>0</v>
      </c>
      <c r="H48" s="14">
        <f t="shared" si="28"/>
        <v>0.51076804508561957</v>
      </c>
      <c r="I48" s="14">
        <f t="shared" si="29"/>
        <v>0.20855287457915955</v>
      </c>
      <c r="J48" s="158">
        <f t="shared" si="30"/>
        <v>0.51076804508561957</v>
      </c>
      <c r="K48" s="155">
        <f t="shared" si="25"/>
        <v>115.32304135256859</v>
      </c>
      <c r="L48" s="36">
        <f t="shared" si="31"/>
        <v>1</v>
      </c>
      <c r="M48" s="34">
        <f t="shared" si="32"/>
        <v>0</v>
      </c>
      <c r="N48" s="14">
        <f t="shared" si="33"/>
        <v>6.3423812861715098E-2</v>
      </c>
      <c r="O48" s="14">
        <f t="shared" si="34"/>
        <v>0.13438447981320961</v>
      </c>
      <c r="P48" s="19">
        <f t="shared" si="35"/>
        <v>6.3423812861715098E-2</v>
      </c>
      <c r="Q48" s="116">
        <f t="shared" si="36"/>
        <v>101.90271438585145</v>
      </c>
      <c r="R48" s="36">
        <f t="shared" si="37"/>
        <v>1</v>
      </c>
      <c r="S48" s="34">
        <f t="shared" si="38"/>
        <v>0</v>
      </c>
      <c r="T48" s="14">
        <f t="shared" si="39"/>
        <v>0.23997223039920496</v>
      </c>
      <c r="U48" s="14">
        <f t="shared" si="40"/>
        <v>0.11681687556977523</v>
      </c>
      <c r="V48" s="19">
        <f t="shared" si="41"/>
        <v>0.23997223039920496</v>
      </c>
      <c r="W48" s="19">
        <f t="shared" si="42"/>
        <v>107.19916691197615</v>
      </c>
    </row>
    <row r="49" spans="1:23" x14ac:dyDescent="0.3">
      <c r="A49" s="8">
        <v>2005</v>
      </c>
      <c r="B49" s="3" t="s">
        <v>15</v>
      </c>
      <c r="C49" s="1">
        <v>12.79027</v>
      </c>
      <c r="D49" s="1">
        <v>4.2686270000000004</v>
      </c>
      <c r="E49" s="1">
        <v>49.948729999999998</v>
      </c>
      <c r="F49" s="36">
        <f t="shared" si="26"/>
        <v>1</v>
      </c>
      <c r="G49" s="34">
        <f t="shared" si="27"/>
        <v>0</v>
      </c>
      <c r="H49" s="14">
        <f t="shared" si="28"/>
        <v>0.20180931345045566</v>
      </c>
      <c r="I49" s="14">
        <f t="shared" si="29"/>
        <v>0.29030217707618877</v>
      </c>
      <c r="J49" s="158">
        <f t="shared" si="30"/>
        <v>0.20180931345045566</v>
      </c>
      <c r="K49" s="155">
        <f t="shared" si="25"/>
        <v>106.05427940351368</v>
      </c>
      <c r="L49" s="36">
        <f t="shared" si="31"/>
        <v>1</v>
      </c>
      <c r="M49" s="34">
        <f t="shared" si="32"/>
        <v>0</v>
      </c>
      <c r="N49" s="14">
        <f t="shared" si="33"/>
        <v>7.7420448141474932E-2</v>
      </c>
      <c r="O49" s="14">
        <f t="shared" si="34"/>
        <v>0.78676910667473332</v>
      </c>
      <c r="P49" s="19">
        <f t="shared" si="35"/>
        <v>7.7420448141474932E-2</v>
      </c>
      <c r="Q49" s="116">
        <f t="shared" si="36"/>
        <v>102.32261344424425</v>
      </c>
      <c r="R49" s="36">
        <f t="shared" si="37"/>
        <v>1</v>
      </c>
      <c r="S49" s="34">
        <f t="shared" si="38"/>
        <v>0</v>
      </c>
      <c r="T49" s="14">
        <f t="shared" si="39"/>
        <v>0.23985595106422675</v>
      </c>
      <c r="U49" s="14">
        <f t="shared" si="40"/>
        <v>0.26352338218349908</v>
      </c>
      <c r="V49" s="19">
        <f t="shared" si="41"/>
        <v>0.23985595106422675</v>
      </c>
      <c r="W49" s="19">
        <f t="shared" si="42"/>
        <v>107.1956785319268</v>
      </c>
    </row>
    <row r="50" spans="1:23" x14ac:dyDescent="0.3">
      <c r="A50" s="8">
        <v>2005</v>
      </c>
      <c r="B50" s="3" t="s">
        <v>16</v>
      </c>
      <c r="C50" s="1">
        <v>5.5415799999999997</v>
      </c>
      <c r="D50" s="1">
        <v>5.9636630000000004</v>
      </c>
      <c r="E50" s="1">
        <v>46.90963</v>
      </c>
      <c r="F50" s="36">
        <f t="shared" si="26"/>
        <v>1</v>
      </c>
      <c r="G50" s="34">
        <f t="shared" si="27"/>
        <v>0</v>
      </c>
      <c r="H50" s="14">
        <f t="shared" si="28"/>
        <v>6.3529012024410192E-2</v>
      </c>
      <c r="I50" s="14">
        <f t="shared" si="29"/>
        <v>0.40063970656760439</v>
      </c>
      <c r="J50" s="158">
        <f t="shared" si="30"/>
        <v>6.3529012024410192E-2</v>
      </c>
      <c r="K50" s="155">
        <f t="shared" si="25"/>
        <v>101.90587036073231</v>
      </c>
      <c r="L50" s="36">
        <f t="shared" si="31"/>
        <v>1</v>
      </c>
      <c r="M50" s="34">
        <f t="shared" si="32"/>
        <v>0</v>
      </c>
      <c r="N50" s="14">
        <f t="shared" si="33"/>
        <v>6.4975574933204258E-2</v>
      </c>
      <c r="O50" s="14">
        <f t="shared" si="34"/>
        <v>0.21424450199673326</v>
      </c>
      <c r="P50" s="19">
        <f t="shared" si="35"/>
        <v>6.4975574933204258E-2</v>
      </c>
      <c r="Q50" s="116">
        <f t="shared" si="36"/>
        <v>101.94926724799613</v>
      </c>
      <c r="R50" s="36">
        <f t="shared" si="37"/>
        <v>1</v>
      </c>
      <c r="S50" s="34">
        <f t="shared" si="38"/>
        <v>0</v>
      </c>
      <c r="T50" s="14">
        <f t="shared" si="39"/>
        <v>0.18956807224366343</v>
      </c>
      <c r="U50" s="14">
        <f t="shared" si="40"/>
        <v>0.24191879433199706</v>
      </c>
      <c r="V50" s="19">
        <f t="shared" si="41"/>
        <v>0.18956807224366343</v>
      </c>
      <c r="W50" s="19">
        <f t="shared" si="42"/>
        <v>105.6870421673099</v>
      </c>
    </row>
    <row r="51" spans="1:23" x14ac:dyDescent="0.3">
      <c r="A51" s="8">
        <v>2005</v>
      </c>
      <c r="B51" s="3" t="s">
        <v>17</v>
      </c>
      <c r="C51" s="1">
        <v>5.3142040000000001</v>
      </c>
      <c r="D51" s="1">
        <v>4.2161359999999997</v>
      </c>
      <c r="E51" s="1">
        <v>38.653379999999999</v>
      </c>
      <c r="F51" s="36">
        <f t="shared" si="26"/>
        <v>1</v>
      </c>
      <c r="G51" s="34">
        <f t="shared" si="27"/>
        <v>0</v>
      </c>
      <c r="H51" s="14">
        <f t="shared" si="28"/>
        <v>5.0315258580059585E-2</v>
      </c>
      <c r="I51" s="14">
        <f t="shared" si="29"/>
        <v>0.3150022746799393</v>
      </c>
      <c r="J51" s="158">
        <f t="shared" si="30"/>
        <v>5.0315258580059585E-2</v>
      </c>
      <c r="K51" s="155">
        <f t="shared" si="25"/>
        <v>101.50945775740179</v>
      </c>
      <c r="L51" s="36">
        <f t="shared" si="31"/>
        <v>1</v>
      </c>
      <c r="M51" s="34">
        <f t="shared" si="32"/>
        <v>0</v>
      </c>
      <c r="N51" s="14">
        <f t="shared" si="33"/>
        <v>3.1376778350109151E-2</v>
      </c>
      <c r="O51" s="14">
        <f t="shared" si="34"/>
        <v>0.21195220909641072</v>
      </c>
      <c r="P51" s="19">
        <f t="shared" si="35"/>
        <v>3.1376778350109151E-2</v>
      </c>
      <c r="Q51" s="116">
        <f t="shared" si="36"/>
        <v>100.94130335050328</v>
      </c>
      <c r="R51" s="36">
        <f t="shared" si="37"/>
        <v>1</v>
      </c>
      <c r="S51" s="34">
        <f t="shared" si="38"/>
        <v>0</v>
      </c>
      <c r="T51" s="14">
        <f t="shared" si="39"/>
        <v>0.10631684879899173</v>
      </c>
      <c r="U51" s="14">
        <f t="shared" si="40"/>
        <v>0.22591981622884022</v>
      </c>
      <c r="V51" s="19">
        <f t="shared" si="41"/>
        <v>0.10631684879899173</v>
      </c>
      <c r="W51" s="19">
        <f t="shared" si="42"/>
        <v>103.18950546396975</v>
      </c>
    </row>
    <row r="52" spans="1:23" x14ac:dyDescent="0.3">
      <c r="A52" s="8">
        <v>2005</v>
      </c>
      <c r="B52" s="3" t="s">
        <v>18</v>
      </c>
      <c r="C52" s="1">
        <v>12.567819999999999</v>
      </c>
      <c r="D52" s="1">
        <v>7.7355150000000004</v>
      </c>
      <c r="E52" s="1">
        <v>58.458599999999997</v>
      </c>
      <c r="F52" s="36">
        <f t="shared" si="26"/>
        <v>1</v>
      </c>
      <c r="G52" s="34">
        <f t="shared" si="27"/>
        <v>0</v>
      </c>
      <c r="H52" s="14">
        <f t="shared" si="28"/>
        <v>0.18756012373700848</v>
      </c>
      <c r="I52" s="14">
        <f t="shared" si="29"/>
        <v>0.27249689076739458</v>
      </c>
      <c r="J52" s="158">
        <f t="shared" si="30"/>
        <v>0.18756012373700848</v>
      </c>
      <c r="K52" s="155">
        <f t="shared" si="25"/>
        <v>105.62680371211026</v>
      </c>
      <c r="L52" s="36">
        <f t="shared" si="31"/>
        <v>1</v>
      </c>
      <c r="M52" s="34">
        <f t="shared" si="32"/>
        <v>0</v>
      </c>
      <c r="N52" s="14">
        <f t="shared" si="33"/>
        <v>6.9305060938247134E-2</v>
      </c>
      <c r="O52" s="14">
        <f t="shared" si="34"/>
        <v>0.11968782145010723</v>
      </c>
      <c r="P52" s="19">
        <f t="shared" si="35"/>
        <v>6.9305060938247134E-2</v>
      </c>
      <c r="Q52" s="116">
        <f t="shared" si="36"/>
        <v>102.07915182814742</v>
      </c>
      <c r="R52" s="36">
        <f t="shared" si="37"/>
        <v>1</v>
      </c>
      <c r="S52" s="34">
        <f t="shared" si="38"/>
        <v>0</v>
      </c>
      <c r="T52" s="14">
        <f t="shared" si="39"/>
        <v>0.26879364543914019</v>
      </c>
      <c r="U52" s="14">
        <f t="shared" si="40"/>
        <v>0.13125729041336431</v>
      </c>
      <c r="V52" s="19">
        <f t="shared" si="41"/>
        <v>0.26879364543914019</v>
      </c>
      <c r="W52" s="19">
        <f t="shared" si="42"/>
        <v>108.0638093631742</v>
      </c>
    </row>
    <row r="53" spans="1:23" x14ac:dyDescent="0.3">
      <c r="A53" s="8">
        <v>2005</v>
      </c>
      <c r="B53" s="3" t="s">
        <v>19</v>
      </c>
      <c r="C53" s="1">
        <v>8.1190829999999998</v>
      </c>
      <c r="D53" s="1">
        <v>5.0879640000000004</v>
      </c>
      <c r="E53" s="1">
        <v>41.191200000000002</v>
      </c>
      <c r="F53" s="36">
        <f t="shared" si="26"/>
        <v>1</v>
      </c>
      <c r="G53" s="34">
        <f t="shared" si="27"/>
        <v>0</v>
      </c>
      <c r="H53" s="14">
        <f t="shared" si="28"/>
        <v>0.10303781235289265</v>
      </c>
      <c r="I53" s="14">
        <f t="shared" si="29"/>
        <v>0.33991136260483323</v>
      </c>
      <c r="J53" s="158">
        <f t="shared" si="30"/>
        <v>0.10303781235289265</v>
      </c>
      <c r="K53" s="155">
        <f t="shared" si="25"/>
        <v>103.09113437058679</v>
      </c>
      <c r="L53" s="36">
        <f t="shared" si="31"/>
        <v>0</v>
      </c>
      <c r="M53" s="34">
        <f t="shared" si="32"/>
        <v>1</v>
      </c>
      <c r="N53" s="14">
        <f t="shared" si="33"/>
        <v>-5.5261298942071704E-3</v>
      </c>
      <c r="O53" s="14">
        <f t="shared" si="34"/>
        <v>-1.9191560057662413E-2</v>
      </c>
      <c r="P53" s="19">
        <f t="shared" si="35"/>
        <v>-1.9191560057662413E-2</v>
      </c>
      <c r="Q53" s="116">
        <f t="shared" si="36"/>
        <v>99.424253198270122</v>
      </c>
      <c r="R53" s="36">
        <f t="shared" si="37"/>
        <v>1</v>
      </c>
      <c r="S53" s="34">
        <f t="shared" si="38"/>
        <v>0</v>
      </c>
      <c r="T53" s="14">
        <f t="shared" si="39"/>
        <v>0.11702811317813094</v>
      </c>
      <c r="U53" s="14">
        <f t="shared" si="40"/>
        <v>0.20348343690617873</v>
      </c>
      <c r="V53" s="19">
        <f t="shared" si="41"/>
        <v>0.11702811317813094</v>
      </c>
      <c r="W53" s="19">
        <f t="shared" si="42"/>
        <v>103.51084339534393</v>
      </c>
    </row>
    <row r="54" spans="1:23" x14ac:dyDescent="0.3">
      <c r="A54" s="8">
        <v>2005</v>
      </c>
      <c r="B54" s="3" t="s">
        <v>20</v>
      </c>
      <c r="C54" s="1">
        <v>8.0003810000000009</v>
      </c>
      <c r="D54" s="1">
        <v>4.6713360000000002</v>
      </c>
      <c r="E54" s="1">
        <v>45.722900000000003</v>
      </c>
      <c r="F54" s="36">
        <f t="shared" si="26"/>
        <v>1</v>
      </c>
      <c r="G54" s="34">
        <f t="shared" si="27"/>
        <v>0</v>
      </c>
      <c r="H54" s="14">
        <f t="shared" si="28"/>
        <v>0.10166801675068537</v>
      </c>
      <c r="I54" s="14">
        <f t="shared" si="29"/>
        <v>0.34495606124186845</v>
      </c>
      <c r="J54" s="158">
        <f t="shared" si="30"/>
        <v>0.10166801675068537</v>
      </c>
      <c r="K54" s="155">
        <f t="shared" si="25"/>
        <v>103.05004050252056</v>
      </c>
      <c r="L54" s="36">
        <f t="shared" si="31"/>
        <v>1</v>
      </c>
      <c r="M54" s="34">
        <f t="shared" si="32"/>
        <v>0</v>
      </c>
      <c r="N54" s="14">
        <f t="shared" si="33"/>
        <v>4.0687077918247237E-2</v>
      </c>
      <c r="O54" s="14">
        <f t="shared" si="34"/>
        <v>0.22217781844665613</v>
      </c>
      <c r="P54" s="19">
        <f t="shared" si="35"/>
        <v>4.0687077918247237E-2</v>
      </c>
      <c r="Q54" s="116">
        <f t="shared" si="36"/>
        <v>101.22061233754742</v>
      </c>
      <c r="R54" s="36">
        <f t="shared" si="37"/>
        <v>1</v>
      </c>
      <c r="S54" s="34">
        <f t="shared" si="38"/>
        <v>0</v>
      </c>
      <c r="T54" s="14">
        <f t="shared" si="39"/>
        <v>0.16862207911480809</v>
      </c>
      <c r="U54" s="14">
        <f t="shared" si="40"/>
        <v>0.22631955111626792</v>
      </c>
      <c r="V54" s="19">
        <f t="shared" si="41"/>
        <v>0.16862207911480809</v>
      </c>
      <c r="W54" s="19">
        <f t="shared" si="42"/>
        <v>105.05866237344424</v>
      </c>
    </row>
    <row r="55" spans="1:23" x14ac:dyDescent="0.3">
      <c r="A55" s="8">
        <v>2005</v>
      </c>
      <c r="B55" s="3" t="s">
        <v>21</v>
      </c>
      <c r="C55" s="1">
        <v>2.773129</v>
      </c>
      <c r="D55" s="1">
        <v>3.2984870000000002</v>
      </c>
      <c r="E55" s="1">
        <v>32.637729999999998</v>
      </c>
      <c r="F55" s="36">
        <f t="shared" si="26"/>
        <v>1</v>
      </c>
      <c r="G55" s="34">
        <f t="shared" si="27"/>
        <v>0</v>
      </c>
      <c r="H55" s="14">
        <f t="shared" si="28"/>
        <v>2.7742072265509919E-2</v>
      </c>
      <c r="I55" s="14">
        <f t="shared" si="29"/>
        <v>0.74108921365245473</v>
      </c>
      <c r="J55" s="158">
        <f t="shared" si="30"/>
        <v>2.7742072265509919E-2</v>
      </c>
      <c r="K55" s="155">
        <f t="shared" si="25"/>
        <v>100.8322621679653</v>
      </c>
      <c r="L55" s="36">
        <f t="shared" si="31"/>
        <v>1</v>
      </c>
      <c r="M55" s="34">
        <f t="shared" si="32"/>
        <v>0</v>
      </c>
      <c r="N55" s="14">
        <f t="shared" si="33"/>
        <v>2.4549761858472147E-2</v>
      </c>
      <c r="O55" s="14">
        <f t="shared" si="34"/>
        <v>0.34151563476499402</v>
      </c>
      <c r="P55" s="19">
        <f t="shared" si="35"/>
        <v>2.4549761858472147E-2</v>
      </c>
      <c r="Q55" s="116">
        <f t="shared" si="36"/>
        <v>100.73649285575416</v>
      </c>
      <c r="R55" s="36">
        <f t="shared" si="37"/>
        <v>1</v>
      </c>
      <c r="S55" s="34">
        <f t="shared" si="38"/>
        <v>0</v>
      </c>
      <c r="T55" s="14">
        <f t="shared" si="39"/>
        <v>0.10006878449823664</v>
      </c>
      <c r="U55" s="14">
        <f t="shared" si="40"/>
        <v>0.39880568727048343</v>
      </c>
      <c r="V55" s="19">
        <f t="shared" si="41"/>
        <v>0.10006878449823664</v>
      </c>
      <c r="W55" s="19">
        <f t="shared" si="42"/>
        <v>103.0020635349471</v>
      </c>
    </row>
    <row r="56" spans="1:23" x14ac:dyDescent="0.3">
      <c r="A56" s="8">
        <v>2005</v>
      </c>
      <c r="B56" s="3" t="s">
        <v>22</v>
      </c>
      <c r="C56" s="1">
        <v>19.326339999999998</v>
      </c>
      <c r="D56" s="1">
        <v>6.1750990000000003</v>
      </c>
      <c r="E56" s="1">
        <v>62.591900000000003</v>
      </c>
      <c r="F56" s="36">
        <f t="shared" si="26"/>
        <v>1</v>
      </c>
      <c r="G56" s="34">
        <f t="shared" si="27"/>
        <v>0</v>
      </c>
      <c r="H56" s="14">
        <f t="shared" si="28"/>
        <v>0.46032638855378055</v>
      </c>
      <c r="I56" s="14">
        <f t="shared" si="29"/>
        <v>0.20555901379834374</v>
      </c>
      <c r="J56" s="158">
        <f t="shared" si="30"/>
        <v>0.46032638855378055</v>
      </c>
      <c r="K56" s="155">
        <f t="shared" si="25"/>
        <v>113.80979165661341</v>
      </c>
      <c r="L56" s="36">
        <f t="shared" si="31"/>
        <v>1</v>
      </c>
      <c r="M56" s="34">
        <f t="shared" si="32"/>
        <v>0</v>
      </c>
      <c r="N56" s="14">
        <f t="shared" si="33"/>
        <v>5.2346548567962239E-2</v>
      </c>
      <c r="O56" s="14">
        <f t="shared" si="34"/>
        <v>0.14972300328044474</v>
      </c>
      <c r="P56" s="19">
        <f t="shared" si="35"/>
        <v>5.2346548567962239E-2</v>
      </c>
      <c r="Q56" s="116">
        <f t="shared" si="36"/>
        <v>101.57039645703887</v>
      </c>
      <c r="R56" s="36">
        <f t="shared" si="37"/>
        <v>1</v>
      </c>
      <c r="S56" s="34">
        <f t="shared" si="38"/>
        <v>0</v>
      </c>
      <c r="T56" s="14">
        <f t="shared" si="39"/>
        <v>0.35304738810558761</v>
      </c>
      <c r="U56" s="14">
        <f t="shared" si="40"/>
        <v>0.11905875250123993</v>
      </c>
      <c r="V56" s="19">
        <f t="shared" si="41"/>
        <v>0.35304738810558761</v>
      </c>
      <c r="W56" s="19">
        <f t="shared" si="42"/>
        <v>110.59142164316762</v>
      </c>
    </row>
    <row r="57" spans="1:23" x14ac:dyDescent="0.3">
      <c r="A57" s="8">
        <v>2005</v>
      </c>
      <c r="B57" s="3" t="s">
        <v>23</v>
      </c>
      <c r="C57" s="1">
        <v>12.69713</v>
      </c>
      <c r="D57" s="1">
        <v>6.6699510000000002</v>
      </c>
      <c r="E57" s="1">
        <v>53.539549999999998</v>
      </c>
      <c r="F57" s="36">
        <f t="shared" si="26"/>
        <v>1</v>
      </c>
      <c r="G57" s="34">
        <f t="shared" si="27"/>
        <v>0</v>
      </c>
      <c r="H57" s="14">
        <f t="shared" si="28"/>
        <v>0.18523815947110611</v>
      </c>
      <c r="I57" s="14">
        <f t="shared" si="29"/>
        <v>0.25922849696149497</v>
      </c>
      <c r="J57" s="158">
        <f t="shared" si="30"/>
        <v>0.18523815947110611</v>
      </c>
      <c r="K57" s="155">
        <f t="shared" si="25"/>
        <v>105.55714478413319</v>
      </c>
      <c r="L57" s="36">
        <f t="shared" si="31"/>
        <v>1</v>
      </c>
      <c r="M57" s="34">
        <f t="shared" si="32"/>
        <v>0</v>
      </c>
      <c r="N57" s="14">
        <f t="shared" si="33"/>
        <v>8.8357101479075245E-2</v>
      </c>
      <c r="O57" s="14">
        <f t="shared" si="34"/>
        <v>0.24009675850934942</v>
      </c>
      <c r="P57" s="19">
        <f t="shared" si="35"/>
        <v>8.8357101479075245E-2</v>
      </c>
      <c r="Q57" s="116">
        <f t="shared" si="36"/>
        <v>102.65071304437225</v>
      </c>
      <c r="R57" s="36">
        <f t="shared" si="37"/>
        <v>1</v>
      </c>
      <c r="S57" s="34">
        <f t="shared" si="38"/>
        <v>0</v>
      </c>
      <c r="T57" s="14">
        <f t="shared" si="39"/>
        <v>0.19947762634127497</v>
      </c>
      <c r="U57" s="14">
        <f t="shared" si="40"/>
        <v>0.14081364967422647</v>
      </c>
      <c r="V57" s="19">
        <f t="shared" si="41"/>
        <v>0.19947762634127497</v>
      </c>
      <c r="W57" s="19">
        <f t="shared" si="42"/>
        <v>105.98432879023825</v>
      </c>
    </row>
    <row r="58" spans="1:23" x14ac:dyDescent="0.3">
      <c r="A58" s="8">
        <v>2005</v>
      </c>
      <c r="B58" s="3" t="s">
        <v>24</v>
      </c>
      <c r="C58" s="1">
        <v>8.1280579999999993</v>
      </c>
      <c r="D58" s="1">
        <v>5.142137</v>
      </c>
      <c r="E58" s="1">
        <v>43.386069999999997</v>
      </c>
      <c r="F58" s="36">
        <f t="shared" si="26"/>
        <v>1</v>
      </c>
      <c r="G58" s="34">
        <f t="shared" si="27"/>
        <v>0</v>
      </c>
      <c r="H58" s="14">
        <f t="shared" si="28"/>
        <v>0.10934506323223968</v>
      </c>
      <c r="I58" s="14">
        <f t="shared" si="29"/>
        <v>0.37097061792174257</v>
      </c>
      <c r="J58" s="158">
        <f t="shared" si="30"/>
        <v>0.10934506323223968</v>
      </c>
      <c r="K58" s="155">
        <f t="shared" si="25"/>
        <v>103.28035189696719</v>
      </c>
      <c r="L58" s="36">
        <f t="shared" si="31"/>
        <v>1</v>
      </c>
      <c r="M58" s="34">
        <f t="shared" si="32"/>
        <v>0</v>
      </c>
      <c r="N58" s="14">
        <f t="shared" si="33"/>
        <v>0.10833387940294543</v>
      </c>
      <c r="O58" s="14">
        <f t="shared" si="34"/>
        <v>0.73266969594973641</v>
      </c>
      <c r="P58" s="19">
        <f t="shared" si="35"/>
        <v>0.10833387940294543</v>
      </c>
      <c r="Q58" s="116">
        <f t="shared" si="36"/>
        <v>103.25001638208836</v>
      </c>
      <c r="R58" s="36">
        <f t="shared" si="37"/>
        <v>1</v>
      </c>
      <c r="S58" s="34">
        <f t="shared" si="38"/>
        <v>0</v>
      </c>
      <c r="T58" s="14">
        <f t="shared" si="39"/>
        <v>0.14695198065183035</v>
      </c>
      <c r="U58" s="14">
        <f t="shared" si="40"/>
        <v>0.22923070896656195</v>
      </c>
      <c r="V58" s="19">
        <f t="shared" si="41"/>
        <v>0.14695198065183035</v>
      </c>
      <c r="W58" s="19">
        <f t="shared" si="42"/>
        <v>104.4085594195549</v>
      </c>
    </row>
    <row r="59" spans="1:23" x14ac:dyDescent="0.3">
      <c r="A59" s="8">
        <v>2005</v>
      </c>
      <c r="B59" s="3" t="s">
        <v>25</v>
      </c>
      <c r="C59" s="1">
        <v>6.5751749999999998</v>
      </c>
      <c r="D59" s="1">
        <v>3.9440559999999998</v>
      </c>
      <c r="E59" s="1">
        <v>39.770440000000001</v>
      </c>
      <c r="F59" s="36">
        <f t="shared" si="26"/>
        <v>1</v>
      </c>
      <c r="G59" s="34">
        <f t="shared" si="27"/>
        <v>0</v>
      </c>
      <c r="H59" s="14">
        <f t="shared" si="28"/>
        <v>9.9425129833853487E-2</v>
      </c>
      <c r="I59" s="14">
        <f t="shared" si="29"/>
        <v>0.53836526855628275</v>
      </c>
      <c r="J59" s="158">
        <f t="shared" si="30"/>
        <v>9.9425129833853487E-2</v>
      </c>
      <c r="K59" s="155">
        <f t="shared" si="25"/>
        <v>102.98275389501561</v>
      </c>
      <c r="L59" s="36">
        <f t="shared" si="31"/>
        <v>0</v>
      </c>
      <c r="M59" s="34">
        <f t="shared" si="32"/>
        <v>1</v>
      </c>
      <c r="N59" s="14">
        <f t="shared" si="33"/>
        <v>-2.7650347485034078E-2</v>
      </c>
      <c r="O59" s="14">
        <f t="shared" si="34"/>
        <v>-0.1453285413982506</v>
      </c>
      <c r="P59" s="19">
        <f t="shared" si="35"/>
        <v>-0.1453285413982506</v>
      </c>
      <c r="Q59" s="116">
        <f t="shared" si="36"/>
        <v>95.640143758052488</v>
      </c>
      <c r="R59" s="36">
        <f t="shared" si="37"/>
        <v>1</v>
      </c>
      <c r="S59" s="34">
        <f t="shared" si="38"/>
        <v>0</v>
      </c>
      <c r="T59" s="14">
        <f t="shared" si="39"/>
        <v>0.16688030352512673</v>
      </c>
      <c r="U59" s="14">
        <f t="shared" si="40"/>
        <v>0.39791447397447971</v>
      </c>
      <c r="V59" s="19">
        <f t="shared" si="41"/>
        <v>0.16688030352512673</v>
      </c>
      <c r="W59" s="19">
        <f t="shared" si="42"/>
        <v>105.0064091057538</v>
      </c>
    </row>
    <row r="60" spans="1:23" x14ac:dyDescent="0.3">
      <c r="A60" s="8">
        <v>2005</v>
      </c>
      <c r="B60" s="3" t="s">
        <v>26</v>
      </c>
      <c r="C60" s="1">
        <v>9.9126469999999998</v>
      </c>
      <c r="D60" s="1">
        <v>4.1684400000000004</v>
      </c>
      <c r="E60" s="1">
        <v>49.526760000000003</v>
      </c>
      <c r="F60" s="36">
        <f t="shared" si="26"/>
        <v>1</v>
      </c>
      <c r="G60" s="34">
        <f t="shared" si="27"/>
        <v>0</v>
      </c>
      <c r="H60" s="14">
        <f t="shared" si="28"/>
        <v>0.13358916171470139</v>
      </c>
      <c r="I60" s="14">
        <f t="shared" si="29"/>
        <v>0.30886882733989746</v>
      </c>
      <c r="J60" s="158">
        <f t="shared" si="30"/>
        <v>0.13358916171470139</v>
      </c>
      <c r="K60" s="155">
        <f t="shared" si="25"/>
        <v>104.00767485144104</v>
      </c>
      <c r="L60" s="36">
        <f t="shared" si="31"/>
        <v>1</v>
      </c>
      <c r="M60" s="34">
        <f t="shared" si="32"/>
        <v>0</v>
      </c>
      <c r="N60" s="14">
        <f t="shared" si="33"/>
        <v>5.0555041290990345E-2</v>
      </c>
      <c r="O60" s="14">
        <f t="shared" si="34"/>
        <v>0.41875067081678674</v>
      </c>
      <c r="P60" s="19">
        <f t="shared" si="35"/>
        <v>5.0555041290990345E-2</v>
      </c>
      <c r="Q60" s="116">
        <f t="shared" si="36"/>
        <v>101.51665123872971</v>
      </c>
      <c r="R60" s="36">
        <f t="shared" si="37"/>
        <v>1</v>
      </c>
      <c r="S60" s="34">
        <f t="shared" si="38"/>
        <v>0</v>
      </c>
      <c r="T60" s="14">
        <f t="shared" si="39"/>
        <v>0.19613813735596294</v>
      </c>
      <c r="U60" s="14">
        <f t="shared" si="40"/>
        <v>0.19992915534359668</v>
      </c>
      <c r="V60" s="19">
        <f t="shared" si="41"/>
        <v>0.19613813735596294</v>
      </c>
      <c r="W60" s="19">
        <f t="shared" si="42"/>
        <v>105.88414412067888</v>
      </c>
    </row>
    <row r="61" spans="1:23" x14ac:dyDescent="0.3">
      <c r="A61" s="8">
        <v>2005</v>
      </c>
      <c r="B61" s="3" t="s">
        <v>27</v>
      </c>
      <c r="C61" s="1">
        <v>6.418291</v>
      </c>
      <c r="D61" s="1">
        <v>4.5237319999999999</v>
      </c>
      <c r="E61" s="1">
        <v>44.891559999999998</v>
      </c>
      <c r="F61" s="36">
        <f t="shared" si="26"/>
        <v>1</v>
      </c>
      <c r="G61" s="34">
        <f t="shared" si="27"/>
        <v>0</v>
      </c>
      <c r="H61" s="14">
        <f t="shared" si="28"/>
        <v>8.0579474953643648E-2</v>
      </c>
      <c r="I61" s="14">
        <f t="shared" si="29"/>
        <v>0.40704597839088291</v>
      </c>
      <c r="J61" s="158">
        <f t="shared" si="30"/>
        <v>8.0579474953643648E-2</v>
      </c>
      <c r="K61" s="155">
        <f t="shared" si="25"/>
        <v>102.41738424860931</v>
      </c>
      <c r="L61" s="36">
        <f t="shared" si="31"/>
        <v>1</v>
      </c>
      <c r="M61" s="34">
        <f t="shared" si="32"/>
        <v>0</v>
      </c>
      <c r="N61" s="14">
        <f t="shared" si="33"/>
        <v>6.0898607233135602E-2</v>
      </c>
      <c r="O61" s="14">
        <f t="shared" si="34"/>
        <v>0.42537837915813159</v>
      </c>
      <c r="P61" s="19">
        <f t="shared" si="35"/>
        <v>6.0898607233135602E-2</v>
      </c>
      <c r="Q61" s="116">
        <f t="shared" si="36"/>
        <v>101.82695821699407</v>
      </c>
      <c r="R61" s="36">
        <f t="shared" si="37"/>
        <v>1</v>
      </c>
      <c r="S61" s="34">
        <f t="shared" si="38"/>
        <v>0</v>
      </c>
      <c r="T61" s="14">
        <f t="shared" si="39"/>
        <v>0.16461705287088907</v>
      </c>
      <c r="U61" s="14">
        <f t="shared" si="40"/>
        <v>0.23569562591086196</v>
      </c>
      <c r="V61" s="19">
        <f t="shared" si="41"/>
        <v>0.16461705287088907</v>
      </c>
      <c r="W61" s="19">
        <f t="shared" si="42"/>
        <v>104.93851158612667</v>
      </c>
    </row>
    <row r="62" spans="1:23" x14ac:dyDescent="0.3">
      <c r="A62" s="8">
        <v>2005</v>
      </c>
      <c r="B62" s="3" t="s">
        <v>28</v>
      </c>
      <c r="C62" s="1">
        <v>3.7291859999999999</v>
      </c>
      <c r="D62" s="1">
        <v>3.316681</v>
      </c>
      <c r="E62" s="1">
        <v>38.963920000000002</v>
      </c>
      <c r="F62" s="36">
        <f t="shared" si="26"/>
        <v>1</v>
      </c>
      <c r="G62" s="34">
        <f t="shared" si="27"/>
        <v>0</v>
      </c>
      <c r="H62" s="14">
        <f t="shared" si="28"/>
        <v>3.490656533883589E-2</v>
      </c>
      <c r="I62" s="14">
        <f t="shared" si="29"/>
        <v>0.43024525324307944</v>
      </c>
      <c r="J62" s="158">
        <f t="shared" si="30"/>
        <v>3.490656533883589E-2</v>
      </c>
      <c r="K62" s="155">
        <f t="shared" si="25"/>
        <v>101.04719696016508</v>
      </c>
      <c r="L62" s="36">
        <f t="shared" si="31"/>
        <v>0</v>
      </c>
      <c r="M62" s="34">
        <f t="shared" si="32"/>
        <v>1</v>
      </c>
      <c r="N62" s="14">
        <f t="shared" si="33"/>
        <v>-8.1022560200349706E-3</v>
      </c>
      <c r="O62" s="14">
        <f t="shared" si="34"/>
        <v>-7.4082842839027371E-2</v>
      </c>
      <c r="P62" s="19">
        <f t="shared" si="35"/>
        <v>-7.4082842839027371E-2</v>
      </c>
      <c r="Q62" s="116">
        <f t="shared" si="36"/>
        <v>97.777514714829181</v>
      </c>
      <c r="R62" s="36">
        <f t="shared" si="37"/>
        <v>1</v>
      </c>
      <c r="S62" s="34">
        <f t="shared" si="38"/>
        <v>0</v>
      </c>
      <c r="T62" s="14">
        <f t="shared" si="39"/>
        <v>0.16100652535726392</v>
      </c>
      <c r="U62" s="14">
        <f t="shared" si="40"/>
        <v>0.4088243559891358</v>
      </c>
      <c r="V62" s="19">
        <f t="shared" si="41"/>
        <v>0.16100652535726392</v>
      </c>
      <c r="W62" s="19">
        <f t="shared" si="42"/>
        <v>104.83019576071791</v>
      </c>
    </row>
    <row r="63" spans="1:23" x14ac:dyDescent="0.3">
      <c r="A63" s="8">
        <v>2005</v>
      </c>
      <c r="B63" s="3" t="s">
        <v>29</v>
      </c>
      <c r="C63" s="1">
        <v>8.5588200000000008</v>
      </c>
      <c r="D63" s="1">
        <v>4.474818</v>
      </c>
      <c r="E63" s="1">
        <v>45.230789999999999</v>
      </c>
      <c r="F63" s="36">
        <f t="shared" si="26"/>
        <v>1</v>
      </c>
      <c r="G63" s="34">
        <f t="shared" si="27"/>
        <v>0</v>
      </c>
      <c r="H63" s="14">
        <f t="shared" si="28"/>
        <v>9.481075706009362E-2</v>
      </c>
      <c r="I63" s="14">
        <f t="shared" si="29"/>
        <v>0.26677695305620414</v>
      </c>
      <c r="J63" s="158">
        <f t="shared" si="30"/>
        <v>9.481075706009362E-2</v>
      </c>
      <c r="K63" s="113">
        <f t="shared" si="25"/>
        <v>102.8443227118028</v>
      </c>
      <c r="L63" s="36">
        <f t="shared" si="31"/>
        <v>1</v>
      </c>
      <c r="M63" s="34">
        <f t="shared" si="32"/>
        <v>0</v>
      </c>
      <c r="N63" s="14">
        <f t="shared" si="33"/>
        <v>2.2263100021580714E-2</v>
      </c>
      <c r="O63" s="14">
        <f t="shared" si="34"/>
        <v>0.12027926731656298</v>
      </c>
      <c r="P63" s="19">
        <f t="shared" si="35"/>
        <v>2.2263100021580714E-2</v>
      </c>
      <c r="Q63" s="116">
        <f t="shared" si="36"/>
        <v>100.66789300064742</v>
      </c>
      <c r="R63" s="36">
        <f t="shared" si="37"/>
        <v>1</v>
      </c>
      <c r="S63" s="34">
        <f t="shared" si="38"/>
        <v>0</v>
      </c>
      <c r="T63" s="14">
        <f t="shared" si="39"/>
        <v>0.17124562036322702</v>
      </c>
      <c r="U63" s="14">
        <f t="shared" si="40"/>
        <v>0.2422779318513216</v>
      </c>
      <c r="V63" s="19">
        <f t="shared" si="41"/>
        <v>0.17124562036322702</v>
      </c>
      <c r="W63" s="19">
        <f t="shared" si="42"/>
        <v>105.13736861089681</v>
      </c>
    </row>
    <row r="64" spans="1:23" x14ac:dyDescent="0.3">
      <c r="A64" s="8">
        <v>2005</v>
      </c>
      <c r="B64" s="3" t="s">
        <v>30</v>
      </c>
      <c r="C64" s="1">
        <v>4.5108370000000004</v>
      </c>
      <c r="D64" s="1">
        <v>4.089906</v>
      </c>
      <c r="E64" s="1">
        <v>41.815379999999998</v>
      </c>
      <c r="F64" s="36">
        <f t="shared" si="26"/>
        <v>1</v>
      </c>
      <c r="G64" s="34">
        <f t="shared" si="27"/>
        <v>0</v>
      </c>
      <c r="H64" s="14">
        <f t="shared" si="28"/>
        <v>4.6826134630053431E-2</v>
      </c>
      <c r="I64" s="14">
        <f t="shared" si="29"/>
        <v>0.41382827111577652</v>
      </c>
      <c r="J64" s="158">
        <f t="shared" si="30"/>
        <v>4.6826134630053431E-2</v>
      </c>
      <c r="K64" s="113">
        <f t="shared" si="25"/>
        <v>101.4047840389016</v>
      </c>
      <c r="L64" s="36">
        <f t="shared" si="31"/>
        <v>1</v>
      </c>
      <c r="M64" s="34">
        <f t="shared" si="32"/>
        <v>0</v>
      </c>
      <c r="N64" s="14">
        <f t="shared" si="33"/>
        <v>1.0328221185574428E-2</v>
      </c>
      <c r="O64" s="14">
        <f t="shared" si="34"/>
        <v>6.437494119983711E-2</v>
      </c>
      <c r="P64" s="19">
        <f t="shared" si="35"/>
        <v>1.0328221185574428E-2</v>
      </c>
      <c r="Q64" s="116">
        <f t="shared" si="36"/>
        <v>100.30984663556723</v>
      </c>
      <c r="R64" s="36">
        <f t="shared" si="37"/>
        <v>1</v>
      </c>
      <c r="S64" s="34">
        <f t="shared" si="38"/>
        <v>0</v>
      </c>
      <c r="T64" s="14">
        <f t="shared" si="39"/>
        <v>0.16608048266807934</v>
      </c>
      <c r="U64" s="14">
        <f t="shared" si="40"/>
        <v>0.31998278639146632</v>
      </c>
      <c r="V64" s="19">
        <f t="shared" si="41"/>
        <v>0.16608048266807934</v>
      </c>
      <c r="W64" s="19">
        <f t="shared" si="42"/>
        <v>104.98241448004238</v>
      </c>
    </row>
    <row r="65" spans="1:23" x14ac:dyDescent="0.3">
      <c r="A65" s="8">
        <v>2005</v>
      </c>
      <c r="B65" s="3" t="s">
        <v>31</v>
      </c>
      <c r="C65" s="1">
        <v>6.6725050000000001</v>
      </c>
      <c r="D65" s="1">
        <v>4.270397</v>
      </c>
      <c r="E65" s="1">
        <v>44.094889999999999</v>
      </c>
      <c r="F65" s="36">
        <f t="shared" si="26"/>
        <v>1</v>
      </c>
      <c r="G65" s="34">
        <f t="shared" si="27"/>
        <v>0</v>
      </c>
      <c r="H65" s="14">
        <f t="shared" si="28"/>
        <v>8.3533290123847082E-2</v>
      </c>
      <c r="I65" s="14">
        <f t="shared" si="29"/>
        <v>0.39251862636587143</v>
      </c>
      <c r="J65" s="158">
        <f t="shared" si="30"/>
        <v>8.3533290123847082E-2</v>
      </c>
      <c r="K65" s="113">
        <f t="shared" si="25"/>
        <v>102.50599870371541</v>
      </c>
      <c r="L65" s="36">
        <f t="shared" si="31"/>
        <v>1</v>
      </c>
      <c r="M65" s="34">
        <f t="shared" si="32"/>
        <v>0</v>
      </c>
      <c r="N65" s="14">
        <f t="shared" si="33"/>
        <v>7.8547579762119027E-2</v>
      </c>
      <c r="O65" s="14">
        <f t="shared" si="34"/>
        <v>0.80786864123432245</v>
      </c>
      <c r="P65" s="19">
        <f t="shared" si="35"/>
        <v>7.8547579762119027E-2</v>
      </c>
      <c r="Q65" s="116">
        <f t="shared" si="36"/>
        <v>102.35642739286357</v>
      </c>
      <c r="R65" s="36">
        <f t="shared" si="37"/>
        <v>1</v>
      </c>
      <c r="S65" s="34">
        <f t="shared" si="38"/>
        <v>0</v>
      </c>
      <c r="T65" s="14">
        <f t="shared" si="39"/>
        <v>0.15814233927555352</v>
      </c>
      <c r="U65" s="14">
        <f t="shared" si="40"/>
        <v>0.23902477154451277</v>
      </c>
      <c r="V65" s="19">
        <f t="shared" si="41"/>
        <v>0.15814233927555352</v>
      </c>
      <c r="W65" s="19">
        <f t="shared" si="42"/>
        <v>104.7442701782666</v>
      </c>
    </row>
    <row r="66" spans="1:23" x14ac:dyDescent="0.3">
      <c r="A66" s="8">
        <v>2005</v>
      </c>
      <c r="B66" s="3" t="s">
        <v>32</v>
      </c>
      <c r="C66" s="1">
        <v>13.407920000000001</v>
      </c>
      <c r="D66" s="1">
        <v>5.9323420000000002</v>
      </c>
      <c r="E66" s="1">
        <v>55.421590000000002</v>
      </c>
      <c r="F66" s="36">
        <f t="shared" si="26"/>
        <v>1</v>
      </c>
      <c r="G66" s="34">
        <f t="shared" si="27"/>
        <v>0</v>
      </c>
      <c r="H66" s="14">
        <f t="shared" si="28"/>
        <v>0.17185370434800806</v>
      </c>
      <c r="I66" s="14">
        <f t="shared" si="29"/>
        <v>0.19681555110691143</v>
      </c>
      <c r="J66" s="158">
        <f t="shared" si="30"/>
        <v>0.17185370434800806</v>
      </c>
      <c r="K66" s="113">
        <f t="shared" si="25"/>
        <v>105.15561113044024</v>
      </c>
      <c r="L66" s="36">
        <f t="shared" si="31"/>
        <v>1</v>
      </c>
      <c r="M66" s="34">
        <f t="shared" si="32"/>
        <v>0</v>
      </c>
      <c r="N66" s="14">
        <f t="shared" si="33"/>
        <v>2.1911848613974081E-2</v>
      </c>
      <c r="O66" s="14">
        <f t="shared" si="34"/>
        <v>6.1033333880418199E-2</v>
      </c>
      <c r="P66" s="19">
        <f t="shared" si="35"/>
        <v>2.1911848613974081E-2</v>
      </c>
      <c r="Q66" s="116">
        <f t="shared" si="36"/>
        <v>100.65735545841922</v>
      </c>
      <c r="R66" s="36">
        <f t="shared" si="37"/>
        <v>1</v>
      </c>
      <c r="S66" s="34">
        <f t="shared" si="38"/>
        <v>0</v>
      </c>
      <c r="T66" s="14">
        <f t="shared" si="39"/>
        <v>0.22747820916969963</v>
      </c>
      <c r="U66" s="14">
        <f t="shared" si="40"/>
        <v>0.14154102858511758</v>
      </c>
      <c r="V66" s="19">
        <f t="shared" si="41"/>
        <v>0.22747820916969963</v>
      </c>
      <c r="W66" s="19">
        <f t="shared" si="42"/>
        <v>106.82434627509099</v>
      </c>
    </row>
    <row r="67" spans="1:23" x14ac:dyDescent="0.3">
      <c r="A67" s="8">
        <v>2005</v>
      </c>
      <c r="B67" s="3" t="s">
        <v>33</v>
      </c>
      <c r="C67" s="1">
        <v>10.87228</v>
      </c>
      <c r="D67" s="1">
        <v>4.2033019999999999</v>
      </c>
      <c r="E67" s="1">
        <v>51.114220000000003</v>
      </c>
      <c r="F67" s="36">
        <f t="shared" si="26"/>
        <v>1</v>
      </c>
      <c r="G67" s="34">
        <f t="shared" si="27"/>
        <v>0</v>
      </c>
      <c r="H67" s="14">
        <f t="shared" si="28"/>
        <v>0.11990084939215764</v>
      </c>
      <c r="I67" s="14">
        <f t="shared" si="29"/>
        <v>0.20991320992166135</v>
      </c>
      <c r="J67" s="158">
        <f t="shared" si="30"/>
        <v>0.11990084939215764</v>
      </c>
      <c r="K67" s="153">
        <f t="shared" si="25"/>
        <v>103.59702548176473</v>
      </c>
      <c r="L67" s="36">
        <f t="shared" si="31"/>
        <v>1</v>
      </c>
      <c r="M67" s="34">
        <f t="shared" si="32"/>
        <v>0</v>
      </c>
      <c r="N67" s="14">
        <f t="shared" si="33"/>
        <v>4.9279148626742549E-2</v>
      </c>
      <c r="O67" s="14">
        <f t="shared" si="34"/>
        <v>0.39240783439985505</v>
      </c>
      <c r="P67" s="19">
        <f t="shared" si="35"/>
        <v>4.9279148626742549E-2</v>
      </c>
      <c r="Q67" s="116">
        <f t="shared" si="36"/>
        <v>101.47837445880228</v>
      </c>
      <c r="R67" s="36">
        <f t="shared" si="37"/>
        <v>1</v>
      </c>
      <c r="S67" s="34">
        <f t="shared" si="38"/>
        <v>0</v>
      </c>
      <c r="T67" s="14">
        <f t="shared" si="39"/>
        <v>0.22997100129698053</v>
      </c>
      <c r="U67" s="14">
        <f t="shared" si="40"/>
        <v>0.21978898415438125</v>
      </c>
      <c r="V67" s="19">
        <f t="shared" si="41"/>
        <v>0.22997100129698053</v>
      </c>
      <c r="W67" s="19">
        <f t="shared" si="42"/>
        <v>106.89913003890942</v>
      </c>
    </row>
    <row r="68" spans="1:23" x14ac:dyDescent="0.3">
      <c r="A68" s="8">
        <v>2005</v>
      </c>
      <c r="B68" s="3" t="s">
        <v>34</v>
      </c>
      <c r="C68" s="1">
        <v>7.1915509999999996</v>
      </c>
      <c r="D68" s="1">
        <v>5.517957</v>
      </c>
      <c r="E68" s="1">
        <v>57.4818</v>
      </c>
      <c r="F68" s="36">
        <f t="shared" si="26"/>
        <v>1</v>
      </c>
      <c r="G68" s="34">
        <f t="shared" si="27"/>
        <v>0</v>
      </c>
      <c r="H68" s="14">
        <f t="shared" si="28"/>
        <v>9.4714352297009294E-2</v>
      </c>
      <c r="I68" s="14">
        <f t="shared" si="29"/>
        <v>0.39864688899892292</v>
      </c>
      <c r="J68" s="158">
        <f t="shared" si="30"/>
        <v>9.4714352297009294E-2</v>
      </c>
      <c r="K68" s="153">
        <f t="shared" si="25"/>
        <v>102.84143056891028</v>
      </c>
      <c r="L68" s="36">
        <f t="shared" si="31"/>
        <v>1</v>
      </c>
      <c r="M68" s="34">
        <f t="shared" si="32"/>
        <v>0</v>
      </c>
      <c r="N68" s="14">
        <f t="shared" si="33"/>
        <v>9.6947947714420987E-2</v>
      </c>
      <c r="O68" s="14">
        <f t="shared" si="34"/>
        <v>0.47376263947557595</v>
      </c>
      <c r="P68" s="19">
        <f t="shared" si="35"/>
        <v>9.6947947714420987E-2</v>
      </c>
      <c r="Q68" s="116">
        <f t="shared" si="36"/>
        <v>102.90843843143263</v>
      </c>
      <c r="R68" s="36">
        <f t="shared" si="37"/>
        <v>1</v>
      </c>
      <c r="S68" s="34">
        <f t="shared" si="38"/>
        <v>0</v>
      </c>
      <c r="T68" s="14">
        <f t="shared" si="39"/>
        <v>0.38497521879954366</v>
      </c>
      <c r="U68" s="14">
        <f t="shared" si="40"/>
        <v>0.2782899757468148</v>
      </c>
      <c r="V68" s="19">
        <f t="shared" si="41"/>
        <v>0.38497521879954366</v>
      </c>
      <c r="W68" s="19">
        <f t="shared" si="42"/>
        <v>111.5492565639863</v>
      </c>
    </row>
    <row r="69" spans="1:23" x14ac:dyDescent="0.3">
      <c r="A69" s="9">
        <v>2010</v>
      </c>
      <c r="B69" s="2" t="s">
        <v>3</v>
      </c>
      <c r="C69" s="11">
        <v>3.25624</v>
      </c>
      <c r="D69" s="11">
        <v>4.2626499999999998</v>
      </c>
      <c r="E69" s="11">
        <v>35.565689999999996</v>
      </c>
      <c r="F69" s="36">
        <f>IF(C69&gt;=$C69,1,0)</f>
        <v>1</v>
      </c>
      <c r="G69" s="34">
        <f>IF(C69&lt;$C69,1,0)</f>
        <v>0</v>
      </c>
      <c r="H69" s="14">
        <f>(C69-$C69)/($C$2-$C101)</f>
        <v>0</v>
      </c>
      <c r="I69" s="14">
        <f>(C69-$C69)/($C101-$C$3)</f>
        <v>0</v>
      </c>
      <c r="J69" s="158">
        <f t="shared" si="30"/>
        <v>0</v>
      </c>
      <c r="K69" s="153">
        <f t="shared" si="25"/>
        <v>100</v>
      </c>
      <c r="L69" s="36">
        <f>IF(D69&gt;=$D69,1,0)</f>
        <v>1</v>
      </c>
      <c r="M69" s="34">
        <f>IF(D69&lt;$D69,1,0)</f>
        <v>0</v>
      </c>
      <c r="N69" s="14">
        <f>(D69-$D69)/($D$2-$D69)</f>
        <v>0</v>
      </c>
      <c r="O69" s="14">
        <f>(D69-$D69)/($D69-$D$3)</f>
        <v>0</v>
      </c>
      <c r="P69" s="19">
        <f t="shared" si="35"/>
        <v>0</v>
      </c>
      <c r="Q69" s="116">
        <f t="shared" si="36"/>
        <v>100</v>
      </c>
      <c r="R69" s="36">
        <f>IF(E69&gt;=$E69,1,0)</f>
        <v>1</v>
      </c>
      <c r="S69" s="34">
        <f>IF(E69&lt;$E69,1,0)</f>
        <v>0</v>
      </c>
      <c r="T69" s="14">
        <f>(E69-$E69)/($E$2-$E69)</f>
        <v>0</v>
      </c>
      <c r="U69" s="14">
        <f>(E69-$E69)/($E69-$E$3)</f>
        <v>0</v>
      </c>
      <c r="V69" s="19">
        <f t="shared" si="41"/>
        <v>0</v>
      </c>
      <c r="W69" s="19">
        <f t="shared" si="42"/>
        <v>100</v>
      </c>
    </row>
    <row r="70" spans="1:23" x14ac:dyDescent="0.3">
      <c r="A70" s="9">
        <v>2010</v>
      </c>
      <c r="B70" s="2" t="s">
        <v>4</v>
      </c>
      <c r="C70" s="11">
        <v>2.5714899999999998</v>
      </c>
      <c r="D70" s="11">
        <v>4.0411200000000003</v>
      </c>
      <c r="E70" s="11">
        <v>35.015360000000001</v>
      </c>
      <c r="F70" s="36">
        <f t="shared" ref="F70:F100" si="43">IF(C70&gt;=$C70,1,0)</f>
        <v>1</v>
      </c>
      <c r="G70" s="34">
        <f t="shared" ref="G70:G100" si="44">IF(C70&lt;$C70,1,0)</f>
        <v>0</v>
      </c>
      <c r="H70" s="14">
        <f t="shared" ref="H70:H100" si="45">(C70-$C70)/($C$2-$C102)</f>
        <v>0</v>
      </c>
      <c r="I70" s="14">
        <f t="shared" ref="I70:I100" si="46">(C70-$C70)/($C102-$C$3)</f>
        <v>0</v>
      </c>
      <c r="J70" s="14">
        <f t="shared" si="24"/>
        <v>0</v>
      </c>
      <c r="K70" s="153">
        <f t="shared" si="25"/>
        <v>100</v>
      </c>
      <c r="L70" s="36">
        <f t="shared" ref="L70:L100" si="47">IF(D70&gt;=$D70,1,0)</f>
        <v>1</v>
      </c>
      <c r="M70" s="34">
        <f t="shared" ref="M70:M100" si="48">IF(D70&lt;$D70,1,0)</f>
        <v>0</v>
      </c>
      <c r="N70" s="14">
        <f t="shared" ref="N70:N100" si="49">(D70-$D70)/($D$2-$D70)</f>
        <v>0</v>
      </c>
      <c r="O70" s="14">
        <f t="shared" ref="O70:O100" si="50">(D70-$D70)/($D70-$D$3)</f>
        <v>0</v>
      </c>
      <c r="P70" s="19">
        <f t="shared" ref="P70:P101" si="51">(N70*L70)+(O70*M70)</f>
        <v>0</v>
      </c>
      <c r="Q70" s="116">
        <f t="shared" ref="Q70:Q101" si="52">(P70*30)+100</f>
        <v>100</v>
      </c>
      <c r="R70" s="36">
        <f t="shared" ref="R70:R100" si="53">IF(E70&gt;=$E70,1,0)</f>
        <v>1</v>
      </c>
      <c r="S70" s="34">
        <f t="shared" ref="S70:S100" si="54">IF(E70&lt;$E70,1,0)</f>
        <v>0</v>
      </c>
      <c r="T70" s="14">
        <f t="shared" ref="T70:T100" si="55">(E70-$E70)/($E$2-$E70)</f>
        <v>0</v>
      </c>
      <c r="U70" s="14">
        <f t="shared" ref="U70:U100" si="56">(E70-$E70)/($E70-$E$3)</f>
        <v>0</v>
      </c>
      <c r="V70" s="19">
        <f t="shared" ref="V70:V101" si="57">(T70*R70)+(U70*S70)</f>
        <v>0</v>
      </c>
      <c r="W70" s="19">
        <f t="shared" ref="W70:W101" si="58">(V70*30)+100</f>
        <v>100</v>
      </c>
    </row>
    <row r="71" spans="1:23" x14ac:dyDescent="0.3">
      <c r="A71" s="9">
        <v>2010</v>
      </c>
      <c r="B71" s="2" t="s">
        <v>5</v>
      </c>
      <c r="C71" s="11">
        <v>3.2111399999999999</v>
      </c>
      <c r="D71" s="11">
        <v>3.63889</v>
      </c>
      <c r="E71" s="11">
        <v>34.315259999999995</v>
      </c>
      <c r="F71" s="36">
        <f t="shared" si="43"/>
        <v>1</v>
      </c>
      <c r="G71" s="34">
        <f t="shared" si="44"/>
        <v>0</v>
      </c>
      <c r="H71" s="14">
        <f t="shared" si="45"/>
        <v>0</v>
      </c>
      <c r="I71" s="14">
        <f t="shared" si="46"/>
        <v>0</v>
      </c>
      <c r="J71" s="154">
        <f t="shared" si="24"/>
        <v>0</v>
      </c>
      <c r="K71" s="155">
        <f t="shared" si="25"/>
        <v>100</v>
      </c>
      <c r="L71" s="36">
        <f t="shared" si="47"/>
        <v>1</v>
      </c>
      <c r="M71" s="34">
        <f t="shared" si="48"/>
        <v>0</v>
      </c>
      <c r="N71" s="14">
        <f t="shared" si="49"/>
        <v>0</v>
      </c>
      <c r="O71" s="14">
        <f t="shared" si="50"/>
        <v>0</v>
      </c>
      <c r="P71" s="19">
        <f t="shared" si="51"/>
        <v>0</v>
      </c>
      <c r="Q71" s="116">
        <f t="shared" si="52"/>
        <v>100</v>
      </c>
      <c r="R71" s="36">
        <f t="shared" si="53"/>
        <v>1</v>
      </c>
      <c r="S71" s="34">
        <f t="shared" si="54"/>
        <v>0</v>
      </c>
      <c r="T71" s="14">
        <f t="shared" si="55"/>
        <v>0</v>
      </c>
      <c r="U71" s="14">
        <f t="shared" si="56"/>
        <v>0</v>
      </c>
      <c r="V71" s="19">
        <f t="shared" si="57"/>
        <v>0</v>
      </c>
      <c r="W71" s="19">
        <f t="shared" si="58"/>
        <v>100</v>
      </c>
    </row>
    <row r="72" spans="1:23" x14ac:dyDescent="0.3">
      <c r="A72" s="9">
        <v>2010</v>
      </c>
      <c r="B72" s="2" t="s">
        <v>6</v>
      </c>
      <c r="C72" s="11">
        <v>8.30748</v>
      </c>
      <c r="D72" s="11">
        <v>4.7917300000000003</v>
      </c>
      <c r="E72" s="11">
        <v>42.204160000000002</v>
      </c>
      <c r="F72" s="36">
        <f t="shared" si="43"/>
        <v>1</v>
      </c>
      <c r="G72" s="34">
        <f t="shared" si="44"/>
        <v>0</v>
      </c>
      <c r="H72" s="14">
        <f t="shared" si="45"/>
        <v>0</v>
      </c>
      <c r="I72" s="14">
        <f t="shared" si="46"/>
        <v>0</v>
      </c>
      <c r="J72" s="154">
        <f t="shared" si="24"/>
        <v>0</v>
      </c>
      <c r="K72" s="155">
        <f t="shared" si="25"/>
        <v>100</v>
      </c>
      <c r="L72" s="36">
        <f t="shared" si="47"/>
        <v>1</v>
      </c>
      <c r="M72" s="34">
        <f t="shared" si="48"/>
        <v>0</v>
      </c>
      <c r="N72" s="14">
        <f t="shared" si="49"/>
        <v>0</v>
      </c>
      <c r="O72" s="14">
        <f t="shared" si="50"/>
        <v>0</v>
      </c>
      <c r="P72" s="19">
        <f t="shared" si="51"/>
        <v>0</v>
      </c>
      <c r="Q72" s="116">
        <f t="shared" si="52"/>
        <v>100</v>
      </c>
      <c r="R72" s="36">
        <f t="shared" si="53"/>
        <v>1</v>
      </c>
      <c r="S72" s="34">
        <f t="shared" si="54"/>
        <v>0</v>
      </c>
      <c r="T72" s="14">
        <f t="shared" si="55"/>
        <v>0</v>
      </c>
      <c r="U72" s="14">
        <f t="shared" si="56"/>
        <v>0</v>
      </c>
      <c r="V72" s="19">
        <f t="shared" si="57"/>
        <v>0</v>
      </c>
      <c r="W72" s="19">
        <f t="shared" si="58"/>
        <v>100</v>
      </c>
    </row>
    <row r="73" spans="1:23" x14ac:dyDescent="0.3">
      <c r="A73" s="9">
        <v>2010</v>
      </c>
      <c r="B73" s="2" t="s">
        <v>7</v>
      </c>
      <c r="C73" s="11">
        <v>2.6253199999999999</v>
      </c>
      <c r="D73" s="11">
        <v>3.7368999999999999</v>
      </c>
      <c r="E73" s="11">
        <v>32.455089999999998</v>
      </c>
      <c r="F73" s="36">
        <f t="shared" si="43"/>
        <v>1</v>
      </c>
      <c r="G73" s="34">
        <f t="shared" si="44"/>
        <v>0</v>
      </c>
      <c r="H73" s="14">
        <f t="shared" si="45"/>
        <v>0</v>
      </c>
      <c r="I73" s="14">
        <f t="shared" si="46"/>
        <v>0</v>
      </c>
      <c r="J73" s="154">
        <f t="shared" si="24"/>
        <v>0</v>
      </c>
      <c r="K73" s="155">
        <f t="shared" si="25"/>
        <v>100</v>
      </c>
      <c r="L73" s="36">
        <f t="shared" si="47"/>
        <v>1</v>
      </c>
      <c r="M73" s="34">
        <f t="shared" si="48"/>
        <v>0</v>
      </c>
      <c r="N73" s="14">
        <f t="shared" si="49"/>
        <v>0</v>
      </c>
      <c r="O73" s="14">
        <f t="shared" si="50"/>
        <v>0</v>
      </c>
      <c r="P73" s="19">
        <f t="shared" si="51"/>
        <v>0</v>
      </c>
      <c r="Q73" s="116">
        <f t="shared" si="52"/>
        <v>100</v>
      </c>
      <c r="R73" s="36">
        <f t="shared" si="53"/>
        <v>1</v>
      </c>
      <c r="S73" s="34">
        <f t="shared" si="54"/>
        <v>0</v>
      </c>
      <c r="T73" s="14">
        <f t="shared" si="55"/>
        <v>0</v>
      </c>
      <c r="U73" s="14">
        <f t="shared" si="56"/>
        <v>0</v>
      </c>
      <c r="V73" s="19">
        <f t="shared" si="57"/>
        <v>0</v>
      </c>
      <c r="W73" s="19">
        <f t="shared" si="58"/>
        <v>100</v>
      </c>
    </row>
    <row r="74" spans="1:23" x14ac:dyDescent="0.3">
      <c r="A74" s="9">
        <v>2010</v>
      </c>
      <c r="B74" s="2" t="s">
        <v>8</v>
      </c>
      <c r="C74" s="11">
        <v>5.1291900000000004</v>
      </c>
      <c r="D74" s="11">
        <v>5.0652699999999999</v>
      </c>
      <c r="E74" s="11">
        <v>38.941700000000004</v>
      </c>
      <c r="F74" s="36">
        <f t="shared" si="43"/>
        <v>1</v>
      </c>
      <c r="G74" s="34">
        <f t="shared" si="44"/>
        <v>0</v>
      </c>
      <c r="H74" s="14">
        <f t="shared" si="45"/>
        <v>0</v>
      </c>
      <c r="I74" s="14">
        <f t="shared" si="46"/>
        <v>0</v>
      </c>
      <c r="J74" s="154">
        <f t="shared" si="24"/>
        <v>0</v>
      </c>
      <c r="K74" s="155">
        <f t="shared" si="25"/>
        <v>100</v>
      </c>
      <c r="L74" s="36">
        <f t="shared" si="47"/>
        <v>1</v>
      </c>
      <c r="M74" s="34">
        <f t="shared" si="48"/>
        <v>0</v>
      </c>
      <c r="N74" s="14">
        <f t="shared" si="49"/>
        <v>0</v>
      </c>
      <c r="O74" s="14">
        <f t="shared" si="50"/>
        <v>0</v>
      </c>
      <c r="P74" s="19">
        <f t="shared" si="51"/>
        <v>0</v>
      </c>
      <c r="Q74" s="116">
        <f t="shared" si="52"/>
        <v>100</v>
      </c>
      <c r="R74" s="36">
        <f t="shared" si="53"/>
        <v>1</v>
      </c>
      <c r="S74" s="34">
        <f t="shared" si="54"/>
        <v>0</v>
      </c>
      <c r="T74" s="14">
        <f t="shared" si="55"/>
        <v>0</v>
      </c>
      <c r="U74" s="14">
        <f t="shared" si="56"/>
        <v>0</v>
      </c>
      <c r="V74" s="19">
        <f t="shared" si="57"/>
        <v>0</v>
      </c>
      <c r="W74" s="19">
        <f t="shared" si="58"/>
        <v>100</v>
      </c>
    </row>
    <row r="75" spans="1:23" x14ac:dyDescent="0.3">
      <c r="A75" s="9">
        <v>2010</v>
      </c>
      <c r="B75" s="2" t="s">
        <v>9</v>
      </c>
      <c r="C75" s="11">
        <v>17.7971</v>
      </c>
      <c r="D75" s="11">
        <v>8.9146099999999997</v>
      </c>
      <c r="E75" s="11">
        <v>59.934390000000008</v>
      </c>
      <c r="F75" s="36">
        <f t="shared" si="43"/>
        <v>1</v>
      </c>
      <c r="G75" s="34">
        <f t="shared" si="44"/>
        <v>0</v>
      </c>
      <c r="H75" s="14">
        <f t="shared" si="45"/>
        <v>0</v>
      </c>
      <c r="I75" s="14">
        <f t="shared" si="46"/>
        <v>0</v>
      </c>
      <c r="J75" s="154">
        <f t="shared" si="24"/>
        <v>0</v>
      </c>
      <c r="K75" s="155">
        <f t="shared" si="25"/>
        <v>100</v>
      </c>
      <c r="L75" s="36">
        <f t="shared" si="47"/>
        <v>1</v>
      </c>
      <c r="M75" s="34">
        <f t="shared" si="48"/>
        <v>0</v>
      </c>
      <c r="N75" s="14">
        <f t="shared" si="49"/>
        <v>0</v>
      </c>
      <c r="O75" s="14">
        <f t="shared" si="50"/>
        <v>0</v>
      </c>
      <c r="P75" s="19">
        <f t="shared" si="51"/>
        <v>0</v>
      </c>
      <c r="Q75" s="116">
        <f t="shared" si="52"/>
        <v>100</v>
      </c>
      <c r="R75" s="36">
        <f t="shared" si="53"/>
        <v>1</v>
      </c>
      <c r="S75" s="34">
        <f t="shared" si="54"/>
        <v>0</v>
      </c>
      <c r="T75" s="14">
        <f t="shared" si="55"/>
        <v>0</v>
      </c>
      <c r="U75" s="14">
        <f t="shared" si="56"/>
        <v>0</v>
      </c>
      <c r="V75" s="19">
        <f t="shared" si="57"/>
        <v>0</v>
      </c>
      <c r="W75" s="19">
        <f t="shared" si="58"/>
        <v>100</v>
      </c>
    </row>
    <row r="76" spans="1:23" x14ac:dyDescent="0.3">
      <c r="A76" s="9">
        <v>2010</v>
      </c>
      <c r="B76" s="2" t="s">
        <v>10</v>
      </c>
      <c r="C76" s="11">
        <v>3.6616299999999997</v>
      </c>
      <c r="D76" s="11">
        <v>5.41493</v>
      </c>
      <c r="E76" s="11">
        <v>40.16283</v>
      </c>
      <c r="F76" s="36">
        <f t="shared" si="43"/>
        <v>1</v>
      </c>
      <c r="G76" s="34">
        <f t="shared" si="44"/>
        <v>0</v>
      </c>
      <c r="H76" s="14">
        <f t="shared" si="45"/>
        <v>0</v>
      </c>
      <c r="I76" s="14">
        <f t="shared" si="46"/>
        <v>0</v>
      </c>
      <c r="J76" s="154">
        <f t="shared" si="24"/>
        <v>0</v>
      </c>
      <c r="K76" s="155">
        <f t="shared" si="25"/>
        <v>100</v>
      </c>
      <c r="L76" s="36">
        <f t="shared" si="47"/>
        <v>1</v>
      </c>
      <c r="M76" s="34">
        <f t="shared" si="48"/>
        <v>0</v>
      </c>
      <c r="N76" s="14">
        <f t="shared" si="49"/>
        <v>0</v>
      </c>
      <c r="O76" s="14">
        <f t="shared" si="50"/>
        <v>0</v>
      </c>
      <c r="P76" s="19">
        <f t="shared" si="51"/>
        <v>0</v>
      </c>
      <c r="Q76" s="116">
        <f t="shared" si="52"/>
        <v>100</v>
      </c>
      <c r="R76" s="36">
        <f t="shared" si="53"/>
        <v>1</v>
      </c>
      <c r="S76" s="34">
        <f t="shared" si="54"/>
        <v>0</v>
      </c>
      <c r="T76" s="14">
        <f t="shared" si="55"/>
        <v>0</v>
      </c>
      <c r="U76" s="14">
        <f t="shared" si="56"/>
        <v>0</v>
      </c>
      <c r="V76" s="19">
        <f t="shared" si="57"/>
        <v>0</v>
      </c>
      <c r="W76" s="19">
        <f t="shared" si="58"/>
        <v>100</v>
      </c>
    </row>
    <row r="77" spans="1:23" x14ac:dyDescent="0.3">
      <c r="A77" s="9">
        <v>2010</v>
      </c>
      <c r="B77" s="2" t="s">
        <v>11</v>
      </c>
      <c r="C77" s="11">
        <v>2.0876899999999998</v>
      </c>
      <c r="D77" s="11">
        <v>3.0460099999999999</v>
      </c>
      <c r="E77" s="11">
        <v>25.157990000000002</v>
      </c>
      <c r="F77" s="36">
        <f t="shared" si="43"/>
        <v>1</v>
      </c>
      <c r="G77" s="34">
        <f t="shared" si="44"/>
        <v>0</v>
      </c>
      <c r="H77" s="14">
        <f t="shared" si="45"/>
        <v>0</v>
      </c>
      <c r="I77" s="14">
        <f t="shared" si="46"/>
        <v>0</v>
      </c>
      <c r="J77" s="154">
        <f t="shared" si="24"/>
        <v>0</v>
      </c>
      <c r="K77" s="155">
        <f t="shared" si="25"/>
        <v>100</v>
      </c>
      <c r="L77" s="36">
        <f t="shared" si="47"/>
        <v>1</v>
      </c>
      <c r="M77" s="34">
        <f t="shared" si="48"/>
        <v>0</v>
      </c>
      <c r="N77" s="14">
        <f t="shared" si="49"/>
        <v>0</v>
      </c>
      <c r="O77" s="14">
        <f t="shared" si="50"/>
        <v>0</v>
      </c>
      <c r="P77" s="19">
        <f t="shared" si="51"/>
        <v>0</v>
      </c>
      <c r="Q77" s="116">
        <f t="shared" si="52"/>
        <v>100</v>
      </c>
      <c r="R77" s="36">
        <f t="shared" si="53"/>
        <v>1</v>
      </c>
      <c r="S77" s="34">
        <f t="shared" si="54"/>
        <v>0</v>
      </c>
      <c r="T77" s="14">
        <f t="shared" si="55"/>
        <v>0</v>
      </c>
      <c r="U77" s="14">
        <f t="shared" si="56"/>
        <v>0</v>
      </c>
      <c r="V77" s="19">
        <f t="shared" si="57"/>
        <v>0</v>
      </c>
      <c r="W77" s="19">
        <f t="shared" si="58"/>
        <v>100</v>
      </c>
    </row>
    <row r="78" spans="1:23" x14ac:dyDescent="0.3">
      <c r="A78" s="9">
        <v>2010</v>
      </c>
      <c r="B78" s="2" t="s">
        <v>12</v>
      </c>
      <c r="C78" s="11">
        <v>3.8188399999999998</v>
      </c>
      <c r="D78" s="11">
        <v>4.8658000000000001</v>
      </c>
      <c r="E78" s="11">
        <v>41.662510000000005</v>
      </c>
      <c r="F78" s="36">
        <f t="shared" si="43"/>
        <v>1</v>
      </c>
      <c r="G78" s="34">
        <f t="shared" si="44"/>
        <v>0</v>
      </c>
      <c r="H78" s="14">
        <f t="shared" si="45"/>
        <v>0</v>
      </c>
      <c r="I78" s="14">
        <f t="shared" si="46"/>
        <v>0</v>
      </c>
      <c r="J78" s="154">
        <f t="shared" si="24"/>
        <v>0</v>
      </c>
      <c r="K78" s="155">
        <f t="shared" si="25"/>
        <v>100</v>
      </c>
      <c r="L78" s="36">
        <f t="shared" si="47"/>
        <v>1</v>
      </c>
      <c r="M78" s="34">
        <f t="shared" si="48"/>
        <v>0</v>
      </c>
      <c r="N78" s="14">
        <f t="shared" si="49"/>
        <v>0</v>
      </c>
      <c r="O78" s="14">
        <f t="shared" si="50"/>
        <v>0</v>
      </c>
      <c r="P78" s="19">
        <f t="shared" si="51"/>
        <v>0</v>
      </c>
      <c r="Q78" s="116">
        <f t="shared" si="52"/>
        <v>100</v>
      </c>
      <c r="R78" s="36">
        <f t="shared" si="53"/>
        <v>1</v>
      </c>
      <c r="S78" s="34">
        <f t="shared" si="54"/>
        <v>0</v>
      </c>
      <c r="T78" s="14">
        <f t="shared" si="55"/>
        <v>0</v>
      </c>
      <c r="U78" s="14">
        <f t="shared" si="56"/>
        <v>0</v>
      </c>
      <c r="V78" s="19">
        <f t="shared" si="57"/>
        <v>0</v>
      </c>
      <c r="W78" s="19">
        <f t="shared" si="58"/>
        <v>100</v>
      </c>
    </row>
    <row r="79" spans="1:23" x14ac:dyDescent="0.3">
      <c r="A79" s="9">
        <v>2010</v>
      </c>
      <c r="B79" s="2" t="s">
        <v>13</v>
      </c>
      <c r="C79" s="11">
        <v>8.1833100000000005</v>
      </c>
      <c r="D79" s="11">
        <v>4.8471299999999999</v>
      </c>
      <c r="E79" s="11">
        <v>49.779250000000005</v>
      </c>
      <c r="F79" s="36">
        <f t="shared" si="43"/>
        <v>1</v>
      </c>
      <c r="G79" s="34">
        <f t="shared" si="44"/>
        <v>0</v>
      </c>
      <c r="H79" s="14">
        <f t="shared" si="45"/>
        <v>0</v>
      </c>
      <c r="I79" s="14">
        <f t="shared" si="46"/>
        <v>0</v>
      </c>
      <c r="J79" s="154">
        <f t="shared" si="24"/>
        <v>0</v>
      </c>
      <c r="K79" s="155">
        <f t="shared" si="25"/>
        <v>100</v>
      </c>
      <c r="L79" s="36">
        <f t="shared" si="47"/>
        <v>1</v>
      </c>
      <c r="M79" s="34">
        <f t="shared" si="48"/>
        <v>0</v>
      </c>
      <c r="N79" s="14">
        <f t="shared" si="49"/>
        <v>0</v>
      </c>
      <c r="O79" s="14">
        <f t="shared" si="50"/>
        <v>0</v>
      </c>
      <c r="P79" s="19">
        <f t="shared" si="51"/>
        <v>0</v>
      </c>
      <c r="Q79" s="116">
        <f t="shared" si="52"/>
        <v>100</v>
      </c>
      <c r="R79" s="36">
        <f t="shared" si="53"/>
        <v>1</v>
      </c>
      <c r="S79" s="34">
        <f t="shared" si="54"/>
        <v>0</v>
      </c>
      <c r="T79" s="14">
        <f t="shared" si="55"/>
        <v>0</v>
      </c>
      <c r="U79" s="14">
        <f t="shared" si="56"/>
        <v>0</v>
      </c>
      <c r="V79" s="19">
        <f t="shared" si="57"/>
        <v>0</v>
      </c>
      <c r="W79" s="19">
        <f t="shared" si="58"/>
        <v>100</v>
      </c>
    </row>
    <row r="80" spans="1:23" x14ac:dyDescent="0.3">
      <c r="A80" s="9">
        <v>2010</v>
      </c>
      <c r="B80" s="2" t="s">
        <v>14</v>
      </c>
      <c r="C80" s="11">
        <v>16.676959999999998</v>
      </c>
      <c r="D80" s="11">
        <v>6.4905400000000002</v>
      </c>
      <c r="E80" s="11">
        <v>53.746720000000003</v>
      </c>
      <c r="F80" s="36">
        <f t="shared" si="43"/>
        <v>1</v>
      </c>
      <c r="G80" s="34">
        <f t="shared" si="44"/>
        <v>0</v>
      </c>
      <c r="H80" s="14">
        <f t="shared" si="45"/>
        <v>0</v>
      </c>
      <c r="I80" s="14">
        <f t="shared" si="46"/>
        <v>0</v>
      </c>
      <c r="J80" s="154">
        <f t="shared" si="24"/>
        <v>0</v>
      </c>
      <c r="K80" s="155">
        <f t="shared" si="25"/>
        <v>100</v>
      </c>
      <c r="L80" s="36">
        <f t="shared" si="47"/>
        <v>1</v>
      </c>
      <c r="M80" s="34">
        <f t="shared" si="48"/>
        <v>0</v>
      </c>
      <c r="N80" s="14">
        <f t="shared" si="49"/>
        <v>0</v>
      </c>
      <c r="O80" s="14">
        <f t="shared" si="50"/>
        <v>0</v>
      </c>
      <c r="P80" s="19">
        <f t="shared" si="51"/>
        <v>0</v>
      </c>
      <c r="Q80" s="116">
        <f t="shared" si="52"/>
        <v>100</v>
      </c>
      <c r="R80" s="36">
        <f t="shared" si="53"/>
        <v>1</v>
      </c>
      <c r="S80" s="34">
        <f t="shared" si="54"/>
        <v>0</v>
      </c>
      <c r="T80" s="14">
        <f t="shared" si="55"/>
        <v>0</v>
      </c>
      <c r="U80" s="14">
        <f t="shared" si="56"/>
        <v>0</v>
      </c>
      <c r="V80" s="19">
        <f t="shared" si="57"/>
        <v>0</v>
      </c>
      <c r="W80" s="19">
        <f t="shared" si="58"/>
        <v>100</v>
      </c>
    </row>
    <row r="81" spans="1:23" x14ac:dyDescent="0.3">
      <c r="A81" s="9">
        <v>2010</v>
      </c>
      <c r="B81" s="2" t="s">
        <v>15</v>
      </c>
      <c r="C81" s="11">
        <v>10.232900000000001</v>
      </c>
      <c r="D81" s="11">
        <v>3.2932299999999999</v>
      </c>
      <c r="E81" s="11">
        <v>43.187089999999998</v>
      </c>
      <c r="F81" s="36">
        <f t="shared" si="43"/>
        <v>1</v>
      </c>
      <c r="G81" s="34">
        <f t="shared" si="44"/>
        <v>0</v>
      </c>
      <c r="H81" s="14">
        <f t="shared" si="45"/>
        <v>0</v>
      </c>
      <c r="I81" s="14">
        <f t="shared" si="46"/>
        <v>0</v>
      </c>
      <c r="J81" s="154">
        <f t="shared" si="24"/>
        <v>0</v>
      </c>
      <c r="K81" s="155">
        <f t="shared" si="25"/>
        <v>100</v>
      </c>
      <c r="L81" s="36">
        <f t="shared" si="47"/>
        <v>1</v>
      </c>
      <c r="M81" s="34">
        <f t="shared" si="48"/>
        <v>0</v>
      </c>
      <c r="N81" s="14">
        <f t="shared" si="49"/>
        <v>0</v>
      </c>
      <c r="O81" s="14">
        <f t="shared" si="50"/>
        <v>0</v>
      </c>
      <c r="P81" s="19">
        <f t="shared" si="51"/>
        <v>0</v>
      </c>
      <c r="Q81" s="116">
        <f t="shared" si="52"/>
        <v>100</v>
      </c>
      <c r="R81" s="36">
        <f t="shared" si="53"/>
        <v>1</v>
      </c>
      <c r="S81" s="34">
        <f t="shared" si="54"/>
        <v>0</v>
      </c>
      <c r="T81" s="14">
        <f t="shared" si="55"/>
        <v>0</v>
      </c>
      <c r="U81" s="14">
        <f t="shared" si="56"/>
        <v>0</v>
      </c>
      <c r="V81" s="19">
        <f t="shared" si="57"/>
        <v>0</v>
      </c>
      <c r="W81" s="19">
        <f t="shared" si="58"/>
        <v>100</v>
      </c>
    </row>
    <row r="82" spans="1:23" x14ac:dyDescent="0.3">
      <c r="A82" s="9">
        <v>2010</v>
      </c>
      <c r="B82" s="2" t="s">
        <v>16</v>
      </c>
      <c r="C82" s="11">
        <v>4.3636599999999994</v>
      </c>
      <c r="D82" s="11">
        <v>5.2737400000000001</v>
      </c>
      <c r="E82" s="11">
        <v>41.186349999999997</v>
      </c>
      <c r="F82" s="36">
        <f t="shared" si="43"/>
        <v>1</v>
      </c>
      <c r="G82" s="34">
        <f t="shared" si="44"/>
        <v>0</v>
      </c>
      <c r="H82" s="14">
        <f t="shared" si="45"/>
        <v>0</v>
      </c>
      <c r="I82" s="14">
        <f t="shared" si="46"/>
        <v>0</v>
      </c>
      <c r="J82" s="154">
        <f t="shared" si="24"/>
        <v>0</v>
      </c>
      <c r="K82" s="155">
        <f t="shared" si="25"/>
        <v>100</v>
      </c>
      <c r="L82" s="36">
        <f t="shared" si="47"/>
        <v>1</v>
      </c>
      <c r="M82" s="34">
        <f t="shared" si="48"/>
        <v>0</v>
      </c>
      <c r="N82" s="14">
        <f t="shared" si="49"/>
        <v>0</v>
      </c>
      <c r="O82" s="14">
        <f t="shared" si="50"/>
        <v>0</v>
      </c>
      <c r="P82" s="19">
        <f t="shared" si="51"/>
        <v>0</v>
      </c>
      <c r="Q82" s="116">
        <f t="shared" si="52"/>
        <v>100</v>
      </c>
      <c r="R82" s="36">
        <f t="shared" si="53"/>
        <v>1</v>
      </c>
      <c r="S82" s="34">
        <f t="shared" si="54"/>
        <v>0</v>
      </c>
      <c r="T82" s="14">
        <f t="shared" si="55"/>
        <v>0</v>
      </c>
      <c r="U82" s="14">
        <f t="shared" si="56"/>
        <v>0</v>
      </c>
      <c r="V82" s="19">
        <f t="shared" si="57"/>
        <v>0</v>
      </c>
      <c r="W82" s="19">
        <f t="shared" si="58"/>
        <v>100</v>
      </c>
    </row>
    <row r="83" spans="1:23" x14ac:dyDescent="0.3">
      <c r="A83" s="9">
        <v>2010</v>
      </c>
      <c r="B83" s="2" t="s">
        <v>17</v>
      </c>
      <c r="C83" s="11">
        <v>4.3822200000000002</v>
      </c>
      <c r="D83" s="11">
        <v>3.8379200000000004</v>
      </c>
      <c r="E83" s="11">
        <v>34.760359999999999</v>
      </c>
      <c r="F83" s="36">
        <f t="shared" si="43"/>
        <v>1</v>
      </c>
      <c r="G83" s="34">
        <f t="shared" si="44"/>
        <v>0</v>
      </c>
      <c r="H83" s="14">
        <f t="shared" si="45"/>
        <v>0</v>
      </c>
      <c r="I83" s="14">
        <f t="shared" si="46"/>
        <v>0</v>
      </c>
      <c r="J83" s="154">
        <f t="shared" si="24"/>
        <v>0</v>
      </c>
      <c r="K83" s="155">
        <f t="shared" si="25"/>
        <v>100</v>
      </c>
      <c r="L83" s="36">
        <f t="shared" si="47"/>
        <v>1</v>
      </c>
      <c r="M83" s="34">
        <f t="shared" si="48"/>
        <v>0</v>
      </c>
      <c r="N83" s="14">
        <f t="shared" si="49"/>
        <v>0</v>
      </c>
      <c r="O83" s="14">
        <f t="shared" si="50"/>
        <v>0</v>
      </c>
      <c r="P83" s="19">
        <f t="shared" si="51"/>
        <v>0</v>
      </c>
      <c r="Q83" s="116">
        <f t="shared" si="52"/>
        <v>100</v>
      </c>
      <c r="R83" s="36">
        <f t="shared" si="53"/>
        <v>1</v>
      </c>
      <c r="S83" s="34">
        <f t="shared" si="54"/>
        <v>0</v>
      </c>
      <c r="T83" s="14">
        <f t="shared" si="55"/>
        <v>0</v>
      </c>
      <c r="U83" s="14">
        <f t="shared" si="56"/>
        <v>0</v>
      </c>
      <c r="V83" s="19">
        <f t="shared" si="57"/>
        <v>0</v>
      </c>
      <c r="W83" s="19">
        <f t="shared" si="58"/>
        <v>100</v>
      </c>
    </row>
    <row r="84" spans="1:23" x14ac:dyDescent="0.3">
      <c r="A84" s="9">
        <v>2010</v>
      </c>
      <c r="B84" s="2" t="s">
        <v>18</v>
      </c>
      <c r="C84" s="11">
        <v>10.18135</v>
      </c>
      <c r="D84" s="11">
        <v>7.1281399999999993</v>
      </c>
      <c r="E84" s="11">
        <v>53.709569999999992</v>
      </c>
      <c r="F84" s="36">
        <f t="shared" si="43"/>
        <v>1</v>
      </c>
      <c r="G84" s="34">
        <f t="shared" si="44"/>
        <v>0</v>
      </c>
      <c r="H84" s="14">
        <f t="shared" si="45"/>
        <v>0</v>
      </c>
      <c r="I84" s="14">
        <f t="shared" si="46"/>
        <v>0</v>
      </c>
      <c r="J84" s="154">
        <f t="shared" si="24"/>
        <v>0</v>
      </c>
      <c r="K84" s="155">
        <f t="shared" si="25"/>
        <v>100</v>
      </c>
      <c r="L84" s="36">
        <f t="shared" si="47"/>
        <v>1</v>
      </c>
      <c r="M84" s="34">
        <f t="shared" si="48"/>
        <v>0</v>
      </c>
      <c r="N84" s="14">
        <f t="shared" si="49"/>
        <v>0</v>
      </c>
      <c r="O84" s="14">
        <f t="shared" si="50"/>
        <v>0</v>
      </c>
      <c r="P84" s="19">
        <f t="shared" si="51"/>
        <v>0</v>
      </c>
      <c r="Q84" s="116">
        <f t="shared" si="52"/>
        <v>100</v>
      </c>
      <c r="R84" s="36">
        <f t="shared" si="53"/>
        <v>1</v>
      </c>
      <c r="S84" s="34">
        <f t="shared" si="54"/>
        <v>0</v>
      </c>
      <c r="T84" s="14">
        <f t="shared" si="55"/>
        <v>0</v>
      </c>
      <c r="U84" s="14">
        <f t="shared" si="56"/>
        <v>0</v>
      </c>
      <c r="V84" s="19">
        <f t="shared" si="57"/>
        <v>0</v>
      </c>
      <c r="W84" s="19">
        <f t="shared" si="58"/>
        <v>100</v>
      </c>
    </row>
    <row r="85" spans="1:23" x14ac:dyDescent="0.3">
      <c r="A85" s="9">
        <v>2010</v>
      </c>
      <c r="B85" s="2" t="s">
        <v>19</v>
      </c>
      <c r="C85" s="11">
        <v>6.4205499999999995</v>
      </c>
      <c r="D85" s="11">
        <v>5.1473399999999998</v>
      </c>
      <c r="E85" s="11">
        <v>37.190339999999999</v>
      </c>
      <c r="F85" s="36">
        <f t="shared" si="43"/>
        <v>1</v>
      </c>
      <c r="G85" s="34">
        <f t="shared" si="44"/>
        <v>0</v>
      </c>
      <c r="H85" s="14">
        <f t="shared" si="45"/>
        <v>0</v>
      </c>
      <c r="I85" s="14">
        <f t="shared" si="46"/>
        <v>0</v>
      </c>
      <c r="J85" s="154">
        <f t="shared" ref="J85:J148" si="59">(H85*F85)+(I85*G85)</f>
        <v>0</v>
      </c>
      <c r="K85" s="155">
        <f t="shared" ref="K85:K148" si="60">(J85*30)+100</f>
        <v>100</v>
      </c>
      <c r="L85" s="36">
        <f t="shared" si="47"/>
        <v>1</v>
      </c>
      <c r="M85" s="34">
        <f t="shared" si="48"/>
        <v>0</v>
      </c>
      <c r="N85" s="14">
        <f t="shared" si="49"/>
        <v>0</v>
      </c>
      <c r="O85" s="14">
        <f t="shared" si="50"/>
        <v>0</v>
      </c>
      <c r="P85" s="19">
        <f t="shared" si="51"/>
        <v>0</v>
      </c>
      <c r="Q85" s="116">
        <f t="shared" si="52"/>
        <v>100</v>
      </c>
      <c r="R85" s="36">
        <f t="shared" si="53"/>
        <v>1</v>
      </c>
      <c r="S85" s="34">
        <f t="shared" si="54"/>
        <v>0</v>
      </c>
      <c r="T85" s="14">
        <f t="shared" si="55"/>
        <v>0</v>
      </c>
      <c r="U85" s="14">
        <f t="shared" si="56"/>
        <v>0</v>
      </c>
      <c r="V85" s="19">
        <f t="shared" si="57"/>
        <v>0</v>
      </c>
      <c r="W85" s="19">
        <f t="shared" si="58"/>
        <v>100</v>
      </c>
    </row>
    <row r="86" spans="1:23" x14ac:dyDescent="0.3">
      <c r="A86" s="9">
        <v>2010</v>
      </c>
      <c r="B86" s="2" t="s">
        <v>20</v>
      </c>
      <c r="C86" s="11">
        <v>6.3135499999999993</v>
      </c>
      <c r="D86" s="11">
        <v>4.1954400000000005</v>
      </c>
      <c r="E86" s="11">
        <v>40.519570000000002</v>
      </c>
      <c r="F86" s="36">
        <f t="shared" si="43"/>
        <v>1</v>
      </c>
      <c r="G86" s="34">
        <f t="shared" si="44"/>
        <v>0</v>
      </c>
      <c r="H86" s="14">
        <f t="shared" si="45"/>
        <v>0</v>
      </c>
      <c r="I86" s="14">
        <f t="shared" si="46"/>
        <v>0</v>
      </c>
      <c r="J86" s="154">
        <f t="shared" si="59"/>
        <v>0</v>
      </c>
      <c r="K86" s="155">
        <f t="shared" si="60"/>
        <v>100</v>
      </c>
      <c r="L86" s="36">
        <f t="shared" si="47"/>
        <v>1</v>
      </c>
      <c r="M86" s="34">
        <f t="shared" si="48"/>
        <v>0</v>
      </c>
      <c r="N86" s="14">
        <f t="shared" si="49"/>
        <v>0</v>
      </c>
      <c r="O86" s="14">
        <f t="shared" si="50"/>
        <v>0</v>
      </c>
      <c r="P86" s="19">
        <f t="shared" si="51"/>
        <v>0</v>
      </c>
      <c r="Q86" s="116">
        <f t="shared" si="52"/>
        <v>100</v>
      </c>
      <c r="R86" s="36">
        <f t="shared" si="53"/>
        <v>1</v>
      </c>
      <c r="S86" s="34">
        <f t="shared" si="54"/>
        <v>0</v>
      </c>
      <c r="T86" s="14">
        <f t="shared" si="55"/>
        <v>0</v>
      </c>
      <c r="U86" s="14">
        <f t="shared" si="56"/>
        <v>0</v>
      </c>
      <c r="V86" s="19">
        <f t="shared" si="57"/>
        <v>0</v>
      </c>
      <c r="W86" s="19">
        <f t="shared" si="58"/>
        <v>100</v>
      </c>
    </row>
    <row r="87" spans="1:23" x14ac:dyDescent="0.3">
      <c r="A87" s="9">
        <v>2010</v>
      </c>
      <c r="B87" s="2" t="s">
        <v>21</v>
      </c>
      <c r="C87" s="11">
        <v>2.19869</v>
      </c>
      <c r="D87" s="11">
        <v>2.9815399999999999</v>
      </c>
      <c r="E87" s="11">
        <v>28.330020000000001</v>
      </c>
      <c r="F87" s="36">
        <f t="shared" si="43"/>
        <v>1</v>
      </c>
      <c r="G87" s="34">
        <f t="shared" si="44"/>
        <v>0</v>
      </c>
      <c r="H87" s="14">
        <f t="shared" si="45"/>
        <v>0</v>
      </c>
      <c r="I87" s="14">
        <f t="shared" si="46"/>
        <v>0</v>
      </c>
      <c r="J87" s="154">
        <f t="shared" si="59"/>
        <v>0</v>
      </c>
      <c r="K87" s="155">
        <f t="shared" si="60"/>
        <v>100</v>
      </c>
      <c r="L87" s="36">
        <f t="shared" si="47"/>
        <v>1</v>
      </c>
      <c r="M87" s="34">
        <f t="shared" si="48"/>
        <v>0</v>
      </c>
      <c r="N87" s="14">
        <f t="shared" si="49"/>
        <v>0</v>
      </c>
      <c r="O87" s="14">
        <f t="shared" si="50"/>
        <v>0</v>
      </c>
      <c r="P87" s="19">
        <f t="shared" si="51"/>
        <v>0</v>
      </c>
      <c r="Q87" s="116">
        <f t="shared" si="52"/>
        <v>100</v>
      </c>
      <c r="R87" s="36">
        <f t="shared" si="53"/>
        <v>1</v>
      </c>
      <c r="S87" s="34">
        <f t="shared" si="54"/>
        <v>0</v>
      </c>
      <c r="T87" s="14">
        <f t="shared" si="55"/>
        <v>0</v>
      </c>
      <c r="U87" s="14">
        <f t="shared" si="56"/>
        <v>0</v>
      </c>
      <c r="V87" s="19">
        <f t="shared" si="57"/>
        <v>0</v>
      </c>
      <c r="W87" s="19">
        <f t="shared" si="58"/>
        <v>100</v>
      </c>
    </row>
    <row r="88" spans="1:23" x14ac:dyDescent="0.3">
      <c r="A88" s="9">
        <v>2010</v>
      </c>
      <c r="B88" s="2" t="s">
        <v>22</v>
      </c>
      <c r="C88" s="11">
        <v>16.27375</v>
      </c>
      <c r="D88" s="11">
        <v>5.6383599999999996</v>
      </c>
      <c r="E88" s="11">
        <v>57.797520000000006</v>
      </c>
      <c r="F88" s="36">
        <f t="shared" si="43"/>
        <v>1</v>
      </c>
      <c r="G88" s="34">
        <f t="shared" si="44"/>
        <v>0</v>
      </c>
      <c r="H88" s="14">
        <f t="shared" si="45"/>
        <v>0</v>
      </c>
      <c r="I88" s="14">
        <f t="shared" si="46"/>
        <v>0</v>
      </c>
      <c r="J88" s="154">
        <f t="shared" si="59"/>
        <v>0</v>
      </c>
      <c r="K88" s="155">
        <f t="shared" si="60"/>
        <v>100</v>
      </c>
      <c r="L88" s="36">
        <f t="shared" si="47"/>
        <v>1</v>
      </c>
      <c r="M88" s="34">
        <f t="shared" si="48"/>
        <v>0</v>
      </c>
      <c r="N88" s="14">
        <f t="shared" si="49"/>
        <v>0</v>
      </c>
      <c r="O88" s="14">
        <f t="shared" si="50"/>
        <v>0</v>
      </c>
      <c r="P88" s="19">
        <f t="shared" si="51"/>
        <v>0</v>
      </c>
      <c r="Q88" s="116">
        <f t="shared" si="52"/>
        <v>100</v>
      </c>
      <c r="R88" s="36">
        <f t="shared" si="53"/>
        <v>1</v>
      </c>
      <c r="S88" s="34">
        <f t="shared" si="54"/>
        <v>0</v>
      </c>
      <c r="T88" s="14">
        <f t="shared" si="55"/>
        <v>0</v>
      </c>
      <c r="U88" s="14">
        <f t="shared" si="56"/>
        <v>0</v>
      </c>
      <c r="V88" s="19">
        <f t="shared" si="57"/>
        <v>0</v>
      </c>
      <c r="W88" s="19">
        <f t="shared" si="58"/>
        <v>100</v>
      </c>
    </row>
    <row r="89" spans="1:23" x14ac:dyDescent="0.3">
      <c r="A89" s="9">
        <v>2010</v>
      </c>
      <c r="B89" s="2" t="s">
        <v>23</v>
      </c>
      <c r="C89" s="11">
        <v>10.37632</v>
      </c>
      <c r="D89" s="11">
        <v>5.7761500000000003</v>
      </c>
      <c r="E89" s="11">
        <v>49.094610000000003</v>
      </c>
      <c r="F89" s="36">
        <f t="shared" si="43"/>
        <v>1</v>
      </c>
      <c r="G89" s="34">
        <f t="shared" si="44"/>
        <v>0</v>
      </c>
      <c r="H89" s="14">
        <f t="shared" si="45"/>
        <v>0</v>
      </c>
      <c r="I89" s="14">
        <f t="shared" si="46"/>
        <v>0</v>
      </c>
      <c r="J89" s="14">
        <f t="shared" si="59"/>
        <v>0</v>
      </c>
      <c r="K89" s="153">
        <f t="shared" si="60"/>
        <v>100</v>
      </c>
      <c r="L89" s="36">
        <f t="shared" si="47"/>
        <v>1</v>
      </c>
      <c r="M89" s="34">
        <f t="shared" si="48"/>
        <v>0</v>
      </c>
      <c r="N89" s="14">
        <f t="shared" si="49"/>
        <v>0</v>
      </c>
      <c r="O89" s="14">
        <f t="shared" si="50"/>
        <v>0</v>
      </c>
      <c r="P89" s="19">
        <f t="shared" si="51"/>
        <v>0</v>
      </c>
      <c r="Q89" s="116">
        <f t="shared" si="52"/>
        <v>100</v>
      </c>
      <c r="R89" s="36">
        <f t="shared" si="53"/>
        <v>1</v>
      </c>
      <c r="S89" s="34">
        <f t="shared" si="54"/>
        <v>0</v>
      </c>
      <c r="T89" s="14">
        <f t="shared" si="55"/>
        <v>0</v>
      </c>
      <c r="U89" s="14">
        <f t="shared" si="56"/>
        <v>0</v>
      </c>
      <c r="V89" s="19">
        <f t="shared" si="57"/>
        <v>0</v>
      </c>
      <c r="W89" s="19">
        <f t="shared" si="58"/>
        <v>100</v>
      </c>
    </row>
    <row r="90" spans="1:23" x14ac:dyDescent="0.3">
      <c r="A90" s="9">
        <v>2010</v>
      </c>
      <c r="B90" s="2" t="s">
        <v>24</v>
      </c>
      <c r="C90" s="11">
        <v>6.3138899999999998</v>
      </c>
      <c r="D90" s="11">
        <v>3.8360799999999999</v>
      </c>
      <c r="E90" s="11">
        <v>38.564070000000001</v>
      </c>
      <c r="F90" s="36">
        <f t="shared" si="43"/>
        <v>1</v>
      </c>
      <c r="G90" s="34">
        <f t="shared" si="44"/>
        <v>0</v>
      </c>
      <c r="H90" s="14">
        <f t="shared" si="45"/>
        <v>0</v>
      </c>
      <c r="I90" s="14">
        <f t="shared" si="46"/>
        <v>0</v>
      </c>
      <c r="J90" s="14">
        <f t="shared" si="59"/>
        <v>0</v>
      </c>
      <c r="K90" s="153">
        <f t="shared" si="60"/>
        <v>100</v>
      </c>
      <c r="L90" s="36">
        <f t="shared" si="47"/>
        <v>1</v>
      </c>
      <c r="M90" s="34">
        <f t="shared" si="48"/>
        <v>0</v>
      </c>
      <c r="N90" s="14">
        <f t="shared" si="49"/>
        <v>0</v>
      </c>
      <c r="O90" s="14">
        <f t="shared" si="50"/>
        <v>0</v>
      </c>
      <c r="P90" s="19">
        <f t="shared" si="51"/>
        <v>0</v>
      </c>
      <c r="Q90" s="116">
        <f t="shared" si="52"/>
        <v>100</v>
      </c>
      <c r="R90" s="36">
        <f t="shared" si="53"/>
        <v>1</v>
      </c>
      <c r="S90" s="34">
        <f t="shared" si="54"/>
        <v>0</v>
      </c>
      <c r="T90" s="14">
        <f t="shared" si="55"/>
        <v>0</v>
      </c>
      <c r="U90" s="14">
        <f t="shared" si="56"/>
        <v>0</v>
      </c>
      <c r="V90" s="19">
        <f t="shared" si="57"/>
        <v>0</v>
      </c>
      <c r="W90" s="19">
        <f t="shared" si="58"/>
        <v>100</v>
      </c>
    </row>
    <row r="91" spans="1:23" x14ac:dyDescent="0.3">
      <c r="A91" s="9">
        <v>2010</v>
      </c>
      <c r="B91" s="2" t="s">
        <v>25</v>
      </c>
      <c r="C91" s="11">
        <v>4.7723199999999997</v>
      </c>
      <c r="D91" s="11">
        <v>4.26553</v>
      </c>
      <c r="E91" s="11">
        <v>33.439300000000003</v>
      </c>
      <c r="F91" s="36">
        <f t="shared" si="43"/>
        <v>1</v>
      </c>
      <c r="G91" s="34">
        <f t="shared" si="44"/>
        <v>0</v>
      </c>
      <c r="H91" s="14">
        <f t="shared" si="45"/>
        <v>0</v>
      </c>
      <c r="I91" s="14">
        <f t="shared" si="46"/>
        <v>0</v>
      </c>
      <c r="J91" s="14">
        <f t="shared" si="59"/>
        <v>0</v>
      </c>
      <c r="K91" s="153">
        <f t="shared" si="60"/>
        <v>100</v>
      </c>
      <c r="L91" s="36">
        <f t="shared" si="47"/>
        <v>1</v>
      </c>
      <c r="M91" s="34">
        <f t="shared" si="48"/>
        <v>0</v>
      </c>
      <c r="N91" s="14">
        <f t="shared" si="49"/>
        <v>0</v>
      </c>
      <c r="O91" s="14">
        <f t="shared" si="50"/>
        <v>0</v>
      </c>
      <c r="P91" s="19">
        <f t="shared" si="51"/>
        <v>0</v>
      </c>
      <c r="Q91" s="116">
        <f t="shared" si="52"/>
        <v>100</v>
      </c>
      <c r="R91" s="36">
        <f t="shared" si="53"/>
        <v>1</v>
      </c>
      <c r="S91" s="34">
        <f t="shared" si="54"/>
        <v>0</v>
      </c>
      <c r="T91" s="14">
        <f t="shared" si="55"/>
        <v>0</v>
      </c>
      <c r="U91" s="14">
        <f t="shared" si="56"/>
        <v>0</v>
      </c>
      <c r="V91" s="19">
        <f t="shared" si="57"/>
        <v>0</v>
      </c>
      <c r="W91" s="19">
        <f t="shared" si="58"/>
        <v>100</v>
      </c>
    </row>
    <row r="92" spans="1:23" x14ac:dyDescent="0.3">
      <c r="A92" s="9">
        <v>2010</v>
      </c>
      <c r="B92" s="2" t="s">
        <v>26</v>
      </c>
      <c r="C92" s="11">
        <v>7.9093800000000005</v>
      </c>
      <c r="D92" s="11">
        <v>3.5442</v>
      </c>
      <c r="E92" s="11">
        <v>44.19529</v>
      </c>
      <c r="F92" s="36">
        <f t="shared" si="43"/>
        <v>1</v>
      </c>
      <c r="G92" s="34">
        <f t="shared" si="44"/>
        <v>0</v>
      </c>
      <c r="H92" s="14">
        <f t="shared" si="45"/>
        <v>0</v>
      </c>
      <c r="I92" s="14">
        <f t="shared" si="46"/>
        <v>0</v>
      </c>
      <c r="J92" s="14">
        <f t="shared" si="59"/>
        <v>0</v>
      </c>
      <c r="K92" s="153">
        <f t="shared" si="60"/>
        <v>100</v>
      </c>
      <c r="L92" s="36">
        <f t="shared" si="47"/>
        <v>1</v>
      </c>
      <c r="M92" s="34">
        <f t="shared" si="48"/>
        <v>0</v>
      </c>
      <c r="N92" s="14">
        <f t="shared" si="49"/>
        <v>0</v>
      </c>
      <c r="O92" s="14">
        <f t="shared" si="50"/>
        <v>0</v>
      </c>
      <c r="P92" s="19">
        <f t="shared" si="51"/>
        <v>0</v>
      </c>
      <c r="Q92" s="116">
        <f t="shared" si="52"/>
        <v>100</v>
      </c>
      <c r="R92" s="36">
        <f t="shared" si="53"/>
        <v>1</v>
      </c>
      <c r="S92" s="34">
        <f t="shared" si="54"/>
        <v>0</v>
      </c>
      <c r="T92" s="14">
        <f t="shared" si="55"/>
        <v>0</v>
      </c>
      <c r="U92" s="14">
        <f t="shared" si="56"/>
        <v>0</v>
      </c>
      <c r="V92" s="19">
        <f t="shared" si="57"/>
        <v>0</v>
      </c>
      <c r="W92" s="19">
        <f t="shared" si="58"/>
        <v>100</v>
      </c>
    </row>
    <row r="93" spans="1:23" x14ac:dyDescent="0.3">
      <c r="A93" s="9">
        <v>2010</v>
      </c>
      <c r="B93" s="2" t="s">
        <v>27</v>
      </c>
      <c r="C93" s="11">
        <v>4.9733600000000004</v>
      </c>
      <c r="D93" s="11">
        <v>3.78653</v>
      </c>
      <c r="E93" s="11">
        <v>39.672350000000002</v>
      </c>
      <c r="F93" s="36">
        <f t="shared" si="43"/>
        <v>1</v>
      </c>
      <c r="G93" s="34">
        <f t="shared" si="44"/>
        <v>0</v>
      </c>
      <c r="H93" s="14">
        <f t="shared" si="45"/>
        <v>0</v>
      </c>
      <c r="I93" s="14">
        <f t="shared" si="46"/>
        <v>0</v>
      </c>
      <c r="J93" s="14">
        <f t="shared" si="59"/>
        <v>0</v>
      </c>
      <c r="K93" s="113">
        <f t="shared" si="60"/>
        <v>100</v>
      </c>
      <c r="L93" s="36">
        <f t="shared" si="47"/>
        <v>1</v>
      </c>
      <c r="M93" s="34">
        <f t="shared" si="48"/>
        <v>0</v>
      </c>
      <c r="N93" s="14">
        <f t="shared" si="49"/>
        <v>0</v>
      </c>
      <c r="O93" s="14">
        <f t="shared" si="50"/>
        <v>0</v>
      </c>
      <c r="P93" s="19">
        <f t="shared" si="51"/>
        <v>0</v>
      </c>
      <c r="Q93" s="116">
        <f t="shared" si="52"/>
        <v>100</v>
      </c>
      <c r="R93" s="36">
        <f t="shared" si="53"/>
        <v>1</v>
      </c>
      <c r="S93" s="34">
        <f t="shared" si="54"/>
        <v>0</v>
      </c>
      <c r="T93" s="14">
        <f t="shared" si="55"/>
        <v>0</v>
      </c>
      <c r="U93" s="14">
        <f t="shared" si="56"/>
        <v>0</v>
      </c>
      <c r="V93" s="19">
        <f t="shared" si="57"/>
        <v>0</v>
      </c>
      <c r="W93" s="19">
        <f t="shared" si="58"/>
        <v>100</v>
      </c>
    </row>
    <row r="94" spans="1:23" x14ac:dyDescent="0.3">
      <c r="A94" s="9">
        <v>2010</v>
      </c>
      <c r="B94" s="2" t="s">
        <v>28</v>
      </c>
      <c r="C94" s="11">
        <v>3.0356100000000001</v>
      </c>
      <c r="D94" s="11">
        <v>3.4177499999999998</v>
      </c>
      <c r="E94" s="11">
        <v>32.743610000000004</v>
      </c>
      <c r="F94" s="36">
        <f t="shared" si="43"/>
        <v>1</v>
      </c>
      <c r="G94" s="34">
        <f t="shared" si="44"/>
        <v>0</v>
      </c>
      <c r="H94" s="14">
        <f t="shared" si="45"/>
        <v>0</v>
      </c>
      <c r="I94" s="14">
        <f t="shared" si="46"/>
        <v>0</v>
      </c>
      <c r="J94" s="14">
        <f t="shared" si="59"/>
        <v>0</v>
      </c>
      <c r="K94" s="113">
        <f t="shared" si="60"/>
        <v>100</v>
      </c>
      <c r="L94" s="36">
        <f t="shared" si="47"/>
        <v>1</v>
      </c>
      <c r="M94" s="34">
        <f t="shared" si="48"/>
        <v>0</v>
      </c>
      <c r="N94" s="14">
        <f t="shared" si="49"/>
        <v>0</v>
      </c>
      <c r="O94" s="14">
        <f t="shared" si="50"/>
        <v>0</v>
      </c>
      <c r="P94" s="19">
        <f t="shared" si="51"/>
        <v>0</v>
      </c>
      <c r="Q94" s="116">
        <f t="shared" si="52"/>
        <v>100</v>
      </c>
      <c r="R94" s="36">
        <f t="shared" si="53"/>
        <v>1</v>
      </c>
      <c r="S94" s="34">
        <f t="shared" si="54"/>
        <v>0</v>
      </c>
      <c r="T94" s="14">
        <f t="shared" si="55"/>
        <v>0</v>
      </c>
      <c r="U94" s="14">
        <f t="shared" si="56"/>
        <v>0</v>
      </c>
      <c r="V94" s="19">
        <f t="shared" si="57"/>
        <v>0</v>
      </c>
      <c r="W94" s="19">
        <f t="shared" si="58"/>
        <v>100</v>
      </c>
    </row>
    <row r="95" spans="1:23" x14ac:dyDescent="0.3">
      <c r="A95" s="9">
        <v>2010</v>
      </c>
      <c r="B95" s="2" t="s">
        <v>29</v>
      </c>
      <c r="C95" s="11">
        <v>7.0561700000000007</v>
      </c>
      <c r="D95" s="11">
        <v>4.2148500000000002</v>
      </c>
      <c r="E95" s="11">
        <v>39.828089999999996</v>
      </c>
      <c r="F95" s="36">
        <f t="shared" si="43"/>
        <v>1</v>
      </c>
      <c r="G95" s="34">
        <f t="shared" si="44"/>
        <v>0</v>
      </c>
      <c r="H95" s="14">
        <f t="shared" si="45"/>
        <v>0</v>
      </c>
      <c r="I95" s="14">
        <f t="shared" si="46"/>
        <v>0</v>
      </c>
      <c r="J95" s="14">
        <f t="shared" si="59"/>
        <v>0</v>
      </c>
      <c r="K95" s="113">
        <f t="shared" si="60"/>
        <v>100</v>
      </c>
      <c r="L95" s="36">
        <f t="shared" si="47"/>
        <v>1</v>
      </c>
      <c r="M95" s="34">
        <f t="shared" si="48"/>
        <v>0</v>
      </c>
      <c r="N95" s="14">
        <f t="shared" si="49"/>
        <v>0</v>
      </c>
      <c r="O95" s="14">
        <f t="shared" si="50"/>
        <v>0</v>
      </c>
      <c r="P95" s="19">
        <f t="shared" si="51"/>
        <v>0</v>
      </c>
      <c r="Q95" s="116">
        <f t="shared" si="52"/>
        <v>100</v>
      </c>
      <c r="R95" s="36">
        <f t="shared" si="53"/>
        <v>1</v>
      </c>
      <c r="S95" s="34">
        <f t="shared" si="54"/>
        <v>0</v>
      </c>
      <c r="T95" s="14">
        <f t="shared" si="55"/>
        <v>0</v>
      </c>
      <c r="U95" s="14">
        <f t="shared" si="56"/>
        <v>0</v>
      </c>
      <c r="V95" s="19">
        <f t="shared" si="57"/>
        <v>0</v>
      </c>
      <c r="W95" s="19">
        <f t="shared" si="58"/>
        <v>100</v>
      </c>
    </row>
    <row r="96" spans="1:23" x14ac:dyDescent="0.3">
      <c r="A96" s="9">
        <v>2010</v>
      </c>
      <c r="B96" s="2" t="s">
        <v>30</v>
      </c>
      <c r="C96" s="11">
        <v>3.6071899999999997</v>
      </c>
      <c r="D96" s="11">
        <v>3.9667399999999997</v>
      </c>
      <c r="E96" s="11">
        <v>35.927889999999998</v>
      </c>
      <c r="F96" s="36">
        <f t="shared" si="43"/>
        <v>1</v>
      </c>
      <c r="G96" s="34">
        <f t="shared" si="44"/>
        <v>0</v>
      </c>
      <c r="H96" s="14">
        <f t="shared" si="45"/>
        <v>0</v>
      </c>
      <c r="I96" s="14">
        <f t="shared" si="46"/>
        <v>0</v>
      </c>
      <c r="J96" s="14">
        <f t="shared" si="59"/>
        <v>0</v>
      </c>
      <c r="K96" s="113">
        <f t="shared" si="60"/>
        <v>100</v>
      </c>
      <c r="L96" s="36">
        <f t="shared" si="47"/>
        <v>1</v>
      </c>
      <c r="M96" s="34">
        <f t="shared" si="48"/>
        <v>0</v>
      </c>
      <c r="N96" s="14">
        <f t="shared" si="49"/>
        <v>0</v>
      </c>
      <c r="O96" s="14">
        <f t="shared" si="50"/>
        <v>0</v>
      </c>
      <c r="P96" s="19">
        <f t="shared" si="51"/>
        <v>0</v>
      </c>
      <c r="Q96" s="116">
        <f t="shared" si="52"/>
        <v>100</v>
      </c>
      <c r="R96" s="36">
        <f t="shared" si="53"/>
        <v>1</v>
      </c>
      <c r="S96" s="34">
        <f t="shared" si="54"/>
        <v>0</v>
      </c>
      <c r="T96" s="14">
        <f t="shared" si="55"/>
        <v>0</v>
      </c>
      <c r="U96" s="14">
        <f t="shared" si="56"/>
        <v>0</v>
      </c>
      <c r="V96" s="19">
        <f t="shared" si="57"/>
        <v>0</v>
      </c>
      <c r="W96" s="19">
        <f t="shared" si="58"/>
        <v>100</v>
      </c>
    </row>
    <row r="97" spans="1:23" x14ac:dyDescent="0.3">
      <c r="A97" s="9">
        <v>2010</v>
      </c>
      <c r="B97" s="2" t="s">
        <v>31</v>
      </c>
      <c r="C97" s="11">
        <v>5.1929500000000006</v>
      </c>
      <c r="D97" s="11">
        <v>3.2797399999999999</v>
      </c>
      <c r="E97" s="11">
        <v>38.96987</v>
      </c>
      <c r="F97" s="36">
        <f t="shared" si="43"/>
        <v>1</v>
      </c>
      <c r="G97" s="34">
        <f t="shared" si="44"/>
        <v>0</v>
      </c>
      <c r="H97" s="14">
        <f t="shared" si="45"/>
        <v>0</v>
      </c>
      <c r="I97" s="14">
        <f t="shared" si="46"/>
        <v>0</v>
      </c>
      <c r="J97" s="14">
        <f t="shared" si="59"/>
        <v>0</v>
      </c>
      <c r="K97" s="153">
        <f t="shared" si="60"/>
        <v>100</v>
      </c>
      <c r="L97" s="36">
        <f t="shared" si="47"/>
        <v>1</v>
      </c>
      <c r="M97" s="34">
        <f t="shared" si="48"/>
        <v>0</v>
      </c>
      <c r="N97" s="14">
        <f t="shared" si="49"/>
        <v>0</v>
      </c>
      <c r="O97" s="14">
        <f t="shared" si="50"/>
        <v>0</v>
      </c>
      <c r="P97" s="19">
        <f t="shared" si="51"/>
        <v>0</v>
      </c>
      <c r="Q97" s="116">
        <f t="shared" si="52"/>
        <v>100</v>
      </c>
      <c r="R97" s="36">
        <f t="shared" si="53"/>
        <v>1</v>
      </c>
      <c r="S97" s="34">
        <f t="shared" si="54"/>
        <v>0</v>
      </c>
      <c r="T97" s="14">
        <f t="shared" si="55"/>
        <v>0</v>
      </c>
      <c r="U97" s="14">
        <f t="shared" si="56"/>
        <v>0</v>
      </c>
      <c r="V97" s="19">
        <f t="shared" si="57"/>
        <v>0</v>
      </c>
      <c r="W97" s="19">
        <f t="shared" si="58"/>
        <v>100</v>
      </c>
    </row>
    <row r="98" spans="1:23" x14ac:dyDescent="0.3">
      <c r="A98" s="9">
        <v>2010</v>
      </c>
      <c r="B98" s="2" t="s">
        <v>32</v>
      </c>
      <c r="C98" s="11">
        <v>11.437100000000001</v>
      </c>
      <c r="D98" s="11">
        <v>5.7092200000000002</v>
      </c>
      <c r="E98" s="11">
        <v>50.723179999999999</v>
      </c>
      <c r="F98" s="36">
        <f t="shared" si="43"/>
        <v>1</v>
      </c>
      <c r="G98" s="34">
        <f t="shared" si="44"/>
        <v>0</v>
      </c>
      <c r="H98" s="14">
        <f t="shared" si="45"/>
        <v>0</v>
      </c>
      <c r="I98" s="14">
        <f t="shared" si="46"/>
        <v>0</v>
      </c>
      <c r="J98" s="14">
        <f t="shared" si="59"/>
        <v>0</v>
      </c>
      <c r="K98" s="153">
        <f t="shared" si="60"/>
        <v>100</v>
      </c>
      <c r="L98" s="36">
        <f t="shared" si="47"/>
        <v>1</v>
      </c>
      <c r="M98" s="34">
        <f t="shared" si="48"/>
        <v>0</v>
      </c>
      <c r="N98" s="14">
        <f t="shared" si="49"/>
        <v>0</v>
      </c>
      <c r="O98" s="14">
        <f t="shared" si="50"/>
        <v>0</v>
      </c>
      <c r="P98" s="19">
        <f t="shared" si="51"/>
        <v>0</v>
      </c>
      <c r="Q98" s="116">
        <f t="shared" si="52"/>
        <v>100</v>
      </c>
      <c r="R98" s="36">
        <f t="shared" si="53"/>
        <v>1</v>
      </c>
      <c r="S98" s="34">
        <f t="shared" si="54"/>
        <v>0</v>
      </c>
      <c r="T98" s="14">
        <f t="shared" si="55"/>
        <v>0</v>
      </c>
      <c r="U98" s="14">
        <f t="shared" si="56"/>
        <v>0</v>
      </c>
      <c r="V98" s="19">
        <f t="shared" si="57"/>
        <v>0</v>
      </c>
      <c r="W98" s="19">
        <f t="shared" si="58"/>
        <v>100</v>
      </c>
    </row>
    <row r="99" spans="1:23" x14ac:dyDescent="0.3">
      <c r="A99" s="9">
        <v>2010</v>
      </c>
      <c r="B99" s="2" t="s">
        <v>33</v>
      </c>
      <c r="C99" s="11">
        <v>9.2329799999999995</v>
      </c>
      <c r="D99" s="11">
        <v>3.5974399999999997</v>
      </c>
      <c r="E99" s="11">
        <v>45.062539999999998</v>
      </c>
      <c r="F99" s="36">
        <f t="shared" si="43"/>
        <v>1</v>
      </c>
      <c r="G99" s="34">
        <f t="shared" si="44"/>
        <v>0</v>
      </c>
      <c r="H99" s="14">
        <f t="shared" si="45"/>
        <v>0</v>
      </c>
      <c r="I99" s="14">
        <f t="shared" si="46"/>
        <v>0</v>
      </c>
      <c r="J99" s="14">
        <f t="shared" si="59"/>
        <v>0</v>
      </c>
      <c r="K99" s="153">
        <f t="shared" si="60"/>
        <v>100</v>
      </c>
      <c r="L99" s="36">
        <f t="shared" si="47"/>
        <v>1</v>
      </c>
      <c r="M99" s="34">
        <f t="shared" si="48"/>
        <v>0</v>
      </c>
      <c r="N99" s="14">
        <f t="shared" si="49"/>
        <v>0</v>
      </c>
      <c r="O99" s="14">
        <f t="shared" si="50"/>
        <v>0</v>
      </c>
      <c r="P99" s="19">
        <f t="shared" si="51"/>
        <v>0</v>
      </c>
      <c r="Q99" s="116">
        <f t="shared" si="52"/>
        <v>100</v>
      </c>
      <c r="R99" s="36">
        <f t="shared" si="53"/>
        <v>1</v>
      </c>
      <c r="S99" s="34">
        <f t="shared" si="54"/>
        <v>0</v>
      </c>
      <c r="T99" s="14">
        <f t="shared" si="55"/>
        <v>0</v>
      </c>
      <c r="U99" s="14">
        <f t="shared" si="56"/>
        <v>0</v>
      </c>
      <c r="V99" s="19">
        <f t="shared" si="57"/>
        <v>0</v>
      </c>
      <c r="W99" s="19">
        <f t="shared" si="58"/>
        <v>100</v>
      </c>
    </row>
    <row r="100" spans="1:23" x14ac:dyDescent="0.3">
      <c r="A100" s="9">
        <v>2010</v>
      </c>
      <c r="B100" s="2" t="s">
        <v>34</v>
      </c>
      <c r="C100" s="11">
        <v>5.5475399999999997</v>
      </c>
      <c r="D100" s="11">
        <v>4.4042500000000002</v>
      </c>
      <c r="E100" s="11">
        <v>48.783769999999997</v>
      </c>
      <c r="F100" s="36">
        <f t="shared" si="43"/>
        <v>1</v>
      </c>
      <c r="G100" s="34">
        <f t="shared" si="44"/>
        <v>0</v>
      </c>
      <c r="H100" s="14">
        <f t="shared" si="45"/>
        <v>0</v>
      </c>
      <c r="I100" s="14">
        <f t="shared" si="46"/>
        <v>0</v>
      </c>
      <c r="J100" s="154">
        <f t="shared" si="59"/>
        <v>0</v>
      </c>
      <c r="K100" s="155">
        <f t="shared" si="60"/>
        <v>100</v>
      </c>
      <c r="L100" s="36">
        <f t="shared" si="47"/>
        <v>1</v>
      </c>
      <c r="M100" s="34">
        <f t="shared" si="48"/>
        <v>0</v>
      </c>
      <c r="N100" s="14">
        <f t="shared" si="49"/>
        <v>0</v>
      </c>
      <c r="O100" s="14">
        <f t="shared" si="50"/>
        <v>0</v>
      </c>
      <c r="P100" s="19">
        <f t="shared" si="51"/>
        <v>0</v>
      </c>
      <c r="Q100" s="116">
        <f t="shared" si="52"/>
        <v>100</v>
      </c>
      <c r="R100" s="36">
        <f t="shared" si="53"/>
        <v>1</v>
      </c>
      <c r="S100" s="34">
        <f t="shared" si="54"/>
        <v>0</v>
      </c>
      <c r="T100" s="14">
        <f t="shared" si="55"/>
        <v>0</v>
      </c>
      <c r="U100" s="14">
        <f t="shared" si="56"/>
        <v>0</v>
      </c>
      <c r="V100" s="19">
        <f t="shared" si="57"/>
        <v>0</v>
      </c>
      <c r="W100" s="19">
        <f t="shared" si="58"/>
        <v>100</v>
      </c>
    </row>
    <row r="101" spans="1:23" x14ac:dyDescent="0.3">
      <c r="A101" s="8">
        <v>2015</v>
      </c>
      <c r="B101" s="3" t="s">
        <v>3</v>
      </c>
      <c r="C101" s="1">
        <v>2.5915699999999999</v>
      </c>
      <c r="D101" s="1">
        <v>3.4176600000000001</v>
      </c>
      <c r="E101" s="1">
        <v>29.237400000000001</v>
      </c>
      <c r="F101" s="36">
        <f>IF(C101&gt;=$C69,1,0)</f>
        <v>0</v>
      </c>
      <c r="G101" s="34">
        <f>IF(C101&lt;$C69,1,0)</f>
        <v>1</v>
      </c>
      <c r="H101" s="14">
        <f>(C101-$C69)/($C$2-$C69)</f>
        <v>-3.3827390582766341E-2</v>
      </c>
      <c r="I101" s="14">
        <f>(C101-$C69)/($C69-$C$3)</f>
        <v>-0.36267691323844126</v>
      </c>
      <c r="J101" s="154">
        <f t="shared" si="59"/>
        <v>-0.36267691323844126</v>
      </c>
      <c r="K101" s="155">
        <f t="shared" si="60"/>
        <v>89.119692602846754</v>
      </c>
      <c r="L101" s="36">
        <f>IF(D101&gt;=$D69,1,0)</f>
        <v>0</v>
      </c>
      <c r="M101" s="34">
        <f>IF(D101&lt;$D69,1,0)</f>
        <v>1</v>
      </c>
      <c r="N101" s="14">
        <f>(D101-$D69)/($D$2-$D69)</f>
        <v>-7.2660560241046696E-2</v>
      </c>
      <c r="O101" s="14">
        <f>(D101-$D69)/($D69-$D$3)</f>
        <v>-0.38249206715644324</v>
      </c>
      <c r="P101" s="19">
        <f t="shared" si="51"/>
        <v>-0.38249206715644324</v>
      </c>
      <c r="Q101" s="116">
        <f t="shared" si="52"/>
        <v>88.525237985306703</v>
      </c>
      <c r="R101" s="36">
        <f>IF(E101&gt;=$E69,1,0)</f>
        <v>0</v>
      </c>
      <c r="S101" s="34">
        <f>IF(E101&lt;$E69,1,0)</f>
        <v>1</v>
      </c>
      <c r="T101" s="14">
        <f>(E101-$E69)/($E$2-$E69)</f>
        <v>-0.17670953333284917</v>
      </c>
      <c r="U101" s="14">
        <f>(E101-$E69)/($E69-$E$3)</f>
        <v>-0.3508466615320916</v>
      </c>
      <c r="V101" s="19">
        <f t="shared" si="57"/>
        <v>-0.3508466615320916</v>
      </c>
      <c r="W101" s="19">
        <f t="shared" si="58"/>
        <v>89.474600154037248</v>
      </c>
    </row>
    <row r="102" spans="1:23" x14ac:dyDescent="0.3">
      <c r="A102" s="8">
        <v>2015</v>
      </c>
      <c r="B102" s="3" t="s">
        <v>4</v>
      </c>
      <c r="C102" s="1">
        <v>1.9523999999999999</v>
      </c>
      <c r="D102" s="1">
        <v>3.0778799999999999</v>
      </c>
      <c r="E102" s="1">
        <v>29.762699999999999</v>
      </c>
      <c r="F102" s="36">
        <f t="shared" ref="F102:F132" si="61">IF(C102&gt;=$C70,1,0)</f>
        <v>0</v>
      </c>
      <c r="G102" s="34">
        <f t="shared" ref="G102:G132" si="62">IF(C102&lt;$C70,1,0)</f>
        <v>1</v>
      </c>
      <c r="H102" s="14">
        <f t="shared" ref="H102:H132" si="63">(C102-$C70)/($C$2-$C70)</f>
        <v>-3.0446619932899304E-2</v>
      </c>
      <c r="I102" s="14">
        <f t="shared" ref="I102:I132" si="64">(C102-$C70)/($C70-$C$3)</f>
        <v>-0.5393108278567994</v>
      </c>
      <c r="J102" s="154">
        <f t="shared" si="59"/>
        <v>-0.5393108278567994</v>
      </c>
      <c r="K102" s="155">
        <f t="shared" si="60"/>
        <v>83.82067516429602</v>
      </c>
      <c r="L102" s="36">
        <f t="shared" ref="L102:L132" si="65">IF(D102&gt;=$D70,1,0)</f>
        <v>0</v>
      </c>
      <c r="M102" s="34">
        <f t="shared" ref="M102:M132" si="66">IF(D102&lt;$D70,1,0)</f>
        <v>1</v>
      </c>
      <c r="N102" s="14">
        <f t="shared" ref="N102:N132" si="67">(D102-$D70)/($D$2-$D70)</f>
        <v>-8.1280520065717038E-2</v>
      </c>
      <c r="O102" s="14">
        <f t="shared" ref="O102:O132" si="68">(D102-$D70)/($D70-$D$3)</f>
        <v>-0.48461492020687857</v>
      </c>
      <c r="P102" s="19">
        <f t="shared" ref="P102:P133" si="69">(N102*L102)+(O102*M102)</f>
        <v>-0.48461492020687857</v>
      </c>
      <c r="Q102" s="116">
        <f t="shared" ref="Q102:Q133" si="70">(P102*30)+100</f>
        <v>85.461552393793639</v>
      </c>
      <c r="R102" s="36">
        <f t="shared" ref="R102:R132" si="71">IF(E102&gt;=$E70,1,0)</f>
        <v>0</v>
      </c>
      <c r="S102" s="34">
        <f t="shared" ref="S102:S132" si="72">IF(E102&lt;$E70,1,0)</f>
        <v>1</v>
      </c>
      <c r="T102" s="14">
        <f t="shared" ref="T102:T132" si="73">(E102-$E70)/($E$2-$E70)</f>
        <v>-0.14445405455948018</v>
      </c>
      <c r="U102" s="14">
        <f t="shared" ref="U102:U132" si="74">(E102-$E70)/($E70-$E$3)</f>
        <v>-0.30037743755799362</v>
      </c>
      <c r="V102" s="19">
        <f t="shared" ref="V102:V133" si="75">(T102*R102)+(U102*S102)</f>
        <v>-0.30037743755799362</v>
      </c>
      <c r="W102" s="19">
        <f t="shared" ref="W102:W133" si="76">(V102*30)+100</f>
        <v>90.988676873260189</v>
      </c>
    </row>
    <row r="103" spans="1:23" x14ac:dyDescent="0.3">
      <c r="A103" s="8">
        <v>2015</v>
      </c>
      <c r="B103" s="3" t="s">
        <v>5</v>
      </c>
      <c r="C103" s="1">
        <v>2.4873400000000001</v>
      </c>
      <c r="D103" s="1">
        <v>2.3936000000000002</v>
      </c>
      <c r="E103" s="1">
        <v>29.018699999999999</v>
      </c>
      <c r="F103" s="36">
        <f t="shared" si="61"/>
        <v>0</v>
      </c>
      <c r="G103" s="34">
        <f t="shared" si="62"/>
        <v>1</v>
      </c>
      <c r="H103" s="14">
        <f t="shared" si="63"/>
        <v>-3.6752366333451296E-2</v>
      </c>
      <c r="I103" s="14">
        <f t="shared" si="64"/>
        <v>-0.40490540832344091</v>
      </c>
      <c r="J103" s="154">
        <f t="shared" si="59"/>
        <v>-0.40490540832344091</v>
      </c>
      <c r="K103" s="155">
        <f t="shared" si="60"/>
        <v>87.852837750296771</v>
      </c>
      <c r="L103" s="36">
        <f t="shared" si="65"/>
        <v>0</v>
      </c>
      <c r="M103" s="34">
        <f t="shared" si="66"/>
        <v>1</v>
      </c>
      <c r="N103" s="14">
        <f t="shared" si="67"/>
        <v>-0.10163110542363361</v>
      </c>
      <c r="O103" s="14">
        <f t="shared" si="68"/>
        <v>-0.78546874310115355</v>
      </c>
      <c r="P103" s="19">
        <f t="shared" si="69"/>
        <v>-0.78546874310115355</v>
      </c>
      <c r="Q103" s="116">
        <f t="shared" si="70"/>
        <v>76.43593770696539</v>
      </c>
      <c r="R103" s="36">
        <f t="shared" si="71"/>
        <v>0</v>
      </c>
      <c r="S103" s="34">
        <f t="shared" si="72"/>
        <v>1</v>
      </c>
      <c r="T103" s="14">
        <f t="shared" si="73"/>
        <v>-0.14290983413041558</v>
      </c>
      <c r="U103" s="14">
        <f t="shared" si="74"/>
        <v>-0.31551997567607704</v>
      </c>
      <c r="V103" s="19">
        <f t="shared" si="75"/>
        <v>-0.31551997567607704</v>
      </c>
      <c r="W103" s="19">
        <f t="shared" si="76"/>
        <v>90.534400729717689</v>
      </c>
    </row>
    <row r="104" spans="1:23" x14ac:dyDescent="0.3">
      <c r="A104" s="8">
        <v>2015</v>
      </c>
      <c r="B104" s="3" t="s">
        <v>6</v>
      </c>
      <c r="C104" s="1">
        <v>6.6499100000000002</v>
      </c>
      <c r="D104" s="1">
        <v>4.4530099999999999</v>
      </c>
      <c r="E104" s="1">
        <v>35.519100000000002</v>
      </c>
      <c r="F104" s="36">
        <f t="shared" si="61"/>
        <v>0</v>
      </c>
      <c r="G104" s="34">
        <f t="shared" si="62"/>
        <v>1</v>
      </c>
      <c r="H104" s="14">
        <f t="shared" si="63"/>
        <v>-0.11355062431367281</v>
      </c>
      <c r="I104" s="14">
        <f t="shared" si="64"/>
        <v>-0.24078874850049053</v>
      </c>
      <c r="J104" s="154">
        <f t="shared" si="59"/>
        <v>-0.24078874850049053</v>
      </c>
      <c r="K104" s="155">
        <f t="shared" si="60"/>
        <v>92.776337544985282</v>
      </c>
      <c r="L104" s="36">
        <f t="shared" si="65"/>
        <v>0</v>
      </c>
      <c r="M104" s="34">
        <f t="shared" si="66"/>
        <v>1</v>
      </c>
      <c r="N104" s="14">
        <f t="shared" si="67"/>
        <v>-3.0514765499720754E-2</v>
      </c>
      <c r="O104" s="14">
        <f t="shared" si="68"/>
        <v>-0.12369944307495676</v>
      </c>
      <c r="P104" s="19">
        <f t="shared" si="69"/>
        <v>-0.12369944307495676</v>
      </c>
      <c r="Q104" s="116">
        <f t="shared" si="70"/>
        <v>96.289016707751301</v>
      </c>
      <c r="R104" s="36">
        <f t="shared" si="71"/>
        <v>0</v>
      </c>
      <c r="S104" s="34">
        <f t="shared" si="72"/>
        <v>1</v>
      </c>
      <c r="T104" s="14">
        <f t="shared" si="73"/>
        <v>-0.22914954916044952</v>
      </c>
      <c r="U104" s="14">
        <f t="shared" si="74"/>
        <v>-0.27091710513507516</v>
      </c>
      <c r="V104" s="19">
        <f t="shared" si="75"/>
        <v>-0.27091710513507516</v>
      </c>
      <c r="W104" s="19">
        <f t="shared" si="76"/>
        <v>91.872486845947748</v>
      </c>
    </row>
    <row r="105" spans="1:23" x14ac:dyDescent="0.3">
      <c r="A105" s="8">
        <v>2015</v>
      </c>
      <c r="B105" s="3" t="s">
        <v>7</v>
      </c>
      <c r="C105" s="1">
        <v>1.96933</v>
      </c>
      <c r="D105" s="1">
        <v>3.0856300000000001</v>
      </c>
      <c r="E105" s="1">
        <v>27.235199999999999</v>
      </c>
      <c r="F105" s="36">
        <f t="shared" si="61"/>
        <v>0</v>
      </c>
      <c r="G105" s="34">
        <f t="shared" si="62"/>
        <v>1</v>
      </c>
      <c r="H105" s="14">
        <f t="shared" si="63"/>
        <v>-3.2346981896755334E-2</v>
      </c>
      <c r="I105" s="14">
        <f t="shared" si="64"/>
        <v>-0.54585865041048187</v>
      </c>
      <c r="J105" s="154">
        <f t="shared" si="59"/>
        <v>-0.54585865041048187</v>
      </c>
      <c r="K105" s="155">
        <f t="shared" si="60"/>
        <v>83.62424048768554</v>
      </c>
      <c r="L105" s="36">
        <f t="shared" si="65"/>
        <v>0</v>
      </c>
      <c r="M105" s="34">
        <f t="shared" si="66"/>
        <v>1</v>
      </c>
      <c r="N105" s="14">
        <f t="shared" si="67"/>
        <v>-5.3580287337834598E-2</v>
      </c>
      <c r="O105" s="14">
        <f t="shared" si="68"/>
        <v>-0.38687315108529058</v>
      </c>
      <c r="P105" s="19">
        <f t="shared" si="69"/>
        <v>-0.38687315108529058</v>
      </c>
      <c r="Q105" s="116">
        <f t="shared" si="70"/>
        <v>88.393805467441283</v>
      </c>
      <c r="R105" s="36">
        <f t="shared" si="71"/>
        <v>0</v>
      </c>
      <c r="S105" s="34">
        <f t="shared" si="72"/>
        <v>1</v>
      </c>
      <c r="T105" s="14">
        <f t="shared" si="73"/>
        <v>-0.13411010928919628</v>
      </c>
      <c r="U105" s="14">
        <f t="shared" si="74"/>
        <v>-0.34970397805367009</v>
      </c>
      <c r="V105" s="19">
        <f t="shared" si="75"/>
        <v>-0.34970397805367009</v>
      </c>
      <c r="W105" s="19">
        <f t="shared" si="76"/>
        <v>89.508880658389899</v>
      </c>
    </row>
    <row r="106" spans="1:23" x14ac:dyDescent="0.3">
      <c r="A106" s="8">
        <v>2015</v>
      </c>
      <c r="B106" s="3" t="s">
        <v>8</v>
      </c>
      <c r="C106" s="1">
        <v>3.8801199999999998</v>
      </c>
      <c r="D106" s="1">
        <v>4.0811099999999998</v>
      </c>
      <c r="E106" s="1">
        <v>33.501399999999997</v>
      </c>
      <c r="F106" s="36">
        <f t="shared" si="61"/>
        <v>0</v>
      </c>
      <c r="G106" s="34">
        <f t="shared" si="62"/>
        <v>1</v>
      </c>
      <c r="H106" s="14">
        <f t="shared" si="63"/>
        <v>-7.0267530456932778E-2</v>
      </c>
      <c r="I106" s="14">
        <f t="shared" si="64"/>
        <v>-0.33707376995208382</v>
      </c>
      <c r="J106" s="154">
        <f t="shared" si="59"/>
        <v>-0.33707376995208382</v>
      </c>
      <c r="K106" s="155">
        <f t="shared" si="60"/>
        <v>89.88778690143748</v>
      </c>
      <c r="L106" s="36">
        <f t="shared" si="65"/>
        <v>0</v>
      </c>
      <c r="M106" s="34">
        <f t="shared" si="66"/>
        <v>1</v>
      </c>
      <c r="N106" s="14">
        <f t="shared" si="67"/>
        <v>-9.0901533806363177E-2</v>
      </c>
      <c r="O106" s="14">
        <f t="shared" si="68"/>
        <v>-0.32676913064987934</v>
      </c>
      <c r="P106" s="19">
        <f t="shared" si="69"/>
        <v>-0.32676913064987934</v>
      </c>
      <c r="Q106" s="116">
        <f t="shared" si="70"/>
        <v>90.196926080503616</v>
      </c>
      <c r="R106" s="36">
        <f t="shared" si="71"/>
        <v>0</v>
      </c>
      <c r="S106" s="34">
        <f t="shared" si="72"/>
        <v>1</v>
      </c>
      <c r="T106" s="14">
        <f t="shared" si="73"/>
        <v>-0.16772511616019481</v>
      </c>
      <c r="U106" s="14">
        <f t="shared" si="74"/>
        <v>-0.25406284327531364</v>
      </c>
      <c r="V106" s="19">
        <f t="shared" si="75"/>
        <v>-0.25406284327531364</v>
      </c>
      <c r="W106" s="19">
        <f t="shared" si="76"/>
        <v>92.378114701740586</v>
      </c>
    </row>
    <row r="107" spans="1:23" x14ac:dyDescent="0.3">
      <c r="A107" s="8">
        <v>2015</v>
      </c>
      <c r="B107" s="3" t="s">
        <v>9</v>
      </c>
      <c r="C107" s="1">
        <v>14.84</v>
      </c>
      <c r="D107" s="1">
        <v>6.9009200000000002</v>
      </c>
      <c r="E107" s="1">
        <v>53.245899999999999</v>
      </c>
      <c r="F107" s="36">
        <f t="shared" si="61"/>
        <v>0</v>
      </c>
      <c r="G107" s="34">
        <f t="shared" si="62"/>
        <v>1</v>
      </c>
      <c r="H107" s="14">
        <f t="shared" si="63"/>
        <v>-0.57891429343325496</v>
      </c>
      <c r="I107" s="14">
        <f t="shared" si="64"/>
        <v>-0.18060238416400906</v>
      </c>
      <c r="J107" s="154">
        <f t="shared" si="59"/>
        <v>-0.18060238416400906</v>
      </c>
      <c r="K107" s="155">
        <f t="shared" si="60"/>
        <v>94.581928475079735</v>
      </c>
      <c r="L107" s="36">
        <f t="shared" si="65"/>
        <v>0</v>
      </c>
      <c r="M107" s="34">
        <f t="shared" si="66"/>
        <v>1</v>
      </c>
      <c r="N107" s="14">
        <f t="shared" si="67"/>
        <v>-0.2886050804606925</v>
      </c>
      <c r="O107" s="14">
        <f t="shared" si="68"/>
        <v>-0.29349247135675899</v>
      </c>
      <c r="P107" s="19">
        <f t="shared" si="69"/>
        <v>-0.29349247135675899</v>
      </c>
      <c r="Q107" s="116">
        <f t="shared" si="70"/>
        <v>91.195225859297224</v>
      </c>
      <c r="R107" s="36">
        <f t="shared" si="71"/>
        <v>0</v>
      </c>
      <c r="S107" s="34">
        <f t="shared" si="72"/>
        <v>1</v>
      </c>
      <c r="T107" s="14">
        <f t="shared" si="73"/>
        <v>-0.58449880801739496</v>
      </c>
      <c r="U107" s="14">
        <f t="shared" si="74"/>
        <v>-0.15772547289178859</v>
      </c>
      <c r="V107" s="19">
        <f t="shared" si="75"/>
        <v>-0.15772547289178859</v>
      </c>
      <c r="W107" s="19">
        <f t="shared" si="76"/>
        <v>95.268235813246349</v>
      </c>
    </row>
    <row r="108" spans="1:23" x14ac:dyDescent="0.3">
      <c r="A108" s="8">
        <v>2015</v>
      </c>
      <c r="B108" s="3" t="s">
        <v>10</v>
      </c>
      <c r="C108" s="1">
        <v>2.6498200000000001</v>
      </c>
      <c r="D108" s="1">
        <v>3.9708299999999999</v>
      </c>
      <c r="E108" s="1">
        <v>32.568800000000003</v>
      </c>
      <c r="F108" s="36">
        <f t="shared" si="61"/>
        <v>0</v>
      </c>
      <c r="G108" s="34">
        <f t="shared" si="62"/>
        <v>1</v>
      </c>
      <c r="H108" s="14">
        <f t="shared" si="63"/>
        <v>-5.2579367141494138E-2</v>
      </c>
      <c r="I108" s="14">
        <f t="shared" si="64"/>
        <v>-0.45209082119041949</v>
      </c>
      <c r="J108" s="154">
        <f t="shared" si="59"/>
        <v>-0.45209082119041949</v>
      </c>
      <c r="K108" s="155">
        <f t="shared" si="60"/>
        <v>86.437275364287416</v>
      </c>
      <c r="L108" s="36">
        <f t="shared" si="65"/>
        <v>0</v>
      </c>
      <c r="M108" s="34">
        <f t="shared" si="66"/>
        <v>1</v>
      </c>
      <c r="N108" s="14">
        <f t="shared" si="67"/>
        <v>-0.13783525818459483</v>
      </c>
      <c r="O108" s="14">
        <f t="shared" si="68"/>
        <v>-0.42960627110324417</v>
      </c>
      <c r="P108" s="19">
        <f t="shared" si="69"/>
        <v>-0.42960627110324417</v>
      </c>
      <c r="Q108" s="116">
        <f t="shared" si="70"/>
        <v>87.11181186690267</v>
      </c>
      <c r="R108" s="36">
        <f t="shared" si="71"/>
        <v>0</v>
      </c>
      <c r="S108" s="34">
        <f t="shared" si="72"/>
        <v>1</v>
      </c>
      <c r="T108" s="14">
        <f t="shared" si="73"/>
        <v>-0.24328392922817071</v>
      </c>
      <c r="U108" s="14">
        <f t="shared" si="74"/>
        <v>-0.33550928995663915</v>
      </c>
      <c r="V108" s="19">
        <f t="shared" si="75"/>
        <v>-0.33550928995663915</v>
      </c>
      <c r="W108" s="19">
        <f t="shared" si="76"/>
        <v>89.934721301300826</v>
      </c>
    </row>
    <row r="109" spans="1:23" x14ac:dyDescent="0.3">
      <c r="A109" s="8">
        <v>2015</v>
      </c>
      <c r="B109" s="3" t="s">
        <v>11</v>
      </c>
      <c r="C109" s="1">
        <v>1.4750700000000001</v>
      </c>
      <c r="D109" s="1">
        <v>2.1930100000000001</v>
      </c>
      <c r="E109" s="1">
        <v>20.363600000000002</v>
      </c>
      <c r="F109" s="36">
        <f t="shared" si="61"/>
        <v>0</v>
      </c>
      <c r="G109" s="34">
        <f t="shared" si="62"/>
        <v>1</v>
      </c>
      <c r="H109" s="14">
        <f t="shared" si="63"/>
        <v>-2.9428238465669602E-2</v>
      </c>
      <c r="I109" s="14">
        <f t="shared" si="64"/>
        <v>-0.92244266165558431</v>
      </c>
      <c r="J109" s="154">
        <f t="shared" si="59"/>
        <v>-0.92244266165558431</v>
      </c>
      <c r="K109" s="155">
        <f t="shared" si="60"/>
        <v>72.326720150332477</v>
      </c>
      <c r="L109" s="36">
        <f t="shared" si="65"/>
        <v>0</v>
      </c>
      <c r="M109" s="34">
        <f t="shared" si="66"/>
        <v>1</v>
      </c>
      <c r="N109" s="14">
        <f t="shared" si="67"/>
        <v>-6.6402406367157787E-2</v>
      </c>
      <c r="O109" s="14">
        <f t="shared" si="68"/>
        <v>-0.85941986640202295</v>
      </c>
      <c r="P109" s="19">
        <f t="shared" si="69"/>
        <v>-0.85941986640202295</v>
      </c>
      <c r="Q109" s="116">
        <f t="shared" si="70"/>
        <v>74.217404007939308</v>
      </c>
      <c r="R109" s="36">
        <f t="shared" si="71"/>
        <v>0</v>
      </c>
      <c r="S109" s="34">
        <f t="shared" si="72"/>
        <v>1</v>
      </c>
      <c r="T109" s="14">
        <f t="shared" si="73"/>
        <v>-0.1037308479188014</v>
      </c>
      <c r="U109" s="14">
        <f t="shared" si="74"/>
        <v>-0.62840192851533028</v>
      </c>
      <c r="V109" s="19">
        <f t="shared" si="75"/>
        <v>-0.62840192851533028</v>
      </c>
      <c r="W109" s="19">
        <f t="shared" si="76"/>
        <v>81.147942144540096</v>
      </c>
    </row>
    <row r="110" spans="1:23" x14ac:dyDescent="0.3">
      <c r="A110" s="8">
        <v>2015</v>
      </c>
      <c r="B110" s="3" t="s">
        <v>12</v>
      </c>
      <c r="C110" s="1">
        <v>3.1538300000000001</v>
      </c>
      <c r="D110" s="1">
        <v>3.6208200000000001</v>
      </c>
      <c r="E110" s="1">
        <v>33.789299999999997</v>
      </c>
      <c r="F110" s="36">
        <f t="shared" si="61"/>
        <v>0</v>
      </c>
      <c r="G110" s="34">
        <f t="shared" si="62"/>
        <v>1</v>
      </c>
      <c r="H110" s="14">
        <f t="shared" si="63"/>
        <v>-3.484232382754722E-2</v>
      </c>
      <c r="I110" s="14">
        <f t="shared" si="64"/>
        <v>-0.27763374439209132</v>
      </c>
      <c r="J110" s="154">
        <f t="shared" si="59"/>
        <v>-0.27763374439209132</v>
      </c>
      <c r="K110" s="155">
        <f t="shared" si="60"/>
        <v>91.67098766823726</v>
      </c>
      <c r="L110" s="36">
        <f t="shared" si="65"/>
        <v>0</v>
      </c>
      <c r="M110" s="34">
        <f t="shared" si="66"/>
        <v>1</v>
      </c>
      <c r="N110" s="14">
        <f t="shared" si="67"/>
        <v>-0.11291178319138263</v>
      </c>
      <c r="O110" s="14">
        <f t="shared" si="68"/>
        <v>-0.44268788758036065</v>
      </c>
      <c r="P110" s="19">
        <f t="shared" si="69"/>
        <v>-0.44268788758036065</v>
      </c>
      <c r="Q110" s="116">
        <f t="shared" si="70"/>
        <v>86.719363372589186</v>
      </c>
      <c r="R110" s="36">
        <f t="shared" si="71"/>
        <v>0</v>
      </c>
      <c r="S110" s="34">
        <f t="shared" si="72"/>
        <v>1</v>
      </c>
      <c r="T110" s="14">
        <f t="shared" si="73"/>
        <v>-0.2649574289079592</v>
      </c>
      <c r="U110" s="14">
        <f t="shared" si="74"/>
        <v>-0.32622875529708795</v>
      </c>
      <c r="V110" s="19">
        <f t="shared" si="75"/>
        <v>-0.32622875529708795</v>
      </c>
      <c r="W110" s="19">
        <f t="shared" si="76"/>
        <v>90.213137341087361</v>
      </c>
    </row>
    <row r="111" spans="1:23" x14ac:dyDescent="0.3">
      <c r="A111" s="8">
        <v>2015</v>
      </c>
      <c r="B111" s="3" t="s">
        <v>13</v>
      </c>
      <c r="C111" s="1">
        <v>6.3490700000000002</v>
      </c>
      <c r="D111" s="1">
        <v>4.01119</v>
      </c>
      <c r="E111" s="1">
        <v>41.534599999999998</v>
      </c>
      <c r="F111" s="36">
        <f t="shared" si="61"/>
        <v>0</v>
      </c>
      <c r="G111" s="34">
        <f t="shared" si="62"/>
        <v>1</v>
      </c>
      <c r="H111" s="14">
        <f t="shared" si="63"/>
        <v>-0.12459346003885396</v>
      </c>
      <c r="I111" s="14">
        <f t="shared" si="64"/>
        <v>-0.27134739342354186</v>
      </c>
      <c r="J111" s="154">
        <f t="shared" si="59"/>
        <v>-0.27134739342354186</v>
      </c>
      <c r="K111" s="155">
        <f t="shared" si="60"/>
        <v>91.859578197293743</v>
      </c>
      <c r="L111" s="36">
        <f t="shared" si="65"/>
        <v>0</v>
      </c>
      <c r="M111" s="34">
        <f t="shared" si="66"/>
        <v>1</v>
      </c>
      <c r="N111" s="14">
        <f t="shared" si="67"/>
        <v>-7.5686295813414434E-2</v>
      </c>
      <c r="O111" s="14">
        <f t="shared" si="68"/>
        <v>-0.29922860773539989</v>
      </c>
      <c r="P111" s="19">
        <f t="shared" si="69"/>
        <v>-0.29922860773539989</v>
      </c>
      <c r="Q111" s="116">
        <f t="shared" si="70"/>
        <v>91.023141767938</v>
      </c>
      <c r="R111" s="36">
        <f t="shared" si="71"/>
        <v>0</v>
      </c>
      <c r="S111" s="34">
        <f t="shared" si="72"/>
        <v>1</v>
      </c>
      <c r="T111" s="14">
        <f t="shared" si="73"/>
        <v>-0.38172750953086076</v>
      </c>
      <c r="U111" s="14">
        <f t="shared" si="74"/>
        <v>-0.25564206928978672</v>
      </c>
      <c r="V111" s="19">
        <f t="shared" si="75"/>
        <v>-0.25564206928978672</v>
      </c>
      <c r="W111" s="19">
        <f t="shared" si="76"/>
        <v>92.330737921306394</v>
      </c>
    </row>
    <row r="112" spans="1:23" x14ac:dyDescent="0.3">
      <c r="A112" s="8">
        <v>2015</v>
      </c>
      <c r="B112" s="3" t="s">
        <v>14</v>
      </c>
      <c r="C112" s="1">
        <v>13.6135</v>
      </c>
      <c r="D112" s="1">
        <v>4.1445299999999996</v>
      </c>
      <c r="E112" s="1">
        <v>48.149099999999997</v>
      </c>
      <c r="F112" s="36">
        <f t="shared" si="61"/>
        <v>0</v>
      </c>
      <c r="G112" s="34">
        <f t="shared" si="62"/>
        <v>1</v>
      </c>
      <c r="H112" s="14">
        <f t="shared" si="63"/>
        <v>-0.49187318866758123</v>
      </c>
      <c r="I112" s="14">
        <f t="shared" si="64"/>
        <v>-0.20083787232195724</v>
      </c>
      <c r="J112" s="154">
        <f t="shared" si="59"/>
        <v>-0.20083787232195724</v>
      </c>
      <c r="K112" s="155">
        <f t="shared" si="60"/>
        <v>93.974863830341278</v>
      </c>
      <c r="L112" s="36">
        <f t="shared" si="65"/>
        <v>0</v>
      </c>
      <c r="M112" s="34">
        <f t="shared" si="66"/>
        <v>1</v>
      </c>
      <c r="N112" s="14">
        <f t="shared" si="67"/>
        <v>-0.24953863205334528</v>
      </c>
      <c r="O112" s="14">
        <f t="shared" si="68"/>
        <v>-0.52873073611806021</v>
      </c>
      <c r="P112" s="19">
        <f t="shared" si="69"/>
        <v>-0.52873073611806021</v>
      </c>
      <c r="Q112" s="116">
        <f t="shared" si="70"/>
        <v>84.138077916458201</v>
      </c>
      <c r="R112" s="36">
        <f t="shared" si="71"/>
        <v>0</v>
      </c>
      <c r="S112" s="34">
        <f t="shared" si="72"/>
        <v>1</v>
      </c>
      <c r="T112" s="14">
        <f t="shared" si="73"/>
        <v>-0.31749116176870162</v>
      </c>
      <c r="U112" s="14">
        <f t="shared" si="74"/>
        <v>-0.1545525725086592</v>
      </c>
      <c r="V112" s="19">
        <f t="shared" si="75"/>
        <v>-0.1545525725086592</v>
      </c>
      <c r="W112" s="19">
        <f t="shared" si="76"/>
        <v>95.363422824740226</v>
      </c>
    </row>
    <row r="113" spans="1:23" x14ac:dyDescent="0.3">
      <c r="A113" s="8">
        <v>2015</v>
      </c>
      <c r="B113" s="3" t="s">
        <v>15</v>
      </c>
      <c r="C113" s="1">
        <v>8.1968599999999991</v>
      </c>
      <c r="D113" s="1">
        <v>2.05348</v>
      </c>
      <c r="E113" s="1">
        <v>35.706499999999998</v>
      </c>
      <c r="F113" s="36">
        <f t="shared" si="61"/>
        <v>0</v>
      </c>
      <c r="G113" s="34">
        <f t="shared" si="62"/>
        <v>1</v>
      </c>
      <c r="H113" s="14">
        <f t="shared" si="63"/>
        <v>-0.16066968587168312</v>
      </c>
      <c r="I113" s="14">
        <f t="shared" si="64"/>
        <v>-0.23112292887388378</v>
      </c>
      <c r="J113" s="154">
        <f t="shared" si="59"/>
        <v>-0.23112292887388378</v>
      </c>
      <c r="K113" s="155">
        <f t="shared" si="60"/>
        <v>93.066312133783484</v>
      </c>
      <c r="L113" s="36">
        <f t="shared" si="65"/>
        <v>0</v>
      </c>
      <c r="M113" s="34">
        <f t="shared" si="66"/>
        <v>1</v>
      </c>
      <c r="N113" s="14">
        <f t="shared" si="67"/>
        <v>-9.8403009834347965E-2</v>
      </c>
      <c r="O113" s="14">
        <f t="shared" si="68"/>
        <v>-1</v>
      </c>
      <c r="P113" s="19">
        <f t="shared" si="69"/>
        <v>-1</v>
      </c>
      <c r="Q113" s="118">
        <f t="shared" si="70"/>
        <v>70</v>
      </c>
      <c r="R113" s="36">
        <f t="shared" si="71"/>
        <v>0</v>
      </c>
      <c r="S113" s="34">
        <f t="shared" si="72"/>
        <v>1</v>
      </c>
      <c r="T113" s="14">
        <f t="shared" si="73"/>
        <v>-0.26535929581751527</v>
      </c>
      <c r="U113" s="14">
        <f t="shared" si="74"/>
        <v>-0.29154323174970287</v>
      </c>
      <c r="V113" s="19">
        <f t="shared" si="75"/>
        <v>-0.29154323174970287</v>
      </c>
      <c r="W113" s="19">
        <f t="shared" si="76"/>
        <v>91.253703047508907</v>
      </c>
    </row>
    <row r="114" spans="1:23" x14ac:dyDescent="0.3">
      <c r="A114" s="8">
        <v>2015</v>
      </c>
      <c r="B114" s="3" t="s">
        <v>16</v>
      </c>
      <c r="C114" s="1">
        <v>3.52447</v>
      </c>
      <c r="D114" s="1">
        <v>4.2097300000000004</v>
      </c>
      <c r="E114" s="1">
        <v>35.756900000000002</v>
      </c>
      <c r="F114" s="36">
        <f t="shared" si="61"/>
        <v>0</v>
      </c>
      <c r="G114" s="34">
        <f t="shared" si="62"/>
        <v>1</v>
      </c>
      <c r="H114" s="14">
        <f t="shared" si="63"/>
        <v>-4.526021427666118E-2</v>
      </c>
      <c r="I114" s="14">
        <f t="shared" si="64"/>
        <v>-0.28542926120149725</v>
      </c>
      <c r="J114" s="154">
        <f t="shared" si="59"/>
        <v>-0.28542926120149725</v>
      </c>
      <c r="K114" s="155">
        <f t="shared" si="60"/>
        <v>91.437122163955081</v>
      </c>
      <c r="L114" s="36">
        <f t="shared" si="65"/>
        <v>0</v>
      </c>
      <c r="M114" s="34">
        <f t="shared" si="66"/>
        <v>1</v>
      </c>
      <c r="N114" s="14">
        <f t="shared" si="67"/>
        <v>-0.10020634401908418</v>
      </c>
      <c r="O114" s="14">
        <f t="shared" si="68"/>
        <v>-0.3304112090328109</v>
      </c>
      <c r="P114" s="19">
        <f t="shared" si="69"/>
        <v>-0.3304112090328109</v>
      </c>
      <c r="Q114" s="116">
        <f t="shared" si="70"/>
        <v>90.087663729015674</v>
      </c>
      <c r="R114" s="36">
        <f t="shared" si="71"/>
        <v>0</v>
      </c>
      <c r="S114" s="34">
        <f t="shared" si="72"/>
        <v>1</v>
      </c>
      <c r="T114" s="14">
        <f t="shared" si="73"/>
        <v>-0.17983575324697676</v>
      </c>
      <c r="U114" s="14">
        <f t="shared" si="74"/>
        <v>-0.22949881848972264</v>
      </c>
      <c r="V114" s="19">
        <f t="shared" si="75"/>
        <v>-0.22949881848972264</v>
      </c>
      <c r="W114" s="19">
        <f t="shared" si="76"/>
        <v>93.115035445308322</v>
      </c>
    </row>
    <row r="115" spans="1:23" x14ac:dyDescent="0.3">
      <c r="A115" s="8">
        <v>2015</v>
      </c>
      <c r="B115" s="3" t="s">
        <v>17</v>
      </c>
      <c r="C115" s="1">
        <v>3.3370700000000002</v>
      </c>
      <c r="D115" s="1">
        <v>2.44679</v>
      </c>
      <c r="E115" s="1">
        <v>29.679400000000001</v>
      </c>
      <c r="F115" s="36">
        <f t="shared" si="61"/>
        <v>0</v>
      </c>
      <c r="G115" s="34">
        <f t="shared" si="62"/>
        <v>1</v>
      </c>
      <c r="H115" s="14">
        <f t="shared" si="63"/>
        <v>-5.6424780366346718E-2</v>
      </c>
      <c r="I115" s="14">
        <f t="shared" si="64"/>
        <v>-0.35325137275075386</v>
      </c>
      <c r="J115" s="154">
        <f t="shared" si="59"/>
        <v>-0.35325137275075386</v>
      </c>
      <c r="K115" s="155">
        <f t="shared" si="60"/>
        <v>89.402458817477381</v>
      </c>
      <c r="L115" s="36">
        <f t="shared" si="65"/>
        <v>0</v>
      </c>
      <c r="M115" s="34">
        <f t="shared" si="66"/>
        <v>1</v>
      </c>
      <c r="N115" s="14">
        <f t="shared" si="67"/>
        <v>-0.11540806752275801</v>
      </c>
      <c r="O115" s="14">
        <f t="shared" si="68"/>
        <v>-0.77958911479231585</v>
      </c>
      <c r="P115" s="19">
        <f t="shared" si="69"/>
        <v>-0.77958911479231585</v>
      </c>
      <c r="Q115" s="116">
        <f t="shared" si="70"/>
        <v>76.612326556230528</v>
      </c>
      <c r="R115" s="36">
        <f t="shared" si="71"/>
        <v>0</v>
      </c>
      <c r="S115" s="34">
        <f t="shared" si="72"/>
        <v>1</v>
      </c>
      <c r="T115" s="14">
        <f t="shared" si="73"/>
        <v>-0.13875902411847993</v>
      </c>
      <c r="U115" s="14">
        <f t="shared" si="74"/>
        <v>-0.29485837459506692</v>
      </c>
      <c r="V115" s="19">
        <f t="shared" si="75"/>
        <v>-0.29485837459506692</v>
      </c>
      <c r="W115" s="19">
        <f t="shared" si="76"/>
        <v>91.154248762147986</v>
      </c>
    </row>
    <row r="116" spans="1:23" x14ac:dyDescent="0.3">
      <c r="A116" s="8">
        <v>2015</v>
      </c>
      <c r="B116" s="3" t="s">
        <v>18</v>
      </c>
      <c r="C116" s="1">
        <v>8.2745300000000004</v>
      </c>
      <c r="D116" s="1">
        <v>5.2289899999999996</v>
      </c>
      <c r="E116" s="1">
        <v>48.527900000000002</v>
      </c>
      <c r="F116" s="36">
        <f t="shared" si="61"/>
        <v>0</v>
      </c>
      <c r="G116" s="34">
        <f t="shared" si="62"/>
        <v>1</v>
      </c>
      <c r="H116" s="14">
        <f t="shared" si="63"/>
        <v>-0.14986293359824451</v>
      </c>
      <c r="I116" s="14">
        <f t="shared" si="64"/>
        <v>-0.21772849491218557</v>
      </c>
      <c r="J116" s="154">
        <f t="shared" si="59"/>
        <v>-0.21772849491218557</v>
      </c>
      <c r="K116" s="155">
        <f t="shared" si="60"/>
        <v>93.468145152634435</v>
      </c>
      <c r="L116" s="36">
        <f t="shared" si="65"/>
        <v>0</v>
      </c>
      <c r="M116" s="34">
        <f t="shared" si="66"/>
        <v>1</v>
      </c>
      <c r="N116" s="14">
        <f t="shared" si="67"/>
        <v>-0.21670418848466233</v>
      </c>
      <c r="O116" s="14">
        <f t="shared" si="68"/>
        <v>-0.37424182112693261</v>
      </c>
      <c r="P116" s="19">
        <f t="shared" si="69"/>
        <v>-0.37424182112693261</v>
      </c>
      <c r="Q116" s="116">
        <f t="shared" si="70"/>
        <v>88.772745366192026</v>
      </c>
      <c r="R116" s="36">
        <f t="shared" si="71"/>
        <v>0</v>
      </c>
      <c r="S116" s="34">
        <f t="shared" si="72"/>
        <v>1</v>
      </c>
      <c r="T116" s="14">
        <f t="shared" si="73"/>
        <v>-0.29328093710981512</v>
      </c>
      <c r="U116" s="14">
        <f t="shared" si="74"/>
        <v>-0.14321492262971922</v>
      </c>
      <c r="V116" s="19">
        <f t="shared" si="75"/>
        <v>-0.14321492262971922</v>
      </c>
      <c r="W116" s="19">
        <f t="shared" si="76"/>
        <v>95.703552321108418</v>
      </c>
    </row>
    <row r="117" spans="1:23" x14ac:dyDescent="0.3">
      <c r="A117" s="8">
        <v>2015</v>
      </c>
      <c r="B117" s="3" t="s">
        <v>19</v>
      </c>
      <c r="C117" s="1">
        <v>4.9551999999999996</v>
      </c>
      <c r="D117" s="1">
        <v>3.7303000000000002</v>
      </c>
      <c r="E117" s="1">
        <v>32.277999999999999</v>
      </c>
      <c r="F117" s="36">
        <f t="shared" si="61"/>
        <v>0</v>
      </c>
      <c r="G117" s="34">
        <f t="shared" si="62"/>
        <v>1</v>
      </c>
      <c r="H117" s="14">
        <f t="shared" si="63"/>
        <v>-8.8892272526533908E-2</v>
      </c>
      <c r="I117" s="14">
        <f t="shared" si="64"/>
        <v>-0.29324665178303411</v>
      </c>
      <c r="J117" s="154">
        <f t="shared" si="59"/>
        <v>-0.29324665178303411</v>
      </c>
      <c r="K117" s="155">
        <f t="shared" si="60"/>
        <v>91.202600446508981</v>
      </c>
      <c r="L117" s="36">
        <f t="shared" si="65"/>
        <v>0</v>
      </c>
      <c r="M117" s="34">
        <f t="shared" si="66"/>
        <v>1</v>
      </c>
      <c r="N117" s="14">
        <f t="shared" si="67"/>
        <v>-0.13188404583143698</v>
      </c>
      <c r="O117" s="14">
        <f t="shared" si="68"/>
        <v>-0.45801684626970829</v>
      </c>
      <c r="P117" s="19">
        <f t="shared" si="69"/>
        <v>-0.45801684626970829</v>
      </c>
      <c r="Q117" s="116">
        <f t="shared" si="70"/>
        <v>86.25949461190875</v>
      </c>
      <c r="R117" s="36">
        <f t="shared" si="71"/>
        <v>0</v>
      </c>
      <c r="S117" s="34">
        <f t="shared" si="72"/>
        <v>1</v>
      </c>
      <c r="T117" s="14">
        <f t="shared" si="73"/>
        <v>-0.14368957711328548</v>
      </c>
      <c r="U117" s="14">
        <f t="shared" si="74"/>
        <v>-0.24984124074616393</v>
      </c>
      <c r="V117" s="19">
        <f t="shared" si="75"/>
        <v>-0.24984124074616393</v>
      </c>
      <c r="W117" s="19">
        <f t="shared" si="76"/>
        <v>92.504762777615085</v>
      </c>
    </row>
    <row r="118" spans="1:23" x14ac:dyDescent="0.3">
      <c r="A118" s="8">
        <v>2015</v>
      </c>
      <c r="B118" s="3" t="s">
        <v>20</v>
      </c>
      <c r="C118" s="1">
        <v>5.0359600000000002</v>
      </c>
      <c r="D118" s="1">
        <v>3.4963299999999999</v>
      </c>
      <c r="E118" s="1">
        <v>34.058599999999998</v>
      </c>
      <c r="F118" s="36">
        <f t="shared" si="61"/>
        <v>0</v>
      </c>
      <c r="G118" s="34">
        <f t="shared" si="62"/>
        <v>1</v>
      </c>
      <c r="H118" s="14">
        <f t="shared" si="63"/>
        <v>-7.7002403631725946E-2</v>
      </c>
      <c r="I118" s="14">
        <f t="shared" si="64"/>
        <v>-0.26126648981551681</v>
      </c>
      <c r="J118" s="154">
        <f t="shared" si="59"/>
        <v>-0.26126648981551681</v>
      </c>
      <c r="K118" s="155">
        <f t="shared" si="60"/>
        <v>92.162005305534493</v>
      </c>
      <c r="L118" s="36">
        <f t="shared" si="65"/>
        <v>0</v>
      </c>
      <c r="M118" s="34">
        <f t="shared" si="66"/>
        <v>1</v>
      </c>
      <c r="N118" s="14">
        <f t="shared" si="67"/>
        <v>-5.9770922729810438E-2</v>
      </c>
      <c r="O118" s="14">
        <f t="shared" si="68"/>
        <v>-0.32638798110142131</v>
      </c>
      <c r="P118" s="19">
        <f t="shared" si="69"/>
        <v>-0.32638798110142131</v>
      </c>
      <c r="Q118" s="116">
        <f t="shared" si="70"/>
        <v>90.208360566957367</v>
      </c>
      <c r="R118" s="36">
        <f t="shared" si="71"/>
        <v>0</v>
      </c>
      <c r="S118" s="34">
        <f t="shared" si="72"/>
        <v>1</v>
      </c>
      <c r="T118" s="14">
        <f t="shared" si="73"/>
        <v>-0.20937787810851935</v>
      </c>
      <c r="U118" s="14">
        <f t="shared" si="74"/>
        <v>-0.28102077519120905</v>
      </c>
      <c r="V118" s="19">
        <f t="shared" si="75"/>
        <v>-0.28102077519120905</v>
      </c>
      <c r="W118" s="19">
        <f t="shared" si="76"/>
        <v>91.569376744263735</v>
      </c>
    </row>
    <row r="119" spans="1:23" x14ac:dyDescent="0.3">
      <c r="A119" s="8">
        <v>2015</v>
      </c>
      <c r="B119" s="3" t="s">
        <v>21</v>
      </c>
      <c r="C119" s="1">
        <v>1.62629</v>
      </c>
      <c r="D119" s="1">
        <v>2.0995599999999999</v>
      </c>
      <c r="E119" s="1">
        <v>23.714099999999998</v>
      </c>
      <c r="F119" s="36">
        <f t="shared" si="61"/>
        <v>0</v>
      </c>
      <c r="G119" s="34">
        <f t="shared" si="62"/>
        <v>1</v>
      </c>
      <c r="H119" s="14">
        <f t="shared" si="63"/>
        <v>-2.7643600390603495E-2</v>
      </c>
      <c r="I119" s="14">
        <f t="shared" si="64"/>
        <v>-0.73845868037279006</v>
      </c>
      <c r="J119" s="14">
        <f t="shared" si="59"/>
        <v>-0.73845868037279006</v>
      </c>
      <c r="K119" s="153">
        <f t="shared" si="60"/>
        <v>77.846239588816303</v>
      </c>
      <c r="L119" s="36">
        <f t="shared" si="65"/>
        <v>0</v>
      </c>
      <c r="M119" s="34">
        <f t="shared" si="66"/>
        <v>1</v>
      </c>
      <c r="N119" s="14">
        <f t="shared" si="67"/>
        <v>-6.8315519515676895E-2</v>
      </c>
      <c r="O119" s="14">
        <f t="shared" si="68"/>
        <v>-0.95034803784238098</v>
      </c>
      <c r="P119" s="19">
        <f t="shared" si="69"/>
        <v>-0.95034803784238098</v>
      </c>
      <c r="Q119" s="116">
        <f t="shared" si="70"/>
        <v>71.489558864728565</v>
      </c>
      <c r="R119" s="36">
        <f t="shared" si="71"/>
        <v>0</v>
      </c>
      <c r="S119" s="34">
        <f t="shared" si="72"/>
        <v>1</v>
      </c>
      <c r="T119" s="14">
        <f t="shared" si="73"/>
        <v>-0.10722855153691895</v>
      </c>
      <c r="U119" s="14">
        <f t="shared" si="74"/>
        <v>-0.42733961849464619</v>
      </c>
      <c r="V119" s="19">
        <f t="shared" si="75"/>
        <v>-0.42733961849464619</v>
      </c>
      <c r="W119" s="19">
        <f t="shared" si="76"/>
        <v>87.17981144516061</v>
      </c>
    </row>
    <row r="120" spans="1:23" x14ac:dyDescent="0.3">
      <c r="A120" s="8">
        <v>2015</v>
      </c>
      <c r="B120" s="3" t="s">
        <v>22</v>
      </c>
      <c r="C120" s="1">
        <v>13.5349</v>
      </c>
      <c r="D120" s="1">
        <v>3.7267800000000002</v>
      </c>
      <c r="E120" s="1">
        <v>51.379300000000001</v>
      </c>
      <c r="F120" s="36">
        <f t="shared" si="61"/>
        <v>0</v>
      </c>
      <c r="G120" s="34">
        <f t="shared" si="62"/>
        <v>1</v>
      </c>
      <c r="H120" s="14">
        <f t="shared" si="63"/>
        <v>-0.41301482652125643</v>
      </c>
      <c r="I120" s="14">
        <f t="shared" si="64"/>
        <v>-0.18443200853753497</v>
      </c>
      <c r="J120" s="14">
        <f t="shared" si="59"/>
        <v>-0.18443200853753497</v>
      </c>
      <c r="K120" s="153">
        <f t="shared" si="60"/>
        <v>94.467039743873954</v>
      </c>
      <c r="L120" s="36">
        <f t="shared" si="65"/>
        <v>0</v>
      </c>
      <c r="M120" s="34">
        <f t="shared" si="66"/>
        <v>1</v>
      </c>
      <c r="N120" s="14">
        <f t="shared" si="67"/>
        <v>-0.18643067731531543</v>
      </c>
      <c r="O120" s="14">
        <f t="shared" si="68"/>
        <v>-0.53323402735935366</v>
      </c>
      <c r="P120" s="19">
        <f t="shared" si="69"/>
        <v>-0.53323402735935366</v>
      </c>
      <c r="Q120" s="116">
        <f t="shared" si="70"/>
        <v>84.002979179219395</v>
      </c>
      <c r="R120" s="36">
        <f t="shared" si="71"/>
        <v>0</v>
      </c>
      <c r="S120" s="34">
        <f t="shared" si="72"/>
        <v>1</v>
      </c>
      <c r="T120" s="14">
        <f t="shared" si="73"/>
        <v>-0.47262332299213827</v>
      </c>
      <c r="U120" s="14">
        <f t="shared" si="74"/>
        <v>-0.15938354208020833</v>
      </c>
      <c r="V120" s="19">
        <f t="shared" si="75"/>
        <v>-0.15938354208020833</v>
      </c>
      <c r="W120" s="19">
        <f t="shared" si="76"/>
        <v>95.218493737593747</v>
      </c>
    </row>
    <row r="121" spans="1:23" x14ac:dyDescent="0.3">
      <c r="A121" s="8">
        <v>2015</v>
      </c>
      <c r="B121" s="3" t="s">
        <v>23</v>
      </c>
      <c r="C121" s="1">
        <v>8.3322299999999991</v>
      </c>
      <c r="D121" s="1">
        <v>4.1303000000000001</v>
      </c>
      <c r="E121" s="1">
        <v>43.617800000000003</v>
      </c>
      <c r="F121" s="36">
        <f t="shared" si="61"/>
        <v>0</v>
      </c>
      <c r="G121" s="34">
        <f t="shared" si="62"/>
        <v>1</v>
      </c>
      <c r="H121" s="14">
        <f t="shared" si="63"/>
        <v>-0.16315142962728249</v>
      </c>
      <c r="I121" s="14">
        <f t="shared" si="64"/>
        <v>-0.2283195859867988</v>
      </c>
      <c r="J121" s="14">
        <f t="shared" si="59"/>
        <v>-0.2283195859867988</v>
      </c>
      <c r="K121" s="153">
        <f t="shared" si="60"/>
        <v>93.150412420396037</v>
      </c>
      <c r="L121" s="36">
        <f t="shared" si="65"/>
        <v>0</v>
      </c>
      <c r="M121" s="34">
        <f t="shared" si="66"/>
        <v>1</v>
      </c>
      <c r="N121" s="14">
        <f t="shared" si="67"/>
        <v>-0.16270124498555724</v>
      </c>
      <c r="O121" s="14">
        <f t="shared" si="68"/>
        <v>-0.4421154708851443</v>
      </c>
      <c r="P121" s="19">
        <f t="shared" si="69"/>
        <v>-0.4421154708851443</v>
      </c>
      <c r="Q121" s="116">
        <f t="shared" si="70"/>
        <v>86.736535873445675</v>
      </c>
      <c r="R121" s="36">
        <f t="shared" si="71"/>
        <v>0</v>
      </c>
      <c r="S121" s="34">
        <f t="shared" si="72"/>
        <v>1</v>
      </c>
      <c r="T121" s="14">
        <f t="shared" si="73"/>
        <v>-0.24578533314783987</v>
      </c>
      <c r="U121" s="14">
        <f t="shared" si="74"/>
        <v>-0.17350281548734089</v>
      </c>
      <c r="V121" s="19">
        <f t="shared" si="75"/>
        <v>-0.17350281548734089</v>
      </c>
      <c r="W121" s="19">
        <f t="shared" si="76"/>
        <v>94.794915535379772</v>
      </c>
    </row>
    <row r="122" spans="1:23" x14ac:dyDescent="0.3">
      <c r="A122" s="8">
        <v>2015</v>
      </c>
      <c r="B122" s="3" t="s">
        <v>24</v>
      </c>
      <c r="C122" s="1">
        <v>4.5357200000000004</v>
      </c>
      <c r="D122" s="1">
        <v>2.84938</v>
      </c>
      <c r="E122" s="1">
        <v>31.4954</v>
      </c>
      <c r="F122" s="36">
        <f t="shared" si="61"/>
        <v>0</v>
      </c>
      <c r="G122" s="34">
        <f t="shared" si="62"/>
        <v>1</v>
      </c>
      <c r="H122" s="14">
        <f t="shared" si="63"/>
        <v>-0.10717536142610365</v>
      </c>
      <c r="I122" s="14">
        <f t="shared" si="64"/>
        <v>-0.36360955747753509</v>
      </c>
      <c r="J122" s="14">
        <f t="shared" si="59"/>
        <v>-0.36360955747753509</v>
      </c>
      <c r="K122" s="153">
        <f t="shared" si="60"/>
        <v>89.091713275673953</v>
      </c>
      <c r="L122" s="36">
        <f t="shared" si="65"/>
        <v>0</v>
      </c>
      <c r="M122" s="34">
        <f t="shared" si="66"/>
        <v>1</v>
      </c>
      <c r="N122" s="14">
        <f t="shared" si="67"/>
        <v>-8.184408399241859E-2</v>
      </c>
      <c r="O122" s="14">
        <f t="shared" si="68"/>
        <v>-0.55351733423089866</v>
      </c>
      <c r="P122" s="19">
        <f t="shared" si="69"/>
        <v>-0.55351733423089866</v>
      </c>
      <c r="Q122" s="116">
        <f t="shared" si="70"/>
        <v>83.394479973073032</v>
      </c>
      <c r="R122" s="36">
        <f t="shared" si="71"/>
        <v>0</v>
      </c>
      <c r="S122" s="34">
        <f t="shared" si="72"/>
        <v>1</v>
      </c>
      <c r="T122" s="14">
        <f t="shared" si="73"/>
        <v>-0.2154199620643249</v>
      </c>
      <c r="U122" s="14">
        <f t="shared" si="74"/>
        <v>-0.33603405963307115</v>
      </c>
      <c r="V122" s="19">
        <f t="shared" si="75"/>
        <v>-0.33603405963307115</v>
      </c>
      <c r="W122" s="19">
        <f t="shared" si="76"/>
        <v>89.918978211007868</v>
      </c>
    </row>
    <row r="123" spans="1:23" x14ac:dyDescent="0.3">
      <c r="A123" s="8">
        <v>2015</v>
      </c>
      <c r="B123" s="3" t="s">
        <v>25</v>
      </c>
      <c r="C123" s="1">
        <v>3.8716200000000001</v>
      </c>
      <c r="D123" s="1">
        <v>3.3607900000000002</v>
      </c>
      <c r="E123" s="1">
        <v>28.385200000000001</v>
      </c>
      <c r="F123" s="36">
        <f t="shared" si="61"/>
        <v>0</v>
      </c>
      <c r="G123" s="34">
        <f t="shared" si="62"/>
        <v>1</v>
      </c>
      <c r="H123" s="14">
        <f t="shared" si="63"/>
        <v>-4.9672444229487002E-2</v>
      </c>
      <c r="I123" s="14">
        <f t="shared" si="64"/>
        <v>-0.26896538955636679</v>
      </c>
      <c r="J123" s="14">
        <f t="shared" si="59"/>
        <v>-0.26896538955636679</v>
      </c>
      <c r="K123" s="113">
        <f t="shared" si="60"/>
        <v>91.931038313308989</v>
      </c>
      <c r="L123" s="36">
        <f t="shared" si="65"/>
        <v>0</v>
      </c>
      <c r="M123" s="34">
        <f t="shared" si="66"/>
        <v>1</v>
      </c>
      <c r="N123" s="14">
        <f t="shared" si="67"/>
        <v>-7.7817725177182939E-2</v>
      </c>
      <c r="O123" s="14">
        <f t="shared" si="68"/>
        <v>-0.40900522140096285</v>
      </c>
      <c r="P123" s="19">
        <f t="shared" si="69"/>
        <v>-0.40900522140096285</v>
      </c>
      <c r="Q123" s="116">
        <f t="shared" si="70"/>
        <v>87.72984335797112</v>
      </c>
      <c r="R123" s="36">
        <f t="shared" si="71"/>
        <v>0</v>
      </c>
      <c r="S123" s="34">
        <f t="shared" si="72"/>
        <v>1</v>
      </c>
      <c r="T123" s="14">
        <f t="shared" si="73"/>
        <v>-0.1332192530960212</v>
      </c>
      <c r="U123" s="14">
        <f t="shared" si="74"/>
        <v>-0.31765204100911043</v>
      </c>
      <c r="V123" s="19">
        <f t="shared" si="75"/>
        <v>-0.31765204100911043</v>
      </c>
      <c r="W123" s="19">
        <f t="shared" si="76"/>
        <v>90.470438769726684</v>
      </c>
    </row>
    <row r="124" spans="1:23" x14ac:dyDescent="0.3">
      <c r="A124" s="8">
        <v>2015</v>
      </c>
      <c r="B124" s="3" t="s">
        <v>26</v>
      </c>
      <c r="C124" s="1">
        <v>6.2801900000000002</v>
      </c>
      <c r="D124" s="1">
        <v>2.6233</v>
      </c>
      <c r="E124" s="1">
        <v>37.2119</v>
      </c>
      <c r="F124" s="36">
        <f t="shared" si="61"/>
        <v>0</v>
      </c>
      <c r="G124" s="34">
        <f t="shared" si="62"/>
        <v>1</v>
      </c>
      <c r="H124" s="14">
        <f t="shared" si="63"/>
        <v>-0.10864359387639017</v>
      </c>
      <c r="I124" s="14">
        <f t="shared" si="64"/>
        <v>-0.25119267916552707</v>
      </c>
      <c r="J124" s="14">
        <f t="shared" si="59"/>
        <v>-0.25119267916552707</v>
      </c>
      <c r="K124" s="113">
        <f t="shared" si="60"/>
        <v>92.46421962503419</v>
      </c>
      <c r="L124" s="36">
        <f t="shared" si="65"/>
        <v>0</v>
      </c>
      <c r="M124" s="34">
        <f t="shared" si="66"/>
        <v>1</v>
      </c>
      <c r="N124" s="14">
        <f t="shared" si="67"/>
        <v>-7.4580509939883674E-2</v>
      </c>
      <c r="O124" s="14">
        <f t="shared" si="68"/>
        <v>-0.61775517870559193</v>
      </c>
      <c r="P124" s="19">
        <f t="shared" si="69"/>
        <v>-0.61775517870559193</v>
      </c>
      <c r="Q124" s="116">
        <f t="shared" si="70"/>
        <v>81.467344638832245</v>
      </c>
      <c r="R124" s="36">
        <f t="shared" si="71"/>
        <v>0</v>
      </c>
      <c r="S124" s="34">
        <f t="shared" si="72"/>
        <v>1</v>
      </c>
      <c r="T124" s="14">
        <f t="shared" si="73"/>
        <v>-0.25691021557473964</v>
      </c>
      <c r="U124" s="14">
        <f t="shared" si="74"/>
        <v>-0.26187585490210369</v>
      </c>
      <c r="V124" s="19">
        <f t="shared" si="75"/>
        <v>-0.26187585490210369</v>
      </c>
      <c r="W124" s="19">
        <f t="shared" si="76"/>
        <v>92.143724352936886</v>
      </c>
    </row>
    <row r="125" spans="1:23" x14ac:dyDescent="0.3">
      <c r="A125" s="8">
        <v>2015</v>
      </c>
      <c r="B125" s="3" t="s">
        <v>27</v>
      </c>
      <c r="C125" s="1">
        <v>4.1569399999999996</v>
      </c>
      <c r="D125" s="1">
        <v>2.8141699999999998</v>
      </c>
      <c r="E125" s="1">
        <v>34.087899999999998</v>
      </c>
      <c r="F125" s="36">
        <f t="shared" si="61"/>
        <v>0</v>
      </c>
      <c r="G125" s="34">
        <f t="shared" si="62"/>
        <v>1</v>
      </c>
      <c r="H125" s="14">
        <f t="shared" si="63"/>
        <v>-4.552929859048898E-2</v>
      </c>
      <c r="I125" s="14">
        <f t="shared" si="64"/>
        <v>-0.22999055157504758</v>
      </c>
      <c r="J125" s="14">
        <f t="shared" si="59"/>
        <v>-0.22999055157504758</v>
      </c>
      <c r="K125" s="113">
        <f t="shared" si="60"/>
        <v>93.10028345274857</v>
      </c>
      <c r="L125" s="36">
        <f t="shared" si="65"/>
        <v>0</v>
      </c>
      <c r="M125" s="34">
        <f t="shared" si="66"/>
        <v>1</v>
      </c>
      <c r="N125" s="14">
        <f t="shared" si="67"/>
        <v>-8.0324483288449766E-2</v>
      </c>
      <c r="O125" s="14">
        <f t="shared" si="68"/>
        <v>-0.56106863621938208</v>
      </c>
      <c r="P125" s="19">
        <f t="shared" si="69"/>
        <v>-0.56106863621938208</v>
      </c>
      <c r="Q125" s="116">
        <f t="shared" si="70"/>
        <v>83.167940913418533</v>
      </c>
      <c r="R125" s="36">
        <f t="shared" si="71"/>
        <v>0</v>
      </c>
      <c r="S125" s="34">
        <f t="shared" si="72"/>
        <v>1</v>
      </c>
      <c r="T125" s="14">
        <f t="shared" si="73"/>
        <v>-0.17613694427027032</v>
      </c>
      <c r="U125" s="14">
        <f t="shared" si="74"/>
        <v>-0.25218959155081228</v>
      </c>
      <c r="V125" s="19">
        <f t="shared" si="75"/>
        <v>-0.25218959155081228</v>
      </c>
      <c r="W125" s="19">
        <f t="shared" si="76"/>
        <v>92.434312253475639</v>
      </c>
    </row>
    <row r="126" spans="1:23" x14ac:dyDescent="0.3">
      <c r="A126" s="8">
        <v>2015</v>
      </c>
      <c r="B126" s="3" t="s">
        <v>28</v>
      </c>
      <c r="C126" s="1">
        <v>2.1807799999999999</v>
      </c>
      <c r="D126" s="1">
        <v>2.8392900000000001</v>
      </c>
      <c r="E126" s="1">
        <v>26.9467</v>
      </c>
      <c r="F126" s="36">
        <f t="shared" si="61"/>
        <v>0</v>
      </c>
      <c r="G126" s="34">
        <f t="shared" si="62"/>
        <v>1</v>
      </c>
      <c r="H126" s="14">
        <f t="shared" si="63"/>
        <v>-4.3022219985404772E-2</v>
      </c>
      <c r="I126" s="14">
        <f t="shared" si="64"/>
        <v>-0.53027577342610155</v>
      </c>
      <c r="J126" s="14">
        <f t="shared" si="59"/>
        <v>-0.53027577342610155</v>
      </c>
      <c r="K126" s="113">
        <f t="shared" si="60"/>
        <v>84.09172679721695</v>
      </c>
      <c r="L126" s="36">
        <f t="shared" si="65"/>
        <v>0</v>
      </c>
      <c r="M126" s="34">
        <f t="shared" si="66"/>
        <v>1</v>
      </c>
      <c r="N126" s="14">
        <f t="shared" si="67"/>
        <v>-4.6372587216153657E-2</v>
      </c>
      <c r="O126" s="14">
        <f t="shared" si="68"/>
        <v>-0.42400697809084698</v>
      </c>
      <c r="P126" s="19">
        <f t="shared" si="69"/>
        <v>-0.42400697809084698</v>
      </c>
      <c r="Q126" s="116">
        <f t="shared" si="70"/>
        <v>87.279790657274589</v>
      </c>
      <c r="R126" s="36">
        <f t="shared" si="71"/>
        <v>0</v>
      </c>
      <c r="S126" s="34">
        <f t="shared" si="72"/>
        <v>1</v>
      </c>
      <c r="T126" s="14">
        <f t="shared" si="73"/>
        <v>-0.15004723830625447</v>
      </c>
      <c r="U126" s="14">
        <f t="shared" si="74"/>
        <v>-0.38099676663654763</v>
      </c>
      <c r="V126" s="19">
        <f t="shared" si="75"/>
        <v>-0.38099676663654763</v>
      </c>
      <c r="W126" s="19">
        <f t="shared" si="76"/>
        <v>88.570097000903573</v>
      </c>
    </row>
    <row r="127" spans="1:23" x14ac:dyDescent="0.3">
      <c r="A127" s="8">
        <v>2015</v>
      </c>
      <c r="B127" s="3" t="s">
        <v>29</v>
      </c>
      <c r="C127" s="1">
        <v>5.3565800000000001</v>
      </c>
      <c r="D127" s="1">
        <v>3.0711300000000001</v>
      </c>
      <c r="E127" s="1">
        <v>33.348399999999998</v>
      </c>
      <c r="F127" s="36">
        <f t="shared" si="61"/>
        <v>0</v>
      </c>
      <c r="G127" s="34">
        <f t="shared" si="62"/>
        <v>1</v>
      </c>
      <c r="H127" s="14">
        <f t="shared" si="63"/>
        <v>-0.10723682467092441</v>
      </c>
      <c r="I127" s="14">
        <f t="shared" si="64"/>
        <v>-0.30174121827757233</v>
      </c>
      <c r="J127" s="14">
        <f t="shared" si="59"/>
        <v>-0.30174121827757233</v>
      </c>
      <c r="K127" s="153">
        <f t="shared" si="60"/>
        <v>90.947763451672827</v>
      </c>
      <c r="L127" s="36">
        <f t="shared" si="65"/>
        <v>0</v>
      </c>
      <c r="M127" s="34">
        <f t="shared" si="66"/>
        <v>1</v>
      </c>
      <c r="N127" s="14">
        <f t="shared" si="67"/>
        <v>-9.7945719306538948E-2</v>
      </c>
      <c r="O127" s="14">
        <f t="shared" si="68"/>
        <v>-0.52916437259701021</v>
      </c>
      <c r="P127" s="19">
        <f t="shared" si="69"/>
        <v>-0.52916437259701021</v>
      </c>
      <c r="Q127" s="116">
        <f t="shared" si="70"/>
        <v>84.125068822089688</v>
      </c>
      <c r="R127" s="36">
        <f t="shared" si="71"/>
        <v>0</v>
      </c>
      <c r="S127" s="34">
        <f t="shared" si="72"/>
        <v>1</v>
      </c>
      <c r="T127" s="14">
        <f t="shared" si="73"/>
        <v>-0.20538222255749858</v>
      </c>
      <c r="U127" s="14">
        <f t="shared" si="74"/>
        <v>-0.29057432251238985</v>
      </c>
      <c r="V127" s="19">
        <f t="shared" si="75"/>
        <v>-0.29057432251238985</v>
      </c>
      <c r="W127" s="19">
        <f t="shared" si="76"/>
        <v>91.282770324628302</v>
      </c>
    </row>
    <row r="128" spans="1:23" x14ac:dyDescent="0.3">
      <c r="A128" s="8">
        <v>2015</v>
      </c>
      <c r="B128" s="3" t="s">
        <v>30</v>
      </c>
      <c r="C128" s="1">
        <v>3.0046400000000002</v>
      </c>
      <c r="D128" s="1">
        <v>3.5151300000000001</v>
      </c>
      <c r="E128" s="1">
        <v>31.7438</v>
      </c>
      <c r="F128" s="36">
        <f t="shared" si="61"/>
        <v>0</v>
      </c>
      <c r="G128" s="34">
        <f t="shared" si="62"/>
        <v>1</v>
      </c>
      <c r="H128" s="14">
        <f t="shared" si="63"/>
        <v>-3.1223572281365009E-2</v>
      </c>
      <c r="I128" s="14">
        <f t="shared" si="64"/>
        <v>-0.27593985788788178</v>
      </c>
      <c r="J128" s="14">
        <f t="shared" si="59"/>
        <v>-0.27593985788788178</v>
      </c>
      <c r="K128" s="153">
        <f t="shared" si="60"/>
        <v>91.721804263363552</v>
      </c>
      <c r="L128" s="36">
        <f t="shared" si="65"/>
        <v>0</v>
      </c>
      <c r="M128" s="34">
        <f t="shared" si="66"/>
        <v>1</v>
      </c>
      <c r="N128" s="14">
        <f t="shared" si="67"/>
        <v>-3.7870256155247799E-2</v>
      </c>
      <c r="O128" s="14">
        <f t="shared" si="68"/>
        <v>-0.23604214795689016</v>
      </c>
      <c r="P128" s="19">
        <f t="shared" si="69"/>
        <v>-0.23604214795689016</v>
      </c>
      <c r="Q128" s="116">
        <f t="shared" si="70"/>
        <v>92.918735561293289</v>
      </c>
      <c r="R128" s="36">
        <f t="shared" si="71"/>
        <v>0</v>
      </c>
      <c r="S128" s="34">
        <f t="shared" si="72"/>
        <v>1</v>
      </c>
      <c r="T128" s="14">
        <f t="shared" si="73"/>
        <v>-0.11802919185029338</v>
      </c>
      <c r="U128" s="14">
        <f t="shared" si="74"/>
        <v>-0.22740366042450511</v>
      </c>
      <c r="V128" s="19">
        <f t="shared" si="75"/>
        <v>-0.22740366042450511</v>
      </c>
      <c r="W128" s="19">
        <f t="shared" si="76"/>
        <v>93.17789018726485</v>
      </c>
    </row>
    <row r="129" spans="1:23" x14ac:dyDescent="0.3">
      <c r="A129" s="8">
        <v>2015</v>
      </c>
      <c r="B129" s="3" t="s">
        <v>31</v>
      </c>
      <c r="C129" s="1">
        <v>3.9485999999999999</v>
      </c>
      <c r="D129" s="1">
        <v>2.5215900000000002</v>
      </c>
      <c r="E129" s="1">
        <v>32.288400000000003</v>
      </c>
      <c r="F129" s="36">
        <f t="shared" si="61"/>
        <v>0</v>
      </c>
      <c r="G129" s="34">
        <f t="shared" si="62"/>
        <v>1</v>
      </c>
      <c r="H129" s="14">
        <f t="shared" si="63"/>
        <v>-7.0253994995528535E-2</v>
      </c>
      <c r="I129" s="14">
        <f t="shared" si="64"/>
        <v>-0.33011990275344444</v>
      </c>
      <c r="J129" s="14">
        <f t="shared" si="59"/>
        <v>-0.33011990275344444</v>
      </c>
      <c r="K129" s="153">
        <f t="shared" si="60"/>
        <v>90.096402917396659</v>
      </c>
      <c r="L129" s="36">
        <f t="shared" si="65"/>
        <v>0</v>
      </c>
      <c r="M129" s="34">
        <f t="shared" si="66"/>
        <v>1</v>
      </c>
      <c r="N129" s="14">
        <f t="shared" si="67"/>
        <v>-6.0112478483118278E-2</v>
      </c>
      <c r="O129" s="14">
        <f t="shared" si="68"/>
        <v>-0.61826203252165102</v>
      </c>
      <c r="P129" s="19">
        <f t="shared" si="69"/>
        <v>-0.61826203252165102</v>
      </c>
      <c r="Q129" s="116">
        <f t="shared" si="70"/>
        <v>81.452139024350473</v>
      </c>
      <c r="R129" s="36">
        <f t="shared" si="71"/>
        <v>0</v>
      </c>
      <c r="S129" s="34">
        <f t="shared" si="72"/>
        <v>1</v>
      </c>
      <c r="T129" s="14">
        <f t="shared" si="73"/>
        <v>-0.20616959457708112</v>
      </c>
      <c r="U129" s="14">
        <f t="shared" si="74"/>
        <v>-0.31161572839355073</v>
      </c>
      <c r="V129" s="19">
        <f t="shared" si="75"/>
        <v>-0.31161572839355073</v>
      </c>
      <c r="W129" s="19">
        <f t="shared" si="76"/>
        <v>90.651528148193478</v>
      </c>
    </row>
    <row r="130" spans="1:23" x14ac:dyDescent="0.3">
      <c r="A130" s="8">
        <v>2015</v>
      </c>
      <c r="B130" s="3" t="s">
        <v>32</v>
      </c>
      <c r="C130" s="1">
        <v>9.4424499999999991</v>
      </c>
      <c r="D130" s="1">
        <v>4.1185900000000002</v>
      </c>
      <c r="E130" s="1">
        <v>45.097000000000001</v>
      </c>
      <c r="F130" s="36">
        <f t="shared" si="61"/>
        <v>0</v>
      </c>
      <c r="G130" s="34">
        <f t="shared" si="62"/>
        <v>1</v>
      </c>
      <c r="H130" s="14">
        <f t="shared" si="63"/>
        <v>-0.17393165858767143</v>
      </c>
      <c r="I130" s="14">
        <f t="shared" si="64"/>
        <v>-0.19919532936310841</v>
      </c>
      <c r="J130" s="154">
        <f t="shared" si="59"/>
        <v>-0.19919532936310841</v>
      </c>
      <c r="K130" s="155">
        <f t="shared" si="60"/>
        <v>94.024140119106747</v>
      </c>
      <c r="L130" s="36">
        <f t="shared" si="65"/>
        <v>0</v>
      </c>
      <c r="M130" s="34">
        <f t="shared" si="66"/>
        <v>1</v>
      </c>
      <c r="N130" s="14">
        <f t="shared" si="67"/>
        <v>-0.15620890705912274</v>
      </c>
      <c r="O130" s="14">
        <f t="shared" si="68"/>
        <v>-0.43510479410461356</v>
      </c>
      <c r="P130" s="19">
        <f t="shared" si="69"/>
        <v>-0.43510479410461356</v>
      </c>
      <c r="Q130" s="116">
        <f t="shared" si="70"/>
        <v>86.946856176861587</v>
      </c>
      <c r="R130" s="36">
        <f t="shared" si="71"/>
        <v>0</v>
      </c>
      <c r="S130" s="34">
        <f t="shared" si="72"/>
        <v>1</v>
      </c>
      <c r="T130" s="14">
        <f t="shared" si="73"/>
        <v>-0.27239711963544677</v>
      </c>
      <c r="U130" s="14">
        <f t="shared" si="74"/>
        <v>-0.1694903816833814</v>
      </c>
      <c r="V130" s="19">
        <f t="shared" si="75"/>
        <v>-0.1694903816833814</v>
      </c>
      <c r="W130" s="19">
        <f t="shared" si="76"/>
        <v>94.915288549498555</v>
      </c>
    </row>
    <row r="131" spans="1:23" x14ac:dyDescent="0.3">
      <c r="A131" s="8">
        <v>2015</v>
      </c>
      <c r="B131" s="3" t="s">
        <v>33</v>
      </c>
      <c r="C131" s="1">
        <v>7.4128100000000003</v>
      </c>
      <c r="D131" s="1">
        <v>2.4294099999999998</v>
      </c>
      <c r="E131" s="1">
        <v>38.901699999999998</v>
      </c>
      <c r="F131" s="36">
        <f t="shared" si="61"/>
        <v>0</v>
      </c>
      <c r="G131" s="34">
        <f t="shared" si="62"/>
        <v>1</v>
      </c>
      <c r="H131" s="14">
        <f t="shared" si="63"/>
        <v>-0.13312995122193827</v>
      </c>
      <c r="I131" s="14">
        <f t="shared" si="64"/>
        <v>-0.23307370664497654</v>
      </c>
      <c r="J131" s="154">
        <f t="shared" si="59"/>
        <v>-0.23307370664497654</v>
      </c>
      <c r="K131" s="155">
        <f t="shared" si="60"/>
        <v>93.007788800650701</v>
      </c>
      <c r="L131" s="36">
        <f t="shared" si="65"/>
        <v>0</v>
      </c>
      <c r="M131" s="34">
        <f t="shared" si="66"/>
        <v>1</v>
      </c>
      <c r="N131" s="14">
        <f t="shared" si="67"/>
        <v>-9.5004347475983117E-2</v>
      </c>
      <c r="O131" s="14">
        <f t="shared" si="68"/>
        <v>-0.75651571284230168</v>
      </c>
      <c r="P131" s="19">
        <f t="shared" si="69"/>
        <v>-0.75651571284230168</v>
      </c>
      <c r="Q131" s="116">
        <f t="shared" si="70"/>
        <v>77.304528614730941</v>
      </c>
      <c r="R131" s="36">
        <f t="shared" si="71"/>
        <v>0</v>
      </c>
      <c r="S131" s="34">
        <f t="shared" si="72"/>
        <v>1</v>
      </c>
      <c r="T131" s="14">
        <f t="shared" si="73"/>
        <v>-0.2341192104722141</v>
      </c>
      <c r="U131" s="14">
        <f t="shared" si="74"/>
        <v>-0.22375353044735963</v>
      </c>
      <c r="V131" s="19">
        <f t="shared" si="75"/>
        <v>-0.22375353044735963</v>
      </c>
      <c r="W131" s="19">
        <f t="shared" si="76"/>
        <v>93.287394086579212</v>
      </c>
    </row>
    <row r="132" spans="1:23" x14ac:dyDescent="0.3">
      <c r="A132" s="8">
        <v>2015</v>
      </c>
      <c r="B132" s="3" t="s">
        <v>34</v>
      </c>
      <c r="C132" s="1">
        <v>4.3876499999999998</v>
      </c>
      <c r="D132" s="1">
        <v>3.0007799999999998</v>
      </c>
      <c r="E132" s="1">
        <v>39.000500000000002</v>
      </c>
      <c r="F132" s="36">
        <f t="shared" si="61"/>
        <v>0</v>
      </c>
      <c r="G132" s="34">
        <f t="shared" si="62"/>
        <v>1</v>
      </c>
      <c r="H132" s="14">
        <f t="shared" si="63"/>
        <v>-6.6823293813592546E-2</v>
      </c>
      <c r="I132" s="14">
        <f t="shared" si="64"/>
        <v>-0.28125513763652477</v>
      </c>
      <c r="J132" s="154">
        <f t="shared" si="59"/>
        <v>-0.28125513763652477</v>
      </c>
      <c r="K132" s="155">
        <f t="shared" si="60"/>
        <v>91.562345870904252</v>
      </c>
      <c r="L132" s="36">
        <f t="shared" si="65"/>
        <v>0</v>
      </c>
      <c r="M132" s="34">
        <f t="shared" si="66"/>
        <v>1</v>
      </c>
      <c r="N132" s="14">
        <f t="shared" si="67"/>
        <v>-0.12217175269506117</v>
      </c>
      <c r="O132" s="14">
        <f t="shared" si="68"/>
        <v>-0.59702565542354225</v>
      </c>
      <c r="P132" s="19">
        <f t="shared" si="69"/>
        <v>-0.59702565542354225</v>
      </c>
      <c r="Q132" s="116">
        <f t="shared" si="70"/>
        <v>82.089230337293728</v>
      </c>
      <c r="R132" s="36">
        <f t="shared" si="71"/>
        <v>0</v>
      </c>
      <c r="S132" s="34">
        <f t="shared" si="72"/>
        <v>1</v>
      </c>
      <c r="T132" s="14">
        <f t="shared" si="73"/>
        <v>-0.43300799247933247</v>
      </c>
      <c r="U132" s="14">
        <f t="shared" si="74"/>
        <v>-0.31301179359286396</v>
      </c>
      <c r="V132" s="19">
        <f t="shared" si="75"/>
        <v>-0.31301179359286396</v>
      </c>
      <c r="W132" s="19">
        <f t="shared" si="76"/>
        <v>90.609646192214086</v>
      </c>
    </row>
    <row r="133" spans="1:23" x14ac:dyDescent="0.3">
      <c r="A133" s="151">
        <v>2020</v>
      </c>
      <c r="B133" s="2" t="s">
        <v>3</v>
      </c>
      <c r="C133" s="12">
        <v>2.1087609999999999</v>
      </c>
      <c r="D133" s="12">
        <v>5.0119829999999999</v>
      </c>
      <c r="E133" s="12">
        <v>23.479358999999999</v>
      </c>
      <c r="F133" s="36">
        <f>IF(C133&gt;=$C69,1,0)</f>
        <v>0</v>
      </c>
      <c r="G133" s="34">
        <f>IF(C133&lt;$C69,1,0)</f>
        <v>1</v>
      </c>
      <c r="H133" s="14">
        <f>(C133-$C69)/($C$2-$C69)</f>
        <v>-5.8399236190172767E-2</v>
      </c>
      <c r="I133" s="14">
        <f>(C133-$C69)/($C69-$C$3)</f>
        <v>-0.62612144632063027</v>
      </c>
      <c r="J133" s="154">
        <f t="shared" si="59"/>
        <v>-0.62612144632063027</v>
      </c>
      <c r="K133" s="155">
        <f t="shared" si="60"/>
        <v>81.216356610381098</v>
      </c>
      <c r="L133" s="36">
        <f>IF(D133&gt;=$D69,1,0)</f>
        <v>1</v>
      </c>
      <c r="M133" s="34">
        <f>IF(D133&lt;$D69,1,0)</f>
        <v>0</v>
      </c>
      <c r="N133" s="14">
        <f>(D133-$D69)/($D$2-$D69)</f>
        <v>6.4435029511715244E-2</v>
      </c>
      <c r="O133" s="14">
        <f>(D133-$D69)/($D69-$D$3)</f>
        <v>0.33919209476862355</v>
      </c>
      <c r="P133" s="19">
        <f t="shared" si="69"/>
        <v>6.4435029511715244E-2</v>
      </c>
      <c r="Q133" s="116">
        <f t="shared" si="70"/>
        <v>101.93305088535146</v>
      </c>
      <c r="R133" s="36">
        <f>IF(E133&gt;=$E69,1,0)</f>
        <v>0</v>
      </c>
      <c r="S133" s="34">
        <f>IF(E133&lt;$E69,1,0)</f>
        <v>1</v>
      </c>
      <c r="T133" s="14">
        <f>(E133-$E69)/($E$2-$E69)</f>
        <v>-0.33749558106792665</v>
      </c>
      <c r="U133" s="14">
        <f>(E133-$E69)/($E69-$E$3)</f>
        <v>-0.67007815405454363</v>
      </c>
      <c r="V133" s="19">
        <f t="shared" si="75"/>
        <v>-0.67007815405454363</v>
      </c>
      <c r="W133" s="19">
        <f t="shared" si="76"/>
        <v>79.897655378363694</v>
      </c>
    </row>
    <row r="134" spans="1:23" x14ac:dyDescent="0.3">
      <c r="A134" s="151">
        <v>2020</v>
      </c>
      <c r="B134" s="2" t="s">
        <v>4</v>
      </c>
      <c r="C134" s="12">
        <v>1.8211979999999999</v>
      </c>
      <c r="D134" s="12">
        <v>6.5137599999999996</v>
      </c>
      <c r="E134" s="12">
        <v>24.620450999999999</v>
      </c>
      <c r="F134" s="36">
        <f t="shared" ref="F134:F164" si="77">IF(C134&gt;=$C70,1,0)</f>
        <v>0</v>
      </c>
      <c r="G134" s="34">
        <f t="shared" ref="G134:G164" si="78">IF(C134&lt;$C70,1,0)</f>
        <v>1</v>
      </c>
      <c r="H134" s="14">
        <f t="shared" ref="H134:H164" si="79">(C134-$C70)/($C$2-$C70)</f>
        <v>-3.6899086340749947E-2</v>
      </c>
      <c r="I134" s="14">
        <f t="shared" ref="I134:I164" si="80">(C134-$C70)/($C70-$C$3)</f>
        <v>-0.65360545260678371</v>
      </c>
      <c r="J134" s="154">
        <f t="shared" si="59"/>
        <v>-0.65360545260678371</v>
      </c>
      <c r="K134" s="155">
        <f t="shared" si="60"/>
        <v>80.391836421796484</v>
      </c>
      <c r="L134" s="36">
        <f t="shared" ref="L134:L164" si="81">IF(D134&gt;=$D70,1,0)</f>
        <v>1</v>
      </c>
      <c r="M134" s="34">
        <f t="shared" ref="M134:M164" si="82">IF(D134&lt;$D70,1,0)</f>
        <v>0</v>
      </c>
      <c r="N134" s="14">
        <f t="shared" ref="N134:N164" si="83">(D134-$D70)/($D$2-$D70)</f>
        <v>0.20864734140535532</v>
      </c>
      <c r="O134" s="14">
        <f t="shared" ref="O134:O164" si="84">(D134-$D70)/($D70-$D$3)</f>
        <v>1.2440079692499642</v>
      </c>
      <c r="P134" s="19">
        <f t="shared" ref="P134:P164" si="85">(N134*L134)+(O134*M134)</f>
        <v>0.20864734140535532</v>
      </c>
      <c r="Q134" s="116">
        <f t="shared" ref="Q134:Q164" si="86">(P134*30)+100</f>
        <v>106.25942024216066</v>
      </c>
      <c r="R134" s="36">
        <f t="shared" ref="R134:R164" si="87">IF(E134&gt;=$E70,1,0)</f>
        <v>0</v>
      </c>
      <c r="S134" s="34">
        <f t="shared" ref="S134:S164" si="88">IF(E134&lt;$E70,1,0)</f>
        <v>1</v>
      </c>
      <c r="T134" s="14">
        <f t="shared" ref="T134:T164" si="89">(E134-$E70)/($E$2-$E70)</f>
        <v>-0.28587168250502243</v>
      </c>
      <c r="U134" s="14">
        <f t="shared" ref="U134:U164" si="90">(E134-$E70)/($E70-$E$3)</f>
        <v>-0.59444093641479268</v>
      </c>
      <c r="V134" s="19">
        <f t="shared" ref="V134:V164" si="91">(T134*R134)+(U134*S134)</f>
        <v>-0.59444093641479268</v>
      </c>
      <c r="W134" s="19">
        <f t="shared" ref="W134:W164" si="92">(V134*30)+100</f>
        <v>82.166771907556225</v>
      </c>
    </row>
    <row r="135" spans="1:23" x14ac:dyDescent="0.3">
      <c r="A135" s="151">
        <v>2020</v>
      </c>
      <c r="B135" s="2" t="s">
        <v>5</v>
      </c>
      <c r="C135" s="12">
        <v>2.330508</v>
      </c>
      <c r="D135" s="12">
        <v>4.2319749999999994</v>
      </c>
      <c r="E135" s="12">
        <v>23.854994999999999</v>
      </c>
      <c r="F135" s="36">
        <f t="shared" si="77"/>
        <v>0</v>
      </c>
      <c r="G135" s="34">
        <f t="shared" si="78"/>
        <v>1</v>
      </c>
      <c r="H135" s="14">
        <f t="shared" si="79"/>
        <v>-4.4715819106051234E-2</v>
      </c>
      <c r="I135" s="14">
        <f t="shared" si="80"/>
        <v>-0.49263976173347396</v>
      </c>
      <c r="J135" s="154">
        <f t="shared" si="59"/>
        <v>-0.49263976173347396</v>
      </c>
      <c r="K135" s="155">
        <f t="shared" si="60"/>
        <v>85.220807147995785</v>
      </c>
      <c r="L135" s="36">
        <f t="shared" si="81"/>
        <v>1</v>
      </c>
      <c r="M135" s="34">
        <f t="shared" si="82"/>
        <v>0</v>
      </c>
      <c r="N135" s="14">
        <f t="shared" si="83"/>
        <v>4.8403090171908303E-2</v>
      </c>
      <c r="O135" s="14">
        <f t="shared" si="84"/>
        <v>0.37408935228111306</v>
      </c>
      <c r="P135" s="19">
        <f t="shared" si="85"/>
        <v>4.8403090171908303E-2</v>
      </c>
      <c r="Q135" s="116">
        <f t="shared" si="86"/>
        <v>101.45209270515726</v>
      </c>
      <c r="R135" s="36">
        <f t="shared" si="87"/>
        <v>0</v>
      </c>
      <c r="S135" s="34">
        <f t="shared" si="88"/>
        <v>1</v>
      </c>
      <c r="T135" s="14">
        <f t="shared" si="89"/>
        <v>-0.28223502350774693</v>
      </c>
      <c r="U135" s="14">
        <f t="shared" si="90"/>
        <v>-0.62312568126582557</v>
      </c>
      <c r="V135" s="19">
        <f t="shared" si="91"/>
        <v>-0.62312568126582557</v>
      </c>
      <c r="W135" s="19">
        <f t="shared" si="92"/>
        <v>81.306229562025237</v>
      </c>
    </row>
    <row r="136" spans="1:23" x14ac:dyDescent="0.3">
      <c r="A136" s="151">
        <v>2020</v>
      </c>
      <c r="B136" s="2" t="s">
        <v>6</v>
      </c>
      <c r="C136" s="12">
        <v>5.8548859999999996</v>
      </c>
      <c r="D136" s="12">
        <v>6.399813</v>
      </c>
      <c r="E136" s="12">
        <v>29.683534999999999</v>
      </c>
      <c r="F136" s="36">
        <f t="shared" si="77"/>
        <v>0</v>
      </c>
      <c r="G136" s="34">
        <f t="shared" si="78"/>
        <v>1</v>
      </c>
      <c r="H136" s="14">
        <f t="shared" si="79"/>
        <v>-0.16801316378069592</v>
      </c>
      <c r="I136" s="14">
        <f t="shared" si="80"/>
        <v>-0.35627879355913311</v>
      </c>
      <c r="J136" s="14">
        <f t="shared" si="59"/>
        <v>-0.35627879355913311</v>
      </c>
      <c r="K136" s="153">
        <f t="shared" si="60"/>
        <v>89.311636193226008</v>
      </c>
      <c r="L136" s="36">
        <f t="shared" si="81"/>
        <v>1</v>
      </c>
      <c r="M136" s="34">
        <f t="shared" si="82"/>
        <v>0</v>
      </c>
      <c r="N136" s="14">
        <f t="shared" si="83"/>
        <v>0.14486973207689949</v>
      </c>
      <c r="O136" s="14">
        <f t="shared" si="84"/>
        <v>0.58726668492650402</v>
      </c>
      <c r="P136" s="19">
        <f t="shared" si="85"/>
        <v>0.14486973207689949</v>
      </c>
      <c r="Q136" s="116">
        <f t="shared" si="86"/>
        <v>104.34609196230699</v>
      </c>
      <c r="R136" s="36">
        <f t="shared" si="87"/>
        <v>0</v>
      </c>
      <c r="S136" s="34">
        <f t="shared" si="88"/>
        <v>1</v>
      </c>
      <c r="T136" s="14">
        <f t="shared" si="89"/>
        <v>-0.42918022784493393</v>
      </c>
      <c r="U136" s="14">
        <f t="shared" si="90"/>
        <v>-0.50740778384664476</v>
      </c>
      <c r="V136" s="19">
        <f t="shared" si="91"/>
        <v>-0.50740778384664476</v>
      </c>
      <c r="W136" s="19">
        <f t="shared" si="92"/>
        <v>84.777766484600662</v>
      </c>
    </row>
    <row r="137" spans="1:23" x14ac:dyDescent="0.3">
      <c r="A137" s="151">
        <v>2020</v>
      </c>
      <c r="B137" s="2" t="s">
        <v>7</v>
      </c>
      <c r="C137" s="12">
        <v>1.666687</v>
      </c>
      <c r="D137" s="12">
        <v>4.9769549999999994</v>
      </c>
      <c r="E137" s="12">
        <v>21.263403</v>
      </c>
      <c r="F137" s="36">
        <f t="shared" si="77"/>
        <v>0</v>
      </c>
      <c r="G137" s="34">
        <f t="shared" si="78"/>
        <v>1</v>
      </c>
      <c r="H137" s="14">
        <f t="shared" si="79"/>
        <v>-4.727036128086138E-2</v>
      </c>
      <c r="I137" s="14">
        <f t="shared" si="80"/>
        <v>-0.79769221423947245</v>
      </c>
      <c r="J137" s="14">
        <f t="shared" si="59"/>
        <v>-0.79769221423947245</v>
      </c>
      <c r="K137" s="153">
        <f t="shared" si="60"/>
        <v>76.069233572815818</v>
      </c>
      <c r="L137" s="36">
        <f t="shared" si="81"/>
        <v>1</v>
      </c>
      <c r="M137" s="34">
        <f t="shared" si="82"/>
        <v>0</v>
      </c>
      <c r="N137" s="14">
        <f t="shared" si="83"/>
        <v>0.10201990451689541</v>
      </c>
      <c r="O137" s="14">
        <f t="shared" si="84"/>
        <v>0.7366284112105117</v>
      </c>
      <c r="P137" s="19">
        <f t="shared" si="85"/>
        <v>0.10201990451689541</v>
      </c>
      <c r="Q137" s="116">
        <f t="shared" si="86"/>
        <v>103.06059713550687</v>
      </c>
      <c r="R137" s="36">
        <f t="shared" si="87"/>
        <v>0</v>
      </c>
      <c r="S137" s="34">
        <f t="shared" si="88"/>
        <v>1</v>
      </c>
      <c r="T137" s="14">
        <f t="shared" si="89"/>
        <v>-0.2875383133936687</v>
      </c>
      <c r="U137" s="14">
        <f t="shared" si="90"/>
        <v>-0.74978159789412124</v>
      </c>
      <c r="V137" s="19">
        <f t="shared" si="91"/>
        <v>-0.74978159789412124</v>
      </c>
      <c r="W137" s="19">
        <f t="shared" si="92"/>
        <v>77.506552063176358</v>
      </c>
    </row>
    <row r="138" spans="1:23" x14ac:dyDescent="0.3">
      <c r="A138" s="151">
        <v>2020</v>
      </c>
      <c r="B138" s="2" t="s">
        <v>8</v>
      </c>
      <c r="C138" s="12">
        <v>3.3677769999999998</v>
      </c>
      <c r="D138" s="12">
        <v>5.9662629999999996</v>
      </c>
      <c r="E138" s="12">
        <v>27.654995999999997</v>
      </c>
      <c r="F138" s="36">
        <f t="shared" si="77"/>
        <v>0</v>
      </c>
      <c r="G138" s="34">
        <f t="shared" si="78"/>
        <v>1</v>
      </c>
      <c r="H138" s="14">
        <f t="shared" si="79"/>
        <v>-9.9089836137876447E-2</v>
      </c>
      <c r="I138" s="14">
        <f t="shared" si="80"/>
        <v>-0.47533454518370444</v>
      </c>
      <c r="J138" s="14">
        <f t="shared" si="59"/>
        <v>-0.47533454518370444</v>
      </c>
      <c r="K138" s="113">
        <f t="shared" si="60"/>
        <v>85.739963644488867</v>
      </c>
      <c r="L138" s="36">
        <f t="shared" si="81"/>
        <v>1</v>
      </c>
      <c r="M138" s="34">
        <f t="shared" si="82"/>
        <v>0</v>
      </c>
      <c r="N138" s="14">
        <f t="shared" si="83"/>
        <v>8.3219848041778302E-2</v>
      </c>
      <c r="O138" s="14">
        <f t="shared" si="84"/>
        <v>0.29915531959399549</v>
      </c>
      <c r="P138" s="19">
        <f t="shared" si="85"/>
        <v>8.3219848041778302E-2</v>
      </c>
      <c r="Q138" s="116">
        <f t="shared" si="86"/>
        <v>102.49659544125335</v>
      </c>
      <c r="R138" s="36">
        <f t="shared" si="87"/>
        <v>0</v>
      </c>
      <c r="S138" s="34">
        <f t="shared" si="88"/>
        <v>1</v>
      </c>
      <c r="T138" s="14">
        <f t="shared" si="89"/>
        <v>-0.34797046844213259</v>
      </c>
      <c r="U138" s="14">
        <f t="shared" si="90"/>
        <v>-0.52709080555242427</v>
      </c>
      <c r="V138" s="19">
        <f t="shared" si="91"/>
        <v>-0.52709080555242427</v>
      </c>
      <c r="W138" s="19">
        <f t="shared" si="92"/>
        <v>84.187275833427265</v>
      </c>
    </row>
    <row r="139" spans="1:23" x14ac:dyDescent="0.3">
      <c r="A139" s="151">
        <v>2020</v>
      </c>
      <c r="B139" s="2" t="s">
        <v>9</v>
      </c>
      <c r="C139" s="12">
        <v>13.687469</v>
      </c>
      <c r="D139" s="12">
        <v>10.523719999999999</v>
      </c>
      <c r="E139" s="12">
        <v>48.053342000000001</v>
      </c>
      <c r="F139" s="36">
        <f t="shared" si="77"/>
        <v>0</v>
      </c>
      <c r="G139" s="34">
        <f t="shared" si="78"/>
        <v>1</v>
      </c>
      <c r="H139" s="14">
        <f t="shared" si="79"/>
        <v>-0.80454638890683461</v>
      </c>
      <c r="I139" s="14">
        <f t="shared" si="80"/>
        <v>-0.25099224126147934</v>
      </c>
      <c r="J139" s="14">
        <f t="shared" si="59"/>
        <v>-0.25099224126147934</v>
      </c>
      <c r="K139" s="113">
        <f t="shared" si="60"/>
        <v>92.470232762155618</v>
      </c>
      <c r="L139" s="36">
        <f t="shared" si="81"/>
        <v>1</v>
      </c>
      <c r="M139" s="34">
        <f t="shared" si="82"/>
        <v>0</v>
      </c>
      <c r="N139" s="14">
        <f t="shared" si="83"/>
        <v>0.23062006615720632</v>
      </c>
      <c r="O139" s="14">
        <f t="shared" si="84"/>
        <v>0.23452550818888426</v>
      </c>
      <c r="P139" s="19">
        <f t="shared" si="85"/>
        <v>0.23062006615720632</v>
      </c>
      <c r="Q139" s="116">
        <f t="shared" si="86"/>
        <v>106.91860198471619</v>
      </c>
      <c r="R139" s="36">
        <f t="shared" si="87"/>
        <v>0</v>
      </c>
      <c r="S139" s="34">
        <f t="shared" si="88"/>
        <v>1</v>
      </c>
      <c r="T139" s="14">
        <f t="shared" si="89"/>
        <v>-1.0382699823125174</v>
      </c>
      <c r="U139" s="14">
        <f t="shared" si="90"/>
        <v>-0.28017443612086401</v>
      </c>
      <c r="V139" s="19">
        <f t="shared" si="91"/>
        <v>-0.28017443612086401</v>
      </c>
      <c r="W139" s="19">
        <f t="shared" si="92"/>
        <v>91.594766916374084</v>
      </c>
    </row>
    <row r="140" spans="1:23" x14ac:dyDescent="0.3">
      <c r="A140" s="151">
        <v>2020</v>
      </c>
      <c r="B140" s="2" t="s">
        <v>10</v>
      </c>
      <c r="C140" s="12">
        <v>2.6226879999999997</v>
      </c>
      <c r="D140" s="12">
        <v>6.8657349999999999</v>
      </c>
      <c r="E140" s="12">
        <v>27.127120999999999</v>
      </c>
      <c r="F140" s="36">
        <f t="shared" si="77"/>
        <v>0</v>
      </c>
      <c r="G140" s="34">
        <f t="shared" si="78"/>
        <v>1</v>
      </c>
      <c r="H140" s="14">
        <f t="shared" si="79"/>
        <v>-5.3989299232779099E-2</v>
      </c>
      <c r="I140" s="14">
        <f t="shared" si="80"/>
        <v>-0.46421377724001245</v>
      </c>
      <c r="J140" s="14">
        <f t="shared" si="59"/>
        <v>-0.46421377724001245</v>
      </c>
      <c r="K140" s="113">
        <f t="shared" si="60"/>
        <v>86.073586682799629</v>
      </c>
      <c r="L140" s="36">
        <f t="shared" si="81"/>
        <v>1</v>
      </c>
      <c r="M140" s="34">
        <f t="shared" si="82"/>
        <v>0</v>
      </c>
      <c r="N140" s="14">
        <f t="shared" si="83"/>
        <v>0.1384752314593872</v>
      </c>
      <c r="O140" s="14">
        <f t="shared" si="84"/>
        <v>0.43160094602031857</v>
      </c>
      <c r="P140" s="19">
        <f t="shared" si="85"/>
        <v>0.1384752314593872</v>
      </c>
      <c r="Q140" s="116">
        <f t="shared" si="86"/>
        <v>104.15425694378162</v>
      </c>
      <c r="R140" s="36">
        <f t="shared" si="87"/>
        <v>0</v>
      </c>
      <c r="S140" s="34">
        <f t="shared" si="88"/>
        <v>1</v>
      </c>
      <c r="T140" s="14">
        <f t="shared" si="89"/>
        <v>-0.41761469283042468</v>
      </c>
      <c r="U140" s="14">
        <f t="shared" si="90"/>
        <v>-0.57592628297114612</v>
      </c>
      <c r="V140" s="19">
        <f t="shared" si="91"/>
        <v>-0.57592628297114612</v>
      </c>
      <c r="W140" s="19">
        <f t="shared" si="92"/>
        <v>82.72221151086562</v>
      </c>
    </row>
    <row r="141" spans="1:23" x14ac:dyDescent="0.3">
      <c r="A141" s="151">
        <v>2020</v>
      </c>
      <c r="B141" s="2" t="s">
        <v>11</v>
      </c>
      <c r="C141" s="12">
        <v>1.423562</v>
      </c>
      <c r="D141" s="12">
        <v>5.242769</v>
      </c>
      <c r="E141" s="12">
        <v>17.528493999999998</v>
      </c>
      <c r="F141" s="36">
        <f t="shared" si="77"/>
        <v>0</v>
      </c>
      <c r="G141" s="34">
        <f t="shared" si="78"/>
        <v>1</v>
      </c>
      <c r="H141" s="14">
        <f t="shared" si="79"/>
        <v>-3.1902512415083129E-2</v>
      </c>
      <c r="I141" s="14">
        <f t="shared" si="80"/>
        <v>-1</v>
      </c>
      <c r="J141" s="14">
        <f t="shared" si="59"/>
        <v>-1</v>
      </c>
      <c r="K141" s="117">
        <f t="shared" si="60"/>
        <v>70</v>
      </c>
      <c r="L141" s="36">
        <f t="shared" si="81"/>
        <v>1</v>
      </c>
      <c r="M141" s="34">
        <f t="shared" si="82"/>
        <v>0</v>
      </c>
      <c r="N141" s="14">
        <f t="shared" si="83"/>
        <v>0.17100830458231092</v>
      </c>
      <c r="O141" s="14">
        <f t="shared" si="84"/>
        <v>2.213292293431937</v>
      </c>
      <c r="P141" s="19">
        <f t="shared" si="85"/>
        <v>0.17100830458231092</v>
      </c>
      <c r="Q141" s="116">
        <f t="shared" si="86"/>
        <v>105.13024913746932</v>
      </c>
      <c r="R141" s="36">
        <f t="shared" si="87"/>
        <v>0</v>
      </c>
      <c r="S141" s="34">
        <f t="shared" si="88"/>
        <v>1</v>
      </c>
      <c r="T141" s="14">
        <f t="shared" si="89"/>
        <v>-0.16507086183499964</v>
      </c>
      <c r="U141" s="14">
        <f t="shared" si="90"/>
        <v>-1</v>
      </c>
      <c r="V141" s="19">
        <f t="shared" si="91"/>
        <v>-1</v>
      </c>
      <c r="W141" s="35">
        <f t="shared" si="92"/>
        <v>70</v>
      </c>
    </row>
    <row r="142" spans="1:23" x14ac:dyDescent="0.3">
      <c r="A142" s="151">
        <v>2020</v>
      </c>
      <c r="B142" s="2" t="s">
        <v>12</v>
      </c>
      <c r="C142" s="12">
        <v>2.7196560000000001</v>
      </c>
      <c r="D142" s="12">
        <v>5.3834989999999996</v>
      </c>
      <c r="E142" s="12">
        <v>27.409162999999999</v>
      </c>
      <c r="F142" s="36">
        <f t="shared" si="77"/>
        <v>0</v>
      </c>
      <c r="G142" s="34">
        <f t="shared" si="78"/>
        <v>1</v>
      </c>
      <c r="H142" s="14">
        <f t="shared" si="79"/>
        <v>-5.7590299204611471E-2</v>
      </c>
      <c r="I142" s="14">
        <f t="shared" si="80"/>
        <v>-0.45889621162971472</v>
      </c>
      <c r="J142" s="14">
        <f t="shared" si="59"/>
        <v>-0.45889621162971472</v>
      </c>
      <c r="K142" s="153">
        <f t="shared" si="60"/>
        <v>86.233113651108553</v>
      </c>
      <c r="L142" s="36">
        <f t="shared" si="81"/>
        <v>1</v>
      </c>
      <c r="M142" s="34">
        <f t="shared" si="82"/>
        <v>0</v>
      </c>
      <c r="N142" s="14">
        <f t="shared" si="83"/>
        <v>4.6952013081652345E-2</v>
      </c>
      <c r="O142" s="14">
        <f t="shared" si="84"/>
        <v>0.18408253683791298</v>
      </c>
      <c r="P142" s="19">
        <f t="shared" si="85"/>
        <v>4.6952013081652345E-2</v>
      </c>
      <c r="Q142" s="116">
        <f t="shared" si="86"/>
        <v>101.40856039244957</v>
      </c>
      <c r="R142" s="36">
        <f t="shared" si="87"/>
        <v>0</v>
      </c>
      <c r="S142" s="34">
        <f t="shared" si="88"/>
        <v>1</v>
      </c>
      <c r="T142" s="14">
        <f t="shared" si="89"/>
        <v>-0.47966841662460058</v>
      </c>
      <c r="U142" s="14">
        <f t="shared" si="90"/>
        <v>-0.59059159486759272</v>
      </c>
      <c r="V142" s="19">
        <f t="shared" si="91"/>
        <v>-0.59059159486759272</v>
      </c>
      <c r="W142" s="19">
        <f t="shared" si="92"/>
        <v>82.282252153972223</v>
      </c>
    </row>
    <row r="143" spans="1:23" x14ac:dyDescent="0.3">
      <c r="A143" s="151">
        <v>2020</v>
      </c>
      <c r="B143" s="2" t="s">
        <v>13</v>
      </c>
      <c r="C143" s="12">
        <v>5.2849699999999995</v>
      </c>
      <c r="D143" s="12">
        <v>7.0061139999999993</v>
      </c>
      <c r="E143" s="12">
        <v>33.445307999999997</v>
      </c>
      <c r="F143" s="36">
        <f t="shared" si="77"/>
        <v>0</v>
      </c>
      <c r="G143" s="34">
        <f t="shared" si="78"/>
        <v>1</v>
      </c>
      <c r="H143" s="14">
        <f t="shared" si="79"/>
        <v>-0.19687402355690209</v>
      </c>
      <c r="I143" s="14">
        <f t="shared" si="80"/>
        <v>-0.42876450423891554</v>
      </c>
      <c r="J143" s="14">
        <f t="shared" si="59"/>
        <v>-0.42876450423891554</v>
      </c>
      <c r="K143" s="153">
        <f t="shared" si="60"/>
        <v>87.137064872832539</v>
      </c>
      <c r="L143" s="36">
        <f t="shared" si="81"/>
        <v>1</v>
      </c>
      <c r="M143" s="34">
        <f t="shared" si="82"/>
        <v>0</v>
      </c>
      <c r="N143" s="14">
        <f t="shared" si="83"/>
        <v>0.19547515572939292</v>
      </c>
      <c r="O143" s="14">
        <f t="shared" si="84"/>
        <v>0.77281835591430548</v>
      </c>
      <c r="P143" s="19">
        <f t="shared" si="85"/>
        <v>0.19547515572939292</v>
      </c>
      <c r="Q143" s="116">
        <f t="shared" si="86"/>
        <v>105.86425467188178</v>
      </c>
      <c r="R143" s="36">
        <f t="shared" si="87"/>
        <v>0</v>
      </c>
      <c r="S143" s="34">
        <f t="shared" si="88"/>
        <v>1</v>
      </c>
      <c r="T143" s="14">
        <f t="shared" si="89"/>
        <v>-0.75626193961921051</v>
      </c>
      <c r="U143" s="14">
        <f t="shared" si="90"/>
        <v>-0.5064669491778736</v>
      </c>
      <c r="V143" s="19">
        <f t="shared" si="91"/>
        <v>-0.5064669491778736</v>
      </c>
      <c r="W143" s="19">
        <f t="shared" si="92"/>
        <v>84.805991524663796</v>
      </c>
    </row>
    <row r="144" spans="1:23" x14ac:dyDescent="0.3">
      <c r="A144" s="151">
        <v>2020</v>
      </c>
      <c r="B144" s="2" t="s">
        <v>14</v>
      </c>
      <c r="C144" s="12">
        <v>12.456393</v>
      </c>
      <c r="D144" s="12">
        <v>6.2755029999999996</v>
      </c>
      <c r="E144" s="12">
        <v>42.469836000000001</v>
      </c>
      <c r="F144" s="36">
        <f t="shared" si="77"/>
        <v>0</v>
      </c>
      <c r="G144" s="34">
        <f t="shared" si="78"/>
        <v>1</v>
      </c>
      <c r="H144" s="14">
        <f t="shared" si="79"/>
        <v>-0.67765981872626624</v>
      </c>
      <c r="I144" s="14">
        <f t="shared" si="80"/>
        <v>-0.27669683830448782</v>
      </c>
      <c r="J144" s="14">
        <f t="shared" si="59"/>
        <v>-0.27669683830448782</v>
      </c>
      <c r="K144" s="153">
        <f t="shared" si="60"/>
        <v>91.699094850865364</v>
      </c>
      <c r="L144" s="36">
        <f t="shared" si="81"/>
        <v>0</v>
      </c>
      <c r="M144" s="34">
        <f t="shared" si="82"/>
        <v>1</v>
      </c>
      <c r="N144" s="14">
        <f t="shared" si="83"/>
        <v>-2.2872894327328249E-2</v>
      </c>
      <c r="O144" s="14">
        <f t="shared" si="84"/>
        <v>-4.8463847682925304E-2</v>
      </c>
      <c r="P144" s="19">
        <f t="shared" si="85"/>
        <v>-4.8463847682925304E-2</v>
      </c>
      <c r="Q144" s="116">
        <f t="shared" si="86"/>
        <v>98.546084569512246</v>
      </c>
      <c r="R144" s="36">
        <f t="shared" si="87"/>
        <v>0</v>
      </c>
      <c r="S144" s="34">
        <f t="shared" si="88"/>
        <v>1</v>
      </c>
      <c r="T144" s="14">
        <f t="shared" si="89"/>
        <v>-0.63961308597062327</v>
      </c>
      <c r="U144" s="14">
        <f t="shared" si="90"/>
        <v>-0.31135936917506679</v>
      </c>
      <c r="V144" s="19">
        <f t="shared" si="91"/>
        <v>-0.31135936917506679</v>
      </c>
      <c r="W144" s="19">
        <f t="shared" si="92"/>
        <v>90.659218924747989</v>
      </c>
    </row>
    <row r="145" spans="1:23" x14ac:dyDescent="0.3">
      <c r="A145" s="151">
        <v>2020</v>
      </c>
      <c r="B145" s="2" t="s">
        <v>15</v>
      </c>
      <c r="C145" s="12">
        <v>6.612616</v>
      </c>
      <c r="D145" s="12">
        <v>3.7525439999999999</v>
      </c>
      <c r="E145" s="12">
        <v>29.810502999999997</v>
      </c>
      <c r="F145" s="36">
        <f t="shared" si="77"/>
        <v>0</v>
      </c>
      <c r="G145" s="34">
        <f t="shared" si="78"/>
        <v>1</v>
      </c>
      <c r="H145" s="14">
        <f t="shared" si="79"/>
        <v>-0.28568686914121538</v>
      </c>
      <c r="I145" s="14">
        <f t="shared" si="80"/>
        <v>-0.4109598246769508</v>
      </c>
      <c r="J145" s="14">
        <f t="shared" si="59"/>
        <v>-0.4109598246769508</v>
      </c>
      <c r="K145" s="153">
        <f t="shared" si="60"/>
        <v>87.671205259691476</v>
      </c>
      <c r="L145" s="36">
        <f t="shared" si="81"/>
        <v>1</v>
      </c>
      <c r="M145" s="34">
        <f t="shared" si="82"/>
        <v>0</v>
      </c>
      <c r="N145" s="14">
        <f t="shared" si="83"/>
        <v>3.6457253526157453E-2</v>
      </c>
      <c r="O145" s="14">
        <f t="shared" si="84"/>
        <v>0.37048921153458364</v>
      </c>
      <c r="P145" s="19">
        <f t="shared" si="85"/>
        <v>3.6457253526157453E-2</v>
      </c>
      <c r="Q145" s="116">
        <f t="shared" si="86"/>
        <v>101.09371760578472</v>
      </c>
      <c r="R145" s="36">
        <f t="shared" si="87"/>
        <v>0</v>
      </c>
      <c r="S145" s="34">
        <f t="shared" si="88"/>
        <v>1</v>
      </c>
      <c r="T145" s="14">
        <f t="shared" si="89"/>
        <v>-0.47450825493199461</v>
      </c>
      <c r="U145" s="14">
        <f t="shared" si="90"/>
        <v>-0.52132965498190165</v>
      </c>
      <c r="V145" s="19">
        <f t="shared" si="91"/>
        <v>-0.52132965498190165</v>
      </c>
      <c r="W145" s="19">
        <f t="shared" si="92"/>
        <v>84.360110350542953</v>
      </c>
    </row>
    <row r="146" spans="1:23" x14ac:dyDescent="0.3">
      <c r="A146" s="151">
        <v>2020</v>
      </c>
      <c r="B146" s="2" t="s">
        <v>16</v>
      </c>
      <c r="C146" s="12">
        <v>2.8905339999999997</v>
      </c>
      <c r="D146" s="12">
        <v>6.9714899999999993</v>
      </c>
      <c r="E146" s="12">
        <v>29.400570999999999</v>
      </c>
      <c r="F146" s="36">
        <f t="shared" si="77"/>
        <v>0</v>
      </c>
      <c r="G146" s="34">
        <f t="shared" si="78"/>
        <v>1</v>
      </c>
      <c r="H146" s="14">
        <f t="shared" si="79"/>
        <v>-7.945042054424005E-2</v>
      </c>
      <c r="I146" s="14">
        <f t="shared" si="80"/>
        <v>-0.50104656375399736</v>
      </c>
      <c r="J146" s="154">
        <f t="shared" si="59"/>
        <v>-0.50104656375399736</v>
      </c>
      <c r="K146" s="155">
        <f t="shared" si="60"/>
        <v>84.968603087380075</v>
      </c>
      <c r="L146" s="36">
        <f t="shared" si="81"/>
        <v>1</v>
      </c>
      <c r="M146" s="34">
        <f t="shared" si="82"/>
        <v>0</v>
      </c>
      <c r="N146" s="14">
        <f t="shared" si="83"/>
        <v>0.15989071583763323</v>
      </c>
      <c r="O146" s="14">
        <f t="shared" si="84"/>
        <v>0.52720898312558584</v>
      </c>
      <c r="P146" s="19">
        <f t="shared" si="85"/>
        <v>0.15989071583763323</v>
      </c>
      <c r="Q146" s="116">
        <f t="shared" si="86"/>
        <v>104.796721475129</v>
      </c>
      <c r="R146" s="36">
        <f t="shared" si="87"/>
        <v>0</v>
      </c>
      <c r="S146" s="34">
        <f t="shared" si="88"/>
        <v>1</v>
      </c>
      <c r="T146" s="14">
        <f t="shared" si="89"/>
        <v>-0.39037185056817947</v>
      </c>
      <c r="U146" s="14">
        <f t="shared" si="90"/>
        <v>-0.49817612382119492</v>
      </c>
      <c r="V146" s="19">
        <f t="shared" si="91"/>
        <v>-0.49817612382119492</v>
      </c>
      <c r="W146" s="19">
        <f t="shared" si="92"/>
        <v>85.054716285364151</v>
      </c>
    </row>
    <row r="147" spans="1:23" x14ac:dyDescent="0.3">
      <c r="A147" s="151">
        <v>2020</v>
      </c>
      <c r="B147" s="2" t="s">
        <v>17</v>
      </c>
      <c r="C147" s="12">
        <v>2.895743</v>
      </c>
      <c r="D147" s="12">
        <v>5.6715439999999999</v>
      </c>
      <c r="E147" s="12">
        <v>24.859392999999997</v>
      </c>
      <c r="F147" s="36">
        <f t="shared" si="77"/>
        <v>0</v>
      </c>
      <c r="G147" s="34">
        <f t="shared" si="78"/>
        <v>1</v>
      </c>
      <c r="H147" s="14">
        <f t="shared" si="79"/>
        <v>-8.0250813992848863E-2</v>
      </c>
      <c r="I147" s="14">
        <f t="shared" si="80"/>
        <v>-0.50241596020898671</v>
      </c>
      <c r="J147" s="154">
        <f t="shared" si="59"/>
        <v>-0.50241596020898671</v>
      </c>
      <c r="K147" s="155">
        <f t="shared" si="60"/>
        <v>84.927521193730399</v>
      </c>
      <c r="L147" s="36">
        <f t="shared" si="81"/>
        <v>1</v>
      </c>
      <c r="M147" s="34">
        <f t="shared" si="82"/>
        <v>0</v>
      </c>
      <c r="N147" s="14">
        <f t="shared" si="83"/>
        <v>0.15211734518222561</v>
      </c>
      <c r="O147" s="14">
        <f t="shared" si="84"/>
        <v>1.0275627087489627</v>
      </c>
      <c r="P147" s="19">
        <f t="shared" si="85"/>
        <v>0.15211734518222561</v>
      </c>
      <c r="Q147" s="116">
        <f t="shared" si="86"/>
        <v>104.56352035546676</v>
      </c>
      <c r="R147" s="36">
        <f t="shared" si="87"/>
        <v>0</v>
      </c>
      <c r="S147" s="34">
        <f t="shared" si="88"/>
        <v>1</v>
      </c>
      <c r="T147" s="14">
        <f t="shared" si="89"/>
        <v>-0.27039152419016776</v>
      </c>
      <c r="U147" s="14">
        <f t="shared" si="90"/>
        <v>-0.57457311935921518</v>
      </c>
      <c r="V147" s="19">
        <f t="shared" si="91"/>
        <v>-0.57457311935921518</v>
      </c>
      <c r="W147" s="19">
        <f t="shared" si="92"/>
        <v>82.762806419223551</v>
      </c>
    </row>
    <row r="148" spans="1:23" x14ac:dyDescent="0.3">
      <c r="A148" s="151">
        <v>2020</v>
      </c>
      <c r="B148" s="2" t="s">
        <v>18</v>
      </c>
      <c r="C148" s="12">
        <v>7.0304489999999999</v>
      </c>
      <c r="D148" s="12">
        <v>7.9840999999999998</v>
      </c>
      <c r="E148" s="12">
        <v>42.266300999999999</v>
      </c>
      <c r="F148" s="36">
        <f t="shared" si="77"/>
        <v>0</v>
      </c>
      <c r="G148" s="34">
        <f t="shared" si="78"/>
        <v>1</v>
      </c>
      <c r="H148" s="14">
        <f t="shared" si="79"/>
        <v>-0.24763914126013065</v>
      </c>
      <c r="I148" s="14">
        <f t="shared" si="80"/>
        <v>-0.35978274422719531</v>
      </c>
      <c r="J148" s="154">
        <f t="shared" si="59"/>
        <v>-0.35978274422719531</v>
      </c>
      <c r="K148" s="155">
        <f t="shared" si="60"/>
        <v>89.206517673184138</v>
      </c>
      <c r="L148" s="36">
        <f t="shared" si="81"/>
        <v>1</v>
      </c>
      <c r="M148" s="34">
        <f t="shared" si="82"/>
        <v>0</v>
      </c>
      <c r="N148" s="14">
        <f t="shared" si="83"/>
        <v>9.7670071966580688E-2</v>
      </c>
      <c r="O148" s="14">
        <f t="shared" si="84"/>
        <v>0.16867336925035384</v>
      </c>
      <c r="P148" s="19">
        <f t="shared" si="85"/>
        <v>9.7670071966580688E-2</v>
      </c>
      <c r="Q148" s="116">
        <f t="shared" si="86"/>
        <v>102.93010215899741</v>
      </c>
      <c r="R148" s="36">
        <f t="shared" si="87"/>
        <v>0</v>
      </c>
      <c r="S148" s="34">
        <f t="shared" si="88"/>
        <v>1</v>
      </c>
      <c r="T148" s="14">
        <f t="shared" si="89"/>
        <v>-0.64768552530742052</v>
      </c>
      <c r="U148" s="14">
        <f t="shared" si="90"/>
        <v>-0.31627774143588205</v>
      </c>
      <c r="V148" s="19">
        <f t="shared" si="91"/>
        <v>-0.31627774143588205</v>
      </c>
      <c r="W148" s="19">
        <f t="shared" si="92"/>
        <v>90.511667756923543</v>
      </c>
    </row>
    <row r="149" spans="1:23" x14ac:dyDescent="0.3">
      <c r="A149" s="151">
        <v>2020</v>
      </c>
      <c r="B149" s="2" t="s">
        <v>19</v>
      </c>
      <c r="C149" s="12">
        <v>4.4382199999999994</v>
      </c>
      <c r="D149" s="12">
        <v>5.858555</v>
      </c>
      <c r="E149" s="12">
        <v>27.449949</v>
      </c>
      <c r="F149" s="36">
        <f t="shared" si="77"/>
        <v>0</v>
      </c>
      <c r="G149" s="34">
        <f t="shared" si="78"/>
        <v>1</v>
      </c>
      <c r="H149" s="14">
        <f t="shared" si="79"/>
        <v>-0.12025374046986999</v>
      </c>
      <c r="I149" s="14">
        <f t="shared" si="80"/>
        <v>-0.39670497507698643</v>
      </c>
      <c r="J149" s="154">
        <f t="shared" ref="J149:J164" si="93">(H149*F149)+(I149*G149)</f>
        <v>-0.39670497507698643</v>
      </c>
      <c r="K149" s="155">
        <f t="shared" ref="K149:K164" si="94">(J149*30)+100</f>
        <v>88.098850747690406</v>
      </c>
      <c r="L149" s="36">
        <f t="shared" si="81"/>
        <v>1</v>
      </c>
      <c r="M149" s="34">
        <f t="shared" si="82"/>
        <v>0</v>
      </c>
      <c r="N149" s="14">
        <f t="shared" si="83"/>
        <v>6.6192846818724588E-2</v>
      </c>
      <c r="O149" s="14">
        <f t="shared" si="84"/>
        <v>0.22987950327422707</v>
      </c>
      <c r="P149" s="19">
        <f t="shared" si="85"/>
        <v>6.6192846818724588E-2</v>
      </c>
      <c r="Q149" s="116">
        <f t="shared" si="86"/>
        <v>101.98578540456174</v>
      </c>
      <c r="R149" s="36">
        <f t="shared" si="87"/>
        <v>0</v>
      </c>
      <c r="S149" s="34">
        <f t="shared" si="88"/>
        <v>1</v>
      </c>
      <c r="T149" s="14">
        <f t="shared" si="89"/>
        <v>-0.28491363865450103</v>
      </c>
      <c r="U149" s="14">
        <f t="shared" si="90"/>
        <v>-0.49539554932939656</v>
      </c>
      <c r="V149" s="19">
        <f t="shared" si="91"/>
        <v>-0.49539554932939656</v>
      </c>
      <c r="W149" s="19">
        <f t="shared" si="92"/>
        <v>85.138133520118103</v>
      </c>
    </row>
    <row r="150" spans="1:23" x14ac:dyDescent="0.3">
      <c r="A150" s="151">
        <v>2020</v>
      </c>
      <c r="B150" s="2" t="s">
        <v>20</v>
      </c>
      <c r="C150" s="12">
        <v>4.4790289999999997</v>
      </c>
      <c r="D150" s="12">
        <v>5.3654389999999994</v>
      </c>
      <c r="E150" s="12">
        <v>28.937137999999997</v>
      </c>
      <c r="F150" s="36">
        <f t="shared" si="77"/>
        <v>0</v>
      </c>
      <c r="G150" s="34">
        <f t="shared" si="78"/>
        <v>1</v>
      </c>
      <c r="H150" s="14">
        <f t="shared" si="79"/>
        <v>-0.11056953053239113</v>
      </c>
      <c r="I150" s="14">
        <f t="shared" si="80"/>
        <v>-0.37515858934623153</v>
      </c>
      <c r="J150" s="154">
        <f t="shared" si="93"/>
        <v>-0.37515858934623153</v>
      </c>
      <c r="K150" s="155">
        <f t="shared" si="94"/>
        <v>88.745242319613055</v>
      </c>
      <c r="L150" s="36">
        <f t="shared" si="81"/>
        <v>1</v>
      </c>
      <c r="M150" s="34">
        <f t="shared" si="82"/>
        <v>0</v>
      </c>
      <c r="N150" s="14">
        <f t="shared" si="83"/>
        <v>0.10002992350696652</v>
      </c>
      <c r="O150" s="14">
        <f t="shared" si="84"/>
        <v>0.54622822088180856</v>
      </c>
      <c r="P150" s="19">
        <f t="shared" si="85"/>
        <v>0.10002992350696652</v>
      </c>
      <c r="Q150" s="116">
        <f t="shared" si="86"/>
        <v>103.000897705209</v>
      </c>
      <c r="R150" s="36">
        <f t="shared" si="87"/>
        <v>0</v>
      </c>
      <c r="S150" s="34">
        <f t="shared" si="88"/>
        <v>1</v>
      </c>
      <c r="T150" s="14">
        <f t="shared" si="89"/>
        <v>-0.37534689613110933</v>
      </c>
      <c r="U150" s="14">
        <f t="shared" si="90"/>
        <v>-0.50377946643297611</v>
      </c>
      <c r="V150" s="19">
        <f t="shared" si="91"/>
        <v>-0.50377946643297611</v>
      </c>
      <c r="W150" s="19">
        <f t="shared" si="92"/>
        <v>84.886616007010716</v>
      </c>
    </row>
    <row r="151" spans="1:23" x14ac:dyDescent="0.3">
      <c r="A151" s="151">
        <v>2020</v>
      </c>
      <c r="B151" s="2" t="s">
        <v>21</v>
      </c>
      <c r="C151" s="12">
        <v>1.4591109999999998</v>
      </c>
      <c r="D151" s="12">
        <v>4.867864</v>
      </c>
      <c r="E151" s="12">
        <v>18.839041999999999</v>
      </c>
      <c r="F151" s="36">
        <f t="shared" si="77"/>
        <v>0</v>
      </c>
      <c r="G151" s="34">
        <f t="shared" si="78"/>
        <v>1</v>
      </c>
      <c r="H151" s="14">
        <f t="shared" si="79"/>
        <v>-3.5717376543120453E-2</v>
      </c>
      <c r="I151" s="14">
        <f t="shared" si="80"/>
        <v>-0.95413789722471665</v>
      </c>
      <c r="J151" s="154">
        <f t="shared" si="93"/>
        <v>-0.95413789722471665</v>
      </c>
      <c r="K151" s="155">
        <f t="shared" si="94"/>
        <v>71.375863083258508</v>
      </c>
      <c r="L151" s="36">
        <f t="shared" si="81"/>
        <v>1</v>
      </c>
      <c r="M151" s="34">
        <f t="shared" si="82"/>
        <v>0</v>
      </c>
      <c r="N151" s="14">
        <f t="shared" si="83"/>
        <v>0.14610898663789396</v>
      </c>
      <c r="O151" s="14">
        <f t="shared" si="84"/>
        <v>2.0325453095705024</v>
      </c>
      <c r="P151" s="19">
        <f t="shared" si="85"/>
        <v>0.14610898663789396</v>
      </c>
      <c r="Q151" s="116">
        <f t="shared" si="86"/>
        <v>104.38326959913682</v>
      </c>
      <c r="R151" s="36">
        <f t="shared" si="87"/>
        <v>0</v>
      </c>
      <c r="S151" s="34">
        <f t="shared" si="88"/>
        <v>1</v>
      </c>
      <c r="T151" s="14">
        <f t="shared" si="89"/>
        <v>-0.22047691979253617</v>
      </c>
      <c r="U151" s="14">
        <f t="shared" si="90"/>
        <v>-0.87867010642755472</v>
      </c>
      <c r="V151" s="19">
        <f t="shared" si="91"/>
        <v>-0.87867010642755472</v>
      </c>
      <c r="W151" s="19">
        <f t="shared" si="92"/>
        <v>73.639896807173358</v>
      </c>
    </row>
    <row r="152" spans="1:23" x14ac:dyDescent="0.3">
      <c r="A152" s="151">
        <v>2020</v>
      </c>
      <c r="B152" s="2" t="s">
        <v>22</v>
      </c>
      <c r="C152" s="12">
        <v>11.812374999999999</v>
      </c>
      <c r="D152" s="12">
        <v>5.8146969999999998</v>
      </c>
      <c r="E152" s="12">
        <v>45.229898999999996</v>
      </c>
      <c r="F152" s="36">
        <f t="shared" si="77"/>
        <v>0</v>
      </c>
      <c r="G152" s="34">
        <f t="shared" si="78"/>
        <v>1</v>
      </c>
      <c r="H152" s="14">
        <f t="shared" si="79"/>
        <v>-0.67276923587318438</v>
      </c>
      <c r="I152" s="14">
        <f t="shared" si="80"/>
        <v>-0.30042548956282578</v>
      </c>
      <c r="J152" s="154">
        <f t="shared" si="93"/>
        <v>-0.30042548956282578</v>
      </c>
      <c r="K152" s="155">
        <f t="shared" si="94"/>
        <v>90.987235313115221</v>
      </c>
      <c r="L152" s="36">
        <f t="shared" si="81"/>
        <v>1</v>
      </c>
      <c r="M152" s="34">
        <f t="shared" si="82"/>
        <v>0</v>
      </c>
      <c r="N152" s="14">
        <f t="shared" si="83"/>
        <v>1.7197619950904918E-2</v>
      </c>
      <c r="O152" s="14">
        <f t="shared" si="84"/>
        <v>4.9189094195621667E-2</v>
      </c>
      <c r="P152" s="19">
        <f t="shared" si="85"/>
        <v>1.7197619950904918E-2</v>
      </c>
      <c r="Q152" s="116">
        <f t="shared" si="86"/>
        <v>100.51592859852715</v>
      </c>
      <c r="R152" s="36">
        <f t="shared" si="87"/>
        <v>0</v>
      </c>
      <c r="S152" s="34">
        <f t="shared" si="88"/>
        <v>1</v>
      </c>
      <c r="T152" s="14">
        <f t="shared" si="89"/>
        <v>-0.92545141785818796</v>
      </c>
      <c r="U152" s="14">
        <f t="shared" si="90"/>
        <v>-0.31209150675757608</v>
      </c>
      <c r="V152" s="19">
        <f t="shared" si="91"/>
        <v>-0.31209150675757608</v>
      </c>
      <c r="W152" s="19">
        <f t="shared" si="92"/>
        <v>90.637254797272718</v>
      </c>
    </row>
    <row r="153" spans="1:23" x14ac:dyDescent="0.3">
      <c r="A153" s="151">
        <v>2020</v>
      </c>
      <c r="B153" s="2" t="s">
        <v>23</v>
      </c>
      <c r="C153" s="12">
        <v>6.9665569999999999</v>
      </c>
      <c r="D153" s="12">
        <v>6.2626019999999993</v>
      </c>
      <c r="E153" s="12">
        <v>36.779730999999998</v>
      </c>
      <c r="F153" s="36">
        <f t="shared" si="77"/>
        <v>0</v>
      </c>
      <c r="G153" s="34">
        <f t="shared" si="78"/>
        <v>1</v>
      </c>
      <c r="H153" s="14">
        <f t="shared" si="79"/>
        <v>-0.27215421441336313</v>
      </c>
      <c r="I153" s="14">
        <f t="shared" si="80"/>
        <v>-0.38086174115283805</v>
      </c>
      <c r="J153" s="154">
        <f t="shared" si="93"/>
        <v>-0.38086174115283805</v>
      </c>
      <c r="K153" s="155">
        <f t="shared" si="94"/>
        <v>88.574147765414864</v>
      </c>
      <c r="L153" s="36">
        <f t="shared" si="81"/>
        <v>1</v>
      </c>
      <c r="M153" s="34">
        <f t="shared" si="82"/>
        <v>0</v>
      </c>
      <c r="N153" s="14">
        <f t="shared" si="83"/>
        <v>4.8088432132766722E-2</v>
      </c>
      <c r="O153" s="14">
        <f t="shared" si="84"/>
        <v>0.1306728772628245</v>
      </c>
      <c r="P153" s="19">
        <f t="shared" si="85"/>
        <v>4.8088432132766722E-2</v>
      </c>
      <c r="Q153" s="116">
        <f t="shared" si="86"/>
        <v>101.44265296398301</v>
      </c>
      <c r="R153" s="36">
        <f t="shared" si="87"/>
        <v>0</v>
      </c>
      <c r="S153" s="34">
        <f t="shared" si="88"/>
        <v>1</v>
      </c>
      <c r="T153" s="14">
        <f t="shared" si="89"/>
        <v>-0.55266051546252981</v>
      </c>
      <c r="U153" s="14">
        <f t="shared" si="90"/>
        <v>-0.39012968842920059</v>
      </c>
      <c r="V153" s="19">
        <f t="shared" si="91"/>
        <v>-0.39012968842920059</v>
      </c>
      <c r="W153" s="19">
        <f t="shared" si="92"/>
        <v>88.296109347123988</v>
      </c>
    </row>
    <row r="154" spans="1:23" x14ac:dyDescent="0.3">
      <c r="A154" s="151">
        <v>2020</v>
      </c>
      <c r="B154" s="2" t="s">
        <v>24</v>
      </c>
      <c r="C154" s="12">
        <v>3.4717519999999999</v>
      </c>
      <c r="D154" s="12">
        <v>5.5523559999999996</v>
      </c>
      <c r="E154" s="12">
        <v>23.526751999999998</v>
      </c>
      <c r="F154" s="36">
        <f t="shared" si="77"/>
        <v>0</v>
      </c>
      <c r="G154" s="34">
        <f t="shared" si="78"/>
        <v>1</v>
      </c>
      <c r="H154" s="14">
        <f t="shared" si="79"/>
        <v>-0.17130373776009239</v>
      </c>
      <c r="I154" s="14">
        <f t="shared" si="80"/>
        <v>-0.58117533220675577</v>
      </c>
      <c r="J154" s="154">
        <f t="shared" si="93"/>
        <v>-0.58117533220675577</v>
      </c>
      <c r="K154" s="155">
        <f t="shared" si="94"/>
        <v>82.564740033797335</v>
      </c>
      <c r="L154" s="36">
        <f t="shared" si="81"/>
        <v>1</v>
      </c>
      <c r="M154" s="34">
        <f t="shared" si="82"/>
        <v>0</v>
      </c>
      <c r="N154" s="14">
        <f t="shared" si="83"/>
        <v>0.14236043082818708</v>
      </c>
      <c r="O154" s="14">
        <f t="shared" si="84"/>
        <v>0.96279367216425427</v>
      </c>
      <c r="P154" s="19">
        <f t="shared" si="85"/>
        <v>0.14236043082818708</v>
      </c>
      <c r="Q154" s="116">
        <f t="shared" si="86"/>
        <v>104.27081292484561</v>
      </c>
      <c r="R154" s="36">
        <f t="shared" si="87"/>
        <v>0</v>
      </c>
      <c r="S154" s="34">
        <f t="shared" si="88"/>
        <v>1</v>
      </c>
      <c r="T154" s="14">
        <f t="shared" si="89"/>
        <v>-0.45826703935948204</v>
      </c>
      <c r="U154" s="14">
        <f t="shared" si="90"/>
        <v>-0.71485173498458043</v>
      </c>
      <c r="V154" s="19">
        <f t="shared" si="91"/>
        <v>-0.71485173498458043</v>
      </c>
      <c r="W154" s="19">
        <f t="shared" si="92"/>
        <v>78.554447950462588</v>
      </c>
    </row>
    <row r="155" spans="1:23" x14ac:dyDescent="0.3">
      <c r="A155" s="151">
        <v>2020</v>
      </c>
      <c r="B155" s="2" t="s">
        <v>25</v>
      </c>
      <c r="C155" s="12">
        <v>3.0606789999999999</v>
      </c>
      <c r="D155" s="12">
        <v>6.7606229999999998</v>
      </c>
      <c r="E155" s="12">
        <v>22.427681999999997</v>
      </c>
      <c r="F155" s="36">
        <f t="shared" si="77"/>
        <v>0</v>
      </c>
      <c r="G155" s="34">
        <f t="shared" si="78"/>
        <v>1</v>
      </c>
      <c r="H155" s="14">
        <f t="shared" si="79"/>
        <v>-9.439479528522636E-2</v>
      </c>
      <c r="I155" s="14">
        <f t="shared" si="80"/>
        <v>-0.51112711040929204</v>
      </c>
      <c r="J155" s="154">
        <f t="shared" si="93"/>
        <v>-0.51112711040929204</v>
      </c>
      <c r="K155" s="155">
        <f t="shared" si="94"/>
        <v>84.666186687721236</v>
      </c>
      <c r="L155" s="36">
        <f t="shared" si="81"/>
        <v>1</v>
      </c>
      <c r="M155" s="34">
        <f t="shared" si="82"/>
        <v>0</v>
      </c>
      <c r="N155" s="14">
        <f t="shared" si="83"/>
        <v>0.21460581091309427</v>
      </c>
      <c r="O155" s="14">
        <f t="shared" si="84"/>
        <v>1.1279550643068645</v>
      </c>
      <c r="P155" s="19">
        <f t="shared" si="85"/>
        <v>0.21460581091309427</v>
      </c>
      <c r="Q155" s="116">
        <f t="shared" si="86"/>
        <v>106.43817432739283</v>
      </c>
      <c r="R155" s="36">
        <f t="shared" si="87"/>
        <v>0</v>
      </c>
      <c r="S155" s="34">
        <f t="shared" si="88"/>
        <v>1</v>
      </c>
      <c r="T155" s="14">
        <f t="shared" si="89"/>
        <v>-0.29025138508116238</v>
      </c>
      <c r="U155" s="14">
        <f t="shared" si="90"/>
        <v>-0.69208423507897732</v>
      </c>
      <c r="V155" s="19">
        <f t="shared" si="91"/>
        <v>-0.69208423507897732</v>
      </c>
      <c r="W155" s="19">
        <f t="shared" si="92"/>
        <v>79.237472947630678</v>
      </c>
    </row>
    <row r="156" spans="1:23" x14ac:dyDescent="0.3">
      <c r="A156" s="151">
        <v>2020</v>
      </c>
      <c r="B156" s="2" t="s">
        <v>26</v>
      </c>
      <c r="C156" s="12">
        <v>5.0047879999999996</v>
      </c>
      <c r="D156" s="12">
        <v>4.7033160000000001</v>
      </c>
      <c r="E156" s="12">
        <v>29.165016999999999</v>
      </c>
      <c r="F156" s="36">
        <f t="shared" si="77"/>
        <v>0</v>
      </c>
      <c r="G156" s="34">
        <f t="shared" si="78"/>
        <v>1</v>
      </c>
      <c r="H156" s="14">
        <f t="shared" si="79"/>
        <v>-0.19369460506424169</v>
      </c>
      <c r="I156" s="14">
        <f t="shared" si="80"/>
        <v>-0.44783742004478094</v>
      </c>
      <c r="J156" s="154">
        <f t="shared" si="93"/>
        <v>-0.44783742004478094</v>
      </c>
      <c r="K156" s="155">
        <f t="shared" si="94"/>
        <v>86.564877398656577</v>
      </c>
      <c r="L156" s="36">
        <f t="shared" si="81"/>
        <v>1</v>
      </c>
      <c r="M156" s="34">
        <f t="shared" si="82"/>
        <v>0</v>
      </c>
      <c r="N156" s="14">
        <f t="shared" si="83"/>
        <v>9.387280091158455E-2</v>
      </c>
      <c r="O156" s="14">
        <f t="shared" si="84"/>
        <v>0.77755447032306535</v>
      </c>
      <c r="P156" s="19">
        <f t="shared" si="85"/>
        <v>9.387280091158455E-2</v>
      </c>
      <c r="Q156" s="116">
        <f t="shared" si="86"/>
        <v>102.81618402734753</v>
      </c>
      <c r="R156" s="36">
        <f t="shared" si="87"/>
        <v>0</v>
      </c>
      <c r="S156" s="34">
        <f t="shared" si="88"/>
        <v>1</v>
      </c>
      <c r="T156" s="14">
        <f t="shared" si="89"/>
        <v>-0.55294501332120782</v>
      </c>
      <c r="U156" s="14">
        <f t="shared" si="90"/>
        <v>-0.5636325038823562</v>
      </c>
      <c r="V156" s="19">
        <f t="shared" si="91"/>
        <v>-0.5636325038823562</v>
      </c>
      <c r="W156" s="19">
        <f t="shared" si="92"/>
        <v>83.091024883529315</v>
      </c>
    </row>
    <row r="157" spans="1:23" x14ac:dyDescent="0.3">
      <c r="A157" s="151">
        <v>2020</v>
      </c>
      <c r="B157" s="2" t="s">
        <v>27</v>
      </c>
      <c r="C157" s="12">
        <v>3.5515629999999998</v>
      </c>
      <c r="D157" s="12">
        <v>4.866079</v>
      </c>
      <c r="E157" s="12">
        <v>28.737288999999997</v>
      </c>
      <c r="F157" s="36">
        <f t="shared" si="77"/>
        <v>0</v>
      </c>
      <c r="G157" s="34">
        <f t="shared" si="78"/>
        <v>1</v>
      </c>
      <c r="H157" s="14">
        <f t="shared" si="79"/>
        <v>-7.9289361049535073E-2</v>
      </c>
      <c r="I157" s="14">
        <f t="shared" si="80"/>
        <v>-0.40052898784663254</v>
      </c>
      <c r="J157" s="154">
        <f t="shared" si="93"/>
        <v>-0.40052898784663254</v>
      </c>
      <c r="K157" s="155">
        <f t="shared" si="94"/>
        <v>87.984130364601029</v>
      </c>
      <c r="L157" s="36">
        <f t="shared" si="81"/>
        <v>1</v>
      </c>
      <c r="M157" s="34">
        <f t="shared" si="82"/>
        <v>0</v>
      </c>
      <c r="N157" s="14">
        <f t="shared" si="83"/>
        <v>8.9179126670741973E-2</v>
      </c>
      <c r="O157" s="14">
        <f t="shared" si="84"/>
        <v>0.62291855399440299</v>
      </c>
      <c r="P157" s="19">
        <f t="shared" si="85"/>
        <v>8.9179126670741973E-2</v>
      </c>
      <c r="Q157" s="116">
        <f t="shared" si="86"/>
        <v>102.67537380012226</v>
      </c>
      <c r="R157" s="36">
        <f t="shared" si="87"/>
        <v>0</v>
      </c>
      <c r="S157" s="34">
        <f t="shared" si="88"/>
        <v>1</v>
      </c>
      <c r="T157" s="14">
        <f t="shared" si="89"/>
        <v>-0.34489846447707578</v>
      </c>
      <c r="U157" s="14">
        <f t="shared" si="90"/>
        <v>-0.49381918849183282</v>
      </c>
      <c r="V157" s="19">
        <f t="shared" si="91"/>
        <v>-0.49381918849183282</v>
      </c>
      <c r="W157" s="19">
        <f t="shared" si="92"/>
        <v>85.185424345245011</v>
      </c>
    </row>
    <row r="158" spans="1:23" x14ac:dyDescent="0.3">
      <c r="A158" s="151">
        <v>2020</v>
      </c>
      <c r="B158" s="2" t="s">
        <v>28</v>
      </c>
      <c r="C158" s="12">
        <v>1.9895699999999998</v>
      </c>
      <c r="D158" s="12">
        <v>4.6356320000000002</v>
      </c>
      <c r="E158" s="12">
        <v>22.257635000000001</v>
      </c>
      <c r="F158" s="36">
        <f t="shared" si="77"/>
        <v>0</v>
      </c>
      <c r="G158" s="34">
        <f t="shared" si="78"/>
        <v>1</v>
      </c>
      <c r="H158" s="14">
        <f t="shared" si="79"/>
        <v>-5.2645511965575389E-2</v>
      </c>
      <c r="I158" s="14">
        <f t="shared" si="80"/>
        <v>-0.64888886683274949</v>
      </c>
      <c r="J158" s="154">
        <f t="shared" si="93"/>
        <v>-0.64888886683274949</v>
      </c>
      <c r="K158" s="155">
        <f t="shared" si="94"/>
        <v>80.533333995017514</v>
      </c>
      <c r="L158" s="36">
        <f t="shared" si="81"/>
        <v>1</v>
      </c>
      <c r="M158" s="34">
        <f t="shared" si="82"/>
        <v>0</v>
      </c>
      <c r="N158" s="14">
        <f t="shared" si="83"/>
        <v>9.7632229132496098E-2</v>
      </c>
      <c r="O158" s="14">
        <f t="shared" si="84"/>
        <v>0.89269865935628612</v>
      </c>
      <c r="P158" s="19">
        <f t="shared" si="85"/>
        <v>9.7632229132496098E-2</v>
      </c>
      <c r="Q158" s="116">
        <f t="shared" si="86"/>
        <v>102.92896687397489</v>
      </c>
      <c r="R158" s="36">
        <f t="shared" si="87"/>
        <v>0</v>
      </c>
      <c r="S158" s="34">
        <f t="shared" si="88"/>
        <v>1</v>
      </c>
      <c r="T158" s="14">
        <f t="shared" si="89"/>
        <v>-0.27141901283587738</v>
      </c>
      <c r="U158" s="14">
        <f t="shared" si="90"/>
        <v>-0.68918140354631541</v>
      </c>
      <c r="V158" s="19">
        <f t="shared" si="91"/>
        <v>-0.68918140354631541</v>
      </c>
      <c r="W158" s="19">
        <f t="shared" si="92"/>
        <v>79.324557893610546</v>
      </c>
    </row>
    <row r="159" spans="1:23" x14ac:dyDescent="0.3">
      <c r="A159" s="151">
        <v>2020</v>
      </c>
      <c r="B159" s="2" t="s">
        <v>29</v>
      </c>
      <c r="C159" s="12">
        <v>5.0830359999999999</v>
      </c>
      <c r="D159" s="12">
        <v>4.9189099999999994</v>
      </c>
      <c r="E159" s="12">
        <v>29.122373</v>
      </c>
      <c r="F159" s="36">
        <f t="shared" si="77"/>
        <v>0</v>
      </c>
      <c r="G159" s="34">
        <f t="shared" si="78"/>
        <v>1</v>
      </c>
      <c r="H159" s="14">
        <f t="shared" si="79"/>
        <v>-0.12449627546069333</v>
      </c>
      <c r="I159" s="14">
        <f t="shared" si="80"/>
        <v>-0.35030557780694138</v>
      </c>
      <c r="J159" s="154">
        <f t="shared" si="93"/>
        <v>-0.35030557780694138</v>
      </c>
      <c r="K159" s="155">
        <f t="shared" si="94"/>
        <v>89.490832665791757</v>
      </c>
      <c r="L159" s="36">
        <f t="shared" si="81"/>
        <v>1</v>
      </c>
      <c r="M159" s="34">
        <f t="shared" si="82"/>
        <v>0</v>
      </c>
      <c r="N159" s="14">
        <f t="shared" si="83"/>
        <v>6.0294183134824729E-2</v>
      </c>
      <c r="O159" s="14">
        <f t="shared" si="84"/>
        <v>0.32574709559214721</v>
      </c>
      <c r="P159" s="19">
        <f t="shared" si="85"/>
        <v>6.0294183134824729E-2</v>
      </c>
      <c r="Q159" s="116">
        <f t="shared" si="86"/>
        <v>101.80882549404474</v>
      </c>
      <c r="R159" s="36">
        <f t="shared" si="87"/>
        <v>0</v>
      </c>
      <c r="S159" s="34">
        <f t="shared" si="88"/>
        <v>1</v>
      </c>
      <c r="T159" s="14">
        <f t="shared" si="89"/>
        <v>-0.33933165807802473</v>
      </c>
      <c r="U159" s="14">
        <f t="shared" si="90"/>
        <v>-0.48008569303228621</v>
      </c>
      <c r="V159" s="19">
        <f t="shared" si="91"/>
        <v>-0.48008569303228621</v>
      </c>
      <c r="W159" s="19">
        <f t="shared" si="92"/>
        <v>85.597429209031418</v>
      </c>
    </row>
    <row r="160" spans="1:23" x14ac:dyDescent="0.3">
      <c r="A160" s="151">
        <v>2020</v>
      </c>
      <c r="B160" s="2" t="s">
        <v>30</v>
      </c>
      <c r="C160" s="12">
        <v>2.5729059999999997</v>
      </c>
      <c r="D160" s="12">
        <v>5.8536700000000002</v>
      </c>
      <c r="E160" s="12">
        <v>25.609836999999999</v>
      </c>
      <c r="F160" s="36">
        <f t="shared" si="77"/>
        <v>0</v>
      </c>
      <c r="G160" s="34">
        <f t="shared" si="78"/>
        <v>1</v>
      </c>
      <c r="H160" s="14">
        <f t="shared" si="79"/>
        <v>-5.3595620667926905E-2</v>
      </c>
      <c r="I160" s="14">
        <f t="shared" si="80"/>
        <v>-0.47365393739226652</v>
      </c>
      <c r="J160" s="154">
        <f t="shared" si="93"/>
        <v>-0.47365393739226652</v>
      </c>
      <c r="K160" s="156">
        <f t="shared" si="94"/>
        <v>85.790381878232012</v>
      </c>
      <c r="L160" s="36">
        <f t="shared" si="81"/>
        <v>1</v>
      </c>
      <c r="M160" s="34">
        <f t="shared" si="82"/>
        <v>0</v>
      </c>
      <c r="N160" s="14">
        <f t="shared" si="83"/>
        <v>0.15823060261513652</v>
      </c>
      <c r="O160" s="14">
        <f t="shared" si="84"/>
        <v>0.98623814850046554</v>
      </c>
      <c r="P160" s="19">
        <f t="shared" si="85"/>
        <v>0.15823060261513652</v>
      </c>
      <c r="Q160" s="116">
        <f t="shared" si="86"/>
        <v>104.7469180784541</v>
      </c>
      <c r="R160" s="36">
        <f t="shared" si="87"/>
        <v>0</v>
      </c>
      <c r="S160" s="34">
        <f t="shared" si="88"/>
        <v>1</v>
      </c>
      <c r="T160" s="14">
        <f t="shared" si="89"/>
        <v>-0.29106244298246353</v>
      </c>
      <c r="U160" s="14">
        <f t="shared" si="90"/>
        <v>-0.56078215828389144</v>
      </c>
      <c r="V160" s="19">
        <f t="shared" si="91"/>
        <v>-0.56078215828389144</v>
      </c>
      <c r="W160" s="19">
        <f t="shared" si="92"/>
        <v>83.176535251483259</v>
      </c>
    </row>
    <row r="161" spans="1:23" x14ac:dyDescent="0.3">
      <c r="A161" s="151">
        <v>2020</v>
      </c>
      <c r="B161" s="2" t="s">
        <v>31</v>
      </c>
      <c r="C161" s="12">
        <v>3.34789</v>
      </c>
      <c r="D161" s="12">
        <v>4.9023189999999994</v>
      </c>
      <c r="E161" s="12">
        <v>26.864832</v>
      </c>
      <c r="F161" s="36">
        <f t="shared" si="77"/>
        <v>0</v>
      </c>
      <c r="G161" s="34">
        <f t="shared" si="78"/>
        <v>1</v>
      </c>
      <c r="H161" s="14">
        <f t="shared" si="79"/>
        <v>-0.10416911319680945</v>
      </c>
      <c r="I161" s="14">
        <f t="shared" si="80"/>
        <v>-0.48948529575623423</v>
      </c>
      <c r="J161" s="154">
        <f t="shared" si="93"/>
        <v>-0.48948529575623423</v>
      </c>
      <c r="K161" s="156">
        <f t="shared" si="94"/>
        <v>85.315441127312965</v>
      </c>
      <c r="L161" s="36">
        <f t="shared" si="81"/>
        <v>1</v>
      </c>
      <c r="M161" s="34">
        <f t="shared" si="82"/>
        <v>0</v>
      </c>
      <c r="N161" s="14">
        <f t="shared" si="83"/>
        <v>0.12865164574907287</v>
      </c>
      <c r="O161" s="14">
        <f t="shared" si="84"/>
        <v>1.3231932869048975</v>
      </c>
      <c r="P161" s="19">
        <f t="shared" si="85"/>
        <v>0.12865164574907287</v>
      </c>
      <c r="Q161" s="116">
        <f t="shared" si="86"/>
        <v>103.85954937247219</v>
      </c>
      <c r="R161" s="36">
        <f t="shared" si="87"/>
        <v>0</v>
      </c>
      <c r="S161" s="34">
        <f t="shared" si="88"/>
        <v>1</v>
      </c>
      <c r="T161" s="14">
        <f t="shared" si="89"/>
        <v>-0.37352420602055564</v>
      </c>
      <c r="U161" s="14">
        <f t="shared" si="90"/>
        <v>-0.56456441974619531</v>
      </c>
      <c r="V161" s="19">
        <f t="shared" si="91"/>
        <v>-0.56456441974619531</v>
      </c>
      <c r="W161" s="19">
        <f t="shared" si="92"/>
        <v>83.063067407614142</v>
      </c>
    </row>
    <row r="162" spans="1:23" x14ac:dyDescent="0.3">
      <c r="A162" s="151">
        <v>2020</v>
      </c>
      <c r="B162" s="2" t="s">
        <v>32</v>
      </c>
      <c r="C162" s="12">
        <v>8.490988999999999</v>
      </c>
      <c r="D162" s="12">
        <v>6.6278169999999994</v>
      </c>
      <c r="E162" s="12">
        <v>39.774287999999999</v>
      </c>
      <c r="F162" s="36">
        <f t="shared" si="77"/>
        <v>0</v>
      </c>
      <c r="G162" s="34">
        <f t="shared" si="78"/>
        <v>1</v>
      </c>
      <c r="H162" s="14">
        <f t="shared" si="79"/>
        <v>-0.25689818896216537</v>
      </c>
      <c r="I162" s="14">
        <f t="shared" si="80"/>
        <v>-0.29421279471851025</v>
      </c>
      <c r="J162" s="154">
        <f t="shared" si="93"/>
        <v>-0.29421279471851025</v>
      </c>
      <c r="K162" s="156">
        <f t="shared" si="94"/>
        <v>91.173616158444688</v>
      </c>
      <c r="L162" s="36">
        <f t="shared" si="81"/>
        <v>1</v>
      </c>
      <c r="M162" s="34">
        <f t="shared" si="82"/>
        <v>0</v>
      </c>
      <c r="N162" s="14">
        <f t="shared" si="83"/>
        <v>9.0211446658109581E-2</v>
      </c>
      <c r="O162" s="14">
        <f t="shared" si="84"/>
        <v>0.25127525480477253</v>
      </c>
      <c r="P162" s="19">
        <f t="shared" si="85"/>
        <v>9.0211446658109581E-2</v>
      </c>
      <c r="Q162" s="116">
        <f t="shared" si="86"/>
        <v>102.70634339974329</v>
      </c>
      <c r="R162" s="36">
        <f t="shared" si="87"/>
        <v>0</v>
      </c>
      <c r="S162" s="34">
        <f t="shared" si="88"/>
        <v>1</v>
      </c>
      <c r="T162" s="14">
        <f t="shared" si="89"/>
        <v>-0.53010153318940867</v>
      </c>
      <c r="U162" s="14">
        <f t="shared" si="90"/>
        <v>-0.32983869767588703</v>
      </c>
      <c r="V162" s="19">
        <f t="shared" si="91"/>
        <v>-0.32983869767588703</v>
      </c>
      <c r="W162" s="19">
        <f t="shared" si="92"/>
        <v>90.104839069723397</v>
      </c>
    </row>
    <row r="163" spans="1:23" x14ac:dyDescent="0.3">
      <c r="A163" s="151">
        <v>2020</v>
      </c>
      <c r="B163" s="2" t="s">
        <v>33</v>
      </c>
      <c r="C163" s="12">
        <v>5.9860559999999996</v>
      </c>
      <c r="D163" s="12">
        <v>4.2123939999999997</v>
      </c>
      <c r="E163" s="12">
        <v>31.388005</v>
      </c>
      <c r="F163" s="36">
        <f t="shared" si="77"/>
        <v>0</v>
      </c>
      <c r="G163" s="34">
        <f t="shared" si="78"/>
        <v>1</v>
      </c>
      <c r="H163" s="14">
        <f t="shared" si="79"/>
        <v>-0.23748486885364603</v>
      </c>
      <c r="I163" s="14">
        <f t="shared" si="80"/>
        <v>-0.41577029171700125</v>
      </c>
      <c r="J163" s="154">
        <f t="shared" si="93"/>
        <v>-0.41577029171700125</v>
      </c>
      <c r="K163" s="156">
        <f t="shared" si="94"/>
        <v>87.52689124848996</v>
      </c>
      <c r="L163" s="36">
        <f t="shared" si="81"/>
        <v>1</v>
      </c>
      <c r="M163" s="34">
        <f t="shared" si="82"/>
        <v>0</v>
      </c>
      <c r="N163" s="14">
        <f t="shared" si="83"/>
        <v>5.001866689874894E-2</v>
      </c>
      <c r="O163" s="14">
        <f t="shared" si="84"/>
        <v>0.39829658799450768</v>
      </c>
      <c r="P163" s="19">
        <f t="shared" si="85"/>
        <v>5.001866689874894E-2</v>
      </c>
      <c r="Q163" s="116">
        <f t="shared" si="86"/>
        <v>101.50056000696247</v>
      </c>
      <c r="R163" s="36">
        <f t="shared" si="87"/>
        <v>0</v>
      </c>
      <c r="S163" s="34">
        <f t="shared" si="88"/>
        <v>1</v>
      </c>
      <c r="T163" s="14">
        <f t="shared" si="89"/>
        <v>-0.5196485118546591</v>
      </c>
      <c r="U163" s="14">
        <f t="shared" si="90"/>
        <v>-0.49664095861538105</v>
      </c>
      <c r="V163" s="19">
        <f t="shared" si="91"/>
        <v>-0.49664095861538105</v>
      </c>
      <c r="W163" s="19">
        <f t="shared" si="92"/>
        <v>85.100771241538567</v>
      </c>
    </row>
    <row r="164" spans="1:23" x14ac:dyDescent="0.3">
      <c r="A164" s="151">
        <v>2020</v>
      </c>
      <c r="B164" s="2" t="s">
        <v>34</v>
      </c>
      <c r="C164" s="12">
        <v>3.7519499999999999</v>
      </c>
      <c r="D164" s="12">
        <v>5.2936209999999999</v>
      </c>
      <c r="E164" s="12">
        <v>32.197479999999999</v>
      </c>
      <c r="F164" s="36">
        <f t="shared" si="77"/>
        <v>0</v>
      </c>
      <c r="G164" s="34">
        <f t="shared" si="78"/>
        <v>1</v>
      </c>
      <c r="H164" s="14">
        <f t="shared" si="79"/>
        <v>-0.10344708389480783</v>
      </c>
      <c r="I164" s="14">
        <f t="shared" si="80"/>
        <v>-0.43540241970252996</v>
      </c>
      <c r="J164" s="154">
        <f t="shared" si="93"/>
        <v>-0.43540241970252996</v>
      </c>
      <c r="K164" s="156">
        <f t="shared" si="94"/>
        <v>86.937927408924097</v>
      </c>
      <c r="L164" s="36">
        <f t="shared" si="81"/>
        <v>1</v>
      </c>
      <c r="M164" s="34">
        <f t="shared" si="82"/>
        <v>0</v>
      </c>
      <c r="N164" s="14">
        <f t="shared" si="83"/>
        <v>7.7419548594668347E-2</v>
      </c>
      <c r="O164" s="14">
        <f t="shared" si="84"/>
        <v>0.37833178065059514</v>
      </c>
      <c r="P164" s="19">
        <f t="shared" si="85"/>
        <v>7.7419548594668347E-2</v>
      </c>
      <c r="Q164" s="116">
        <f t="shared" si="86"/>
        <v>102.32258645784005</v>
      </c>
      <c r="R164" s="36">
        <f t="shared" si="87"/>
        <v>0</v>
      </c>
      <c r="S164" s="34">
        <f t="shared" si="88"/>
        <v>1</v>
      </c>
      <c r="T164" s="14">
        <f t="shared" si="89"/>
        <v>-0.73410997913581355</v>
      </c>
      <c r="U164" s="14">
        <f t="shared" si="90"/>
        <v>-0.53067168563797029</v>
      </c>
      <c r="V164" s="19">
        <f t="shared" si="91"/>
        <v>-0.53067168563797029</v>
      </c>
      <c r="W164" s="19">
        <f t="shared" si="92"/>
        <v>84.079849430860889</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G193"/>
  <sheetViews>
    <sheetView topLeftCell="CZ1" workbookViewId="0">
      <selection activeCell="DX2" sqref="DX2"/>
    </sheetView>
  </sheetViews>
  <sheetFormatPr baseColWidth="10" defaultRowHeight="14.4" x14ac:dyDescent="0.3"/>
  <cols>
    <col min="1" max="1" width="5" style="9" bestFit="1" customWidth="1"/>
    <col min="2" max="2" width="7.6640625" bestFit="1" customWidth="1"/>
    <col min="3" max="5" width="4.5546875" bestFit="1" customWidth="1"/>
    <col min="6" max="6" width="5" bestFit="1" customWidth="1"/>
    <col min="7" max="7" width="6.77734375" bestFit="1" customWidth="1"/>
    <col min="8" max="8" width="4.5546875" bestFit="1" customWidth="1"/>
    <col min="9" max="9" width="5.109375" customWidth="1"/>
    <col min="10" max="10" width="4.5546875" bestFit="1" customWidth="1"/>
    <col min="11" max="11" width="5.44140625" customWidth="1"/>
    <col min="12" max="12" width="6.21875" customWidth="1"/>
    <col min="13" max="21" width="6" customWidth="1"/>
    <col min="22" max="26" width="6.5546875" customWidth="1"/>
    <col min="27" max="27" width="6" customWidth="1"/>
    <col min="28" max="28" width="7.109375" customWidth="1"/>
    <col min="29" max="33" width="6" customWidth="1"/>
    <col min="34" max="37" width="9.109375" customWidth="1"/>
    <col min="38" max="38" width="5.5546875" customWidth="1"/>
    <col min="39" max="39" width="6.5546875" customWidth="1"/>
    <col min="40" max="40" width="5.5546875" customWidth="1"/>
    <col min="41" max="48" width="5" bestFit="1" customWidth="1"/>
    <col min="49" max="52" width="5" customWidth="1"/>
    <col min="53" max="53" width="6.44140625" customWidth="1"/>
    <col min="54" max="54" width="6.6640625" customWidth="1"/>
    <col min="55" max="55" width="5.5546875" customWidth="1"/>
    <col min="56" max="56" width="5.33203125" customWidth="1"/>
    <col min="57" max="57" width="5.77734375" customWidth="1"/>
    <col min="58" max="58" width="5.6640625" customWidth="1"/>
    <col min="59" max="59" width="5.33203125" customWidth="1"/>
    <col min="60" max="60" width="5.88671875" customWidth="1"/>
    <col min="61" max="61" width="6" customWidth="1"/>
    <col min="62" max="62" width="5" customWidth="1"/>
    <col min="63" max="63" width="5.6640625" customWidth="1"/>
    <col min="64" max="64" width="6" customWidth="1"/>
    <col min="65" max="65" width="5.33203125" customWidth="1"/>
    <col min="66" max="66" width="5.6640625" customWidth="1"/>
    <col min="67" max="67" width="5.88671875" customWidth="1"/>
    <col min="68" max="69" width="5" customWidth="1"/>
    <col min="70" max="70" width="11.5546875" style="68"/>
    <col min="71" max="71" width="7.6640625" bestFit="1" customWidth="1"/>
    <col min="72" max="76" width="5" bestFit="1" customWidth="1"/>
    <col min="77" max="80" width="5.21875" customWidth="1"/>
    <col min="81" max="81" width="5.109375" customWidth="1"/>
    <col min="82" max="86" width="5" customWidth="1"/>
    <col min="87" max="91" width="6.5546875" bestFit="1" customWidth="1"/>
    <col min="92" max="92" width="5.44140625" customWidth="1"/>
    <col min="93" max="93" width="5.5546875" customWidth="1"/>
    <col min="94" max="96" width="5.21875" customWidth="1"/>
    <col min="97" max="101" width="6.5546875" bestFit="1" customWidth="1"/>
    <col min="102" max="102" width="9" customWidth="1"/>
    <col min="103" max="103" width="8.33203125" customWidth="1"/>
    <col min="104" max="107" width="6.5546875" customWidth="1"/>
    <col min="108" max="108" width="5.77734375" customWidth="1"/>
    <col min="109" max="109" width="4.77734375" customWidth="1"/>
    <col min="110" max="112" width="5.21875" customWidth="1"/>
    <col min="113" max="113" width="7.109375" customWidth="1"/>
    <col min="114" max="114" width="5.44140625" customWidth="1"/>
    <col min="115" max="115" width="4.77734375" customWidth="1"/>
    <col min="116" max="116" width="5.21875" customWidth="1"/>
    <col min="117" max="117" width="5" customWidth="1"/>
    <col min="118" max="118" width="5.21875" customWidth="1"/>
    <col min="119" max="119" width="7.21875" customWidth="1"/>
    <col min="120" max="120" width="5.77734375" customWidth="1"/>
    <col min="121" max="121" width="4.77734375" customWidth="1"/>
    <col min="122" max="124" width="5.21875" customWidth="1"/>
    <col min="125" max="125" width="6.44140625" customWidth="1"/>
    <col min="126" max="126" width="5.77734375" customWidth="1"/>
    <col min="127" max="127" width="4.77734375" customWidth="1"/>
    <col min="128" max="130" width="5.21875" customWidth="1"/>
    <col min="131" max="131" width="6.5546875" customWidth="1"/>
    <col min="132" max="132" width="1.5546875" customWidth="1"/>
    <col min="133" max="137" width="6.5546875" bestFit="1" customWidth="1"/>
  </cols>
  <sheetData>
    <row r="1" spans="1:137" ht="15" x14ac:dyDescent="0.35">
      <c r="A1" s="66" t="s">
        <v>76</v>
      </c>
      <c r="D1" s="66" t="s">
        <v>81</v>
      </c>
      <c r="H1" s="66"/>
      <c r="I1" t="s">
        <v>77</v>
      </c>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79">
        <f xml:space="preserve"> AVERAGE(AM5:AM7)</f>
        <v>9.9817042540792542</v>
      </c>
      <c r="AN1" t="s">
        <v>40</v>
      </c>
      <c r="AO1" s="66"/>
      <c r="AP1" s="66"/>
      <c r="AQ1" s="66"/>
      <c r="AR1" s="85">
        <f xml:space="preserve"> AVERAGE(AR5:AR7)</f>
        <v>8.1036025495337984</v>
      </c>
      <c r="AW1" s="79">
        <f xml:space="preserve"> AVERAGE(AW5:AW7)</f>
        <v>54.330953610139865</v>
      </c>
      <c r="AX1" s="66"/>
      <c r="AY1" s="66"/>
      <c r="AZ1" s="66"/>
      <c r="BA1" s="66"/>
      <c r="BB1" s="89"/>
      <c r="BC1" s="89"/>
      <c r="BD1" s="89"/>
      <c r="BE1" s="89"/>
      <c r="BF1" s="89"/>
      <c r="BG1" s="91" t="s">
        <v>86</v>
      </c>
      <c r="BH1" s="89"/>
      <c r="BI1" s="89"/>
      <c r="BJ1" s="89"/>
      <c r="BK1" s="89"/>
      <c r="BL1" s="89"/>
      <c r="BM1" s="89"/>
      <c r="BN1" s="89"/>
      <c r="BO1" s="89"/>
      <c r="BP1" s="89"/>
      <c r="BQ1" s="66"/>
      <c r="BR1" s="67"/>
      <c r="CN1" s="5" t="s">
        <v>59</v>
      </c>
      <c r="CO1" s="5"/>
      <c r="CP1" s="5"/>
      <c r="CQ1" s="5"/>
      <c r="CR1" s="35">
        <f>AVERAGE(BT5:BX36)</f>
        <v>6.9408898562499974</v>
      </c>
      <c r="CX1" s="6" t="s">
        <v>53</v>
      </c>
      <c r="CZ1" s="35">
        <f>MEDIAN(BT5:BX36)</f>
        <v>5.37941</v>
      </c>
      <c r="DB1" s="5" t="s">
        <v>54</v>
      </c>
      <c r="DC1" s="5"/>
      <c r="DD1" s="35">
        <f>MAX(BT5:BX36)</f>
        <v>22.905110000000001</v>
      </c>
    </row>
    <row r="2" spans="1:137" ht="15.6" x14ac:dyDescent="0.35">
      <c r="D2" s="66" t="s">
        <v>82</v>
      </c>
      <c r="G2" s="66"/>
      <c r="H2" s="66"/>
      <c r="I2" t="s">
        <v>78</v>
      </c>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87">
        <f>_xlfn.STDEV.P(AM5:AM7)</f>
        <v>4.1821190889443169</v>
      </c>
      <c r="AN2" t="s">
        <v>85</v>
      </c>
      <c r="AO2" s="66"/>
      <c r="AR2" s="86">
        <f>_xlfn.STDEV.P(AR5:AR7)</f>
        <v>1.0568042846864019</v>
      </c>
      <c r="AW2" s="87">
        <f>_xlfn.STDEV.P(AW5:AW7)</f>
        <v>4.9825195879299677</v>
      </c>
      <c r="AX2" s="66"/>
      <c r="AY2" s="66"/>
      <c r="AZ2" s="66"/>
      <c r="BA2" s="66"/>
      <c r="BB2" s="89"/>
      <c r="BC2" s="89"/>
      <c r="BD2" s="89"/>
      <c r="BE2" s="89"/>
      <c r="BF2" s="89"/>
      <c r="BG2" s="89"/>
      <c r="BH2" s="89"/>
      <c r="BI2" s="89"/>
      <c r="BJ2" s="89"/>
      <c r="BK2" s="89"/>
      <c r="BL2" s="89"/>
      <c r="BM2" s="89"/>
      <c r="BN2" s="89"/>
      <c r="BO2" s="89"/>
      <c r="BP2" s="89"/>
      <c r="BQ2" s="66"/>
      <c r="BR2" s="67"/>
      <c r="CX2" s="20" t="s">
        <v>49</v>
      </c>
      <c r="DB2" s="5" t="s">
        <v>55</v>
      </c>
      <c r="DC2" s="5"/>
      <c r="DD2" s="35">
        <f>MIN(BT5:BX36)</f>
        <v>1.423562</v>
      </c>
    </row>
    <row r="3" spans="1:137" ht="15.6" x14ac:dyDescent="0.35">
      <c r="D3" s="66" t="s">
        <v>83</v>
      </c>
      <c r="G3" s="66"/>
      <c r="H3" s="66"/>
      <c r="I3" t="s">
        <v>79</v>
      </c>
      <c r="J3" s="66"/>
      <c r="K3" s="93" t="s">
        <v>90</v>
      </c>
      <c r="L3" s="90"/>
      <c r="M3" s="90"/>
      <c r="N3" s="103" t="s">
        <v>92</v>
      </c>
      <c r="O3" s="100"/>
      <c r="P3" s="100"/>
      <c r="Q3" s="105"/>
      <c r="R3" s="105"/>
      <c r="S3" s="105"/>
      <c r="T3" s="105"/>
      <c r="U3" s="105"/>
      <c r="V3" s="106" t="s">
        <v>165</v>
      </c>
      <c r="W3" s="106"/>
      <c r="X3" s="106"/>
      <c r="Y3" s="106"/>
      <c r="Z3" s="106"/>
      <c r="AA3" s="105"/>
      <c r="AB3" s="105"/>
      <c r="AC3" s="105"/>
      <c r="AD3" s="105"/>
      <c r="AE3" s="105"/>
      <c r="AF3" s="105"/>
      <c r="AG3" s="105"/>
      <c r="AH3" s="105"/>
      <c r="AI3" s="105"/>
      <c r="AJ3" s="105"/>
      <c r="AK3" s="105"/>
      <c r="AL3" s="66"/>
      <c r="AM3" s="81" t="s">
        <v>0</v>
      </c>
      <c r="AN3" s="66"/>
      <c r="AO3" s="66"/>
      <c r="AP3" s="66"/>
      <c r="AQ3" s="66"/>
      <c r="AR3" s="80" t="s">
        <v>1</v>
      </c>
      <c r="AS3" s="66"/>
      <c r="AT3" s="66"/>
      <c r="AV3" s="66"/>
      <c r="AW3" s="83" t="s">
        <v>2</v>
      </c>
      <c r="AX3" s="66"/>
      <c r="AY3" s="66"/>
      <c r="AZ3" s="66"/>
      <c r="BA3" s="66"/>
      <c r="BB3" s="96" t="s">
        <v>37</v>
      </c>
      <c r="BC3" s="66"/>
      <c r="BD3" s="66"/>
      <c r="BE3" s="66"/>
      <c r="BF3" s="66"/>
      <c r="BG3" s="94" t="s">
        <v>38</v>
      </c>
      <c r="BH3" s="66"/>
      <c r="BI3" s="66"/>
      <c r="BK3" s="66"/>
      <c r="BL3" s="99" t="s">
        <v>39</v>
      </c>
      <c r="BM3" s="66"/>
      <c r="BN3" s="66"/>
      <c r="BO3" s="66"/>
      <c r="BP3" s="66"/>
      <c r="BQ3" s="66"/>
      <c r="BR3" s="67"/>
      <c r="BT3" s="5" t="s">
        <v>43</v>
      </c>
      <c r="BY3" s="20" t="s">
        <v>47</v>
      </c>
      <c r="CD3" s="20" t="s">
        <v>46</v>
      </c>
      <c r="CI3" s="51" t="s">
        <v>46</v>
      </c>
      <c r="CJ3" s="33" t="s">
        <v>60</v>
      </c>
      <c r="CK3" s="33"/>
      <c r="CL3" s="33"/>
      <c r="CM3" s="33"/>
      <c r="CN3" s="20" t="s">
        <v>48</v>
      </c>
      <c r="CO3" t="s">
        <v>61</v>
      </c>
      <c r="CS3" s="53" t="s">
        <v>193</v>
      </c>
      <c r="CT3" s="54"/>
      <c r="CU3" s="54"/>
      <c r="CV3" s="54"/>
      <c r="CW3" s="54"/>
      <c r="CX3" s="23">
        <v>2000</v>
      </c>
      <c r="DD3" s="22">
        <v>2005</v>
      </c>
      <c r="DJ3" s="22">
        <v>2010</v>
      </c>
      <c r="DP3" s="22">
        <v>2015</v>
      </c>
      <c r="DV3" s="22">
        <v>2020</v>
      </c>
      <c r="EC3" s="59" t="s">
        <v>49</v>
      </c>
      <c r="ED3" s="10" t="s">
        <v>62</v>
      </c>
      <c r="EE3" s="10"/>
      <c r="EF3" s="10"/>
      <c r="EG3" s="13"/>
    </row>
    <row r="4" spans="1:137" ht="15.6" x14ac:dyDescent="0.35">
      <c r="A4" s="6" t="s">
        <v>36</v>
      </c>
      <c r="B4" s="5" t="s">
        <v>35</v>
      </c>
      <c r="C4" s="5" t="s">
        <v>0</v>
      </c>
      <c r="D4" s="5" t="s">
        <v>1</v>
      </c>
      <c r="E4" s="5" t="s">
        <v>2</v>
      </c>
      <c r="F4" s="6" t="s">
        <v>36</v>
      </c>
      <c r="G4" s="5" t="s">
        <v>84</v>
      </c>
      <c r="H4" s="18" t="s">
        <v>0</v>
      </c>
      <c r="I4" s="18" t="s">
        <v>1</v>
      </c>
      <c r="J4" s="18" t="s">
        <v>2</v>
      </c>
      <c r="K4" s="107" t="s">
        <v>100</v>
      </c>
      <c r="L4" s="107" t="s">
        <v>101</v>
      </c>
      <c r="M4" s="107" t="s">
        <v>102</v>
      </c>
      <c r="N4" s="108" t="s">
        <v>97</v>
      </c>
      <c r="O4" s="108" t="s">
        <v>98</v>
      </c>
      <c r="P4" s="109" t="s">
        <v>99</v>
      </c>
      <c r="Q4" s="37" t="s">
        <v>52</v>
      </c>
      <c r="R4" s="38" t="s">
        <v>51</v>
      </c>
      <c r="S4" s="39" t="s">
        <v>56</v>
      </c>
      <c r="T4" s="39" t="s">
        <v>57</v>
      </c>
      <c r="U4" s="45" t="s">
        <v>58</v>
      </c>
      <c r="V4" s="110" t="s">
        <v>162</v>
      </c>
      <c r="W4" s="41" t="s">
        <v>52</v>
      </c>
      <c r="X4" s="38" t="s">
        <v>51</v>
      </c>
      <c r="Y4" s="39" t="s">
        <v>56</v>
      </c>
      <c r="Z4" s="39" t="s">
        <v>57</v>
      </c>
      <c r="AA4" s="45" t="s">
        <v>58</v>
      </c>
      <c r="AB4" s="111" t="s">
        <v>163</v>
      </c>
      <c r="AC4" s="41" t="s">
        <v>52</v>
      </c>
      <c r="AD4" s="38" t="s">
        <v>51</v>
      </c>
      <c r="AE4" s="39" t="s">
        <v>56</v>
      </c>
      <c r="AF4" s="39" t="s">
        <v>57</v>
      </c>
      <c r="AG4" s="45" t="s">
        <v>58</v>
      </c>
      <c r="AH4" s="111" t="s">
        <v>164</v>
      </c>
      <c r="AI4" s="148"/>
      <c r="AJ4" s="148"/>
      <c r="AK4" s="148"/>
      <c r="AL4" s="112"/>
      <c r="AM4" s="82">
        <v>2000</v>
      </c>
      <c r="AN4" s="18">
        <v>2005</v>
      </c>
      <c r="AO4" s="18">
        <v>2010</v>
      </c>
      <c r="AP4" s="18">
        <v>2015</v>
      </c>
      <c r="AQ4" s="18">
        <v>2020</v>
      </c>
      <c r="AR4" s="80">
        <v>2000</v>
      </c>
      <c r="AS4" s="18">
        <v>2005</v>
      </c>
      <c r="AT4" s="18">
        <v>2010</v>
      </c>
      <c r="AU4" s="18">
        <v>2015</v>
      </c>
      <c r="AV4" s="18">
        <v>2020</v>
      </c>
      <c r="AW4" s="82">
        <v>2000</v>
      </c>
      <c r="AX4" s="18">
        <v>2005</v>
      </c>
      <c r="AY4" s="18">
        <v>2010</v>
      </c>
      <c r="AZ4" s="18">
        <v>2015</v>
      </c>
      <c r="BA4" s="18">
        <v>2020</v>
      </c>
      <c r="BB4" s="97">
        <v>2000</v>
      </c>
      <c r="BC4" s="18">
        <v>2005</v>
      </c>
      <c r="BD4" s="18">
        <v>2010</v>
      </c>
      <c r="BE4" s="18">
        <v>2015</v>
      </c>
      <c r="BF4" s="18">
        <v>2020</v>
      </c>
      <c r="BG4" s="94">
        <v>2000</v>
      </c>
      <c r="BH4" s="18">
        <v>2005</v>
      </c>
      <c r="BI4" s="18">
        <v>2010</v>
      </c>
      <c r="BJ4" s="18">
        <v>2015</v>
      </c>
      <c r="BK4" s="18">
        <v>2020</v>
      </c>
      <c r="BL4" s="97">
        <v>2000</v>
      </c>
      <c r="BM4" s="18">
        <v>2005</v>
      </c>
      <c r="BN4" s="18">
        <v>2010</v>
      </c>
      <c r="BO4" s="18">
        <v>2015</v>
      </c>
      <c r="BP4" s="18">
        <v>2020</v>
      </c>
      <c r="BQ4" s="18"/>
      <c r="BS4" s="22" t="s">
        <v>35</v>
      </c>
      <c r="BT4" s="22">
        <v>2000</v>
      </c>
      <c r="BU4" s="22">
        <v>2005</v>
      </c>
      <c r="BV4" s="22">
        <v>2010</v>
      </c>
      <c r="BW4" s="22">
        <v>2015</v>
      </c>
      <c r="BX4" s="22">
        <v>2020</v>
      </c>
      <c r="BY4" s="23">
        <v>2000</v>
      </c>
      <c r="BZ4" s="22">
        <v>2005</v>
      </c>
      <c r="CA4" s="22">
        <v>2010</v>
      </c>
      <c r="CB4" s="22">
        <v>2015</v>
      </c>
      <c r="CC4" s="22">
        <v>2020</v>
      </c>
      <c r="CD4" s="23">
        <v>2000</v>
      </c>
      <c r="CE4" s="22">
        <v>2005</v>
      </c>
      <c r="CF4" s="22">
        <v>2010</v>
      </c>
      <c r="CG4" s="22">
        <v>2015</v>
      </c>
      <c r="CH4" s="22">
        <v>2020</v>
      </c>
      <c r="CI4" s="47">
        <v>2000</v>
      </c>
      <c r="CJ4" s="48">
        <v>2005</v>
      </c>
      <c r="CK4" s="48">
        <v>2010</v>
      </c>
      <c r="CL4" s="48">
        <v>2015</v>
      </c>
      <c r="CM4" s="48">
        <v>2020</v>
      </c>
      <c r="CN4" s="23">
        <v>2000</v>
      </c>
      <c r="CO4" s="22">
        <v>2005</v>
      </c>
      <c r="CP4" s="22">
        <v>2010</v>
      </c>
      <c r="CQ4" s="22">
        <v>2015</v>
      </c>
      <c r="CR4" s="28">
        <v>2020</v>
      </c>
      <c r="CS4" s="55">
        <v>2000</v>
      </c>
      <c r="CT4" s="56">
        <v>2005</v>
      </c>
      <c r="CU4" s="56">
        <v>2010</v>
      </c>
      <c r="CV4" s="56">
        <v>2015</v>
      </c>
      <c r="CW4" s="57">
        <v>2020</v>
      </c>
      <c r="CX4" s="37" t="s">
        <v>52</v>
      </c>
      <c r="CY4" s="38" t="s">
        <v>51</v>
      </c>
      <c r="CZ4" s="39" t="s">
        <v>56</v>
      </c>
      <c r="DA4" s="39" t="s">
        <v>57</v>
      </c>
      <c r="DB4" s="45" t="s">
        <v>58</v>
      </c>
      <c r="DC4" s="40" t="s">
        <v>49</v>
      </c>
      <c r="DD4" s="41" t="s">
        <v>52</v>
      </c>
      <c r="DE4" s="38" t="s">
        <v>51</v>
      </c>
      <c r="DF4" s="39" t="s">
        <v>56</v>
      </c>
      <c r="DG4" s="39" t="s">
        <v>57</v>
      </c>
      <c r="DH4" s="39" t="s">
        <v>58</v>
      </c>
      <c r="DI4" s="40" t="s">
        <v>49</v>
      </c>
      <c r="DJ4" s="41" t="s">
        <v>52</v>
      </c>
      <c r="DK4" s="38" t="s">
        <v>51</v>
      </c>
      <c r="DL4" s="39" t="s">
        <v>56</v>
      </c>
      <c r="DM4" s="39" t="s">
        <v>57</v>
      </c>
      <c r="DN4" s="39" t="s">
        <v>58</v>
      </c>
      <c r="DO4" s="44" t="s">
        <v>49</v>
      </c>
      <c r="DP4" s="37" t="s">
        <v>52</v>
      </c>
      <c r="DQ4" s="38" t="s">
        <v>51</v>
      </c>
      <c r="DR4" s="39" t="s">
        <v>56</v>
      </c>
      <c r="DS4" s="39" t="s">
        <v>57</v>
      </c>
      <c r="DT4" s="39" t="s">
        <v>58</v>
      </c>
      <c r="DU4" s="44" t="s">
        <v>49</v>
      </c>
      <c r="DV4" s="37" t="s">
        <v>52</v>
      </c>
      <c r="DW4" s="38" t="s">
        <v>51</v>
      </c>
      <c r="DX4" s="39" t="s">
        <v>56</v>
      </c>
      <c r="DY4" s="39" t="s">
        <v>57</v>
      </c>
      <c r="DZ4" s="39" t="s">
        <v>58</v>
      </c>
      <c r="EA4" s="44" t="s">
        <v>49</v>
      </c>
      <c r="EC4" s="60">
        <v>2000</v>
      </c>
      <c r="ED4" s="61">
        <v>2005</v>
      </c>
      <c r="EE4" s="61">
        <v>2010</v>
      </c>
      <c r="EF4" s="61">
        <v>2015</v>
      </c>
      <c r="EG4" s="61">
        <v>2020</v>
      </c>
    </row>
    <row r="5" spans="1:137" x14ac:dyDescent="0.3">
      <c r="A5" s="7">
        <v>2000</v>
      </c>
      <c r="B5" s="5" t="s">
        <v>73</v>
      </c>
      <c r="C5" s="35">
        <f>AVERAGE(C6:C16)</f>
        <v>5.0345154545454545</v>
      </c>
      <c r="D5" s="35">
        <f t="shared" ref="D5:E5" si="0">AVERAGE(D6:D16)</f>
        <v>7.0416190909090908</v>
      </c>
      <c r="E5" s="35">
        <f t="shared" si="0"/>
        <v>48.953517272727275</v>
      </c>
      <c r="F5" s="70">
        <v>2000</v>
      </c>
      <c r="G5" s="78" t="s">
        <v>73</v>
      </c>
      <c r="H5" s="75">
        <v>5.0345154545454545</v>
      </c>
      <c r="I5" s="75">
        <v>7.0416190909090908</v>
      </c>
      <c r="J5" s="75">
        <v>48.953517272727275</v>
      </c>
      <c r="K5" s="101">
        <f>(((H5-H$22)/(H$21-H$22))*60)+70</f>
        <v>82.223779148068488</v>
      </c>
      <c r="L5" s="75">
        <f>(((I5-I$22)/(I$21-I$22))*60)+70</f>
        <v>106.77960331046242</v>
      </c>
      <c r="M5" s="75">
        <f>(((J5-J$22)/(J$21-J$22))*60)+70</f>
        <v>109.9434242308034</v>
      </c>
      <c r="N5" s="101">
        <f>(((H5-H$23)/(H$21-H$22))*60)+70</f>
        <v>62.224831240957286</v>
      </c>
      <c r="O5" s="104">
        <f t="shared" ref="O5:P19" si="1">(((I5-I$23)/(I$21-I$22))*60)+70</f>
        <v>85.98333291615738</v>
      </c>
      <c r="P5" s="104">
        <f t="shared" si="1"/>
        <v>82.024851028045987</v>
      </c>
      <c r="Q5" s="36">
        <f>IF(H5&gt;=$H$11,1,0)</f>
        <v>1</v>
      </c>
      <c r="R5" s="34">
        <f>IF(H5&lt;$H$11,1,0)</f>
        <v>0</v>
      </c>
      <c r="S5" s="14">
        <f>(H5-$H$11)/($H$21-$H$11)</f>
        <v>0.13041327671529529</v>
      </c>
      <c r="T5" s="14">
        <f>(H5-$H$11)/($H$11-$H$22)</f>
        <v>1.4163851405235466</v>
      </c>
      <c r="U5" s="14">
        <f>(S5*Q5)+(T5*R5)</f>
        <v>0.13041327671529529</v>
      </c>
      <c r="V5" s="113">
        <f>(U5*30)+100</f>
        <v>103.91239830145886</v>
      </c>
      <c r="W5" s="36">
        <f>IF(I5&gt;=$I$11,1,0)</f>
        <v>1</v>
      </c>
      <c r="X5" s="34">
        <f>IF(I5&lt;$I$11,1,0)</f>
        <v>0</v>
      </c>
      <c r="Y5" s="14">
        <f>(I5-$I$11)/($I$21-$I$11)</f>
        <v>0.54464317103136151</v>
      </c>
      <c r="Z5" s="14">
        <f>(I5-$I$11)/($I$11-$I$22)</f>
        <v>3.0838308329627626</v>
      </c>
      <c r="AA5" s="19">
        <f>(Y5*W5)+(Z5*X5)</f>
        <v>0.54464317103136151</v>
      </c>
      <c r="AB5" s="116">
        <f>(AA5*30)+100</f>
        <v>116.33929513094084</v>
      </c>
      <c r="AC5" s="36">
        <f>IF(J5&gt;=$J$11,1,0)</f>
        <v>1</v>
      </c>
      <c r="AD5" s="34">
        <f>IF(J5&lt;$J$11,1,0)</f>
        <v>0</v>
      </c>
      <c r="AE5" s="14">
        <f>(J5-$J$11)/($J$21-$J$11)</f>
        <v>0.50328787787786688</v>
      </c>
      <c r="AF5" s="14">
        <f>(J5-$J$11)/($J$11-$J$22)</f>
        <v>1.0357145993644861</v>
      </c>
      <c r="AG5" s="19">
        <f>(AE5*AC5)+(AF5*AD5)</f>
        <v>0.50328787787786688</v>
      </c>
      <c r="AH5" s="19">
        <f>(AG5*30)+100</f>
        <v>115.098636336336</v>
      </c>
      <c r="AI5" s="19"/>
      <c r="AJ5" s="19"/>
      <c r="AK5" s="19"/>
      <c r="AL5" s="75"/>
      <c r="AM5" s="76">
        <f>H5</f>
        <v>5.0345154545454545</v>
      </c>
      <c r="AN5" s="77">
        <f>H8</f>
        <v>4.3610059090909088</v>
      </c>
      <c r="AO5" s="76">
        <f>H11</f>
        <v>3.500640909090909</v>
      </c>
      <c r="AP5" s="77">
        <f>H14</f>
        <v>2.741871818181818</v>
      </c>
      <c r="AQ5" s="76">
        <f>H17</f>
        <v>2.4176907272727273</v>
      </c>
      <c r="AR5" s="77">
        <f>I5</f>
        <v>7.0416190909090908</v>
      </c>
      <c r="AS5" s="76">
        <f>I8</f>
        <v>4.4296478181818193</v>
      </c>
      <c r="AT5" s="77">
        <f>I11</f>
        <v>4.047009090909091</v>
      </c>
      <c r="AU5" s="76">
        <f>I14</f>
        <v>3.0759409090909089</v>
      </c>
      <c r="AV5" s="77">
        <f>I17</f>
        <v>5.3182520909090902</v>
      </c>
      <c r="AW5" s="76">
        <f>J5</f>
        <v>48.953517272727275</v>
      </c>
      <c r="AX5" s="77">
        <f>J8</f>
        <v>42.782344545454549</v>
      </c>
      <c r="AY5" s="76">
        <f>J11</f>
        <v>36.784943636363636</v>
      </c>
      <c r="AZ5" s="77">
        <f>J14</f>
        <v>30.645918181818182</v>
      </c>
      <c r="BA5" s="76">
        <f>J17</f>
        <v>25.035979545454548</v>
      </c>
      <c r="BB5" s="98">
        <f t="shared" ref="BB5:BF7" si="2">(AM5-$AM$1)/$AM$2</f>
        <v>-1.1829382890152484</v>
      </c>
      <c r="BC5" s="76">
        <f t="shared" si="2"/>
        <v>-1.343983331284611</v>
      </c>
      <c r="BD5" s="76">
        <f t="shared" si="2"/>
        <v>-1.5497079846725135</v>
      </c>
      <c r="BE5" s="76">
        <f t="shared" si="2"/>
        <v>-1.7311397121704086</v>
      </c>
      <c r="BF5" s="76">
        <f t="shared" si="2"/>
        <v>-1.808655699643382</v>
      </c>
      <c r="BG5" s="95">
        <f t="shared" ref="BG5:BK7" si="3">(AR5-$AR$1)/$AR$2</f>
        <v>-1.0049007881718068</v>
      </c>
      <c r="BH5" s="84">
        <f t="shared" si="3"/>
        <v>-3.4764759989993754</v>
      </c>
      <c r="BI5" s="84">
        <f t="shared" si="3"/>
        <v>-3.8385475129185993</v>
      </c>
      <c r="BJ5" s="84">
        <f t="shared" si="3"/>
        <v>-4.7574198111193393</v>
      </c>
      <c r="BK5" s="84">
        <f t="shared" si="3"/>
        <v>-2.6356350925008205</v>
      </c>
      <c r="BL5" s="98">
        <f t="shared" ref="BL5:BP7" si="4">(AW5-$AW$1)/$AW$2</f>
        <v>-1.0792604509652703</v>
      </c>
      <c r="BM5" s="76">
        <f t="shared" si="4"/>
        <v>-2.3178251205798648</v>
      </c>
      <c r="BN5" s="76">
        <f t="shared" si="4"/>
        <v>-3.5215134961598569</v>
      </c>
      <c r="BO5" s="76">
        <f t="shared" si="4"/>
        <v>-4.7536261544657252</v>
      </c>
      <c r="BP5" s="76">
        <f t="shared" si="4"/>
        <v>-5.8795502050110704</v>
      </c>
      <c r="BQ5" s="76"/>
      <c r="BR5" s="69"/>
      <c r="BS5" s="2" t="s">
        <v>3</v>
      </c>
      <c r="BT5" s="4">
        <v>4.8379799999999999</v>
      </c>
      <c r="BU5" s="1">
        <v>4.152704</v>
      </c>
      <c r="BV5" s="11">
        <v>3.25624</v>
      </c>
      <c r="BW5" s="1">
        <v>2.5915699999999999</v>
      </c>
      <c r="BX5" s="12">
        <v>2.1087609999999999</v>
      </c>
      <c r="BY5" s="21">
        <f>(BT5-$BT$38)/$BT$39</f>
        <v>-0.86632084172034218</v>
      </c>
      <c r="BZ5" s="14">
        <f t="shared" ref="BZ5:CC20" si="5">(BU5-$BT$38)/$BT$39</f>
        <v>-0.99460310799565377</v>
      </c>
      <c r="CA5" s="14">
        <f t="shared" si="5"/>
        <v>-1.1624193361347261</v>
      </c>
      <c r="CB5" s="14">
        <f t="shared" si="5"/>
        <v>-1.2868442013353334</v>
      </c>
      <c r="CC5" s="14">
        <f t="shared" si="5"/>
        <v>-1.3772250591183537</v>
      </c>
      <c r="CD5" s="25">
        <f>(BT5-$BW$39)/($BW$38-$BW$39)</f>
        <v>0.15894655264136456</v>
      </c>
      <c r="CE5" s="24">
        <f t="shared" ref="CE5:CH20" si="6">(BU5-$BW$39)/($BW$38-$BW$39)</f>
        <v>0.12704587211312704</v>
      </c>
      <c r="CF5" s="24">
        <f t="shared" si="6"/>
        <v>8.5314056510266398E-2</v>
      </c>
      <c r="CG5" s="24">
        <f t="shared" si="6"/>
        <v>5.4372617839273031E-2</v>
      </c>
      <c r="CH5" s="24">
        <f t="shared" si="6"/>
        <v>3.1897096056578415E-2</v>
      </c>
      <c r="CI5" s="49">
        <f>(CD5*60)+70</f>
        <v>79.536793158481871</v>
      </c>
      <c r="CJ5" s="49">
        <f t="shared" ref="CJ5:CM20" si="7">(CE5*60)+70</f>
        <v>77.622752326787619</v>
      </c>
      <c r="CK5" s="49">
        <f t="shared" si="7"/>
        <v>75.118843390615979</v>
      </c>
      <c r="CL5" s="49">
        <f t="shared" si="7"/>
        <v>73.262357070356387</v>
      </c>
      <c r="CM5" s="49">
        <f t="shared" si="7"/>
        <v>71.913825763394698</v>
      </c>
      <c r="CN5" s="25">
        <f>(BT5-$CR$1)/($DD$1-$DD$2)</f>
        <v>-9.7893776381944048E-2</v>
      </c>
      <c r="CO5" s="24">
        <f t="shared" ref="CO5:CR20" si="8">(BU5-$CR$1)/($DD$1-$DD$2)</f>
        <v>-0.1297944569101816</v>
      </c>
      <c r="CP5" s="24">
        <f t="shared" si="8"/>
        <v>-0.17152627251304223</v>
      </c>
      <c r="CQ5" s="24">
        <f t="shared" si="8"/>
        <v>-0.20246771118403559</v>
      </c>
      <c r="CR5" s="24">
        <f t="shared" si="8"/>
        <v>-0.22494323296673024</v>
      </c>
      <c r="CS5" s="58">
        <f>(CN5*60)+100</f>
        <v>94.126373417083357</v>
      </c>
      <c r="CT5" s="58">
        <f t="shared" ref="CT5:CW20" si="9">(CO5*60)+100</f>
        <v>92.212332585389106</v>
      </c>
      <c r="CU5" s="58">
        <f t="shared" si="9"/>
        <v>89.708423649217465</v>
      </c>
      <c r="CV5" s="58">
        <f t="shared" si="9"/>
        <v>87.85193732895786</v>
      </c>
      <c r="CW5" s="58">
        <f t="shared" si="9"/>
        <v>86.503406021996184</v>
      </c>
      <c r="CX5" s="36">
        <f>IF(BT5&gt;=$CZ$1,1,0)</f>
        <v>0</v>
      </c>
      <c r="CY5" s="34">
        <f>IF(BT5&lt;$CZ$1,1,0)</f>
        <v>1</v>
      </c>
      <c r="CZ5" s="14">
        <f>(BT5-$CZ$1)/($DD$1-$CZ$1)</f>
        <v>-3.0893487849272785E-2</v>
      </c>
      <c r="DA5" s="14">
        <f>(BT5-$CZ$1)/($CZ$1-$DD$2)</f>
        <v>-0.13686825176295955</v>
      </c>
      <c r="DB5" s="14">
        <f>(CZ5*CX5)+(DA5*CY5)</f>
        <v>-0.13686825176295955</v>
      </c>
      <c r="DC5" s="14">
        <f>(DB5*30)+100</f>
        <v>95.893952447111218</v>
      </c>
      <c r="DD5" s="36">
        <f>IF(BU5&gt;=$CZ$1,1,0)</f>
        <v>0</v>
      </c>
      <c r="DE5" s="34">
        <f>IF(BU5&lt;$CZ$1,1,0)</f>
        <v>1</v>
      </c>
      <c r="DF5" s="14">
        <f>(BU5-$CZ$1)/($DD$1-$CZ$1)</f>
        <v>-6.999469350724935E-2</v>
      </c>
      <c r="DG5" s="14">
        <f>(BU5-$CZ$1)/($CZ$1-$DD$2)</f>
        <v>-0.31009937692247025</v>
      </c>
      <c r="DH5" s="14">
        <f>(DF5*DD5)+(DG5*DE5)</f>
        <v>-0.31009937692247025</v>
      </c>
      <c r="DI5" s="43">
        <f>(DH5*30)+100</f>
        <v>90.697018692325898</v>
      </c>
      <c r="DJ5" s="46">
        <f>IF(BV5&gt;=$CZ$1,1,0)</f>
        <v>0</v>
      </c>
      <c r="DK5" s="34">
        <f>IF(BV5&lt;$CZ$1,1,0)</f>
        <v>1</v>
      </c>
      <c r="DL5" s="14">
        <f>(BV5-$CZ$1)/($DD$1-$CZ$1)</f>
        <v>-0.12114608831601591</v>
      </c>
      <c r="DM5" s="14">
        <f>(BV5-$CZ$1)/($CZ$1-$DD$2)</f>
        <v>-0.53671677981560462</v>
      </c>
      <c r="DN5" s="14">
        <f>(DL5*DJ5)+(DM5*DK5)</f>
        <v>-0.53671677981560462</v>
      </c>
      <c r="DO5" s="14">
        <f>(DN5*30)+100</f>
        <v>83.898496605531861</v>
      </c>
      <c r="DP5" s="36">
        <f>IF(BW5&gt;=$CZ$1,1,0)</f>
        <v>0</v>
      </c>
      <c r="DQ5" s="42">
        <f>IF(BW5&lt;$CZ$1,1,0)</f>
        <v>1</v>
      </c>
      <c r="DR5" s="14">
        <f>(BW5-$CZ$1)/($DD$1-$CZ$1)</f>
        <v>-0.15907153494582243</v>
      </c>
      <c r="DS5" s="14">
        <f>(BW5-$CZ$1)/($CZ$1-$DD$2)</f>
        <v>-0.70473890806724626</v>
      </c>
      <c r="DT5" s="14">
        <f>(DR5*DP5)+(DS5*DQ5)</f>
        <v>-0.70473890806724626</v>
      </c>
      <c r="DU5" s="14">
        <f>(DT5*30)+100</f>
        <v>78.857832757982607</v>
      </c>
      <c r="DV5" s="36">
        <f>IF(BX5&gt;=$CZ$1,1,0)</f>
        <v>0</v>
      </c>
      <c r="DW5" s="42">
        <f>IF(BX5&lt;$CZ$1,1,0)</f>
        <v>1</v>
      </c>
      <c r="DX5" s="14">
        <f>(BX5-$CZ$1)/($DD$1-$CZ$1)</f>
        <v>-0.18662016353127123</v>
      </c>
      <c r="DY5" s="14">
        <f>(BX5-$CZ$1)/($CZ$1-$DD$2)</f>
        <v>-0.82678833969353727</v>
      </c>
      <c r="DZ5" s="14">
        <f>(DX5*DV5)+(DY5*DW5)</f>
        <v>-0.82678833969353727</v>
      </c>
      <c r="EA5" s="14">
        <f>(DZ5*30)+100</f>
        <v>75.19634980919389</v>
      </c>
      <c r="EC5" s="62">
        <f>DC5</f>
        <v>95.893952447111218</v>
      </c>
      <c r="ED5" s="63">
        <f>DI5</f>
        <v>90.697018692325898</v>
      </c>
      <c r="EE5" s="63">
        <f>DO5</f>
        <v>83.898496605531861</v>
      </c>
      <c r="EF5" s="63">
        <f>DU5</f>
        <v>78.857832757982607</v>
      </c>
      <c r="EG5" s="63">
        <f>EA5</f>
        <v>75.19634980919389</v>
      </c>
    </row>
    <row r="6" spans="1:137" x14ac:dyDescent="0.3">
      <c r="A6" s="7">
        <v>2000</v>
      </c>
      <c r="B6" s="2" t="s">
        <v>3</v>
      </c>
      <c r="C6" s="4">
        <v>4.8379799999999999</v>
      </c>
      <c r="D6" s="4">
        <v>6.8927899999999998</v>
      </c>
      <c r="E6" s="4">
        <v>49.069099999999999</v>
      </c>
      <c r="F6" s="70">
        <v>2000</v>
      </c>
      <c r="G6" s="78" t="s">
        <v>74</v>
      </c>
      <c r="H6" s="75">
        <v>9.6483123076923061</v>
      </c>
      <c r="I6" s="75">
        <v>7.7238823076923069</v>
      </c>
      <c r="J6" s="75">
        <v>53.076242307692304</v>
      </c>
      <c r="K6" s="101">
        <f t="shared" ref="K6:M19" si="10">(((H6-H$22)/(H$21-H$22))*60)+70</f>
        <v>103.77586598794596</v>
      </c>
      <c r="L6" s="75">
        <f t="shared" si="10"/>
        <v>113.10723992546932</v>
      </c>
      <c r="M6" s="75">
        <f t="shared" si="10"/>
        <v>116.82857089332063</v>
      </c>
      <c r="N6" s="101">
        <f t="shared" ref="N6:N19" si="11">(((H6-H$23)/(H$21-H$22))*60)+70</f>
        <v>83.776918080834761</v>
      </c>
      <c r="O6" s="104">
        <f t="shared" si="1"/>
        <v>92.310969531164289</v>
      </c>
      <c r="P6" s="104">
        <f t="shared" si="1"/>
        <v>88.909997690563216</v>
      </c>
      <c r="Q6" s="36">
        <f>IF(H6&gt;=$H$12,1,0)</f>
        <v>1</v>
      </c>
      <c r="R6" s="34">
        <f>IF(H6&lt;$H$12,1,0)</f>
        <v>0</v>
      </c>
      <c r="S6" s="14">
        <f>(H6-$H$12)/($H$21-$H$12)</f>
        <v>0.34441389313567478</v>
      </c>
      <c r="T6" s="14">
        <f>(H6-$H$12)/($H$12-$H$22)</f>
        <v>0.68888214244190216</v>
      </c>
      <c r="U6" s="14">
        <f t="shared" ref="U6:U19" si="12">(S6*Q6)+(T6*R6)</f>
        <v>0.34441389313567478</v>
      </c>
      <c r="V6" s="113">
        <f t="shared" ref="V6:V19" si="13">(U6*30)+100</f>
        <v>110.33241679407024</v>
      </c>
      <c r="W6" s="42">
        <f>IF(I6&gt;=$I$12,1,0)</f>
        <v>1</v>
      </c>
      <c r="X6" s="34">
        <f>IF(I6&lt;$I$12,1,0)</f>
        <v>0</v>
      </c>
      <c r="Y6" s="14">
        <f>(I6-$I$12)/($I$21-$I$12)</f>
        <v>0.64024585150931779</v>
      </c>
      <c r="Z6" s="14">
        <f>(I6-$I$12)/($I$12-$I$22)</f>
        <v>2.3048578140020957</v>
      </c>
      <c r="AA6" s="19">
        <f t="shared" ref="AA6:AA19" si="14">(Y6*W6)+(Z6*X6)</f>
        <v>0.64024585150931779</v>
      </c>
      <c r="AB6" s="116">
        <f t="shared" ref="AB6:AB19" si="15">(AA6*30)+100</f>
        <v>119.20737554527953</v>
      </c>
      <c r="AC6" s="36">
        <f>IF(J6&gt;=$J$12,1,0)</f>
        <v>1</v>
      </c>
      <c r="AD6" s="34">
        <f>IF(J6&lt;$J$12,1,0)</f>
        <v>0</v>
      </c>
      <c r="AE6" s="14">
        <f>(J6-$J$12)/($J$21-$J$12)</f>
        <v>0.6014636166542856</v>
      </c>
      <c r="AF6" s="14">
        <f>(J6-$J$12)/($J$12-$J$22)</f>
        <v>0.73757721898716377</v>
      </c>
      <c r="AG6" s="19">
        <f t="shared" ref="AG6:AG19" si="16">(AE6*AC6)+(AF6*AD6)</f>
        <v>0.6014636166542856</v>
      </c>
      <c r="AH6" s="19">
        <f t="shared" ref="AH6:AH19" si="17">(AG6*30)+100</f>
        <v>118.04390849962857</v>
      </c>
      <c r="AI6" s="19"/>
      <c r="AJ6" s="19"/>
      <c r="AK6" s="19"/>
      <c r="AL6" s="75"/>
      <c r="AM6" s="76">
        <f>H6</f>
        <v>9.6483123076923061</v>
      </c>
      <c r="AN6" s="77">
        <f>H9</f>
        <v>8.3980983846153858</v>
      </c>
      <c r="AO6" s="76">
        <f>H12</f>
        <v>6.6989969230769226</v>
      </c>
      <c r="AP6" s="77">
        <f>H15</f>
        <v>5.2403915384615383</v>
      </c>
      <c r="AQ6" s="76">
        <f>H18</f>
        <v>4.4010682307692299</v>
      </c>
      <c r="AR6" s="77">
        <f>I6</f>
        <v>7.7238823076923069</v>
      </c>
      <c r="AS6" s="76">
        <f>I9</f>
        <v>5.0963292307692303</v>
      </c>
      <c r="AT6" s="77">
        <f>I12</f>
        <v>4.4823376923076923</v>
      </c>
      <c r="AU6" s="76">
        <f>I15</f>
        <v>3.3519615384615387</v>
      </c>
      <c r="AV6" s="77">
        <f>I18</f>
        <v>5.7876470000000007</v>
      </c>
      <c r="AW6" s="76">
        <f>J6</f>
        <v>53.076242307692304</v>
      </c>
      <c r="AX6" s="77">
        <f>J9</f>
        <v>46.111489999999996</v>
      </c>
      <c r="AY6" s="76">
        <f>J12</f>
        <v>41.173543076923075</v>
      </c>
      <c r="AZ6" s="77">
        <f>J15</f>
        <v>35.078492307692315</v>
      </c>
      <c r="BA6" s="76">
        <f>J18</f>
        <v>29.052998846153841</v>
      </c>
      <c r="BB6" s="98">
        <f t="shared" si="2"/>
        <v>-7.9718424869413634E-2</v>
      </c>
      <c r="BC6" s="76">
        <f t="shared" si="2"/>
        <v>-0.37866111313047629</v>
      </c>
      <c r="BD6" s="76">
        <f t="shared" si="2"/>
        <v>-0.78493875023319293</v>
      </c>
      <c r="BE6" s="76">
        <f t="shared" si="2"/>
        <v>-1.1337105937876473</v>
      </c>
      <c r="BF6" s="76">
        <f t="shared" si="2"/>
        <v>-1.3344039001813151</v>
      </c>
      <c r="BG6" s="95">
        <f t="shared" si="3"/>
        <v>-0.35930989999171936</v>
      </c>
      <c r="BH6" s="84">
        <f t="shared" si="3"/>
        <v>-2.845629377493442</v>
      </c>
      <c r="BI6" s="84">
        <f t="shared" si="3"/>
        <v>-3.4266182581769975</v>
      </c>
      <c r="BJ6" s="84">
        <f t="shared" si="3"/>
        <v>-4.4962355659660016</v>
      </c>
      <c r="BK6" s="84">
        <f t="shared" si="3"/>
        <v>-2.1914706280936769</v>
      </c>
      <c r="BL6" s="98">
        <f t="shared" si="4"/>
        <v>-0.25182265323894926</v>
      </c>
      <c r="BM6" s="76">
        <f t="shared" si="4"/>
        <v>-1.6496600695863433</v>
      </c>
      <c r="BN6" s="76">
        <f t="shared" si="4"/>
        <v>-2.6407142613328198</v>
      </c>
      <c r="BO6" s="76">
        <f t="shared" si="4"/>
        <v>-3.8640011268768855</v>
      </c>
      <c r="BP6" s="76">
        <f t="shared" si="4"/>
        <v>-5.0733277246357957</v>
      </c>
      <c r="BQ6" s="76"/>
      <c r="BR6" s="69"/>
      <c r="BS6" s="2" t="s">
        <v>4</v>
      </c>
      <c r="BT6" s="4">
        <v>3.5237400000000001</v>
      </c>
      <c r="BU6" s="1">
        <v>3.069734</v>
      </c>
      <c r="BV6" s="11">
        <v>2.5714899999999998</v>
      </c>
      <c r="BW6" s="1">
        <v>1.9523999999999999</v>
      </c>
      <c r="BX6" s="12">
        <v>1.8211979999999999</v>
      </c>
      <c r="BY6" s="21">
        <f t="shared" ref="BY6:CC36" si="18">(BT6-$BT$38)/$BT$39</f>
        <v>-1.1123438829908165</v>
      </c>
      <c r="BZ6" s="14">
        <f t="shared" si="5"/>
        <v>-1.1973328780564383</v>
      </c>
      <c r="CA6" s="14">
        <f t="shared" si="5"/>
        <v>-1.2906031362853512</v>
      </c>
      <c r="CB6" s="14">
        <f t="shared" si="5"/>
        <v>-1.4064955186661476</v>
      </c>
      <c r="CC6" s="14">
        <f t="shared" si="5"/>
        <v>-1.4310562648470344</v>
      </c>
      <c r="CD6" s="25">
        <f t="shared" ref="CD6:CH36" si="19">(BT6-$BW$39)/($BW$38-$BW$39)</f>
        <v>9.7766604157205061E-2</v>
      </c>
      <c r="CE6" s="24">
        <f t="shared" si="6"/>
        <v>7.6631907532920804E-2</v>
      </c>
      <c r="CF6" s="24">
        <f t="shared" si="6"/>
        <v>5.3437862113102828E-2</v>
      </c>
      <c r="CG6" s="24">
        <f t="shared" si="6"/>
        <v>2.4618244457987846E-2</v>
      </c>
      <c r="CH6" s="24">
        <f t="shared" si="6"/>
        <v>1.8510584060329353E-2</v>
      </c>
      <c r="CI6" s="49">
        <f t="shared" ref="CI6:CM36" si="20">(CD6*60)+70</f>
        <v>75.8659962494323</v>
      </c>
      <c r="CJ6" s="49">
        <f t="shared" si="7"/>
        <v>74.597914451975242</v>
      </c>
      <c r="CK6" s="49">
        <f t="shared" si="7"/>
        <v>73.20627172678617</v>
      </c>
      <c r="CL6" s="49">
        <f t="shared" si="7"/>
        <v>71.477094667479264</v>
      </c>
      <c r="CM6" s="49">
        <f t="shared" si="7"/>
        <v>71.110635043619766</v>
      </c>
      <c r="CN6" s="25">
        <f t="shared" ref="CN6:CR36" si="21">(BT6-$CR$1)/($DD$1-$DD$2)</f>
        <v>-0.15907372486610358</v>
      </c>
      <c r="CO6" s="24">
        <f t="shared" si="8"/>
        <v>-0.18020842149038782</v>
      </c>
      <c r="CP6" s="24">
        <f t="shared" si="8"/>
        <v>-0.2034024669102058</v>
      </c>
      <c r="CQ6" s="24">
        <f t="shared" si="8"/>
        <v>-0.23222208456532079</v>
      </c>
      <c r="CR6" s="24">
        <f t="shared" si="8"/>
        <v>-0.23832974496297929</v>
      </c>
      <c r="CS6" s="58">
        <f t="shared" ref="CS6:CW36" si="22">(CN6*60)+100</f>
        <v>90.455576508033786</v>
      </c>
      <c r="CT6" s="58">
        <f t="shared" si="9"/>
        <v>89.187494710576729</v>
      </c>
      <c r="CU6" s="58">
        <f t="shared" si="9"/>
        <v>87.795851985387657</v>
      </c>
      <c r="CV6" s="58">
        <f t="shared" si="9"/>
        <v>86.066674926080751</v>
      </c>
      <c r="CW6" s="58">
        <f t="shared" si="9"/>
        <v>85.700215302221238</v>
      </c>
      <c r="CX6" s="36">
        <f t="shared" ref="CX6:CX36" si="23">IF(BT6&gt;=$CZ$1,1,0)</f>
        <v>0</v>
      </c>
      <c r="CY6" s="34">
        <f t="shared" ref="CY6:CY36" si="24">IF(BT6&lt;$CZ$1,1,0)</f>
        <v>1</v>
      </c>
      <c r="CZ6" s="14">
        <f t="shared" ref="CZ6:CZ36" si="25">(BT6-$CZ$1)/($DD$1-$CZ$1)</f>
        <v>-0.10588278927517873</v>
      </c>
      <c r="DA6" s="14">
        <f t="shared" ref="DA6:DA36" si="26">(BT6-$CZ$1)/($CZ$1-$DD$2)</f>
        <v>-0.4690953747464513</v>
      </c>
      <c r="DB6" s="14">
        <f t="shared" ref="DB6:DB36" si="27">(CZ6*CX6)+(DA6*CY6)</f>
        <v>-0.4690953747464513</v>
      </c>
      <c r="DC6" s="14">
        <f t="shared" ref="DC6:DC36" si="28">(DB6*30)+100</f>
        <v>85.927138757606457</v>
      </c>
      <c r="DD6" s="36">
        <f t="shared" ref="DD6:DD36" si="29">IF(BU6&gt;=$CZ$1,1,0)</f>
        <v>0</v>
      </c>
      <c r="DE6" s="34">
        <f t="shared" ref="DE6:DE36" si="30">IF(BU6&lt;$CZ$1,1,0)</f>
        <v>1</v>
      </c>
      <c r="DF6" s="14">
        <f t="shared" ref="DF6:DF36" si="31">(BU6-$CZ$1)/($DD$1-$CZ$1)</f>
        <v>-0.13178794570259675</v>
      </c>
      <c r="DG6" s="14">
        <f t="shared" ref="DG6:DG36" si="32">(BU6-$CZ$1)/($CZ$1-$DD$2)</f>
        <v>-0.583863687381315</v>
      </c>
      <c r="DH6" s="14">
        <f t="shared" ref="DH6:DH36" si="33">(DF6*DD6)+(DG6*DE6)</f>
        <v>-0.583863687381315</v>
      </c>
      <c r="DI6" s="43">
        <f t="shared" ref="DI6:DI36" si="34">(DH6*30)+100</f>
        <v>82.484089378560554</v>
      </c>
      <c r="DJ6" s="36">
        <f t="shared" ref="DJ6:DJ36" si="35">IF(BV6&gt;=$CZ$1,1,0)</f>
        <v>0</v>
      </c>
      <c r="DK6" s="34">
        <f t="shared" ref="DK6:DK36" si="36">IF(BV6&lt;$CZ$1,1,0)</f>
        <v>1</v>
      </c>
      <c r="DL6" s="14">
        <f t="shared" ref="DL6:DL36" si="37">(BV6-$CZ$1)/($DD$1-$CZ$1)</f>
        <v>-0.16021728090746731</v>
      </c>
      <c r="DM6" s="14">
        <f t="shared" ref="DM6:DM36" si="38">(BV6-$CZ$1)/($CZ$1-$DD$2)</f>
        <v>-0.70981493727767098</v>
      </c>
      <c r="DN6" s="14">
        <f t="shared" ref="DN6:DN36" si="39">(DL6*DJ6)+(DM6*DK6)</f>
        <v>-0.70981493727767098</v>
      </c>
      <c r="DO6" s="14">
        <f t="shared" ref="DO6:DO36" si="40">(DN6*30)+100</f>
        <v>78.705551881669862</v>
      </c>
      <c r="DP6" s="36">
        <f t="shared" ref="DP6:DP36" si="41">IF(BW6&gt;=$CZ$1,1,0)</f>
        <v>0</v>
      </c>
      <c r="DQ6" s="42">
        <f t="shared" ref="DQ6:DQ36" si="42">IF(BW6&lt;$CZ$1,1,0)</f>
        <v>1</v>
      </c>
      <c r="DR6" s="14">
        <f t="shared" ref="DR6:DR36" si="43">(BW6-$CZ$1)/($DD$1-$CZ$1)</f>
        <v>-0.19554197549883884</v>
      </c>
      <c r="DS6" s="14">
        <f t="shared" ref="DS6:DS36" si="44">(BW6-$CZ$1)/($CZ$1-$DD$2)</f>
        <v>-0.86631488368612752</v>
      </c>
      <c r="DT6" s="14">
        <f t="shared" ref="DT6:DT36" si="45">(DR6*DP6)+(DS6*DQ6)</f>
        <v>-0.86631488368612752</v>
      </c>
      <c r="DU6" s="14">
        <f t="shared" ref="DU6:DU36" si="46">(DT6*30)+100</f>
        <v>74.010553489416168</v>
      </c>
      <c r="DV6" s="36">
        <f t="shared" ref="DV6:DV36" si="47">IF(BX6&gt;=$CZ$1,1,0)</f>
        <v>0</v>
      </c>
      <c r="DW6" s="42">
        <f t="shared" ref="DW6:DW36" si="48">IF(BX6&lt;$CZ$1,1,0)</f>
        <v>1</v>
      </c>
      <c r="DX6" s="14">
        <f t="shared" ref="DX6:DX36" si="49">(BX6-$CZ$1)/($DD$1-$CZ$1)</f>
        <v>-0.20302823852970209</v>
      </c>
      <c r="DY6" s="14">
        <f t="shared" ref="DY6:DY36" si="50">(BX6-$CZ$1)/($CZ$1-$DD$2)</f>
        <v>-0.89948147653802679</v>
      </c>
      <c r="DZ6" s="14">
        <f t="shared" ref="DZ6:DZ36" si="51">(DX6*DV6)+(DY6*DW6)</f>
        <v>-0.89948147653802679</v>
      </c>
      <c r="EA6" s="14">
        <f t="shared" ref="EA6:EA36" si="52">(DZ6*30)+100</f>
        <v>73.015555703859192</v>
      </c>
      <c r="EC6" s="62">
        <f t="shared" ref="EC6:EC36" si="53">DC6</f>
        <v>85.927138757606457</v>
      </c>
      <c r="ED6" s="63">
        <f t="shared" ref="ED6:ED36" si="54">DI6</f>
        <v>82.484089378560554</v>
      </c>
      <c r="EE6" s="63">
        <f t="shared" ref="EE6:EE36" si="55">DO6</f>
        <v>78.705551881669862</v>
      </c>
      <c r="EF6" s="63">
        <f t="shared" ref="EF6:EF36" si="56">DU6</f>
        <v>74.010553489416168</v>
      </c>
      <c r="EG6" s="63">
        <f t="shared" ref="EG6:EG36" si="57">EA6</f>
        <v>73.015555703859192</v>
      </c>
    </row>
    <row r="7" spans="1:137" x14ac:dyDescent="0.3">
      <c r="A7" s="7">
        <v>2000</v>
      </c>
      <c r="B7" s="2" t="s">
        <v>4</v>
      </c>
      <c r="C7" s="4">
        <v>3.5237400000000001</v>
      </c>
      <c r="D7" s="4">
        <v>7.5950899999999999</v>
      </c>
      <c r="E7" s="4">
        <v>44.382850000000005</v>
      </c>
      <c r="F7" s="70">
        <v>2000</v>
      </c>
      <c r="G7" s="78" t="s">
        <v>75</v>
      </c>
      <c r="H7" s="75">
        <v>15.262285000000002</v>
      </c>
      <c r="I7" s="75">
        <v>9.5453062500000012</v>
      </c>
      <c r="J7" s="75">
        <v>60.963101250000008</v>
      </c>
      <c r="K7" s="102">
        <f t="shared" si="10"/>
        <v>130</v>
      </c>
      <c r="L7" s="72">
        <f t="shared" si="10"/>
        <v>130</v>
      </c>
      <c r="M7" s="72">
        <f t="shared" si="10"/>
        <v>130</v>
      </c>
      <c r="N7" s="101">
        <f t="shared" si="11"/>
        <v>110.00105209288878</v>
      </c>
      <c r="O7" s="104">
        <f t="shared" si="1"/>
        <v>109.20372960569496</v>
      </c>
      <c r="P7" s="104">
        <f t="shared" si="1"/>
        <v>102.0814267972426</v>
      </c>
      <c r="Q7" s="36">
        <f>IF(H7&gt;=$H$13,1,0)</f>
        <v>1</v>
      </c>
      <c r="R7" s="34">
        <f>IF(H7&lt;$H$13,1,0)</f>
        <v>0</v>
      </c>
      <c r="S7" s="14">
        <f>(H7-$H$13)/($H$21-$H$13)</f>
        <v>1</v>
      </c>
      <c r="T7" s="14">
        <f>(H7-$H$13)/($H$13-$H$22)</f>
        <v>0.42298064930423751</v>
      </c>
      <c r="U7" s="14">
        <f t="shared" si="12"/>
        <v>1</v>
      </c>
      <c r="V7" s="117">
        <f t="shared" si="13"/>
        <v>130</v>
      </c>
      <c r="W7" s="42">
        <f>IF(I7&gt;=$I$13,1,0)</f>
        <v>1</v>
      </c>
      <c r="X7" s="34">
        <f>IF(I7&lt;$I$13,1,0)</f>
        <v>0</v>
      </c>
      <c r="Y7" s="14">
        <f>(I7-$I$13)/($I$21-$I$13)</f>
        <v>1</v>
      </c>
      <c r="Z7" s="14">
        <f>(I7-$I$13)/($I$13-$I$22)</f>
        <v>1.721829911205788</v>
      </c>
      <c r="AA7" s="19">
        <f t="shared" si="14"/>
        <v>1</v>
      </c>
      <c r="AB7" s="118">
        <f t="shared" si="15"/>
        <v>130</v>
      </c>
      <c r="AC7" s="36">
        <f t="shared" ref="AC7" si="58">IF(J7&gt;=$J$11,1,0)</f>
        <v>1</v>
      </c>
      <c r="AD7" s="34">
        <f t="shared" ref="AD7" si="59">IF(J7&lt;$J$11,1,0)</f>
        <v>0</v>
      </c>
      <c r="AE7" s="14">
        <f>(J7-$J$13)/($J$21-$J$13)</f>
        <v>1</v>
      </c>
      <c r="AF7" s="14">
        <f>(J7-$J$13)/($J$13-$J$22)</f>
        <v>0.57533584028172036</v>
      </c>
      <c r="AG7" s="19">
        <f t="shared" si="16"/>
        <v>1</v>
      </c>
      <c r="AH7" s="35">
        <f t="shared" si="17"/>
        <v>130</v>
      </c>
      <c r="AI7" s="35"/>
      <c r="AJ7" s="35"/>
      <c r="AK7" s="35"/>
      <c r="AL7" s="75"/>
      <c r="AM7" s="76">
        <f>H7</f>
        <v>15.262285000000002</v>
      </c>
      <c r="AN7" s="77">
        <f>H10</f>
        <v>13.761791875</v>
      </c>
      <c r="AO7" s="76">
        <f>H13</f>
        <v>11.444232499999998</v>
      </c>
      <c r="AP7" s="77">
        <f>H16</f>
        <v>9.340221249999999</v>
      </c>
      <c r="AQ7" s="76">
        <f>H19</f>
        <v>8.3039853749999999</v>
      </c>
      <c r="AR7" s="77">
        <f>I7</f>
        <v>9.5453062500000012</v>
      </c>
      <c r="AS7" s="76">
        <f>I10</f>
        <v>5.8216782499999997</v>
      </c>
      <c r="AT7" s="77">
        <f>I13</f>
        <v>5.4527849999999995</v>
      </c>
      <c r="AU7" s="76">
        <f>I16</f>
        <v>4.0256449999999999</v>
      </c>
      <c r="AV7" s="77">
        <f>I19</f>
        <v>6.4416846249999988</v>
      </c>
      <c r="AW7" s="76">
        <f>J7</f>
        <v>60.963101250000008</v>
      </c>
      <c r="AX7" s="77">
        <f>J10</f>
        <v>53.219563749999999</v>
      </c>
      <c r="AY7" s="76">
        <f>J13</f>
        <v>47.841987500000002</v>
      </c>
      <c r="AZ7" s="77">
        <f>J16</f>
        <v>41.753212499999997</v>
      </c>
      <c r="BA7" s="76">
        <f>J19</f>
        <v>36.018620000000006</v>
      </c>
      <c r="BB7" s="98">
        <f t="shared" si="2"/>
        <v>1.2626567138846621</v>
      </c>
      <c r="BC7" s="76">
        <f t="shared" si="2"/>
        <v>0.90386895746551899</v>
      </c>
      <c r="BD7" s="76">
        <f t="shared" si="2"/>
        <v>0.34970985158864204</v>
      </c>
      <c r="BE7" s="76">
        <f t="shared" si="2"/>
        <v>-0.15338707254297326</v>
      </c>
      <c r="BF7" s="76">
        <f t="shared" si="2"/>
        <v>-0.40116477876357109</v>
      </c>
      <c r="BG7" s="95">
        <f t="shared" si="3"/>
        <v>1.3642106881635294</v>
      </c>
      <c r="BH7" s="84">
        <f t="shared" si="3"/>
        <v>-2.1592685917345058</v>
      </c>
      <c r="BI7" s="84">
        <f t="shared" si="3"/>
        <v>-2.508333461498415</v>
      </c>
      <c r="BJ7" s="84">
        <f t="shared" si="3"/>
        <v>-3.8587632626261534</v>
      </c>
      <c r="BK7" s="84">
        <f t="shared" si="3"/>
        <v>-1.5725881779774959</v>
      </c>
      <c r="BL7" s="98">
        <f t="shared" si="4"/>
        <v>1.3310831042042182</v>
      </c>
      <c r="BM7" s="76">
        <f t="shared" si="4"/>
        <v>-0.22305780048154367</v>
      </c>
      <c r="BN7" s="76">
        <f t="shared" si="4"/>
        <v>-1.3023463321367015</v>
      </c>
      <c r="BO7" s="76">
        <f t="shared" si="4"/>
        <v>-2.5243736403182719</v>
      </c>
      <c r="BP7" s="76">
        <f t="shared" si="4"/>
        <v>-3.6753159294147166</v>
      </c>
      <c r="BQ7" s="76"/>
      <c r="BR7" s="69"/>
      <c r="BS7" s="2" t="s">
        <v>5</v>
      </c>
      <c r="BT7" s="4">
        <v>4.2012900000000002</v>
      </c>
      <c r="BU7" s="1">
        <v>3.5998559999999999</v>
      </c>
      <c r="BV7" s="11">
        <v>3.2111399999999999</v>
      </c>
      <c r="BW7" s="1">
        <v>2.4873400000000001</v>
      </c>
      <c r="BX7" s="12">
        <v>2.330508</v>
      </c>
      <c r="BY7" s="21">
        <f t="shared" si="18"/>
        <v>-0.98550790812107436</v>
      </c>
      <c r="BZ7" s="14">
        <f t="shared" si="5"/>
        <v>-1.0980951233964171</v>
      </c>
      <c r="CA7" s="14">
        <f t="shared" si="5"/>
        <v>-1.1708619639358113</v>
      </c>
      <c r="CB7" s="14">
        <f t="shared" si="5"/>
        <v>-1.3063558442556689</v>
      </c>
      <c r="CC7" s="14">
        <f t="shared" si="5"/>
        <v>-1.3357144740405871</v>
      </c>
      <c r="CD7" s="25">
        <f t="shared" si="19"/>
        <v>0.12930762717845101</v>
      </c>
      <c r="CE7" s="24">
        <f t="shared" si="6"/>
        <v>0.10130992421961396</v>
      </c>
      <c r="CF7" s="24">
        <f t="shared" si="6"/>
        <v>8.3214580252782527E-2</v>
      </c>
      <c r="CG7" s="24">
        <f t="shared" si="6"/>
        <v>4.9520546657065873E-2</v>
      </c>
      <c r="CH7" s="24">
        <f t="shared" si="6"/>
        <v>4.221976926430069E-2</v>
      </c>
      <c r="CI7" s="49">
        <f t="shared" si="20"/>
        <v>77.758457630707056</v>
      </c>
      <c r="CJ7" s="49">
        <f t="shared" si="7"/>
        <v>76.078595453176831</v>
      </c>
      <c r="CK7" s="49">
        <f t="shared" si="7"/>
        <v>74.992874815166957</v>
      </c>
      <c r="CL7" s="49">
        <f t="shared" si="7"/>
        <v>72.971232799423959</v>
      </c>
      <c r="CM7" s="49">
        <f t="shared" si="7"/>
        <v>72.533186155858047</v>
      </c>
      <c r="CN7" s="25">
        <f t="shared" si="21"/>
        <v>-0.1275327018448576</v>
      </c>
      <c r="CO7" s="24">
        <f t="shared" si="8"/>
        <v>-0.15553040480369465</v>
      </c>
      <c r="CP7" s="24">
        <f t="shared" si="8"/>
        <v>-0.17362574877052611</v>
      </c>
      <c r="CQ7" s="24">
        <f t="shared" si="8"/>
        <v>-0.20731978236624277</v>
      </c>
      <c r="CR7" s="24">
        <f t="shared" si="8"/>
        <v>-0.21462055975900793</v>
      </c>
      <c r="CS7" s="58">
        <f t="shared" si="22"/>
        <v>92.348037889308543</v>
      </c>
      <c r="CT7" s="58">
        <f t="shared" si="9"/>
        <v>90.668175711778318</v>
      </c>
      <c r="CU7" s="58">
        <f t="shared" si="9"/>
        <v>89.582455073768429</v>
      </c>
      <c r="CV7" s="58">
        <f t="shared" si="9"/>
        <v>87.560813058025431</v>
      </c>
      <c r="CW7" s="58">
        <f t="shared" si="9"/>
        <v>87.12276641445952</v>
      </c>
      <c r="CX7" s="36">
        <f t="shared" si="23"/>
        <v>0</v>
      </c>
      <c r="CY7" s="34">
        <f t="shared" si="24"/>
        <v>1</v>
      </c>
      <c r="CZ7" s="14">
        <f t="shared" si="25"/>
        <v>-6.7222421928938639E-2</v>
      </c>
      <c r="DA7" s="14">
        <f t="shared" si="26"/>
        <v>-0.29781730743951734</v>
      </c>
      <c r="DB7" s="14">
        <f t="shared" si="27"/>
        <v>-0.29781730743951734</v>
      </c>
      <c r="DC7" s="14">
        <f t="shared" si="28"/>
        <v>91.065480776814482</v>
      </c>
      <c r="DD7" s="36">
        <f t="shared" si="29"/>
        <v>0</v>
      </c>
      <c r="DE7" s="34">
        <f t="shared" si="30"/>
        <v>1</v>
      </c>
      <c r="DF7" s="14">
        <f t="shared" si="31"/>
        <v>-0.10153968172455309</v>
      </c>
      <c r="DG7" s="14">
        <f t="shared" si="32"/>
        <v>-0.44985398832311052</v>
      </c>
      <c r="DH7" s="14">
        <f t="shared" si="33"/>
        <v>-0.44985398832311052</v>
      </c>
      <c r="DI7" s="43">
        <f t="shared" si="34"/>
        <v>86.50438035030669</v>
      </c>
      <c r="DJ7" s="36">
        <f t="shared" si="35"/>
        <v>0</v>
      </c>
      <c r="DK7" s="34">
        <f t="shared" si="36"/>
        <v>1</v>
      </c>
      <c r="DL7" s="14">
        <f t="shared" si="37"/>
        <v>-0.12371945200477014</v>
      </c>
      <c r="DM7" s="14">
        <f t="shared" si="38"/>
        <v>-0.54811762231511429</v>
      </c>
      <c r="DN7" s="14">
        <f t="shared" si="39"/>
        <v>-0.54811762231511429</v>
      </c>
      <c r="DO7" s="14">
        <f t="shared" si="40"/>
        <v>83.556471330546572</v>
      </c>
      <c r="DP7" s="36">
        <f t="shared" si="41"/>
        <v>0</v>
      </c>
      <c r="DQ7" s="42">
        <f t="shared" si="42"/>
        <v>1</v>
      </c>
      <c r="DR7" s="14">
        <f t="shared" si="43"/>
        <v>-0.1650188009608746</v>
      </c>
      <c r="DS7" s="14">
        <f t="shared" si="44"/>
        <v>-0.73108724096578026</v>
      </c>
      <c r="DT7" s="14">
        <f t="shared" si="45"/>
        <v>-0.73108724096578026</v>
      </c>
      <c r="DU7" s="14">
        <f t="shared" si="46"/>
        <v>78.067382771026587</v>
      </c>
      <c r="DV7" s="36">
        <f t="shared" si="47"/>
        <v>0</v>
      </c>
      <c r="DW7" s="42">
        <f t="shared" si="48"/>
        <v>1</v>
      </c>
      <c r="DX7" s="14">
        <f t="shared" si="49"/>
        <v>-0.17396748774656648</v>
      </c>
      <c r="DY7" s="14">
        <f t="shared" si="50"/>
        <v>-0.77073284918935203</v>
      </c>
      <c r="DZ7" s="14">
        <f t="shared" si="51"/>
        <v>-0.77073284918935203</v>
      </c>
      <c r="EA7" s="14">
        <f t="shared" si="52"/>
        <v>76.87801452431944</v>
      </c>
      <c r="EC7" s="62">
        <f t="shared" si="53"/>
        <v>91.065480776814482</v>
      </c>
      <c r="ED7" s="63">
        <f t="shared" si="54"/>
        <v>86.50438035030669</v>
      </c>
      <c r="EE7" s="63">
        <f t="shared" si="55"/>
        <v>83.556471330546572</v>
      </c>
      <c r="EF7" s="63">
        <f t="shared" si="56"/>
        <v>78.067382771026587</v>
      </c>
      <c r="EG7" s="63">
        <f t="shared" si="57"/>
        <v>76.87801452431944</v>
      </c>
    </row>
    <row r="8" spans="1:137" ht="15" x14ac:dyDescent="0.35">
      <c r="A8" s="7">
        <v>2000</v>
      </c>
      <c r="B8" s="2" t="s">
        <v>5</v>
      </c>
      <c r="C8" s="4">
        <v>4.2012900000000002</v>
      </c>
      <c r="D8" s="4">
        <v>5.6245399999999997</v>
      </c>
      <c r="E8" s="4">
        <v>44.340740000000004</v>
      </c>
      <c r="F8" s="73">
        <v>2005</v>
      </c>
      <c r="G8" s="73" t="s">
        <v>73</v>
      </c>
      <c r="H8" s="73">
        <v>4.3610059090909088</v>
      </c>
      <c r="I8" s="73">
        <v>4.4296478181818193</v>
      </c>
      <c r="J8" s="73">
        <v>42.782344545454549</v>
      </c>
      <c r="K8" s="101">
        <f t="shared" si="10"/>
        <v>79.077663991042797</v>
      </c>
      <c r="L8" s="75">
        <f t="shared" si="10"/>
        <v>82.554927765764589</v>
      </c>
      <c r="M8" s="75">
        <f t="shared" si="10"/>
        <v>99.637272608601023</v>
      </c>
      <c r="N8" s="101">
        <f t="shared" si="11"/>
        <v>59.078716083931589</v>
      </c>
      <c r="O8" s="104">
        <f t="shared" si="1"/>
        <v>61.758657371459549</v>
      </c>
      <c r="P8" s="104">
        <f t="shared" si="1"/>
        <v>71.718699405843608</v>
      </c>
      <c r="Q8" s="36">
        <f>IF(H8&gt;=$H$11,1,0)</f>
        <v>1</v>
      </c>
      <c r="R8" s="34">
        <f>IF(H8&lt;$H$11,1,0)</f>
        <v>0</v>
      </c>
      <c r="S8" s="14">
        <f>(H8-$H$11)/($H$21-$H$11)</f>
        <v>7.3150062470007923E-2</v>
      </c>
      <c r="T8" s="14">
        <f>(H8-$H$11)/($H$11-$H$22)</f>
        <v>0.79446406163903105</v>
      </c>
      <c r="U8" s="14">
        <f t="shared" si="12"/>
        <v>7.3150062470007923E-2</v>
      </c>
      <c r="V8" s="113">
        <f t="shared" si="13"/>
        <v>102.19450187410024</v>
      </c>
      <c r="W8" s="36">
        <f>IF(I8&gt;=$I$11,1,0)</f>
        <v>1</v>
      </c>
      <c r="X8" s="34">
        <f>IF(I8&lt;$I$11,1,0)</f>
        <v>0</v>
      </c>
      <c r="Y8" s="14">
        <f>(I8-$I$11)/($I$21-$I$11)</f>
        <v>6.9592223956115515E-2</v>
      </c>
      <c r="Z8" s="14">
        <f>(I8-$I$11)/($I$11-$I$22)</f>
        <v>0.39403899173824608</v>
      </c>
      <c r="AA8" s="19">
        <f t="shared" si="14"/>
        <v>6.9592223956115515E-2</v>
      </c>
      <c r="AB8" s="116">
        <f t="shared" si="15"/>
        <v>102.08776671868347</v>
      </c>
      <c r="AC8" s="36">
        <f>IF(J8&gt;=$J$11,1,0)</f>
        <v>1</v>
      </c>
      <c r="AD8" s="34">
        <f>IF(J8&lt;$J$11,1,0)</f>
        <v>0</v>
      </c>
      <c r="AE8" s="14">
        <f>(J8-$J$11)/($J$21-$J$11)</f>
        <v>0.24805036863968519</v>
      </c>
      <c r="AF8" s="14">
        <f>(J8-$J$11)/($J$11-$J$22)</f>
        <v>0.51046210224878297</v>
      </c>
      <c r="AG8" s="19">
        <f t="shared" si="16"/>
        <v>0.24805036863968519</v>
      </c>
      <c r="AH8" s="19">
        <f t="shared" si="17"/>
        <v>107.44151105919056</v>
      </c>
      <c r="AI8" s="19"/>
      <c r="AJ8" s="19"/>
      <c r="AK8" s="19"/>
      <c r="AL8" s="73"/>
      <c r="BB8" s="92"/>
      <c r="BC8" s="92"/>
      <c r="BD8" s="92"/>
      <c r="BE8" s="92"/>
      <c r="BF8" s="92"/>
      <c r="BG8" s="91" t="s">
        <v>87</v>
      </c>
      <c r="BH8" s="92"/>
      <c r="BI8" s="92"/>
      <c r="BJ8" s="92"/>
      <c r="BK8" s="92"/>
      <c r="BL8" s="92"/>
      <c r="BM8" s="92"/>
      <c r="BN8" s="92"/>
      <c r="BO8" s="92"/>
      <c r="BP8" s="92"/>
      <c r="BR8" s="69"/>
      <c r="BS8" s="2" t="s">
        <v>6</v>
      </c>
      <c r="BT8" s="4">
        <v>11.801390000000001</v>
      </c>
      <c r="BU8" s="1">
        <v>10.168850000000001</v>
      </c>
      <c r="BV8" s="11">
        <v>8.30748</v>
      </c>
      <c r="BW8" s="1">
        <v>6.6499100000000002</v>
      </c>
      <c r="BX8" s="12">
        <v>5.8548859999999996</v>
      </c>
      <c r="BY8" s="21">
        <f t="shared" si="18"/>
        <v>0.43721527482856348</v>
      </c>
      <c r="BZ8" s="14">
        <f t="shared" si="5"/>
        <v>0.13160712426572851</v>
      </c>
      <c r="CA8" s="14">
        <f t="shared" si="5"/>
        <v>-0.2168375344949415</v>
      </c>
      <c r="CB8" s="14">
        <f t="shared" si="5"/>
        <v>-0.52713124988840088</v>
      </c>
      <c r="CC8" s="14">
        <f t="shared" si="5"/>
        <v>-0.67595811740348011</v>
      </c>
      <c r="CD8" s="25">
        <f t="shared" si="19"/>
        <v>0.48310429024947366</v>
      </c>
      <c r="CE8" s="24">
        <f t="shared" si="6"/>
        <v>0.40710697385495681</v>
      </c>
      <c r="CF8" s="24">
        <f t="shared" si="6"/>
        <v>0.32045725941165876</v>
      </c>
      <c r="CG8" s="24">
        <f t="shared" si="6"/>
        <v>0.24329475697002839</v>
      </c>
      <c r="CH8" s="24">
        <f t="shared" si="6"/>
        <v>0.20628513364120687</v>
      </c>
      <c r="CI8" s="49">
        <f t="shared" si="20"/>
        <v>98.986257414968421</v>
      </c>
      <c r="CJ8" s="49">
        <f t="shared" si="7"/>
        <v>94.426418431297407</v>
      </c>
      <c r="CK8" s="49">
        <f t="shared" si="7"/>
        <v>89.227435564699533</v>
      </c>
      <c r="CL8" s="49">
        <f t="shared" si="7"/>
        <v>84.597685418201706</v>
      </c>
      <c r="CM8" s="49">
        <f t="shared" si="7"/>
        <v>82.377108018472413</v>
      </c>
      <c r="CN8" s="25">
        <f t="shared" si="21"/>
        <v>0.22626396122616507</v>
      </c>
      <c r="CO8" s="24">
        <f t="shared" si="8"/>
        <v>0.15026664483164823</v>
      </c>
      <c r="CP8" s="24">
        <f t="shared" si="8"/>
        <v>6.361693038835016E-2</v>
      </c>
      <c r="CQ8" s="24">
        <f t="shared" si="8"/>
        <v>-1.3545572053280202E-2</v>
      </c>
      <c r="CR8" s="24">
        <f t="shared" si="8"/>
        <v>-5.0555195382101785E-2</v>
      </c>
      <c r="CS8" s="58">
        <f t="shared" si="22"/>
        <v>113.57583767356991</v>
      </c>
      <c r="CT8" s="58">
        <f t="shared" si="9"/>
        <v>109.01599868989889</v>
      </c>
      <c r="CU8" s="58">
        <f t="shared" si="9"/>
        <v>103.81701582330101</v>
      </c>
      <c r="CV8" s="58">
        <f t="shared" si="9"/>
        <v>99.187265676803193</v>
      </c>
      <c r="CW8" s="58">
        <f t="shared" si="9"/>
        <v>96.966688277073899</v>
      </c>
      <c r="CX8" s="36">
        <f t="shared" si="23"/>
        <v>1</v>
      </c>
      <c r="CY8" s="34">
        <f t="shared" si="24"/>
        <v>0</v>
      </c>
      <c r="CZ8" s="14">
        <f t="shared" si="25"/>
        <v>0.36643215392252526</v>
      </c>
      <c r="DA8" s="14">
        <f t="shared" si="26"/>
        <v>1.6234142464523413</v>
      </c>
      <c r="DB8" s="14">
        <f t="shared" si="27"/>
        <v>0.36643215392252526</v>
      </c>
      <c r="DC8" s="14">
        <f t="shared" si="28"/>
        <v>110.99296461767575</v>
      </c>
      <c r="DD8" s="36">
        <f t="shared" si="29"/>
        <v>1</v>
      </c>
      <c r="DE8" s="34">
        <f t="shared" si="30"/>
        <v>0</v>
      </c>
      <c r="DF8" s="14">
        <f t="shared" si="31"/>
        <v>0.2732809531145689</v>
      </c>
      <c r="DG8" s="14">
        <f t="shared" si="32"/>
        <v>1.2107239711940401</v>
      </c>
      <c r="DH8" s="14">
        <f t="shared" si="33"/>
        <v>0.2732809531145689</v>
      </c>
      <c r="DI8" s="43">
        <f t="shared" si="34"/>
        <v>108.19842859343707</v>
      </c>
      <c r="DJ8" s="36">
        <f t="shared" si="35"/>
        <v>1</v>
      </c>
      <c r="DK8" s="34">
        <f t="shared" si="36"/>
        <v>0</v>
      </c>
      <c r="DL8" s="14">
        <f t="shared" si="37"/>
        <v>0.16707292718693117</v>
      </c>
      <c r="DM8" s="14">
        <f t="shared" si="38"/>
        <v>0.74018769174144206</v>
      </c>
      <c r="DN8" s="14">
        <f t="shared" si="39"/>
        <v>0.16707292718693117</v>
      </c>
      <c r="DO8" s="14">
        <f t="shared" si="40"/>
        <v>105.01218781560793</v>
      </c>
      <c r="DP8" s="36">
        <f t="shared" si="41"/>
        <v>1</v>
      </c>
      <c r="DQ8" s="42">
        <f t="shared" si="42"/>
        <v>0</v>
      </c>
      <c r="DR8" s="14">
        <f t="shared" si="43"/>
        <v>7.2493538061247212E-2</v>
      </c>
      <c r="DS8" s="14">
        <f t="shared" si="44"/>
        <v>0.32117007529106278</v>
      </c>
      <c r="DT8" s="14">
        <f t="shared" si="45"/>
        <v>7.2493538061247212E-2</v>
      </c>
      <c r="DU8" s="14">
        <f t="shared" si="46"/>
        <v>102.17480614183742</v>
      </c>
      <c r="DV8" s="36">
        <f t="shared" si="47"/>
        <v>1</v>
      </c>
      <c r="DW8" s="42">
        <f t="shared" si="48"/>
        <v>0</v>
      </c>
      <c r="DX8" s="14">
        <f t="shared" si="49"/>
        <v>2.7130214485013411E-2</v>
      </c>
      <c r="DY8" s="14">
        <f t="shared" si="50"/>
        <v>0.12019572036134846</v>
      </c>
      <c r="DZ8" s="14">
        <f t="shared" si="51"/>
        <v>2.7130214485013411E-2</v>
      </c>
      <c r="EA8" s="14">
        <f t="shared" si="52"/>
        <v>100.8139064345504</v>
      </c>
      <c r="EC8" s="62">
        <f t="shared" si="53"/>
        <v>110.99296461767575</v>
      </c>
      <c r="ED8" s="63">
        <f t="shared" si="54"/>
        <v>108.19842859343707</v>
      </c>
      <c r="EE8" s="63">
        <f t="shared" si="55"/>
        <v>105.01218781560793</v>
      </c>
      <c r="EF8" s="63">
        <f t="shared" si="56"/>
        <v>102.17480614183742</v>
      </c>
      <c r="EG8" s="63">
        <f t="shared" si="57"/>
        <v>100.8139064345504</v>
      </c>
    </row>
    <row r="9" spans="1:137" x14ac:dyDescent="0.3">
      <c r="A9" s="7">
        <v>2000</v>
      </c>
      <c r="B9" s="2" t="s">
        <v>7</v>
      </c>
      <c r="C9" s="4">
        <v>3.8646500000000001</v>
      </c>
      <c r="D9" s="4">
        <v>5.6855900000000004</v>
      </c>
      <c r="E9" s="4">
        <v>43.45261</v>
      </c>
      <c r="F9" s="73">
        <v>2005</v>
      </c>
      <c r="G9" s="73" t="s">
        <v>74</v>
      </c>
      <c r="H9" s="73">
        <v>8.3980983846153858</v>
      </c>
      <c r="I9" s="73">
        <v>5.0963292307692303</v>
      </c>
      <c r="J9" s="73">
        <v>46.111489999999996</v>
      </c>
      <c r="K9" s="101">
        <f t="shared" si="10"/>
        <v>97.935834470260062</v>
      </c>
      <c r="L9" s="75">
        <f t="shared" si="10"/>
        <v>88.738051248109713</v>
      </c>
      <c r="M9" s="75">
        <f t="shared" si="10"/>
        <v>105.19710367203561</v>
      </c>
      <c r="N9" s="101">
        <f t="shared" si="11"/>
        <v>77.936886563148846</v>
      </c>
      <c r="O9" s="104">
        <f t="shared" si="1"/>
        <v>67.941780853804673</v>
      </c>
      <c r="P9" s="104">
        <f t="shared" si="1"/>
        <v>77.278530469278195</v>
      </c>
      <c r="Q9" s="36">
        <f>IF(H9&gt;=$H$12,1,0)</f>
        <v>1</v>
      </c>
      <c r="R9" s="34">
        <f>IF(H9&lt;$H$12,1,0)</f>
        <v>0</v>
      </c>
      <c r="S9" s="14">
        <f>(H9-$H$12)/($H$21-$H$12)</f>
        <v>0.19841694525229336</v>
      </c>
      <c r="T9" s="14">
        <f>(H9-$H$12)/($H$12-$H$22)</f>
        <v>0.39686520511044787</v>
      </c>
      <c r="U9" s="14">
        <f t="shared" si="12"/>
        <v>0.19841694525229336</v>
      </c>
      <c r="V9" s="113">
        <f t="shared" si="13"/>
        <v>105.9525083575688</v>
      </c>
      <c r="W9" s="42">
        <f>IF(I9&gt;=$I$12,1,0)</f>
        <v>1</v>
      </c>
      <c r="X9" s="34">
        <f>IF(I9&lt;$I$12,1,0)</f>
        <v>0</v>
      </c>
      <c r="Y9" s="14">
        <f>(I9-$I$12)/($I$21-$I$12)</f>
        <v>0.12127105500757723</v>
      </c>
      <c r="Z9" s="14">
        <f>(I9-$I$12)/($I$12-$I$22)</f>
        <v>0.43657063624476217</v>
      </c>
      <c r="AA9" s="19">
        <f t="shared" si="14"/>
        <v>0.12127105500757723</v>
      </c>
      <c r="AB9" s="116">
        <f t="shared" si="15"/>
        <v>103.63813165022732</v>
      </c>
      <c r="AC9" s="36">
        <f>IF(J9&gt;=$J$12,1,0)</f>
        <v>1</v>
      </c>
      <c r="AD9" s="34">
        <f>IF(J9&lt;$J$12,1,0)</f>
        <v>0</v>
      </c>
      <c r="AE9" s="14">
        <f>(J9-$J$12)/($J$21-$J$12)</f>
        <v>0.24952284835721306</v>
      </c>
      <c r="AF9" s="14">
        <f>(J9-$J$12)/($J$12-$J$22)</f>
        <v>0.30599085874691306</v>
      </c>
      <c r="AG9" s="19">
        <f t="shared" si="16"/>
        <v>0.24952284835721306</v>
      </c>
      <c r="AH9" s="19">
        <f t="shared" si="17"/>
        <v>107.48568545071639</v>
      </c>
      <c r="AI9" s="19"/>
      <c r="AJ9" s="19"/>
      <c r="AK9" s="19"/>
      <c r="AL9" s="73"/>
      <c r="BB9" s="92"/>
      <c r="BC9" s="92"/>
      <c r="BD9" s="92"/>
      <c r="BE9" s="92"/>
      <c r="BF9" s="92"/>
      <c r="BG9" s="92"/>
      <c r="BH9" s="92"/>
      <c r="BI9" s="92"/>
      <c r="BJ9" s="92"/>
      <c r="BK9" s="92"/>
      <c r="BL9" s="92"/>
      <c r="BM9" s="92"/>
      <c r="BN9" s="92"/>
      <c r="BO9" s="92"/>
      <c r="BP9" s="92"/>
      <c r="BR9" s="69"/>
      <c r="BS9" s="2" t="s">
        <v>7</v>
      </c>
      <c r="BT9" s="4">
        <v>3.8646500000000001</v>
      </c>
      <c r="BU9" s="1">
        <v>3.2829259999999998</v>
      </c>
      <c r="BV9" s="11">
        <v>2.6253199999999999</v>
      </c>
      <c r="BW9" s="1">
        <v>1.96933</v>
      </c>
      <c r="BX9" s="12">
        <v>1.666687</v>
      </c>
      <c r="BY9" s="21">
        <f t="shared" si="18"/>
        <v>-1.0485262279205725</v>
      </c>
      <c r="BZ9" s="14">
        <f t="shared" si="5"/>
        <v>-1.1574237714894986</v>
      </c>
      <c r="CA9" s="14">
        <f t="shared" si="5"/>
        <v>-1.2805262703311953</v>
      </c>
      <c r="CB9" s="14">
        <f t="shared" si="5"/>
        <v>-1.4033262572765162</v>
      </c>
      <c r="CC9" s="14">
        <f t="shared" si="5"/>
        <v>-1.4599804081768237</v>
      </c>
      <c r="CD9" s="25">
        <f t="shared" si="19"/>
        <v>0.11363650329110361</v>
      </c>
      <c r="CE9" s="24">
        <f t="shared" si="6"/>
        <v>8.655633197384098E-2</v>
      </c>
      <c r="CF9" s="24">
        <f t="shared" si="6"/>
        <v>5.5943733663886788E-2</v>
      </c>
      <c r="CG9" s="24">
        <f t="shared" si="6"/>
        <v>2.54063627071941E-2</v>
      </c>
      <c r="CH9" s="24">
        <f t="shared" si="6"/>
        <v>1.131785288471762E-2</v>
      </c>
      <c r="CI9" s="49">
        <f t="shared" si="20"/>
        <v>76.818190197466222</v>
      </c>
      <c r="CJ9" s="49">
        <f t="shared" si="7"/>
        <v>75.193379918430452</v>
      </c>
      <c r="CK9" s="49">
        <f t="shared" si="7"/>
        <v>73.356624019833205</v>
      </c>
      <c r="CL9" s="49">
        <f t="shared" si="7"/>
        <v>71.524381762431645</v>
      </c>
      <c r="CM9" s="49">
        <f t="shared" si="7"/>
        <v>70.679071173083059</v>
      </c>
      <c r="CN9" s="25">
        <f t="shared" si="21"/>
        <v>-0.14320382573220503</v>
      </c>
      <c r="CO9" s="24">
        <f t="shared" si="8"/>
        <v>-0.17028399704946764</v>
      </c>
      <c r="CP9" s="24">
        <f t="shared" si="8"/>
        <v>-0.20089659535942181</v>
      </c>
      <c r="CQ9" s="24">
        <f t="shared" si="8"/>
        <v>-0.23143396631611451</v>
      </c>
      <c r="CR9" s="24">
        <f t="shared" si="8"/>
        <v>-0.24552247613859102</v>
      </c>
      <c r="CS9" s="58">
        <f t="shared" si="22"/>
        <v>91.407770456067695</v>
      </c>
      <c r="CT9" s="58">
        <f t="shared" si="9"/>
        <v>89.782960177031939</v>
      </c>
      <c r="CU9" s="58">
        <f t="shared" si="9"/>
        <v>87.946204278434692</v>
      </c>
      <c r="CV9" s="58">
        <f t="shared" si="9"/>
        <v>86.113962021033132</v>
      </c>
      <c r="CW9" s="58">
        <f t="shared" si="9"/>
        <v>85.268651431684532</v>
      </c>
      <c r="CX9" s="36">
        <f t="shared" si="23"/>
        <v>0</v>
      </c>
      <c r="CY9" s="34">
        <f t="shared" si="24"/>
        <v>1</v>
      </c>
      <c r="CZ9" s="14">
        <f t="shared" si="25"/>
        <v>-8.6430784505041158E-2</v>
      </c>
      <c r="DA9" s="14">
        <f t="shared" si="26"/>
        <v>-0.38291663380392771</v>
      </c>
      <c r="DB9" s="14">
        <f t="shared" si="27"/>
        <v>-0.38291663380392771</v>
      </c>
      <c r="DC9" s="14">
        <f t="shared" si="28"/>
        <v>88.51250098588217</v>
      </c>
      <c r="DD9" s="36">
        <f t="shared" si="29"/>
        <v>0</v>
      </c>
      <c r="DE9" s="34">
        <f t="shared" si="30"/>
        <v>1</v>
      </c>
      <c r="DF9" s="14">
        <f t="shared" si="31"/>
        <v>-0.11962341019188963</v>
      </c>
      <c r="DG9" s="14">
        <f t="shared" si="32"/>
        <v>-0.52997081788784606</v>
      </c>
      <c r="DH9" s="14">
        <f t="shared" si="33"/>
        <v>-0.52997081788784606</v>
      </c>
      <c r="DI9" s="43">
        <f t="shared" si="34"/>
        <v>84.100875463364616</v>
      </c>
      <c r="DJ9" s="36">
        <f t="shared" si="35"/>
        <v>0</v>
      </c>
      <c r="DK9" s="34">
        <f t="shared" si="36"/>
        <v>1</v>
      </c>
      <c r="DL9" s="14">
        <f t="shared" si="37"/>
        <v>-0.15714579160889436</v>
      </c>
      <c r="DM9" s="14">
        <f t="shared" si="38"/>
        <v>-0.69620723546506336</v>
      </c>
      <c r="DN9" s="14">
        <f t="shared" si="39"/>
        <v>-0.69620723546506336</v>
      </c>
      <c r="DO9" s="14">
        <f t="shared" si="40"/>
        <v>79.113782936048096</v>
      </c>
      <c r="DP9" s="36">
        <f t="shared" si="41"/>
        <v>0</v>
      </c>
      <c r="DQ9" s="42">
        <f t="shared" si="42"/>
        <v>1</v>
      </c>
      <c r="DR9" s="14">
        <f t="shared" si="43"/>
        <v>-0.19457596558197388</v>
      </c>
      <c r="DS9" s="14">
        <f t="shared" si="44"/>
        <v>-0.86203514391857317</v>
      </c>
      <c r="DT9" s="14">
        <f t="shared" si="45"/>
        <v>-0.86203514391857317</v>
      </c>
      <c r="DU9" s="14">
        <f t="shared" si="46"/>
        <v>74.138945682442809</v>
      </c>
      <c r="DV9" s="36">
        <f t="shared" si="47"/>
        <v>0</v>
      </c>
      <c r="DW9" s="42">
        <f t="shared" si="48"/>
        <v>1</v>
      </c>
      <c r="DX9" s="14">
        <f t="shared" si="49"/>
        <v>-0.21184449123287513</v>
      </c>
      <c r="DY9" s="14">
        <f t="shared" si="50"/>
        <v>-0.93854035847686768</v>
      </c>
      <c r="DZ9" s="14">
        <f t="shared" si="51"/>
        <v>-0.93854035847686768</v>
      </c>
      <c r="EA9" s="14">
        <f t="shared" si="52"/>
        <v>71.843789245693969</v>
      </c>
      <c r="EC9" s="62">
        <f t="shared" si="53"/>
        <v>88.51250098588217</v>
      </c>
      <c r="ED9" s="63">
        <f t="shared" si="54"/>
        <v>84.100875463364616</v>
      </c>
      <c r="EE9" s="63">
        <f t="shared" si="55"/>
        <v>79.113782936048096</v>
      </c>
      <c r="EF9" s="63">
        <f t="shared" si="56"/>
        <v>74.138945682442809</v>
      </c>
      <c r="EG9" s="63">
        <f t="shared" si="57"/>
        <v>71.843789245693969</v>
      </c>
    </row>
    <row r="10" spans="1:137" ht="15.6" x14ac:dyDescent="0.35">
      <c r="A10" s="7">
        <v>2000</v>
      </c>
      <c r="B10" s="2" t="s">
        <v>10</v>
      </c>
      <c r="C10" s="4">
        <v>4.7903200000000004</v>
      </c>
      <c r="D10" s="4">
        <v>8.4184599999999996</v>
      </c>
      <c r="E10" s="4">
        <v>52.580709999999996</v>
      </c>
      <c r="F10" s="73">
        <v>2005</v>
      </c>
      <c r="G10" s="73" t="s">
        <v>75</v>
      </c>
      <c r="H10" s="73">
        <v>13.761791875</v>
      </c>
      <c r="I10" s="73">
        <v>5.8216782499999997</v>
      </c>
      <c r="J10" s="73">
        <v>53.219563749999999</v>
      </c>
      <c r="K10" s="101">
        <f t="shared" si="10"/>
        <v>122.99085782015251</v>
      </c>
      <c r="L10" s="75">
        <f t="shared" si="10"/>
        <v>95.465286279750458</v>
      </c>
      <c r="M10" s="75">
        <f t="shared" si="10"/>
        <v>117.06792451060119</v>
      </c>
      <c r="N10" s="101">
        <f t="shared" si="11"/>
        <v>102.99190991304131</v>
      </c>
      <c r="O10" s="104">
        <f t="shared" si="1"/>
        <v>74.669015885445418</v>
      </c>
      <c r="P10" s="104">
        <f t="shared" si="1"/>
        <v>89.149351307843773</v>
      </c>
      <c r="Q10" s="36">
        <f>IF(H10&gt;=$H$13,1,0)</f>
        <v>1</v>
      </c>
      <c r="R10" s="34">
        <f>IF(H10&lt;$H$13,1,0)</f>
        <v>0</v>
      </c>
      <c r="S10" s="14">
        <f>(H10-$H$13)/($H$21-$H$13)</f>
        <v>0.60700039483480117</v>
      </c>
      <c r="T10" s="14">
        <f>(H10-$H$13)/($H$13-$H$22)</f>
        <v>0.2567494211351527</v>
      </c>
      <c r="U10" s="14">
        <f t="shared" si="12"/>
        <v>0.60700039483480117</v>
      </c>
      <c r="V10" s="113">
        <f t="shared" si="13"/>
        <v>118.21001184504404</v>
      </c>
      <c r="W10" s="42">
        <f>IF(I10&gt;=$I$13,1,0)</f>
        <v>1</v>
      </c>
      <c r="X10" s="34">
        <f>IF(I10&lt;$I$13,1,0)</f>
        <v>0</v>
      </c>
      <c r="Y10" s="14">
        <f>(I10-$I$13)/($I$21-$I$13)</f>
        <v>9.0138383520916354E-2</v>
      </c>
      <c r="Z10" s="14">
        <f>(I10-$I$13)/($I$13-$I$22)</f>
        <v>0.15520296489405269</v>
      </c>
      <c r="AA10" s="19">
        <f t="shared" si="14"/>
        <v>9.0138383520916354E-2</v>
      </c>
      <c r="AB10" s="116">
        <f t="shared" si="15"/>
        <v>102.70415150562749</v>
      </c>
      <c r="AC10" s="36">
        <f t="shared" ref="AC10" si="60">IF(J10&gt;=$J$11,1,0)</f>
        <v>1</v>
      </c>
      <c r="AD10" s="34">
        <f t="shared" ref="AD10" si="61">IF(J10&lt;$J$11,1,0)</f>
        <v>0</v>
      </c>
      <c r="AE10" s="14">
        <f>(J10-$J$13)/($J$21-$J$13)</f>
        <v>0.40984144733902594</v>
      </c>
      <c r="AF10" s="14">
        <f>(J10-$J$13)/($J$13-$J$22)</f>
        <v>0.23579647348707494</v>
      </c>
      <c r="AG10" s="19">
        <f t="shared" si="16"/>
        <v>0.40984144733902594</v>
      </c>
      <c r="AH10" s="19">
        <f t="shared" si="17"/>
        <v>112.29524342017078</v>
      </c>
      <c r="AI10" s="19"/>
      <c r="AJ10" s="19"/>
      <c r="AK10" s="19"/>
      <c r="AL10" s="73"/>
      <c r="BB10" s="107" t="s">
        <v>100</v>
      </c>
      <c r="BC10" s="66"/>
      <c r="BD10" s="66"/>
      <c r="BE10" s="66"/>
      <c r="BF10" s="66"/>
      <c r="BG10" s="107" t="s">
        <v>101</v>
      </c>
      <c r="BH10" s="66"/>
      <c r="BI10" s="66"/>
      <c r="BK10" s="66"/>
      <c r="BL10" s="107" t="s">
        <v>102</v>
      </c>
      <c r="BM10" s="66"/>
      <c r="BN10" s="66"/>
      <c r="BO10" s="66"/>
      <c r="BP10" s="66"/>
      <c r="BR10" s="69"/>
      <c r="BS10" s="2" t="s">
        <v>8</v>
      </c>
      <c r="BT10" s="4">
        <v>7.1508500000000002</v>
      </c>
      <c r="BU10" s="1">
        <v>6.4188929999999997</v>
      </c>
      <c r="BV10" s="11">
        <v>5.1291900000000004</v>
      </c>
      <c r="BW10" s="1">
        <v>3.8801199999999998</v>
      </c>
      <c r="BX10" s="12">
        <v>3.3677769999999998</v>
      </c>
      <c r="BY10" s="21">
        <f t="shared" si="18"/>
        <v>-0.43335630597097985</v>
      </c>
      <c r="BZ10" s="14">
        <f t="shared" si="5"/>
        <v>-0.57037716001530403</v>
      </c>
      <c r="CA10" s="14">
        <f t="shared" si="5"/>
        <v>-0.81180692504730312</v>
      </c>
      <c r="CB10" s="14">
        <f t="shared" si="5"/>
        <v>-1.0456302755462312</v>
      </c>
      <c r="CC10" s="14">
        <f t="shared" si="5"/>
        <v>-1.1415398377522503</v>
      </c>
      <c r="CD10" s="25">
        <f t="shared" si="19"/>
        <v>0.26661430544949555</v>
      </c>
      <c r="CE10" s="24">
        <f t="shared" si="6"/>
        <v>0.23254055061581225</v>
      </c>
      <c r="CF10" s="24">
        <f t="shared" si="6"/>
        <v>0.17250283824983192</v>
      </c>
      <c r="CG10" s="24">
        <f t="shared" si="6"/>
        <v>0.11435665623352655</v>
      </c>
      <c r="CH10" s="24">
        <f t="shared" si="6"/>
        <v>9.0506280087449931E-2</v>
      </c>
      <c r="CI10" s="49">
        <f t="shared" si="20"/>
        <v>85.996858326969729</v>
      </c>
      <c r="CJ10" s="49">
        <f t="shared" si="7"/>
        <v>83.952433036948733</v>
      </c>
      <c r="CK10" s="49">
        <f t="shared" si="7"/>
        <v>80.350170294989908</v>
      </c>
      <c r="CL10" s="49">
        <f t="shared" si="7"/>
        <v>76.861399374011597</v>
      </c>
      <c r="CM10" s="49">
        <f t="shared" si="7"/>
        <v>75.430376805246993</v>
      </c>
      <c r="CN10" s="25">
        <f t="shared" si="21"/>
        <v>9.7739764261869175E-3</v>
      </c>
      <c r="CO10" s="24">
        <f t="shared" si="8"/>
        <v>-2.4299778407496409E-2</v>
      </c>
      <c r="CP10" s="24">
        <f t="shared" si="8"/>
        <v>-8.4337490773476714E-2</v>
      </c>
      <c r="CQ10" s="24">
        <f t="shared" si="8"/>
        <v>-0.14248367278978208</v>
      </c>
      <c r="CR10" s="24">
        <f t="shared" si="8"/>
        <v>-0.16633404893585871</v>
      </c>
      <c r="CS10" s="58">
        <f t="shared" si="22"/>
        <v>100.58643858557122</v>
      </c>
      <c r="CT10" s="58">
        <f t="shared" si="9"/>
        <v>98.54201329555022</v>
      </c>
      <c r="CU10" s="58">
        <f t="shared" si="9"/>
        <v>94.939750553591395</v>
      </c>
      <c r="CV10" s="58">
        <f t="shared" si="9"/>
        <v>91.45097963261307</v>
      </c>
      <c r="CW10" s="58">
        <f t="shared" si="9"/>
        <v>90.01995706384848</v>
      </c>
      <c r="CX10" s="36">
        <f t="shared" si="23"/>
        <v>1</v>
      </c>
      <c r="CY10" s="34">
        <f t="shared" si="24"/>
        <v>0</v>
      </c>
      <c r="CZ10" s="14">
        <f t="shared" si="25"/>
        <v>0.10107670449682467</v>
      </c>
      <c r="DA10" s="14">
        <f t="shared" si="26"/>
        <v>0.44780284783439611</v>
      </c>
      <c r="DB10" s="14">
        <f t="shared" si="27"/>
        <v>0.10107670449682467</v>
      </c>
      <c r="DC10" s="14">
        <f t="shared" si="28"/>
        <v>103.03230113490474</v>
      </c>
      <c r="DD10" s="36">
        <f t="shared" si="29"/>
        <v>1</v>
      </c>
      <c r="DE10" s="34">
        <f t="shared" si="30"/>
        <v>0</v>
      </c>
      <c r="DF10" s="14">
        <f t="shared" si="31"/>
        <v>5.9311924773332858E-2</v>
      </c>
      <c r="DG10" s="14">
        <f t="shared" si="32"/>
        <v>0.26277121871214459</v>
      </c>
      <c r="DH10" s="14">
        <f t="shared" si="33"/>
        <v>5.9311924773332858E-2</v>
      </c>
      <c r="DI10" s="43">
        <f t="shared" si="34"/>
        <v>101.77935774319998</v>
      </c>
      <c r="DJ10" s="36">
        <f t="shared" si="35"/>
        <v>0</v>
      </c>
      <c r="DK10" s="34">
        <f t="shared" si="36"/>
        <v>1</v>
      </c>
      <c r="DL10" s="14">
        <f t="shared" si="37"/>
        <v>-1.4277318452329987E-2</v>
      </c>
      <c r="DM10" s="14">
        <f t="shared" si="38"/>
        <v>-6.3253188696835591E-2</v>
      </c>
      <c r="DN10" s="14">
        <f t="shared" si="39"/>
        <v>-6.3253188696835591E-2</v>
      </c>
      <c r="DO10" s="14">
        <f t="shared" si="40"/>
        <v>98.102404339094932</v>
      </c>
      <c r="DP10" s="36">
        <f t="shared" si="41"/>
        <v>0</v>
      </c>
      <c r="DQ10" s="42">
        <f t="shared" si="42"/>
        <v>1</v>
      </c>
      <c r="DR10" s="14">
        <f t="shared" si="43"/>
        <v>-8.5548080818455191E-2</v>
      </c>
      <c r="DS10" s="14">
        <f t="shared" si="44"/>
        <v>-0.37900596787338647</v>
      </c>
      <c r="DT10" s="14">
        <f t="shared" si="45"/>
        <v>-0.37900596787338647</v>
      </c>
      <c r="DU10" s="14">
        <f t="shared" si="46"/>
        <v>88.629820963798409</v>
      </c>
      <c r="DV10" s="36">
        <f t="shared" si="47"/>
        <v>0</v>
      </c>
      <c r="DW10" s="42">
        <f t="shared" si="48"/>
        <v>1</v>
      </c>
      <c r="DX10" s="14">
        <f t="shared" si="49"/>
        <v>-0.11478189173613608</v>
      </c>
      <c r="DY10" s="14">
        <f t="shared" si="50"/>
        <v>-0.5085213081999107</v>
      </c>
      <c r="DZ10" s="14">
        <f t="shared" si="51"/>
        <v>-0.5085213081999107</v>
      </c>
      <c r="EA10" s="14">
        <f t="shared" si="52"/>
        <v>84.744360754002685</v>
      </c>
      <c r="EC10" s="62">
        <f t="shared" si="53"/>
        <v>103.03230113490474</v>
      </c>
      <c r="ED10" s="63">
        <f t="shared" si="54"/>
        <v>101.77935774319998</v>
      </c>
      <c r="EE10" s="63">
        <f t="shared" si="55"/>
        <v>98.102404339094932</v>
      </c>
      <c r="EF10" s="63">
        <f t="shared" si="56"/>
        <v>88.629820963798409</v>
      </c>
      <c r="EG10" s="63">
        <f t="shared" si="57"/>
        <v>84.744360754002685</v>
      </c>
    </row>
    <row r="11" spans="1:137" x14ac:dyDescent="0.3">
      <c r="A11" s="7">
        <v>2000</v>
      </c>
      <c r="B11" s="2" t="s">
        <v>12</v>
      </c>
      <c r="C11" s="4">
        <v>5.4022399999999999</v>
      </c>
      <c r="D11" s="4">
        <v>8.1901299999999999</v>
      </c>
      <c r="E11" s="4">
        <v>56.510170000000002</v>
      </c>
      <c r="F11" s="74">
        <v>2010</v>
      </c>
      <c r="G11" s="74" t="s">
        <v>73</v>
      </c>
      <c r="H11" s="71">
        <v>3.500640909090909</v>
      </c>
      <c r="I11" s="71">
        <v>4.047009090909091</v>
      </c>
      <c r="J11" s="71">
        <v>36.784943636363636</v>
      </c>
      <c r="K11" s="101">
        <f t="shared" si="10"/>
        <v>75.058704816161892</v>
      </c>
      <c r="L11" s="75">
        <f t="shared" si="10"/>
        <v>79.006152510920572</v>
      </c>
      <c r="M11" s="75">
        <f t="shared" si="10"/>
        <v>89.621328177964159</v>
      </c>
      <c r="N11" s="101">
        <f t="shared" si="11"/>
        <v>55.059756909050684</v>
      </c>
      <c r="O11" s="104">
        <f t="shared" si="1"/>
        <v>58.209882116615532</v>
      </c>
      <c r="P11" s="104">
        <f t="shared" si="1"/>
        <v>61.702754975206744</v>
      </c>
      <c r="Q11" s="36">
        <f>IF(H11&gt;=$H$11,1,0)</f>
        <v>1</v>
      </c>
      <c r="R11" s="34">
        <f>IF(H11&lt;$H$11,1,0)</f>
        <v>0</v>
      </c>
      <c r="S11" s="14">
        <f>(H11-$H$11)/($H$21-$H$11)</f>
        <v>0</v>
      </c>
      <c r="T11" s="14">
        <f>(H11-$H$11)/($H$11-$H$22)</f>
        <v>0</v>
      </c>
      <c r="U11" s="17">
        <f t="shared" si="12"/>
        <v>0</v>
      </c>
      <c r="V11" s="149">
        <f t="shared" si="13"/>
        <v>100</v>
      </c>
      <c r="W11" s="36">
        <f>IF(I11&gt;=$I$11,1,0)</f>
        <v>1</v>
      </c>
      <c r="X11" s="34">
        <f>IF(I11&lt;$I$11,1,0)</f>
        <v>0</v>
      </c>
      <c r="Y11" s="14">
        <f>(I11-$I$11)/($I$21-$I$11)</f>
        <v>0</v>
      </c>
      <c r="Z11" s="14">
        <f>(I11-$I$11)/($I$11-$I$22)</f>
        <v>0</v>
      </c>
      <c r="AA11" s="52">
        <f t="shared" si="14"/>
        <v>0</v>
      </c>
      <c r="AB11" s="150">
        <f t="shared" si="15"/>
        <v>100</v>
      </c>
      <c r="AC11" s="36">
        <f>IF(J11&gt;=$J$11,1,0)</f>
        <v>1</v>
      </c>
      <c r="AD11" s="34">
        <f>IF(J11&lt;$J$11,1,0)</f>
        <v>0</v>
      </c>
      <c r="AE11" s="14">
        <f>(J11-$J$11)/($J$21-$J$11)</f>
        <v>0</v>
      </c>
      <c r="AF11" s="14">
        <f>(J11-$J$11)/($J$11-$J$22)</f>
        <v>0</v>
      </c>
      <c r="AG11" s="52">
        <f t="shared" si="16"/>
        <v>0</v>
      </c>
      <c r="AH11" s="52">
        <f t="shared" si="17"/>
        <v>100</v>
      </c>
      <c r="AI11" s="19"/>
      <c r="AJ11" s="19"/>
      <c r="AK11" s="19"/>
      <c r="AL11" s="74"/>
      <c r="BB11" s="82">
        <v>2000</v>
      </c>
      <c r="BC11" s="18">
        <v>2005</v>
      </c>
      <c r="BD11" s="18">
        <v>2010</v>
      </c>
      <c r="BE11" s="18">
        <v>2015</v>
      </c>
      <c r="BF11" s="18">
        <v>2020</v>
      </c>
      <c r="BG11" s="80">
        <v>2000</v>
      </c>
      <c r="BH11" s="18">
        <v>2005</v>
      </c>
      <c r="BI11" s="18">
        <v>2010</v>
      </c>
      <c r="BJ11" s="18">
        <v>2015</v>
      </c>
      <c r="BK11" s="18">
        <v>2020</v>
      </c>
      <c r="BL11" s="82">
        <v>2000</v>
      </c>
      <c r="BM11" s="18">
        <v>2005</v>
      </c>
      <c r="BN11" s="18">
        <v>2010</v>
      </c>
      <c r="BO11" s="18">
        <v>2015</v>
      </c>
      <c r="BP11" s="18">
        <v>2020</v>
      </c>
      <c r="BR11" s="69"/>
      <c r="BS11" s="2" t="s">
        <v>9</v>
      </c>
      <c r="BT11" s="31">
        <v>22.905110000000001</v>
      </c>
      <c r="BU11" s="1">
        <v>21.32685</v>
      </c>
      <c r="BV11" s="11">
        <v>17.7971</v>
      </c>
      <c r="BW11" s="1">
        <v>14.84</v>
      </c>
      <c r="BX11" s="12">
        <v>13.687469</v>
      </c>
      <c r="BY11" s="29">
        <f t="shared" si="18"/>
        <v>2.5158089592513408</v>
      </c>
      <c r="BZ11" s="14">
        <f t="shared" si="5"/>
        <v>2.2203619137227166</v>
      </c>
      <c r="CA11" s="14">
        <f t="shared" si="5"/>
        <v>1.5595999296677063</v>
      </c>
      <c r="CB11" s="14">
        <f t="shared" si="5"/>
        <v>1.0060368549317984</v>
      </c>
      <c r="CC11" s="14">
        <f t="shared" si="5"/>
        <v>0.79028540787608492</v>
      </c>
      <c r="CD11" s="26">
        <f t="shared" si="19"/>
        <v>1</v>
      </c>
      <c r="CE11" s="24">
        <f t="shared" si="6"/>
        <v>0.92652950336726203</v>
      </c>
      <c r="CF11" s="24">
        <f t="shared" si="6"/>
        <v>0.76221406390265733</v>
      </c>
      <c r="CG11" s="24">
        <f t="shared" si="6"/>
        <v>0.624556386718499</v>
      </c>
      <c r="CH11" s="24">
        <f t="shared" si="6"/>
        <v>0.57090424768270887</v>
      </c>
      <c r="CI11" s="50">
        <f t="shared" si="20"/>
        <v>130</v>
      </c>
      <c r="CJ11" s="49">
        <f t="shared" si="7"/>
        <v>125.59177020203572</v>
      </c>
      <c r="CK11" s="49">
        <f t="shared" si="7"/>
        <v>115.73284383415944</v>
      </c>
      <c r="CL11" s="49">
        <f t="shared" si="7"/>
        <v>107.47338320310993</v>
      </c>
      <c r="CM11" s="49">
        <f t="shared" si="7"/>
        <v>104.25425486096253</v>
      </c>
      <c r="CN11" s="25">
        <f t="shared" si="21"/>
        <v>0.74315967097669144</v>
      </c>
      <c r="CO11" s="24">
        <f t="shared" si="8"/>
        <v>0.66968917434395336</v>
      </c>
      <c r="CP11" s="24">
        <f t="shared" si="8"/>
        <v>0.50537373487934867</v>
      </c>
      <c r="CQ11" s="24">
        <f t="shared" si="8"/>
        <v>0.36771605769519045</v>
      </c>
      <c r="CR11" s="24">
        <f t="shared" si="8"/>
        <v>0.31406391865940025</v>
      </c>
      <c r="CS11" s="58">
        <f t="shared" si="22"/>
        <v>144.58958025860147</v>
      </c>
      <c r="CT11" s="58">
        <f t="shared" si="9"/>
        <v>140.18135046063719</v>
      </c>
      <c r="CU11" s="58">
        <f t="shared" si="9"/>
        <v>130.32242409276091</v>
      </c>
      <c r="CV11" s="58">
        <f t="shared" si="9"/>
        <v>122.06296346171143</v>
      </c>
      <c r="CW11" s="58">
        <f t="shared" si="9"/>
        <v>118.84383511956402</v>
      </c>
      <c r="CX11" s="36">
        <f t="shared" si="23"/>
        <v>1</v>
      </c>
      <c r="CY11" s="34">
        <f t="shared" si="24"/>
        <v>0</v>
      </c>
      <c r="CZ11" s="14">
        <f t="shared" si="25"/>
        <v>1</v>
      </c>
      <c r="DA11" s="14">
        <f t="shared" si="26"/>
        <v>4.4303269488615333</v>
      </c>
      <c r="DB11" s="14">
        <f t="shared" si="27"/>
        <v>1</v>
      </c>
      <c r="DC11" s="30">
        <f t="shared" si="28"/>
        <v>130</v>
      </c>
      <c r="DD11" s="36">
        <f t="shared" si="29"/>
        <v>1</v>
      </c>
      <c r="DE11" s="34">
        <f t="shared" si="30"/>
        <v>0</v>
      </c>
      <c r="DF11" s="14">
        <f t="shared" si="31"/>
        <v>0.90994596506844239</v>
      </c>
      <c r="DG11" s="14">
        <f t="shared" si="32"/>
        <v>4.0313581310505358</v>
      </c>
      <c r="DH11" s="14">
        <f t="shared" si="33"/>
        <v>0.90994596506844239</v>
      </c>
      <c r="DI11" s="43">
        <f t="shared" si="34"/>
        <v>127.29837895205327</v>
      </c>
      <c r="DJ11" s="36">
        <f t="shared" si="35"/>
        <v>1</v>
      </c>
      <c r="DK11" s="34">
        <f t="shared" si="36"/>
        <v>0</v>
      </c>
      <c r="DL11" s="14">
        <f t="shared" si="37"/>
        <v>0.70854174155668537</v>
      </c>
      <c r="DM11" s="14">
        <f t="shared" si="38"/>
        <v>3.1390715720118672</v>
      </c>
      <c r="DN11" s="14">
        <f t="shared" si="39"/>
        <v>0.70854174155668537</v>
      </c>
      <c r="DO11" s="14">
        <f t="shared" si="40"/>
        <v>121.25625224670057</v>
      </c>
      <c r="DP11" s="36">
        <f t="shared" si="41"/>
        <v>1</v>
      </c>
      <c r="DQ11" s="42">
        <f t="shared" si="42"/>
        <v>0</v>
      </c>
      <c r="DR11" s="14">
        <f t="shared" si="43"/>
        <v>0.53981238980468682</v>
      </c>
      <c r="DS11" s="14">
        <f t="shared" si="44"/>
        <v>2.3915453778810511</v>
      </c>
      <c r="DT11" s="14">
        <f t="shared" si="45"/>
        <v>0.53981238980468682</v>
      </c>
      <c r="DU11" s="14">
        <f t="shared" si="46"/>
        <v>116.1943716941406</v>
      </c>
      <c r="DV11" s="36">
        <f t="shared" si="47"/>
        <v>1</v>
      </c>
      <c r="DW11" s="42">
        <f t="shared" si="48"/>
        <v>0</v>
      </c>
      <c r="DX11" s="14">
        <f t="shared" si="49"/>
        <v>0.47405005220904156</v>
      </c>
      <c r="DY11" s="14">
        <f t="shared" si="50"/>
        <v>2.1001967214109341</v>
      </c>
      <c r="DZ11" s="14">
        <f t="shared" si="51"/>
        <v>0.47405005220904156</v>
      </c>
      <c r="EA11" s="14">
        <f t="shared" si="52"/>
        <v>114.22150156627124</v>
      </c>
      <c r="EC11" s="64">
        <f t="shared" si="53"/>
        <v>130</v>
      </c>
      <c r="ED11" s="63">
        <f t="shared" si="54"/>
        <v>127.29837895205327</v>
      </c>
      <c r="EE11" s="63">
        <f t="shared" si="55"/>
        <v>121.25625224670057</v>
      </c>
      <c r="EF11" s="63">
        <f t="shared" si="56"/>
        <v>116.1943716941406</v>
      </c>
      <c r="EG11" s="63">
        <f t="shared" si="57"/>
        <v>114.22150156627124</v>
      </c>
    </row>
    <row r="12" spans="1:137" x14ac:dyDescent="0.3">
      <c r="A12" s="7">
        <v>2000</v>
      </c>
      <c r="B12" s="2" t="s">
        <v>21</v>
      </c>
      <c r="C12" s="4">
        <v>3.3180300000000003</v>
      </c>
      <c r="D12" s="4">
        <v>4.72072</v>
      </c>
      <c r="E12" s="4">
        <v>37.170340000000003</v>
      </c>
      <c r="F12" s="74">
        <v>2010</v>
      </c>
      <c r="G12" s="74" t="s">
        <v>74</v>
      </c>
      <c r="H12" s="71">
        <v>6.6989969230769226</v>
      </c>
      <c r="I12" s="71">
        <v>4.4823376923076923</v>
      </c>
      <c r="J12" s="71">
        <v>41.173543076923075</v>
      </c>
      <c r="K12" s="101">
        <f t="shared" si="10"/>
        <v>89.998947907111202</v>
      </c>
      <c r="L12" s="75">
        <f t="shared" si="10"/>
        <v>83.043598953888903</v>
      </c>
      <c r="M12" s="75">
        <f t="shared" si="10"/>
        <v>96.950497728450358</v>
      </c>
      <c r="N12" s="101">
        <f t="shared" si="11"/>
        <v>70</v>
      </c>
      <c r="O12" s="104">
        <f t="shared" si="1"/>
        <v>62.24732855958387</v>
      </c>
      <c r="P12" s="104">
        <f t="shared" si="1"/>
        <v>69.031924525692943</v>
      </c>
      <c r="Q12" s="36">
        <f>IF(H12&gt;=$H$12,1,0)</f>
        <v>1</v>
      </c>
      <c r="R12" s="34">
        <f>IF(H12&lt;$H$12,1,0)</f>
        <v>0</v>
      </c>
      <c r="S12" s="14">
        <f>(H12-$H$12)/($H$21-$H$12)</f>
        <v>0</v>
      </c>
      <c r="T12" s="14">
        <f>(H12-$H$12)/($H$12-$H$22)</f>
        <v>0</v>
      </c>
      <c r="U12" s="17">
        <f t="shared" si="12"/>
        <v>0</v>
      </c>
      <c r="V12" s="149">
        <f t="shared" si="13"/>
        <v>100</v>
      </c>
      <c r="W12" s="42">
        <f>IF(I12&gt;=$I$12,1,0)</f>
        <v>1</v>
      </c>
      <c r="X12" s="34">
        <f>IF(I12&lt;$I$12,1,0)</f>
        <v>0</v>
      </c>
      <c r="Y12" s="14">
        <f>(I12-$I$12)/($I$21-$I$12)</f>
        <v>0</v>
      </c>
      <c r="Z12" s="14">
        <f>(I12-$I$12)/($I$12-$I$22)</f>
        <v>0</v>
      </c>
      <c r="AA12" s="52">
        <f t="shared" si="14"/>
        <v>0</v>
      </c>
      <c r="AB12" s="150">
        <f t="shared" si="15"/>
        <v>100</v>
      </c>
      <c r="AC12" s="36">
        <f>IF(J12&gt;=$J$12,1,0)</f>
        <v>1</v>
      </c>
      <c r="AD12" s="34">
        <f>IF(J12&lt;$J$12,1,0)</f>
        <v>0</v>
      </c>
      <c r="AE12" s="14">
        <f>(J12-$J$12)/($J$21-$J$12)</f>
        <v>0</v>
      </c>
      <c r="AF12" s="14">
        <f>(J12-$J$12)/($J$12-$J$22)</f>
        <v>0</v>
      </c>
      <c r="AG12" s="52">
        <f t="shared" si="16"/>
        <v>0</v>
      </c>
      <c r="AH12" s="52">
        <f t="shared" si="17"/>
        <v>100</v>
      </c>
      <c r="AI12" s="19"/>
      <c r="AJ12" s="19"/>
      <c r="AK12" s="19"/>
      <c r="AL12" s="74"/>
      <c r="BA12" s="78" t="s">
        <v>73</v>
      </c>
      <c r="BB12" s="19">
        <f>K5</f>
        <v>82.223779148068488</v>
      </c>
      <c r="BC12" s="19">
        <f>K8</f>
        <v>79.077663991042797</v>
      </c>
      <c r="BD12" s="19">
        <f>K11</f>
        <v>75.058704816161892</v>
      </c>
      <c r="BE12" s="19">
        <f>K14</f>
        <v>71.514323071756749</v>
      </c>
      <c r="BF12" s="35">
        <f>K17</f>
        <v>70</v>
      </c>
      <c r="BG12" s="19">
        <f>L5</f>
        <v>106.77960331046242</v>
      </c>
      <c r="BH12" s="19">
        <f>L8</f>
        <v>82.554927765764589</v>
      </c>
      <c r="BI12" s="19">
        <f>L11</f>
        <v>79.006152510920572</v>
      </c>
      <c r="BJ12" s="35">
        <f>L14</f>
        <v>70</v>
      </c>
      <c r="BK12" s="19">
        <f>L17</f>
        <v>90.79627039430504</v>
      </c>
      <c r="BL12" s="19">
        <f>M5</f>
        <v>109.9434242308034</v>
      </c>
      <c r="BM12" s="19">
        <f>M8</f>
        <v>99.637272608601023</v>
      </c>
      <c r="BN12" s="19">
        <f>M11</f>
        <v>89.621328177964159</v>
      </c>
      <c r="BO12" s="19">
        <f>M14</f>
        <v>79.368864028404261</v>
      </c>
      <c r="BP12" s="35">
        <f>M17</f>
        <v>70</v>
      </c>
      <c r="BR12" s="69"/>
      <c r="BS12" s="2" t="s">
        <v>10</v>
      </c>
      <c r="BT12" s="4">
        <v>4.7903200000000004</v>
      </c>
      <c r="BU12" s="1">
        <v>4.4100570000000001</v>
      </c>
      <c r="BV12" s="11">
        <v>3.6616299999999997</v>
      </c>
      <c r="BW12" s="1">
        <v>2.6498200000000001</v>
      </c>
      <c r="BX12" s="12">
        <v>2.6226879999999997</v>
      </c>
      <c r="BY12" s="21">
        <f t="shared" si="18"/>
        <v>-0.87524269628796358</v>
      </c>
      <c r="BZ12" s="14">
        <f t="shared" si="5"/>
        <v>-0.94642715250801046</v>
      </c>
      <c r="CA12" s="14">
        <f t="shared" si="5"/>
        <v>-1.0865311568823541</v>
      </c>
      <c r="CB12" s="14">
        <f t="shared" si="5"/>
        <v>-1.2759399204170803</v>
      </c>
      <c r="CC12" s="14">
        <f t="shared" si="5"/>
        <v>-1.2810189753505403</v>
      </c>
      <c r="CD12" s="25">
        <f t="shared" si="19"/>
        <v>0.15672790433911002</v>
      </c>
      <c r="CE12" s="24">
        <f t="shared" si="6"/>
        <v>0.13902606087792183</v>
      </c>
      <c r="CF12" s="24">
        <f t="shared" si="6"/>
        <v>0.104185601521827</v>
      </c>
      <c r="CG12" s="24">
        <f t="shared" si="6"/>
        <v>5.7084247373606414E-2</v>
      </c>
      <c r="CH12" s="24">
        <f t="shared" si="6"/>
        <v>5.5821209905356897E-2</v>
      </c>
      <c r="CI12" s="49">
        <f t="shared" si="20"/>
        <v>79.403674260346605</v>
      </c>
      <c r="CJ12" s="49">
        <f t="shared" si="7"/>
        <v>78.341563652675305</v>
      </c>
      <c r="CK12" s="49">
        <f t="shared" si="7"/>
        <v>76.251136091309618</v>
      </c>
      <c r="CL12" s="49">
        <f t="shared" si="7"/>
        <v>73.425054842416387</v>
      </c>
      <c r="CM12" s="49">
        <f t="shared" si="7"/>
        <v>73.34927259432142</v>
      </c>
      <c r="CN12" s="25">
        <f t="shared" si="21"/>
        <v>-0.10011242468419861</v>
      </c>
      <c r="CO12" s="24">
        <f t="shared" si="8"/>
        <v>-0.11781426814538679</v>
      </c>
      <c r="CP12" s="24">
        <f t="shared" si="8"/>
        <v>-0.15265472750148162</v>
      </c>
      <c r="CQ12" s="24">
        <f t="shared" si="8"/>
        <v>-0.19975608164970221</v>
      </c>
      <c r="CR12" s="24">
        <f t="shared" si="8"/>
        <v>-0.2010191191179517</v>
      </c>
      <c r="CS12" s="58">
        <f t="shared" si="22"/>
        <v>93.993254518948078</v>
      </c>
      <c r="CT12" s="58">
        <f t="shared" si="9"/>
        <v>92.931143911276791</v>
      </c>
      <c r="CU12" s="58">
        <f t="shared" si="9"/>
        <v>90.840716349911105</v>
      </c>
      <c r="CV12" s="58">
        <f t="shared" si="9"/>
        <v>88.014635101017873</v>
      </c>
      <c r="CW12" s="58">
        <f t="shared" si="9"/>
        <v>87.938852852922892</v>
      </c>
      <c r="CX12" s="36">
        <f t="shared" si="23"/>
        <v>0</v>
      </c>
      <c r="CY12" s="34">
        <f t="shared" si="24"/>
        <v>1</v>
      </c>
      <c r="CZ12" s="14">
        <f t="shared" si="25"/>
        <v>-3.3612922736324352E-2</v>
      </c>
      <c r="DA12" s="14">
        <f t="shared" si="26"/>
        <v>-0.14891623742873833</v>
      </c>
      <c r="DB12" s="14">
        <f t="shared" si="27"/>
        <v>-0.14891623742873833</v>
      </c>
      <c r="DC12" s="14">
        <f t="shared" si="28"/>
        <v>95.532512877137847</v>
      </c>
      <c r="DD12" s="36">
        <f t="shared" si="29"/>
        <v>0</v>
      </c>
      <c r="DE12" s="34">
        <f t="shared" si="30"/>
        <v>1</v>
      </c>
      <c r="DF12" s="14">
        <f t="shared" si="31"/>
        <v>-5.5310372766850961E-2</v>
      </c>
      <c r="DG12" s="14">
        <f t="shared" si="32"/>
        <v>-0.24504303502055688</v>
      </c>
      <c r="DH12" s="14">
        <f t="shared" si="33"/>
        <v>-0.24504303502055688</v>
      </c>
      <c r="DI12" s="43">
        <f t="shared" si="34"/>
        <v>92.648708949383291</v>
      </c>
      <c r="DJ12" s="36">
        <f t="shared" si="35"/>
        <v>0</v>
      </c>
      <c r="DK12" s="34">
        <f t="shared" si="36"/>
        <v>1</v>
      </c>
      <c r="DL12" s="14">
        <f t="shared" si="37"/>
        <v>-9.8014915238763656E-2</v>
      </c>
      <c r="DM12" s="14">
        <f t="shared" si="38"/>
        <v>-0.43423812037267362</v>
      </c>
      <c r="DN12" s="14">
        <f t="shared" si="39"/>
        <v>-0.43423812037267362</v>
      </c>
      <c r="DO12" s="14">
        <f t="shared" si="40"/>
        <v>86.972856388819793</v>
      </c>
      <c r="DP12" s="36">
        <f t="shared" si="41"/>
        <v>0</v>
      </c>
      <c r="DQ12" s="42">
        <f t="shared" si="42"/>
        <v>1</v>
      </c>
      <c r="DR12" s="14">
        <f t="shared" si="43"/>
        <v>-0.15574784459393917</v>
      </c>
      <c r="DS12" s="14">
        <f t="shared" si="44"/>
        <v>-0.69001387313162688</v>
      </c>
      <c r="DT12" s="14">
        <f t="shared" si="45"/>
        <v>-0.69001387313162688</v>
      </c>
      <c r="DU12" s="14">
        <f t="shared" si="46"/>
        <v>79.299583806051189</v>
      </c>
      <c r="DV12" s="36">
        <f t="shared" si="47"/>
        <v>0</v>
      </c>
      <c r="DW12" s="42">
        <f t="shared" si="48"/>
        <v>1</v>
      </c>
      <c r="DX12" s="14">
        <f t="shared" si="49"/>
        <v>-0.15729597105964385</v>
      </c>
      <c r="DY12" s="14">
        <f t="shared" si="50"/>
        <v>-0.69687257953288406</v>
      </c>
      <c r="DZ12" s="14">
        <f t="shared" si="51"/>
        <v>-0.69687257953288406</v>
      </c>
      <c r="EA12" s="14">
        <f t="shared" si="52"/>
        <v>79.093822614013476</v>
      </c>
      <c r="EC12" s="62">
        <f t="shared" si="53"/>
        <v>95.532512877137847</v>
      </c>
      <c r="ED12" s="63">
        <f t="shared" si="54"/>
        <v>92.648708949383291</v>
      </c>
      <c r="EE12" s="63">
        <f t="shared" si="55"/>
        <v>86.972856388819793</v>
      </c>
      <c r="EF12" s="63">
        <f t="shared" si="56"/>
        <v>79.299583806051189</v>
      </c>
      <c r="EG12" s="63">
        <f t="shared" si="57"/>
        <v>79.093822614013476</v>
      </c>
    </row>
    <row r="13" spans="1:137" x14ac:dyDescent="0.3">
      <c r="A13" s="7">
        <v>2000</v>
      </c>
      <c r="B13" s="2" t="s">
        <v>27</v>
      </c>
      <c r="C13" s="4">
        <v>7.9556699999999996</v>
      </c>
      <c r="D13" s="4">
        <v>8.71204</v>
      </c>
      <c r="E13" s="4">
        <v>52.511209999999998</v>
      </c>
      <c r="F13" s="74">
        <v>2010</v>
      </c>
      <c r="G13" s="74" t="s">
        <v>75</v>
      </c>
      <c r="H13" s="71">
        <v>11.444232499999998</v>
      </c>
      <c r="I13" s="71">
        <v>5.4527849999999995</v>
      </c>
      <c r="J13" s="71">
        <v>47.841987500000002</v>
      </c>
      <c r="K13" s="101">
        <f t="shared" si="10"/>
        <v>112.16501470300165</v>
      </c>
      <c r="L13" s="75">
        <f t="shared" si="10"/>
        <v>92.043993180095384</v>
      </c>
      <c r="M13" s="75">
        <f t="shared" si="10"/>
        <v>108.08711670602892</v>
      </c>
      <c r="N13" s="101">
        <f t="shared" si="11"/>
        <v>92.166066795890444</v>
      </c>
      <c r="O13" s="104">
        <f t="shared" si="1"/>
        <v>71.247722785790344</v>
      </c>
      <c r="P13" s="104">
        <f t="shared" si="1"/>
        <v>80.168543503271508</v>
      </c>
      <c r="Q13" s="36">
        <f>IF(H13&gt;=$H$13,1,0)</f>
        <v>1</v>
      </c>
      <c r="R13" s="34">
        <f>IF(H13&lt;$H$13,1,0)</f>
        <v>0</v>
      </c>
      <c r="S13" s="14">
        <f>(H13-$H$13)/($H$21-$H$13)</f>
        <v>0</v>
      </c>
      <c r="T13" s="14">
        <f>(H13-$H$13)/($H$13-$H$22)</f>
        <v>0</v>
      </c>
      <c r="U13" s="17">
        <f t="shared" si="12"/>
        <v>0</v>
      </c>
      <c r="V13" s="149">
        <f t="shared" si="13"/>
        <v>100</v>
      </c>
      <c r="W13" s="42">
        <f>IF(I13&gt;=$I$13,1,0)</f>
        <v>1</v>
      </c>
      <c r="X13" s="34">
        <f>IF(I13&lt;$I$13,1,0)</f>
        <v>0</v>
      </c>
      <c r="Y13" s="14">
        <f>(I13-$I$13)/($I$21-$I$13)</f>
        <v>0</v>
      </c>
      <c r="Z13" s="14">
        <f>(I13-$I$13)/($I$13-$I$22)</f>
        <v>0</v>
      </c>
      <c r="AA13" s="52">
        <f t="shared" si="14"/>
        <v>0</v>
      </c>
      <c r="AB13" s="150">
        <f t="shared" si="15"/>
        <v>100</v>
      </c>
      <c r="AC13" s="36">
        <f t="shared" ref="AC13" si="62">IF(J13&gt;=$J$11,1,0)</f>
        <v>1</v>
      </c>
      <c r="AD13" s="34">
        <f t="shared" ref="AD13" si="63">IF(J13&lt;$J$11,1,0)</f>
        <v>0</v>
      </c>
      <c r="AE13" s="14">
        <f>(J13-$J$13)/($J$21-$J$13)</f>
        <v>0</v>
      </c>
      <c r="AF13" s="14">
        <f>(J13-$J$13)/($J$13-$J$22)</f>
        <v>0</v>
      </c>
      <c r="AG13" s="52">
        <f t="shared" si="16"/>
        <v>0</v>
      </c>
      <c r="AH13" s="52">
        <f t="shared" si="17"/>
        <v>100</v>
      </c>
      <c r="AI13" s="19"/>
      <c r="AJ13" s="19"/>
      <c r="AK13" s="19"/>
      <c r="AL13" s="74"/>
      <c r="BA13" s="78" t="s">
        <v>74</v>
      </c>
      <c r="BB13" s="19">
        <f t="shared" ref="BB13:BB14" si="64">K6</f>
        <v>103.77586598794596</v>
      </c>
      <c r="BC13" s="19">
        <f t="shared" ref="BC13:BC14" si="65">K9</f>
        <v>97.935834470260062</v>
      </c>
      <c r="BD13" s="19">
        <f t="shared" ref="BD13:BD14" si="66">K12</f>
        <v>89.998947907111202</v>
      </c>
      <c r="BE13" s="19">
        <f t="shared" ref="BE13:BE14" si="67">K15</f>
        <v>83.185472820339101</v>
      </c>
      <c r="BF13" s="19">
        <f t="shared" ref="BF13:BF14" si="68">K18</f>
        <v>79.264804141183859</v>
      </c>
      <c r="BG13" s="19">
        <f t="shared" ref="BG13:BG14" si="69">L6</f>
        <v>113.10723992546932</v>
      </c>
      <c r="BH13" s="19">
        <f t="shared" ref="BH13:BH14" si="70">L9</f>
        <v>88.738051248109713</v>
      </c>
      <c r="BI13" s="19">
        <f t="shared" ref="BI13:BI14" si="71">L12</f>
        <v>83.043598953888903</v>
      </c>
      <c r="BJ13" s="19">
        <f t="shared" ref="BJ13:BJ14" si="72">L15</f>
        <v>72.559947829428125</v>
      </c>
      <c r="BK13" s="19">
        <f t="shared" ref="BK13:BK14" si="73">L18</f>
        <v>95.14966412944645</v>
      </c>
      <c r="BL13" s="19">
        <f t="shared" ref="BL13:BL14" si="74">M6</f>
        <v>116.82857089332063</v>
      </c>
      <c r="BM13" s="19">
        <f t="shared" ref="BM13:BM14" si="75">M9</f>
        <v>105.19710367203561</v>
      </c>
      <c r="BN13" s="19">
        <f t="shared" ref="BN13:BN14" si="76">M12</f>
        <v>96.950497728450358</v>
      </c>
      <c r="BO13" s="19">
        <f t="shared" ref="BO13:BO14" si="77">M15</f>
        <v>86.77147339242687</v>
      </c>
      <c r="BP13" s="19">
        <f t="shared" ref="BP13:BP14" si="78">M18</f>
        <v>76.708613064638129</v>
      </c>
      <c r="BR13" s="69"/>
      <c r="BS13" s="2" t="s">
        <v>11</v>
      </c>
      <c r="BT13" s="4">
        <v>2.9031400000000001</v>
      </c>
      <c r="BU13" s="1">
        <v>2.585458</v>
      </c>
      <c r="BV13" s="11">
        <v>2.0876899999999998</v>
      </c>
      <c r="BW13" s="1">
        <v>1.4750700000000001</v>
      </c>
      <c r="BX13" s="32">
        <v>1.423562</v>
      </c>
      <c r="BY13" s="21">
        <f t="shared" si="18"/>
        <v>-1.2285189342846869</v>
      </c>
      <c r="BZ13" s="14">
        <f t="shared" si="5"/>
        <v>-1.2879883552404383</v>
      </c>
      <c r="CA13" s="14">
        <f t="shared" si="5"/>
        <v>-1.3811695072424481</v>
      </c>
      <c r="CB13" s="14">
        <f t="shared" si="5"/>
        <v>-1.495850718850007</v>
      </c>
      <c r="CC13" s="30">
        <f t="shared" si="5"/>
        <v>-1.505492911151078</v>
      </c>
      <c r="CD13" s="25">
        <f t="shared" si="19"/>
        <v>6.8876693616307355E-2</v>
      </c>
      <c r="CE13" s="24">
        <f t="shared" si="6"/>
        <v>5.4088094582382985E-2</v>
      </c>
      <c r="CF13" s="24">
        <f t="shared" si="6"/>
        <v>3.091620771463955E-2</v>
      </c>
      <c r="CG13" s="24">
        <f t="shared" si="6"/>
        <v>2.3977787820505352E-3</v>
      </c>
      <c r="CH13" s="27">
        <f t="shared" si="6"/>
        <v>0</v>
      </c>
      <c r="CI13" s="49">
        <f t="shared" si="20"/>
        <v>74.132601616978434</v>
      </c>
      <c r="CJ13" s="49">
        <f t="shared" si="7"/>
        <v>73.245285674942977</v>
      </c>
      <c r="CK13" s="49">
        <f t="shared" si="7"/>
        <v>71.854972462878379</v>
      </c>
      <c r="CL13" s="49">
        <f t="shared" si="7"/>
        <v>70.143866726923036</v>
      </c>
      <c r="CM13" s="50">
        <f t="shared" si="7"/>
        <v>70</v>
      </c>
      <c r="CN13" s="25">
        <f t="shared" si="21"/>
        <v>-0.18796363540700126</v>
      </c>
      <c r="CO13" s="24">
        <f t="shared" si="8"/>
        <v>-0.20275223444092563</v>
      </c>
      <c r="CP13" s="24">
        <f t="shared" si="8"/>
        <v>-0.22592412130866907</v>
      </c>
      <c r="CQ13" s="24">
        <f t="shared" si="8"/>
        <v>-0.25444255024125806</v>
      </c>
      <c r="CR13" s="24">
        <f t="shared" si="8"/>
        <v>-0.25684032902330861</v>
      </c>
      <c r="CS13" s="58">
        <f t="shared" si="22"/>
        <v>88.722181875579921</v>
      </c>
      <c r="CT13" s="58">
        <f t="shared" si="9"/>
        <v>87.834865933544464</v>
      </c>
      <c r="CU13" s="58">
        <f t="shared" si="9"/>
        <v>86.444552721479852</v>
      </c>
      <c r="CV13" s="58">
        <f t="shared" si="9"/>
        <v>84.733446985524523</v>
      </c>
      <c r="CW13" s="58">
        <f t="shared" si="9"/>
        <v>84.589580258601487</v>
      </c>
      <c r="CX13" s="36">
        <f t="shared" si="23"/>
        <v>0</v>
      </c>
      <c r="CY13" s="34">
        <f t="shared" si="24"/>
        <v>1</v>
      </c>
      <c r="CZ13" s="14">
        <f t="shared" si="25"/>
        <v>-0.14129364304992098</v>
      </c>
      <c r="DA13" s="14">
        <f t="shared" si="26"/>
        <v>-0.62597703450688702</v>
      </c>
      <c r="DB13" s="14">
        <f t="shared" si="27"/>
        <v>-0.62597703450688702</v>
      </c>
      <c r="DC13" s="14">
        <f t="shared" si="28"/>
        <v>81.220688964793396</v>
      </c>
      <c r="DD13" s="36">
        <f t="shared" si="29"/>
        <v>0</v>
      </c>
      <c r="DE13" s="34">
        <f t="shared" si="30"/>
        <v>1</v>
      </c>
      <c r="DF13" s="14">
        <f t="shared" si="31"/>
        <v>-0.15942027993175736</v>
      </c>
      <c r="DG13" s="14">
        <f t="shared" si="32"/>
        <v>-0.7062839623767142</v>
      </c>
      <c r="DH13" s="14">
        <f t="shared" si="33"/>
        <v>-0.7062839623767142</v>
      </c>
      <c r="DI13" s="43">
        <f t="shared" si="34"/>
        <v>78.811481128698574</v>
      </c>
      <c r="DJ13" s="36">
        <f t="shared" si="35"/>
        <v>0</v>
      </c>
      <c r="DK13" s="34">
        <f t="shared" si="36"/>
        <v>1</v>
      </c>
      <c r="DL13" s="14">
        <f t="shared" si="37"/>
        <v>-0.1878224550231945</v>
      </c>
      <c r="DM13" s="14">
        <f t="shared" si="38"/>
        <v>-0.83211488409059198</v>
      </c>
      <c r="DN13" s="14">
        <f t="shared" si="39"/>
        <v>-0.83211488409059198</v>
      </c>
      <c r="DO13" s="14">
        <f t="shared" si="40"/>
        <v>75.03655347728224</v>
      </c>
      <c r="DP13" s="36">
        <f t="shared" si="41"/>
        <v>0</v>
      </c>
      <c r="DQ13" s="42">
        <f t="shared" si="42"/>
        <v>1</v>
      </c>
      <c r="DR13" s="14">
        <f t="shared" si="43"/>
        <v>-0.22277797748449418</v>
      </c>
      <c r="DS13" s="14">
        <f t="shared" si="44"/>
        <v>-0.98697927726242263</v>
      </c>
      <c r="DT13" s="14">
        <f t="shared" si="45"/>
        <v>-0.98697927726242263</v>
      </c>
      <c r="DU13" s="14">
        <f t="shared" si="46"/>
        <v>70.390621682127318</v>
      </c>
      <c r="DV13" s="36">
        <f t="shared" si="47"/>
        <v>0</v>
      </c>
      <c r="DW13" s="42">
        <f t="shared" si="48"/>
        <v>1</v>
      </c>
      <c r="DX13" s="14">
        <f t="shared" si="49"/>
        <v>-0.22571697564148649</v>
      </c>
      <c r="DY13" s="14">
        <f t="shared" si="50"/>
        <v>-1</v>
      </c>
      <c r="DZ13" s="14">
        <f t="shared" si="51"/>
        <v>-1</v>
      </c>
      <c r="EA13" s="30">
        <f t="shared" si="52"/>
        <v>70</v>
      </c>
      <c r="EC13" s="62">
        <f t="shared" si="53"/>
        <v>81.220688964793396</v>
      </c>
      <c r="ED13" s="63">
        <f t="shared" si="54"/>
        <v>78.811481128698574</v>
      </c>
      <c r="EE13" s="63">
        <f t="shared" si="55"/>
        <v>75.03655347728224</v>
      </c>
      <c r="EF13" s="63">
        <f t="shared" si="56"/>
        <v>70.390621682127318</v>
      </c>
      <c r="EG13" s="65">
        <f t="shared" si="57"/>
        <v>70</v>
      </c>
    </row>
    <row r="14" spans="1:137" x14ac:dyDescent="0.3">
      <c r="A14" s="7">
        <v>2000</v>
      </c>
      <c r="B14" s="2" t="s">
        <v>28</v>
      </c>
      <c r="C14" s="4">
        <v>4.3902200000000002</v>
      </c>
      <c r="D14" s="4">
        <v>5.6940499999999998</v>
      </c>
      <c r="E14" s="4">
        <v>45.672330000000002</v>
      </c>
      <c r="F14" s="73">
        <v>2015</v>
      </c>
      <c r="G14" s="73" t="s">
        <v>73</v>
      </c>
      <c r="H14" s="73">
        <v>2.741871818181818</v>
      </c>
      <c r="I14" s="73">
        <v>3.0759409090909089</v>
      </c>
      <c r="J14" s="73">
        <v>30.645918181818182</v>
      </c>
      <c r="K14" s="101">
        <f t="shared" si="10"/>
        <v>71.514323071756749</v>
      </c>
      <c r="L14" s="72">
        <f t="shared" si="10"/>
        <v>70</v>
      </c>
      <c r="M14" s="75">
        <f t="shared" si="10"/>
        <v>79.368864028404261</v>
      </c>
      <c r="N14" s="101">
        <f t="shared" si="11"/>
        <v>51.515375164645533</v>
      </c>
      <c r="O14" s="104">
        <f t="shared" si="1"/>
        <v>49.20372960569496</v>
      </c>
      <c r="P14" s="104">
        <f t="shared" si="1"/>
        <v>51.450290825646853</v>
      </c>
      <c r="Q14" s="36">
        <f>IF(H14&gt;=$H$11,1,0)</f>
        <v>0</v>
      </c>
      <c r="R14" s="34">
        <f>IF(H14&lt;$H$11,1,0)</f>
        <v>1</v>
      </c>
      <c r="S14" s="14">
        <f>(H14-$H$11)/($H$21-$H$11)</f>
        <v>-6.4512162164094472E-2</v>
      </c>
      <c r="T14" s="14">
        <f>(H14-$H$11)/($H$11-$H$22)</f>
        <v>-0.70065004249335072</v>
      </c>
      <c r="U14" s="14">
        <f t="shared" si="12"/>
        <v>-0.70065004249335072</v>
      </c>
      <c r="V14" s="113">
        <f t="shared" si="13"/>
        <v>78.980498725199482</v>
      </c>
      <c r="W14" s="36">
        <f>IF(I14&gt;=$I$11,1,0)</f>
        <v>0</v>
      </c>
      <c r="X14" s="34">
        <f>IF(I14&lt;$I$11,1,0)</f>
        <v>1</v>
      </c>
      <c r="Y14" s="14">
        <f>(I14-$I$11)/($I$21-$I$11)</f>
        <v>-0.17661253179315953</v>
      </c>
      <c r="Z14" s="14">
        <f>(I14-$I$11)/($I$11-$I$22)</f>
        <v>-1</v>
      </c>
      <c r="AA14" s="19">
        <f t="shared" si="14"/>
        <v>-1</v>
      </c>
      <c r="AB14" s="118">
        <f t="shared" si="15"/>
        <v>70</v>
      </c>
      <c r="AC14" s="36">
        <f>IF(J14&gt;=$J$11,1,0)</f>
        <v>0</v>
      </c>
      <c r="AD14" s="34">
        <f>IF(J14&lt;$J$11,1,0)</f>
        <v>1</v>
      </c>
      <c r="AE14" s="14">
        <f>(J14-$J$11)/($J$21-$J$11)</f>
        <v>-0.25390790947127712</v>
      </c>
      <c r="AF14" s="14">
        <f>(J14-$J$11)/($J$11-$J$22)</f>
        <v>-0.5225163177829103</v>
      </c>
      <c r="AG14" s="19">
        <f t="shared" si="16"/>
        <v>-0.5225163177829103</v>
      </c>
      <c r="AH14" s="19">
        <f t="shared" si="17"/>
        <v>84.324510466512692</v>
      </c>
      <c r="AI14" s="19"/>
      <c r="AJ14" s="19"/>
      <c r="AK14" s="19"/>
      <c r="AL14" s="73"/>
      <c r="BA14" s="78" t="s">
        <v>75</v>
      </c>
      <c r="BB14" s="35">
        <f t="shared" si="64"/>
        <v>130</v>
      </c>
      <c r="BC14" s="19">
        <f t="shared" si="65"/>
        <v>122.99085782015251</v>
      </c>
      <c r="BD14" s="19">
        <f t="shared" si="66"/>
        <v>112.16501470300165</v>
      </c>
      <c r="BE14" s="19">
        <f t="shared" si="67"/>
        <v>102.33670309427728</v>
      </c>
      <c r="BF14" s="19">
        <f t="shared" si="68"/>
        <v>97.496211352781529</v>
      </c>
      <c r="BG14" s="35">
        <f t="shared" si="69"/>
        <v>130</v>
      </c>
      <c r="BH14" s="19">
        <f t="shared" si="70"/>
        <v>95.465286279750458</v>
      </c>
      <c r="BI14" s="19">
        <f t="shared" si="71"/>
        <v>92.043993180095384</v>
      </c>
      <c r="BJ14" s="19">
        <f t="shared" si="72"/>
        <v>78.808011675305721</v>
      </c>
      <c r="BK14" s="19">
        <f t="shared" si="73"/>
        <v>101.21552305564607</v>
      </c>
      <c r="BL14" s="35">
        <f t="shared" si="74"/>
        <v>130</v>
      </c>
      <c r="BM14" s="19">
        <f t="shared" si="75"/>
        <v>117.06792451060119</v>
      </c>
      <c r="BN14" s="19">
        <f t="shared" si="76"/>
        <v>108.08711670602892</v>
      </c>
      <c r="BO14" s="19">
        <f t="shared" si="77"/>
        <v>97.918573202757415</v>
      </c>
      <c r="BP14" s="19">
        <f t="shared" si="78"/>
        <v>88.341531300275491</v>
      </c>
      <c r="BR14" s="69"/>
      <c r="BS14" s="2" t="s">
        <v>12</v>
      </c>
      <c r="BT14" s="4">
        <v>5.4022399999999999</v>
      </c>
      <c r="BU14" s="1">
        <v>4.8327939999999998</v>
      </c>
      <c r="BV14" s="11">
        <v>3.8188399999999998</v>
      </c>
      <c r="BW14" s="1">
        <v>3.1538300000000001</v>
      </c>
      <c r="BX14" s="12">
        <v>2.7196560000000001</v>
      </c>
      <c r="BY14" s="21">
        <f t="shared" si="18"/>
        <v>-0.76069252324937964</v>
      </c>
      <c r="BZ14" s="14">
        <f t="shared" si="5"/>
        <v>-0.8672916503184892</v>
      </c>
      <c r="CA14" s="14">
        <f t="shared" si="5"/>
        <v>-1.0571017662701894</v>
      </c>
      <c r="CB14" s="14">
        <f t="shared" si="5"/>
        <v>-1.1815902787757273</v>
      </c>
      <c r="CC14" s="14">
        <f t="shared" si="5"/>
        <v>-1.2628667639843396</v>
      </c>
      <c r="CD14" s="25">
        <f t="shared" si="19"/>
        <v>0.18521374716570704</v>
      </c>
      <c r="CE14" s="24">
        <f t="shared" si="6"/>
        <v>0.15870513614754392</v>
      </c>
      <c r="CF14" s="24">
        <f t="shared" si="6"/>
        <v>0.11150397541182785</v>
      </c>
      <c r="CG14" s="24">
        <f t="shared" si="6"/>
        <v>8.0546709203638406E-2</v>
      </c>
      <c r="CH14" s="24">
        <f t="shared" si="6"/>
        <v>6.033522351368719E-2</v>
      </c>
      <c r="CI14" s="49">
        <f t="shared" si="20"/>
        <v>81.112824829942426</v>
      </c>
      <c r="CJ14" s="49">
        <f t="shared" si="7"/>
        <v>79.522308168852632</v>
      </c>
      <c r="CK14" s="49">
        <f t="shared" si="7"/>
        <v>76.69023852470967</v>
      </c>
      <c r="CL14" s="49">
        <f t="shared" si="7"/>
        <v>74.832802552218311</v>
      </c>
      <c r="CM14" s="49">
        <f t="shared" si="7"/>
        <v>73.620113410821233</v>
      </c>
      <c r="CN14" s="25">
        <f t="shared" si="21"/>
        <v>-7.1626581857601582E-2</v>
      </c>
      <c r="CO14" s="24">
        <f t="shared" si="8"/>
        <v>-9.8135192875764707E-2</v>
      </c>
      <c r="CP14" s="24">
        <f t="shared" si="8"/>
        <v>-0.14533635361148078</v>
      </c>
      <c r="CQ14" s="24">
        <f t="shared" si="8"/>
        <v>-0.17629361981967023</v>
      </c>
      <c r="CR14" s="24">
        <f t="shared" si="8"/>
        <v>-0.19650510550962141</v>
      </c>
      <c r="CS14" s="58">
        <f t="shared" si="22"/>
        <v>95.702405088543912</v>
      </c>
      <c r="CT14" s="58">
        <f t="shared" si="9"/>
        <v>94.111888427454119</v>
      </c>
      <c r="CU14" s="58">
        <f t="shared" si="9"/>
        <v>91.279818783311157</v>
      </c>
      <c r="CV14" s="58">
        <f t="shared" si="9"/>
        <v>89.422382810819784</v>
      </c>
      <c r="CW14" s="58">
        <f t="shared" si="9"/>
        <v>88.20969366942272</v>
      </c>
      <c r="CX14" s="36">
        <f t="shared" si="23"/>
        <v>1</v>
      </c>
      <c r="CY14" s="34">
        <f t="shared" si="24"/>
        <v>0</v>
      </c>
      <c r="CZ14" s="14">
        <f t="shared" si="25"/>
        <v>1.3026583816908828E-3</v>
      </c>
      <c r="DA14" s="14">
        <f t="shared" si="26"/>
        <v>5.7712025335654718E-3</v>
      </c>
      <c r="DB14" s="14">
        <f t="shared" si="27"/>
        <v>1.3026583816908828E-3</v>
      </c>
      <c r="DC14" s="14">
        <f t="shared" si="28"/>
        <v>100.03907975145073</v>
      </c>
      <c r="DD14" s="36">
        <f t="shared" si="29"/>
        <v>0</v>
      </c>
      <c r="DE14" s="34">
        <f t="shared" si="30"/>
        <v>1</v>
      </c>
      <c r="DF14" s="14">
        <f t="shared" si="31"/>
        <v>-3.1189396143948611E-2</v>
      </c>
      <c r="DG14" s="14">
        <f t="shared" si="32"/>
        <v>-0.13817922225525353</v>
      </c>
      <c r="DH14" s="14">
        <f t="shared" si="33"/>
        <v>-0.13817922225525353</v>
      </c>
      <c r="DI14" s="43">
        <f t="shared" si="34"/>
        <v>95.854623332342399</v>
      </c>
      <c r="DJ14" s="36">
        <f t="shared" si="35"/>
        <v>0</v>
      </c>
      <c r="DK14" s="34">
        <f t="shared" si="36"/>
        <v>1</v>
      </c>
      <c r="DL14" s="14">
        <f t="shared" si="37"/>
        <v>-8.9044660127698197E-2</v>
      </c>
      <c r="DM14" s="14">
        <f t="shared" si="38"/>
        <v>-0.39449695741595742</v>
      </c>
      <c r="DN14" s="14">
        <f t="shared" si="39"/>
        <v>-0.39449695741595742</v>
      </c>
      <c r="DO14" s="14">
        <f t="shared" si="40"/>
        <v>88.16509127752127</v>
      </c>
      <c r="DP14" s="36">
        <f t="shared" si="41"/>
        <v>0</v>
      </c>
      <c r="DQ14" s="42">
        <f t="shared" si="42"/>
        <v>1</v>
      </c>
      <c r="DR14" s="14">
        <f t="shared" si="43"/>
        <v>-0.12698950683852855</v>
      </c>
      <c r="DS14" s="14">
        <f t="shared" si="44"/>
        <v>-0.56260503436936904</v>
      </c>
      <c r="DT14" s="14">
        <f t="shared" si="45"/>
        <v>-0.56260503436936904</v>
      </c>
      <c r="DU14" s="14">
        <f t="shared" si="46"/>
        <v>83.121848968918925</v>
      </c>
      <c r="DV14" s="36">
        <f t="shared" si="47"/>
        <v>0</v>
      </c>
      <c r="DW14" s="42">
        <f t="shared" si="48"/>
        <v>1</v>
      </c>
      <c r="DX14" s="14">
        <f t="shared" si="49"/>
        <v>-0.15176306795163674</v>
      </c>
      <c r="DY14" s="14">
        <f t="shared" si="50"/>
        <v>-0.67236000978804034</v>
      </c>
      <c r="DZ14" s="14">
        <f t="shared" si="51"/>
        <v>-0.67236000978804034</v>
      </c>
      <c r="EA14" s="14">
        <f t="shared" si="52"/>
        <v>79.829199706358793</v>
      </c>
      <c r="EC14" s="62">
        <f t="shared" si="53"/>
        <v>100.03907975145073</v>
      </c>
      <c r="ED14" s="63">
        <f t="shared" si="54"/>
        <v>95.854623332342399</v>
      </c>
      <c r="EE14" s="63">
        <f t="shared" si="55"/>
        <v>88.16509127752127</v>
      </c>
      <c r="EF14" s="63">
        <f t="shared" si="56"/>
        <v>83.121848968918925</v>
      </c>
      <c r="EG14" s="63">
        <f t="shared" si="57"/>
        <v>79.829199706358793</v>
      </c>
    </row>
    <row r="15" spans="1:137" ht="15" x14ac:dyDescent="0.35">
      <c r="A15" s="7">
        <v>2000</v>
      </c>
      <c r="B15" s="2" t="s">
        <v>30</v>
      </c>
      <c r="C15" s="4">
        <v>5.1306099999999999</v>
      </c>
      <c r="D15" s="4">
        <v>6.6364500000000008</v>
      </c>
      <c r="E15" s="4">
        <v>47.332270000000001</v>
      </c>
      <c r="F15" s="73">
        <v>2015</v>
      </c>
      <c r="G15" s="73" t="s">
        <v>74</v>
      </c>
      <c r="H15" s="73">
        <v>5.2403915384615383</v>
      </c>
      <c r="I15" s="73">
        <v>3.3519615384615387</v>
      </c>
      <c r="J15" s="73">
        <v>35.078492307692315</v>
      </c>
      <c r="K15" s="101">
        <f t="shared" si="10"/>
        <v>83.185472820339101</v>
      </c>
      <c r="L15" s="75">
        <f t="shared" si="10"/>
        <v>72.559947829428125</v>
      </c>
      <c r="M15" s="75">
        <f t="shared" si="10"/>
        <v>86.77147339242687</v>
      </c>
      <c r="N15" s="101">
        <f t="shared" si="11"/>
        <v>63.186524913227885</v>
      </c>
      <c r="O15" s="104">
        <f t="shared" si="1"/>
        <v>51.763677435123093</v>
      </c>
      <c r="P15" s="104">
        <f t="shared" si="1"/>
        <v>58.852900189669462</v>
      </c>
      <c r="Q15" s="36">
        <f>IF(H15&gt;=$H$12,1,0)</f>
        <v>0</v>
      </c>
      <c r="R15" s="34">
        <f>IF(H15&lt;$H$12,1,0)</f>
        <v>1</v>
      </c>
      <c r="S15" s="14">
        <f>(H15-$H$12)/($H$21-$H$12)</f>
        <v>-0.17033239703171163</v>
      </c>
      <c r="T15" s="14">
        <f>(H15-$H$12)/($H$12-$H$22)</f>
        <v>-0.34069167630310121</v>
      </c>
      <c r="U15" s="14">
        <f t="shared" si="12"/>
        <v>-0.34069167630310121</v>
      </c>
      <c r="V15" s="113">
        <f t="shared" si="13"/>
        <v>89.779249710906967</v>
      </c>
      <c r="W15" s="42">
        <f>IF(I15&gt;=$I$12,1,0)</f>
        <v>0</v>
      </c>
      <c r="X15" s="34">
        <f>IF(I15&lt;$I$12,1,0)</f>
        <v>1</v>
      </c>
      <c r="Y15" s="14">
        <f>(I15-$I$12)/($I$21-$I$12)</f>
        <v>-0.22326351447092077</v>
      </c>
      <c r="Z15" s="14">
        <f>(I15-$I$12)/($I$12-$I$22)</f>
        <v>-0.80373914910463529</v>
      </c>
      <c r="AA15" s="19">
        <f t="shared" si="14"/>
        <v>-0.80373914910463529</v>
      </c>
      <c r="AB15" s="116">
        <f t="shared" si="15"/>
        <v>75.887825526860937</v>
      </c>
      <c r="AC15" s="36">
        <f>IF(J15&gt;=$J$12,1,0)</f>
        <v>0</v>
      </c>
      <c r="AD15" s="34">
        <f>IF(J15&lt;$J$12,1,0)</f>
        <v>1</v>
      </c>
      <c r="AE15" s="14">
        <f>(J15-$J$12)/($J$21-$J$12)</f>
        <v>-0.30799327180143327</v>
      </c>
      <c r="AF15" s="14">
        <f>(J15-$J$12)/($J$12-$J$22)</f>
        <v>-0.37769337095685518</v>
      </c>
      <c r="AG15" s="19">
        <f t="shared" si="16"/>
        <v>-0.37769337095685518</v>
      </c>
      <c r="AH15" s="19">
        <f t="shared" si="17"/>
        <v>88.669198871294341</v>
      </c>
      <c r="AI15" s="19"/>
      <c r="AJ15" s="19"/>
      <c r="AK15" s="19"/>
      <c r="AL15" s="73"/>
      <c r="BB15" s="92"/>
      <c r="BC15" s="92"/>
      <c r="BD15" s="92"/>
      <c r="BE15" s="92"/>
      <c r="BF15" s="92"/>
      <c r="BG15" s="91" t="s">
        <v>88</v>
      </c>
      <c r="BH15" s="92"/>
      <c r="BI15" s="92"/>
      <c r="BJ15" s="92"/>
      <c r="BK15" s="92"/>
      <c r="BL15" s="92"/>
      <c r="BM15" s="92"/>
      <c r="BN15" s="92"/>
      <c r="BO15" s="92"/>
      <c r="BP15" s="92"/>
      <c r="BR15" s="69"/>
      <c r="BS15" s="2" t="s">
        <v>13</v>
      </c>
      <c r="BT15" s="4">
        <v>11.98021</v>
      </c>
      <c r="BU15" s="1">
        <v>10.427250000000001</v>
      </c>
      <c r="BV15" s="11">
        <v>8.1833100000000005</v>
      </c>
      <c r="BW15" s="1">
        <v>6.3490700000000002</v>
      </c>
      <c r="BX15" s="12">
        <v>5.2849699999999995</v>
      </c>
      <c r="BY15" s="21">
        <f t="shared" si="18"/>
        <v>0.47069001326293297</v>
      </c>
      <c r="BZ15" s="14">
        <f t="shared" si="5"/>
        <v>0.17997907601296687</v>
      </c>
      <c r="CA15" s="14">
        <f t="shared" si="5"/>
        <v>-0.24008190465149939</v>
      </c>
      <c r="CB15" s="14">
        <f t="shared" si="5"/>
        <v>-0.58344788287462068</v>
      </c>
      <c r="CC15" s="14">
        <f t="shared" si="5"/>
        <v>-0.78264522751175836</v>
      </c>
      <c r="CD15" s="25">
        <f t="shared" si="19"/>
        <v>0.49142864378302714</v>
      </c>
      <c r="CE15" s="24">
        <f t="shared" si="6"/>
        <v>0.41913590212399965</v>
      </c>
      <c r="CF15" s="24">
        <f t="shared" si="6"/>
        <v>0.31467694972447985</v>
      </c>
      <c r="CG15" s="24">
        <f t="shared" si="6"/>
        <v>0.22929017964627132</v>
      </c>
      <c r="CH15" s="24">
        <f t="shared" si="6"/>
        <v>0.17975464338044911</v>
      </c>
      <c r="CI15" s="49">
        <f t="shared" si="20"/>
        <v>99.485718626981622</v>
      </c>
      <c r="CJ15" s="49">
        <f t="shared" si="7"/>
        <v>95.14815412743998</v>
      </c>
      <c r="CK15" s="49">
        <f t="shared" si="7"/>
        <v>88.880616983468798</v>
      </c>
      <c r="CL15" s="49">
        <f t="shared" si="7"/>
        <v>83.757410778776276</v>
      </c>
      <c r="CM15" s="49">
        <f t="shared" si="7"/>
        <v>80.785278602826949</v>
      </c>
      <c r="CN15" s="25">
        <f t="shared" si="21"/>
        <v>0.23458831475971853</v>
      </c>
      <c r="CO15" s="24">
        <f t="shared" si="8"/>
        <v>0.16229557310069104</v>
      </c>
      <c r="CP15" s="24">
        <f t="shared" si="8"/>
        <v>5.7836620701171217E-2</v>
      </c>
      <c r="CQ15" s="24">
        <f t="shared" si="8"/>
        <v>-2.7550149377037318E-2</v>
      </c>
      <c r="CR15" s="24">
        <f t="shared" si="8"/>
        <v>-7.7085685642859531E-2</v>
      </c>
      <c r="CS15" s="58">
        <f t="shared" si="22"/>
        <v>114.07529888558311</v>
      </c>
      <c r="CT15" s="58">
        <f t="shared" si="9"/>
        <v>109.73773438604147</v>
      </c>
      <c r="CU15" s="58">
        <f t="shared" si="9"/>
        <v>103.47019724207027</v>
      </c>
      <c r="CV15" s="58">
        <f t="shared" si="9"/>
        <v>98.346991037377762</v>
      </c>
      <c r="CW15" s="58">
        <f t="shared" si="9"/>
        <v>95.374858861428422</v>
      </c>
      <c r="CX15" s="36">
        <f t="shared" si="23"/>
        <v>1</v>
      </c>
      <c r="CY15" s="34">
        <f t="shared" si="24"/>
        <v>0</v>
      </c>
      <c r="CZ15" s="14">
        <f t="shared" si="25"/>
        <v>0.37663545535984294</v>
      </c>
      <c r="DA15" s="14">
        <f t="shared" si="26"/>
        <v>1.6686182077774474</v>
      </c>
      <c r="DB15" s="14">
        <f t="shared" si="27"/>
        <v>0.37663545535984294</v>
      </c>
      <c r="DC15" s="14">
        <f t="shared" si="28"/>
        <v>111.29906366079528</v>
      </c>
      <c r="DD15" s="36">
        <f t="shared" si="29"/>
        <v>1</v>
      </c>
      <c r="DE15" s="34">
        <f t="shared" si="30"/>
        <v>0</v>
      </c>
      <c r="DF15" s="14">
        <f t="shared" si="31"/>
        <v>0.28802501469270847</v>
      </c>
      <c r="DG15" s="14">
        <f t="shared" si="32"/>
        <v>1.2760449845393456</v>
      </c>
      <c r="DH15" s="14">
        <f t="shared" si="33"/>
        <v>0.28802501469270847</v>
      </c>
      <c r="DI15" s="43">
        <f t="shared" si="34"/>
        <v>108.64075044078126</v>
      </c>
      <c r="DJ15" s="36">
        <f t="shared" si="35"/>
        <v>1</v>
      </c>
      <c r="DK15" s="34">
        <f t="shared" si="36"/>
        <v>0</v>
      </c>
      <c r="DL15" s="14">
        <f t="shared" si="37"/>
        <v>0.15998790347889102</v>
      </c>
      <c r="DM15" s="14">
        <f t="shared" si="38"/>
        <v>0.70879872027438884</v>
      </c>
      <c r="DN15" s="14">
        <f t="shared" si="39"/>
        <v>0.15998790347889102</v>
      </c>
      <c r="DO15" s="14">
        <f t="shared" si="40"/>
        <v>104.79963710436672</v>
      </c>
      <c r="DP15" s="36">
        <f t="shared" si="41"/>
        <v>1</v>
      </c>
      <c r="DQ15" s="42">
        <f t="shared" si="42"/>
        <v>0</v>
      </c>
      <c r="DR15" s="14">
        <f t="shared" si="43"/>
        <v>5.532788989883429E-2</v>
      </c>
      <c r="DS15" s="14">
        <f t="shared" si="44"/>
        <v>0.2451206416424494</v>
      </c>
      <c r="DT15" s="14">
        <f t="shared" si="45"/>
        <v>5.532788989883429E-2</v>
      </c>
      <c r="DU15" s="14">
        <f t="shared" si="46"/>
        <v>101.65983669696503</v>
      </c>
      <c r="DV15" s="36">
        <f t="shared" si="47"/>
        <v>0</v>
      </c>
      <c r="DW15" s="42">
        <f t="shared" si="48"/>
        <v>1</v>
      </c>
      <c r="DX15" s="14">
        <f t="shared" si="49"/>
        <v>-5.3886577996884871E-3</v>
      </c>
      <c r="DY15" s="14">
        <f t="shared" si="50"/>
        <v>-2.3873515868152801E-2</v>
      </c>
      <c r="DZ15" s="14">
        <f t="shared" si="51"/>
        <v>-2.3873515868152801E-2</v>
      </c>
      <c r="EA15" s="14">
        <f t="shared" si="52"/>
        <v>99.283794523955422</v>
      </c>
      <c r="EC15" s="62">
        <f t="shared" si="53"/>
        <v>111.29906366079528</v>
      </c>
      <c r="ED15" s="63">
        <f t="shared" si="54"/>
        <v>108.64075044078126</v>
      </c>
      <c r="EE15" s="63">
        <f t="shared" si="55"/>
        <v>104.79963710436672</v>
      </c>
      <c r="EF15" s="63">
        <f t="shared" si="56"/>
        <v>101.65983669696503</v>
      </c>
      <c r="EG15" s="63">
        <f t="shared" si="57"/>
        <v>99.283794523955422</v>
      </c>
    </row>
    <row r="16" spans="1:137" x14ac:dyDescent="0.3">
      <c r="A16" s="7">
        <v>2000</v>
      </c>
      <c r="B16" s="2" t="s">
        <v>34</v>
      </c>
      <c r="C16" s="4">
        <v>7.9649200000000002</v>
      </c>
      <c r="D16" s="4">
        <v>9.2879500000000004</v>
      </c>
      <c r="E16" s="4">
        <v>65.466359999999995</v>
      </c>
      <c r="F16" s="73">
        <v>2015</v>
      </c>
      <c r="G16" s="73" t="s">
        <v>75</v>
      </c>
      <c r="H16" s="73">
        <v>9.340221249999999</v>
      </c>
      <c r="I16" s="73">
        <v>4.0256449999999999</v>
      </c>
      <c r="J16" s="73">
        <v>41.753212499999997</v>
      </c>
      <c r="K16" s="101">
        <f t="shared" si="10"/>
        <v>102.33670309427728</v>
      </c>
      <c r="L16" s="75">
        <f t="shared" si="10"/>
        <v>78.808011675305721</v>
      </c>
      <c r="M16" s="75">
        <f t="shared" si="10"/>
        <v>97.918573202757415</v>
      </c>
      <c r="N16" s="101">
        <f t="shared" si="11"/>
        <v>82.337755187166067</v>
      </c>
      <c r="O16" s="104">
        <f t="shared" si="1"/>
        <v>58.011741281000681</v>
      </c>
      <c r="P16" s="104">
        <f t="shared" si="1"/>
        <v>70</v>
      </c>
      <c r="Q16" s="36">
        <f>IF(H16&gt;=$H$13,1,0)</f>
        <v>0</v>
      </c>
      <c r="R16" s="34">
        <f>IF(H16&lt;$H$13,1,0)</f>
        <v>1</v>
      </c>
      <c r="S16" s="14">
        <f>(H16-$H$13)/($H$21-$H$13)</f>
        <v>-0.55106922966617067</v>
      </c>
      <c r="T16" s="14">
        <f>(H16-$H$13)/($H$13-$H$22)</f>
        <v>-0.23309162057578284</v>
      </c>
      <c r="U16" s="14">
        <f t="shared" si="12"/>
        <v>-0.23309162057578284</v>
      </c>
      <c r="V16" s="113">
        <f t="shared" si="13"/>
        <v>93.007251382726508</v>
      </c>
      <c r="W16" s="42">
        <f>IF(I16&gt;=$I$13,1,0)</f>
        <v>0</v>
      </c>
      <c r="X16" s="34">
        <f>IF(I16&lt;$I$13,1,0)</f>
        <v>1</v>
      </c>
      <c r="Y16" s="14">
        <f>(I16-$I$13)/($I$21-$I$13)</f>
        <v>-0.34871902009061018</v>
      </c>
      <c r="Z16" s="14">
        <f>(I16-$I$13)/($I$13-$I$22)</f>
        <v>-0.60043483939838471</v>
      </c>
      <c r="AA16" s="19">
        <f t="shared" si="14"/>
        <v>-0.60043483939838471</v>
      </c>
      <c r="AB16" s="116">
        <f t="shared" si="15"/>
        <v>81.98695481804846</v>
      </c>
      <c r="AC16" s="36">
        <f t="shared" ref="AC16" si="79">IF(J16&gt;=$J$11,1,0)</f>
        <v>1</v>
      </c>
      <c r="AD16" s="34">
        <f t="shared" ref="AD16" si="80">IF(J16&lt;$J$11,1,0)</f>
        <v>0</v>
      </c>
      <c r="AE16" s="14">
        <f>(J16-$J$13)/($J$21-$J$13)</f>
        <v>-0.46404406790544001</v>
      </c>
      <c r="AF16" s="14">
        <f>(J16-$J$13)/($J$13-$J$22)</f>
        <v>-0.26698118373612401</v>
      </c>
      <c r="AG16" s="19">
        <f t="shared" si="16"/>
        <v>-0.46404406790544001</v>
      </c>
      <c r="AH16" s="19">
        <f t="shared" si="17"/>
        <v>86.078677962836792</v>
      </c>
      <c r="AI16" s="19"/>
      <c r="AJ16" s="19"/>
      <c r="AK16" s="19"/>
      <c r="AL16" s="73"/>
      <c r="BB16" s="92"/>
      <c r="BC16" s="92"/>
      <c r="BD16" s="92"/>
      <c r="BE16" s="92"/>
      <c r="BF16" s="92"/>
      <c r="BG16" s="92"/>
      <c r="BH16" s="92"/>
      <c r="BI16" s="92"/>
      <c r="BJ16" s="92"/>
      <c r="BK16" s="92"/>
      <c r="BL16" s="92"/>
      <c r="BM16" s="92"/>
      <c r="BN16" s="92"/>
      <c r="BO16" s="92"/>
      <c r="BP16" s="92"/>
      <c r="BS16" s="2" t="s">
        <v>14</v>
      </c>
      <c r="BT16" s="4">
        <v>21.547499999999999</v>
      </c>
      <c r="BU16" s="1">
        <v>19.8581</v>
      </c>
      <c r="BV16" s="11">
        <v>16.676959999999998</v>
      </c>
      <c r="BW16" s="1">
        <v>13.6135</v>
      </c>
      <c r="BX16" s="12">
        <v>12.456393</v>
      </c>
      <c r="BY16" s="21">
        <f t="shared" si="18"/>
        <v>2.2616671426431041</v>
      </c>
      <c r="BZ16" s="14">
        <f t="shared" si="5"/>
        <v>1.9454149163204086</v>
      </c>
      <c r="CA16" s="14">
        <f t="shared" si="5"/>
        <v>1.3499120115943639</v>
      </c>
      <c r="CB16" s="14">
        <f t="shared" si="5"/>
        <v>0.77643856229252661</v>
      </c>
      <c r="CC16" s="14">
        <f t="shared" si="5"/>
        <v>0.55983049739162971</v>
      </c>
      <c r="CD16" s="25">
        <f t="shared" si="19"/>
        <v>0.93680110949173678</v>
      </c>
      <c r="CE16" s="24">
        <f t="shared" si="6"/>
        <v>0.85815687025907073</v>
      </c>
      <c r="CF16" s="24">
        <f t="shared" si="6"/>
        <v>0.71006977709427632</v>
      </c>
      <c r="CG16" s="24">
        <f t="shared" si="6"/>
        <v>0.56746087386253541</v>
      </c>
      <c r="CH16" s="24">
        <f t="shared" si="6"/>
        <v>0.51359571479671762</v>
      </c>
      <c r="CI16" s="49">
        <f t="shared" si="20"/>
        <v>126.20806656950421</v>
      </c>
      <c r="CJ16" s="49">
        <f t="shared" si="7"/>
        <v>121.48941221554423</v>
      </c>
      <c r="CK16" s="49">
        <f t="shared" si="7"/>
        <v>112.60418662565658</v>
      </c>
      <c r="CL16" s="49">
        <f t="shared" si="7"/>
        <v>104.04765243175213</v>
      </c>
      <c r="CM16" s="49">
        <f t="shared" si="7"/>
        <v>100.81574288780305</v>
      </c>
      <c r="CN16" s="25">
        <f t="shared" si="21"/>
        <v>0.67996078046842812</v>
      </c>
      <c r="CO16" s="24">
        <f t="shared" si="8"/>
        <v>0.60131654123576206</v>
      </c>
      <c r="CP16" s="24">
        <f t="shared" si="8"/>
        <v>0.45322944807096771</v>
      </c>
      <c r="CQ16" s="24">
        <f t="shared" si="8"/>
        <v>0.3106205448392268</v>
      </c>
      <c r="CR16" s="24">
        <f t="shared" si="8"/>
        <v>0.25675538577340901</v>
      </c>
      <c r="CS16" s="58">
        <f t="shared" si="22"/>
        <v>140.79764682810568</v>
      </c>
      <c r="CT16" s="58">
        <f t="shared" si="9"/>
        <v>136.07899247414571</v>
      </c>
      <c r="CU16" s="58">
        <f t="shared" si="9"/>
        <v>127.19376688425807</v>
      </c>
      <c r="CV16" s="58">
        <f t="shared" si="9"/>
        <v>118.63723269035361</v>
      </c>
      <c r="CW16" s="58">
        <f t="shared" si="9"/>
        <v>115.40532314640454</v>
      </c>
      <c r="CX16" s="36">
        <f t="shared" si="23"/>
        <v>1</v>
      </c>
      <c r="CY16" s="34">
        <f t="shared" si="24"/>
        <v>0</v>
      </c>
      <c r="CZ16" s="14">
        <f t="shared" si="25"/>
        <v>0.92253604706231418</v>
      </c>
      <c r="DA16" s="14">
        <f t="shared" si="26"/>
        <v>4.0871363105963621</v>
      </c>
      <c r="DB16" s="14">
        <f t="shared" si="27"/>
        <v>0.92253604706231418</v>
      </c>
      <c r="DC16" s="14">
        <f t="shared" si="28"/>
        <v>127.67608141186943</v>
      </c>
      <c r="DD16" s="36">
        <f t="shared" si="29"/>
        <v>1</v>
      </c>
      <c r="DE16" s="34">
        <f t="shared" si="30"/>
        <v>0</v>
      </c>
      <c r="DF16" s="14">
        <f t="shared" si="31"/>
        <v>0.82614046799842511</v>
      </c>
      <c r="DG16" s="43">
        <f t="shared" si="32"/>
        <v>3.6600723789185023</v>
      </c>
      <c r="DH16" s="43">
        <f t="shared" si="33"/>
        <v>0.82614046799842511</v>
      </c>
      <c r="DI16" s="43">
        <f t="shared" si="34"/>
        <v>124.78421403995276</v>
      </c>
      <c r="DJ16" s="36">
        <f t="shared" si="35"/>
        <v>1</v>
      </c>
      <c r="DK16" s="34">
        <f t="shared" si="36"/>
        <v>0</v>
      </c>
      <c r="DL16" s="14">
        <f t="shared" si="37"/>
        <v>0.64462760403293429</v>
      </c>
      <c r="DM16" s="14">
        <f t="shared" si="38"/>
        <v>2.8559110461271509</v>
      </c>
      <c r="DN16" s="14">
        <f t="shared" si="39"/>
        <v>0.64462760403293429</v>
      </c>
      <c r="DO16" s="14">
        <f t="shared" si="40"/>
        <v>119.33882812098803</v>
      </c>
      <c r="DP16" s="36">
        <f t="shared" si="41"/>
        <v>1</v>
      </c>
      <c r="DQ16" s="42">
        <f t="shared" si="42"/>
        <v>0</v>
      </c>
      <c r="DR16" s="14">
        <f t="shared" si="43"/>
        <v>0.46982945046417546</v>
      </c>
      <c r="DS16" s="14">
        <f t="shared" si="44"/>
        <v>2.0814980757602415</v>
      </c>
      <c r="DT16" s="14">
        <f t="shared" si="45"/>
        <v>0.46982945046417546</v>
      </c>
      <c r="DU16" s="14">
        <f t="shared" si="46"/>
        <v>114.09488351392527</v>
      </c>
      <c r="DV16" s="36">
        <f t="shared" si="47"/>
        <v>1</v>
      </c>
      <c r="DW16" s="42">
        <f t="shared" si="48"/>
        <v>0</v>
      </c>
      <c r="DX16" s="14">
        <f t="shared" si="49"/>
        <v>0.40380601060157367</v>
      </c>
      <c r="DY16" s="14">
        <f t="shared" si="50"/>
        <v>1.7889926508804181</v>
      </c>
      <c r="DZ16" s="14">
        <f t="shared" si="51"/>
        <v>0.40380601060157367</v>
      </c>
      <c r="EA16" s="14">
        <f t="shared" si="52"/>
        <v>112.1141803180472</v>
      </c>
      <c r="EC16" s="62">
        <f t="shared" si="53"/>
        <v>127.67608141186943</v>
      </c>
      <c r="ED16" s="63">
        <f t="shared" si="54"/>
        <v>124.78421403995276</v>
      </c>
      <c r="EE16" s="63">
        <f t="shared" si="55"/>
        <v>119.33882812098803</v>
      </c>
      <c r="EF16" s="63">
        <f t="shared" si="56"/>
        <v>114.09488351392527</v>
      </c>
      <c r="EG16" s="63">
        <f t="shared" si="57"/>
        <v>112.1141803180472</v>
      </c>
    </row>
    <row r="17" spans="1:137" ht="15.6" x14ac:dyDescent="0.35">
      <c r="A17"/>
      <c r="F17" s="74">
        <v>2020</v>
      </c>
      <c r="G17" s="74" t="s">
        <v>73</v>
      </c>
      <c r="H17" s="74">
        <v>2.4176907272727273</v>
      </c>
      <c r="I17" s="74">
        <v>5.3182520909090902</v>
      </c>
      <c r="J17" s="74">
        <v>25.035979545454548</v>
      </c>
      <c r="K17" s="102">
        <f t="shared" si="10"/>
        <v>70</v>
      </c>
      <c r="L17" s="75">
        <f t="shared" si="10"/>
        <v>90.79627039430504</v>
      </c>
      <c r="M17" s="72">
        <f t="shared" si="10"/>
        <v>70</v>
      </c>
      <c r="N17" s="101">
        <f t="shared" si="11"/>
        <v>50.001052092888798</v>
      </c>
      <c r="O17" s="104">
        <f t="shared" si="1"/>
        <v>70</v>
      </c>
      <c r="P17" s="104">
        <f t="shared" si="1"/>
        <v>42.081426797242592</v>
      </c>
      <c r="Q17" s="36">
        <f>IF(H17&gt;=$H$11,1,0)</f>
        <v>0</v>
      </c>
      <c r="R17" s="34">
        <f>IF(H17&lt;$H$11,1,0)</f>
        <v>1</v>
      </c>
      <c r="S17" s="14">
        <f>(H17-$H$11)/($H$21-$H$11)</f>
        <v>-9.207472811179726E-2</v>
      </c>
      <c r="T17" s="14">
        <f>(H17-$H$11)/($H$11-$H$22)</f>
        <v>-1</v>
      </c>
      <c r="U17" s="14">
        <f t="shared" si="12"/>
        <v>-1</v>
      </c>
      <c r="V17" s="117">
        <f t="shared" si="13"/>
        <v>70</v>
      </c>
      <c r="W17" s="36">
        <f>IF(I17&gt;=$I$11,1,0)</f>
        <v>1</v>
      </c>
      <c r="X17" s="34">
        <f>IF(I17&lt;$I$11,1,0)</f>
        <v>0</v>
      </c>
      <c r="Y17" s="14">
        <f>(I17-$I$11)/($I$21-$I$11)</f>
        <v>0.23120667421514679</v>
      </c>
      <c r="Z17" s="14">
        <f>(I17-$I$11)/($I$11-$I$22)</f>
        <v>1.3091181688393745</v>
      </c>
      <c r="AA17" s="19">
        <f t="shared" si="14"/>
        <v>0.23120667421514679</v>
      </c>
      <c r="AB17" s="116">
        <f t="shared" si="15"/>
        <v>106.9362002264544</v>
      </c>
      <c r="AC17" s="36">
        <f>IF(J17&gt;=$J$11,1,0)</f>
        <v>0</v>
      </c>
      <c r="AD17" s="34">
        <f>IF(J17&lt;$J$11,1,0)</f>
        <v>1</v>
      </c>
      <c r="AE17" s="14">
        <f>(J17-$J$11)/($J$21-$J$11)</f>
        <v>-0.48593297631092969</v>
      </c>
      <c r="AF17" s="14">
        <f>(J17-$J$11)/($J$11-$J$22)</f>
        <v>-1</v>
      </c>
      <c r="AG17" s="19">
        <f t="shared" si="16"/>
        <v>-1</v>
      </c>
      <c r="AH17" s="35">
        <f t="shared" si="17"/>
        <v>70</v>
      </c>
      <c r="AI17" s="35"/>
      <c r="AJ17" s="35"/>
      <c r="AK17" s="35"/>
      <c r="AL17" s="74"/>
      <c r="BB17" s="108" t="s">
        <v>97</v>
      </c>
      <c r="BC17" s="66"/>
      <c r="BD17" s="66"/>
      <c r="BE17" s="66"/>
      <c r="BF17" s="66"/>
      <c r="BG17" s="108" t="s">
        <v>98</v>
      </c>
      <c r="BH17" s="66"/>
      <c r="BI17" s="66"/>
      <c r="BK17" s="66"/>
      <c r="BL17" s="109" t="s">
        <v>99</v>
      </c>
      <c r="BM17" s="66"/>
      <c r="BN17" s="66"/>
      <c r="BO17" s="66"/>
      <c r="BP17" s="66"/>
      <c r="BS17" s="2" t="s">
        <v>15</v>
      </c>
      <c r="BT17" s="4">
        <v>14.91142</v>
      </c>
      <c r="BU17" s="1">
        <v>12.79027</v>
      </c>
      <c r="BV17" s="11">
        <v>10.232900000000001</v>
      </c>
      <c r="BW17" s="1">
        <v>8.1968599999999991</v>
      </c>
      <c r="BX17" s="12">
        <v>6.612616</v>
      </c>
      <c r="BY17" s="21">
        <f t="shared" si="18"/>
        <v>1.0194065329263331</v>
      </c>
      <c r="BZ17" s="14">
        <f t="shared" si="5"/>
        <v>0.62233158923958898</v>
      </c>
      <c r="CA17" s="14">
        <f t="shared" si="5"/>
        <v>0.14359715332691508</v>
      </c>
      <c r="CB17" s="14">
        <f t="shared" si="5"/>
        <v>-0.2375453723520605</v>
      </c>
      <c r="CC17" s="14">
        <f t="shared" si="5"/>
        <v>-0.5341126104474625</v>
      </c>
      <c r="CD17" s="25">
        <f t="shared" si="19"/>
        <v>0.62788110056128166</v>
      </c>
      <c r="CE17" s="24">
        <f t="shared" si="6"/>
        <v>0.52913821666855665</v>
      </c>
      <c r="CF17" s="24">
        <f t="shared" si="6"/>
        <v>0.41008860255322382</v>
      </c>
      <c r="CG17" s="24">
        <f t="shared" si="6"/>
        <v>0.31530772363332471</v>
      </c>
      <c r="CH17" s="24">
        <f t="shared" si="6"/>
        <v>0.24155866234593523</v>
      </c>
      <c r="CI17" s="49">
        <f t="shared" si="20"/>
        <v>107.6728660336769</v>
      </c>
      <c r="CJ17" s="49">
        <f t="shared" si="7"/>
        <v>101.74829300011339</v>
      </c>
      <c r="CK17" s="49">
        <f t="shared" si="7"/>
        <v>94.605316153193428</v>
      </c>
      <c r="CL17" s="49">
        <f t="shared" si="7"/>
        <v>88.918463417999476</v>
      </c>
      <c r="CM17" s="49">
        <f t="shared" si="7"/>
        <v>84.493519740756113</v>
      </c>
      <c r="CN17" s="25">
        <f t="shared" si="21"/>
        <v>0.37104077153797305</v>
      </c>
      <c r="CO17" s="24">
        <f t="shared" si="8"/>
        <v>0.27229788764524804</v>
      </c>
      <c r="CP17" s="24">
        <f t="shared" si="8"/>
        <v>0.15324827352991521</v>
      </c>
      <c r="CQ17" s="24">
        <f t="shared" si="8"/>
        <v>5.8467394610016078E-2</v>
      </c>
      <c r="CR17" s="24">
        <f t="shared" si="8"/>
        <v>-1.5281666677373408E-2</v>
      </c>
      <c r="CS17" s="58">
        <f t="shared" si="22"/>
        <v>122.26244629227838</v>
      </c>
      <c r="CT17" s="58">
        <f t="shared" si="9"/>
        <v>116.33787325871488</v>
      </c>
      <c r="CU17" s="58">
        <f t="shared" si="9"/>
        <v>109.19489641179491</v>
      </c>
      <c r="CV17" s="58">
        <f t="shared" si="9"/>
        <v>103.50804367660096</v>
      </c>
      <c r="CW17" s="58">
        <f t="shared" si="9"/>
        <v>99.0830999993576</v>
      </c>
      <c r="CX17" s="36">
        <f t="shared" si="23"/>
        <v>1</v>
      </c>
      <c r="CY17" s="34">
        <f t="shared" si="24"/>
        <v>0</v>
      </c>
      <c r="CZ17" s="14">
        <f t="shared" si="25"/>
        <v>0.54388754800093575</v>
      </c>
      <c r="DA17" s="14">
        <f t="shared" si="26"/>
        <v>2.4095996610587664</v>
      </c>
      <c r="DB17" s="14">
        <f t="shared" si="27"/>
        <v>0.54388754800093575</v>
      </c>
      <c r="DC17" s="14">
        <f t="shared" si="28"/>
        <v>116.31662644002807</v>
      </c>
      <c r="DD17" s="36">
        <f t="shared" si="29"/>
        <v>1</v>
      </c>
      <c r="DE17" s="34">
        <f t="shared" si="30"/>
        <v>0</v>
      </c>
      <c r="DF17" s="14">
        <f t="shared" si="31"/>
        <v>0.42285671898982635</v>
      </c>
      <c r="DG17" s="43">
        <f t="shared" si="32"/>
        <v>1.8733935176477963</v>
      </c>
      <c r="DH17" s="43">
        <f t="shared" si="33"/>
        <v>0.42285671898982635</v>
      </c>
      <c r="DI17" s="43">
        <f t="shared" si="34"/>
        <v>112.68570156969479</v>
      </c>
      <c r="DJ17" s="36">
        <f t="shared" si="35"/>
        <v>1</v>
      </c>
      <c r="DK17" s="34">
        <f t="shared" si="36"/>
        <v>0</v>
      </c>
      <c r="DL17" s="14">
        <f t="shared" si="37"/>
        <v>0.2769355860250946</v>
      </c>
      <c r="DM17" s="14">
        <f t="shared" si="38"/>
        <v>1.2269151898657382</v>
      </c>
      <c r="DN17" s="14">
        <f t="shared" si="39"/>
        <v>0.2769355860250946</v>
      </c>
      <c r="DO17" s="14">
        <f t="shared" si="40"/>
        <v>108.30806758075283</v>
      </c>
      <c r="DP17" s="36">
        <f t="shared" si="41"/>
        <v>1</v>
      </c>
      <c r="DQ17" s="42">
        <f t="shared" si="42"/>
        <v>0</v>
      </c>
      <c r="DR17" s="14">
        <f t="shared" si="43"/>
        <v>0.16076105376675393</v>
      </c>
      <c r="DS17" s="14">
        <f t="shared" si="44"/>
        <v>0.71222402883022784</v>
      </c>
      <c r="DT17" s="14">
        <f t="shared" si="45"/>
        <v>0.16076105376675393</v>
      </c>
      <c r="DU17" s="14">
        <f t="shared" si="46"/>
        <v>104.82283161300262</v>
      </c>
      <c r="DV17" s="36">
        <f t="shared" si="47"/>
        <v>1</v>
      </c>
      <c r="DW17" s="42">
        <f t="shared" si="48"/>
        <v>0</v>
      </c>
      <c r="DX17" s="14">
        <f t="shared" si="49"/>
        <v>7.0365577409176233E-2</v>
      </c>
      <c r="DY17" s="14">
        <f t="shared" si="50"/>
        <v>0.31174251386807583</v>
      </c>
      <c r="DZ17" s="14">
        <f t="shared" si="51"/>
        <v>7.0365577409176233E-2</v>
      </c>
      <c r="EA17" s="14">
        <f t="shared" si="52"/>
        <v>102.11096732227529</v>
      </c>
      <c r="EC17" s="62">
        <f t="shared" si="53"/>
        <v>116.31662644002807</v>
      </c>
      <c r="ED17" s="63">
        <f t="shared" si="54"/>
        <v>112.68570156969479</v>
      </c>
      <c r="EE17" s="63">
        <f t="shared" si="55"/>
        <v>108.30806758075283</v>
      </c>
      <c r="EF17" s="63">
        <f t="shared" si="56"/>
        <v>104.82283161300262</v>
      </c>
      <c r="EG17" s="63">
        <f t="shared" si="57"/>
        <v>102.11096732227529</v>
      </c>
    </row>
    <row r="18" spans="1:137" x14ac:dyDescent="0.3">
      <c r="A18" s="7">
        <v>2000</v>
      </c>
      <c r="B18" s="5" t="s">
        <v>74</v>
      </c>
      <c r="C18" s="35">
        <f>AVERAGE(C19:C31)</f>
        <v>9.6483123076923061</v>
      </c>
      <c r="D18" s="35">
        <f t="shared" ref="D18:E18" si="81">AVERAGE(D19:D31)</f>
        <v>7.7238823076923069</v>
      </c>
      <c r="E18" s="35">
        <f t="shared" si="81"/>
        <v>53.076242307692304</v>
      </c>
      <c r="F18" s="74">
        <v>2020</v>
      </c>
      <c r="G18" s="74" t="s">
        <v>74</v>
      </c>
      <c r="H18" s="74">
        <v>4.4010682307692299</v>
      </c>
      <c r="I18" s="74">
        <v>5.7876470000000007</v>
      </c>
      <c r="J18" s="74">
        <v>29.052998846153841</v>
      </c>
      <c r="K18" s="101">
        <f t="shared" si="10"/>
        <v>79.264804141183859</v>
      </c>
      <c r="L18" s="75">
        <f t="shared" si="10"/>
        <v>95.14966412944645</v>
      </c>
      <c r="M18" s="75">
        <f t="shared" si="10"/>
        <v>76.708613064638129</v>
      </c>
      <c r="N18" s="101">
        <f t="shared" si="11"/>
        <v>59.265856234072658</v>
      </c>
      <c r="O18" s="104">
        <f t="shared" si="1"/>
        <v>74.35339373514141</v>
      </c>
      <c r="P18" s="104">
        <f t="shared" si="1"/>
        <v>48.790039861880715</v>
      </c>
      <c r="Q18" s="36">
        <f>IF(H18&gt;=$H$12,1,0)</f>
        <v>0</v>
      </c>
      <c r="R18" s="34">
        <f>IF(H18&lt;$H$12,1,0)</f>
        <v>1</v>
      </c>
      <c r="S18" s="14">
        <f>(H18-$H$12)/($H$21-$H$12)</f>
        <v>-0.2683465360111269</v>
      </c>
      <c r="T18" s="14">
        <f>(H18-$H$12)/($H$12-$H$22)</f>
        <v>-0.53673542307245625</v>
      </c>
      <c r="U18" s="14">
        <f t="shared" si="12"/>
        <v>-0.53673542307245625</v>
      </c>
      <c r="V18" s="113">
        <f t="shared" si="13"/>
        <v>83.897937307826311</v>
      </c>
      <c r="W18" s="42">
        <f>IF(I18&gt;=$I$12,1,0)</f>
        <v>1</v>
      </c>
      <c r="X18" s="34">
        <f>IF(I18&lt;$I$12,1,0)</f>
        <v>0</v>
      </c>
      <c r="Y18" s="14">
        <f>(I18-$I$12)/($I$21-$I$12)</f>
        <v>0.25781501362656412</v>
      </c>
      <c r="Z18" s="14">
        <f>(I18-$I$12)/($I$12-$I$22)</f>
        <v>0.92812307541456218</v>
      </c>
      <c r="AA18" s="19">
        <f t="shared" si="14"/>
        <v>0.25781501362656412</v>
      </c>
      <c r="AB18" s="116">
        <f t="shared" si="15"/>
        <v>107.73445040879692</v>
      </c>
      <c r="AC18" s="36">
        <f>IF(J18&gt;=$J$12,1,0)</f>
        <v>0</v>
      </c>
      <c r="AD18" s="34">
        <f>IF(J18&lt;$J$12,1,0)</f>
        <v>1</v>
      </c>
      <c r="AE18" s="14">
        <f>(J18-$J$12)/($J$21-$J$12)</f>
        <v>-0.61247169465657147</v>
      </c>
      <c r="AF18" s="14">
        <f>(J18-$J$12)/($J$12-$J$22)</f>
        <v>-0.75107646870817668</v>
      </c>
      <c r="AG18" s="19">
        <f t="shared" si="16"/>
        <v>-0.75107646870817668</v>
      </c>
      <c r="AH18" s="19">
        <f t="shared" si="17"/>
        <v>77.467705938754705</v>
      </c>
      <c r="AI18" s="19"/>
      <c r="AJ18" s="19"/>
      <c r="AK18" s="19"/>
      <c r="AL18" s="74"/>
      <c r="BB18" s="82">
        <v>2000</v>
      </c>
      <c r="BC18" s="18">
        <v>2005</v>
      </c>
      <c r="BD18" s="18">
        <v>2010</v>
      </c>
      <c r="BE18" s="18">
        <v>2015</v>
      </c>
      <c r="BF18" s="18">
        <v>2020</v>
      </c>
      <c r="BG18" s="80">
        <v>2000</v>
      </c>
      <c r="BH18" s="18">
        <v>2005</v>
      </c>
      <c r="BI18" s="18">
        <v>2010</v>
      </c>
      <c r="BJ18" s="18">
        <v>2015</v>
      </c>
      <c r="BK18" s="18">
        <v>2020</v>
      </c>
      <c r="BL18" s="82">
        <v>2000</v>
      </c>
      <c r="BM18" s="18">
        <v>2005</v>
      </c>
      <c r="BN18" s="18">
        <v>2010</v>
      </c>
      <c r="BO18" s="18">
        <v>2015</v>
      </c>
      <c r="BP18" s="18">
        <v>2020</v>
      </c>
      <c r="BS18" s="2" t="s">
        <v>16</v>
      </c>
      <c r="BT18" s="4">
        <v>6.44855</v>
      </c>
      <c r="BU18" s="1">
        <v>5.5415799999999997</v>
      </c>
      <c r="BV18" s="11">
        <v>4.3636599999999994</v>
      </c>
      <c r="BW18" s="1">
        <v>3.52447</v>
      </c>
      <c r="BX18" s="12">
        <v>2.8905339999999997</v>
      </c>
      <c r="BY18" s="21">
        <f t="shared" si="18"/>
        <v>-0.56482543024375664</v>
      </c>
      <c r="BZ18" s="14">
        <f t="shared" si="5"/>
        <v>-0.73460836010518382</v>
      </c>
      <c r="CA18" s="14">
        <f t="shared" si="5"/>
        <v>-0.95511257605761046</v>
      </c>
      <c r="CB18" s="14">
        <f t="shared" si="5"/>
        <v>-1.1122072284831714</v>
      </c>
      <c r="CC18" s="14">
        <f t="shared" si="5"/>
        <v>-1.2308787517139659</v>
      </c>
      <c r="CD18" s="25">
        <f t="shared" si="19"/>
        <v>0.23392113082353286</v>
      </c>
      <c r="CE18" s="24">
        <f t="shared" si="6"/>
        <v>0.19170024432131239</v>
      </c>
      <c r="CF18" s="24">
        <f t="shared" si="6"/>
        <v>0.13686620722119278</v>
      </c>
      <c r="CG18" s="24">
        <f t="shared" si="6"/>
        <v>9.780058681059671E-2</v>
      </c>
      <c r="CH18" s="24">
        <f t="shared" si="6"/>
        <v>6.8289864398971611E-2</v>
      </c>
      <c r="CI18" s="49">
        <f t="shared" si="20"/>
        <v>84.035267849411966</v>
      </c>
      <c r="CJ18" s="49">
        <f t="shared" si="7"/>
        <v>81.502014659278743</v>
      </c>
      <c r="CK18" s="49">
        <f t="shared" si="7"/>
        <v>78.211972433271569</v>
      </c>
      <c r="CL18" s="49">
        <f t="shared" si="7"/>
        <v>75.868035208635803</v>
      </c>
      <c r="CM18" s="49">
        <f t="shared" si="7"/>
        <v>74.097391863938299</v>
      </c>
      <c r="CN18" s="25">
        <f t="shared" si="21"/>
        <v>-2.2919198199775798E-2</v>
      </c>
      <c r="CO18" s="24">
        <f t="shared" si="8"/>
        <v>-6.5140084701996226E-2</v>
      </c>
      <c r="CP18" s="24">
        <f t="shared" si="8"/>
        <v>-0.11997412180211585</v>
      </c>
      <c r="CQ18" s="24">
        <f t="shared" si="8"/>
        <v>-0.15903974221271192</v>
      </c>
      <c r="CR18" s="24">
        <f t="shared" si="8"/>
        <v>-0.18855046462433703</v>
      </c>
      <c r="CS18" s="58">
        <f t="shared" si="22"/>
        <v>98.624848108013452</v>
      </c>
      <c r="CT18" s="58">
        <f t="shared" si="9"/>
        <v>96.091594917880229</v>
      </c>
      <c r="CU18" s="58">
        <f t="shared" si="9"/>
        <v>92.801552691873042</v>
      </c>
      <c r="CV18" s="58">
        <f t="shared" si="9"/>
        <v>90.457615467237289</v>
      </c>
      <c r="CW18" s="58">
        <f t="shared" si="9"/>
        <v>88.686972122539771</v>
      </c>
      <c r="CX18" s="36">
        <f t="shared" si="23"/>
        <v>1</v>
      </c>
      <c r="CY18" s="34">
        <f t="shared" si="24"/>
        <v>0</v>
      </c>
      <c r="CZ18" s="14">
        <f t="shared" si="25"/>
        <v>6.1004125370170657E-2</v>
      </c>
      <c r="DA18" s="14">
        <f t="shared" si="26"/>
        <v>0.27026822061919464</v>
      </c>
      <c r="DB18" s="14">
        <f t="shared" si="27"/>
        <v>6.1004125370170657E-2</v>
      </c>
      <c r="DC18" s="14">
        <f t="shared" si="28"/>
        <v>101.83012376110511</v>
      </c>
      <c r="DD18" s="36">
        <f t="shared" si="29"/>
        <v>1</v>
      </c>
      <c r="DE18" s="34">
        <f t="shared" si="30"/>
        <v>0</v>
      </c>
      <c r="DF18" s="14">
        <f t="shared" si="31"/>
        <v>9.2532680577665765E-3</v>
      </c>
      <c r="DG18" s="43">
        <f t="shared" si="32"/>
        <v>4.0995002841362892E-2</v>
      </c>
      <c r="DH18" s="43">
        <f t="shared" si="33"/>
        <v>9.2532680577665765E-3</v>
      </c>
      <c r="DI18" s="43">
        <f t="shared" si="34"/>
        <v>100.277598041733</v>
      </c>
      <c r="DJ18" s="36">
        <f t="shared" si="35"/>
        <v>0</v>
      </c>
      <c r="DK18" s="34">
        <f t="shared" si="36"/>
        <v>1</v>
      </c>
      <c r="DL18" s="14">
        <f t="shared" si="37"/>
        <v>-5.7957742058805099E-2</v>
      </c>
      <c r="DM18" s="14">
        <f t="shared" si="38"/>
        <v>-0.25677174653828977</v>
      </c>
      <c r="DN18" s="14">
        <f t="shared" si="39"/>
        <v>-0.25677174653828977</v>
      </c>
      <c r="DO18" s="14">
        <f t="shared" si="40"/>
        <v>92.296847603851305</v>
      </c>
      <c r="DP18" s="36">
        <f t="shared" si="41"/>
        <v>0</v>
      </c>
      <c r="DQ18" s="42">
        <f t="shared" si="42"/>
        <v>1</v>
      </c>
      <c r="DR18" s="14">
        <f t="shared" si="43"/>
        <v>-0.10584113616003926</v>
      </c>
      <c r="DS18" s="14">
        <f t="shared" si="44"/>
        <v>-0.46891083782794485</v>
      </c>
      <c r="DT18" s="14">
        <f t="shared" si="45"/>
        <v>-0.46891083782794485</v>
      </c>
      <c r="DU18" s="14">
        <f t="shared" si="46"/>
        <v>85.932674865161658</v>
      </c>
      <c r="DV18" s="36">
        <f t="shared" si="47"/>
        <v>0</v>
      </c>
      <c r="DW18" s="42">
        <f t="shared" si="48"/>
        <v>1</v>
      </c>
      <c r="DX18" s="14">
        <f t="shared" si="49"/>
        <v>-0.1420129295834118</v>
      </c>
      <c r="DY18" s="14">
        <f t="shared" si="50"/>
        <v>-0.62916370902016461</v>
      </c>
      <c r="DZ18" s="14">
        <f t="shared" si="51"/>
        <v>-0.62916370902016461</v>
      </c>
      <c r="EA18" s="14">
        <f t="shared" si="52"/>
        <v>81.12508872939506</v>
      </c>
      <c r="EC18" s="62">
        <f t="shared" si="53"/>
        <v>101.83012376110511</v>
      </c>
      <c r="ED18" s="63">
        <f t="shared" si="54"/>
        <v>100.277598041733</v>
      </c>
      <c r="EE18" s="63">
        <f t="shared" si="55"/>
        <v>92.296847603851305</v>
      </c>
      <c r="EF18" s="63">
        <f t="shared" si="56"/>
        <v>85.932674865161658</v>
      </c>
      <c r="EG18" s="63">
        <f t="shared" si="57"/>
        <v>81.12508872939506</v>
      </c>
    </row>
    <row r="19" spans="1:137" x14ac:dyDescent="0.3">
      <c r="A19" s="7">
        <v>2000</v>
      </c>
      <c r="B19" s="2" t="s">
        <v>11</v>
      </c>
      <c r="C19" s="4">
        <v>2.9031400000000001</v>
      </c>
      <c r="D19" s="4">
        <v>3.5698300000000001</v>
      </c>
      <c r="E19" s="4">
        <v>32.695729999999998</v>
      </c>
      <c r="F19" s="74">
        <v>2020</v>
      </c>
      <c r="G19" s="74" t="s">
        <v>75</v>
      </c>
      <c r="H19" s="74">
        <v>8.3039853749999999</v>
      </c>
      <c r="I19" s="74">
        <v>6.4416846249999988</v>
      </c>
      <c r="J19" s="74">
        <v>36.018620000000006</v>
      </c>
      <c r="K19" s="101">
        <f t="shared" si="10"/>
        <v>97.496211352781529</v>
      </c>
      <c r="L19" s="75">
        <f t="shared" si="10"/>
        <v>101.21552305564607</v>
      </c>
      <c r="M19" s="75">
        <f t="shared" si="10"/>
        <v>88.341531300275491</v>
      </c>
      <c r="N19" s="101">
        <f t="shared" si="11"/>
        <v>77.497263445670328</v>
      </c>
      <c r="O19" s="104">
        <f t="shared" si="1"/>
        <v>80.419252661341034</v>
      </c>
      <c r="P19" s="104">
        <f t="shared" si="1"/>
        <v>60.422958097518084</v>
      </c>
      <c r="Q19" s="36">
        <f>IF(H19&gt;=$H$13,1,0)</f>
        <v>0</v>
      </c>
      <c r="R19" s="34">
        <f>IF(H19&lt;$H$13,1,0)</f>
        <v>1</v>
      </c>
      <c r="S19" s="14">
        <f>(H19-$H$13)/($H$21-$H$13)</f>
        <v>-0.82247353199045725</v>
      </c>
      <c r="T19" s="14">
        <f>(H19-$H$13)/($H$13-$H$22)</f>
        <v>-0.34789038859687316</v>
      </c>
      <c r="U19" s="14">
        <f t="shared" si="12"/>
        <v>-0.34789038859687316</v>
      </c>
      <c r="V19" s="113">
        <f t="shared" si="13"/>
        <v>89.563288342093813</v>
      </c>
      <c r="W19" s="42">
        <f>IF(I19&gt;=$I$13,1,0)</f>
        <v>1</v>
      </c>
      <c r="X19" s="34">
        <f>IF(I19&lt;$I$13,1,0)</f>
        <v>0</v>
      </c>
      <c r="Y19" s="14">
        <f>(I19-$I$13)/($I$21-$I$13)</f>
        <v>0.24163579480497477</v>
      </c>
      <c r="Z19" s="14">
        <f>(I19-$I$13)/($I$13-$I$22)</f>
        <v>0.41605573911318977</v>
      </c>
      <c r="AA19" s="19">
        <f t="shared" si="14"/>
        <v>0.24163579480497477</v>
      </c>
      <c r="AB19" s="116">
        <f t="shared" si="15"/>
        <v>107.24907384414924</v>
      </c>
      <c r="AC19" s="36">
        <f t="shared" ref="AC19" si="82">IF(J19&gt;=$J$11,1,0)</f>
        <v>0</v>
      </c>
      <c r="AD19" s="34">
        <f t="shared" ref="AD19" si="83">IF(J19&lt;$J$11,1,0)</f>
        <v>1</v>
      </c>
      <c r="AE19" s="14">
        <f>(J19-$J$13)/($J$21-$J$13)</f>
        <v>-0.90109480988227775</v>
      </c>
      <c r="AF19" s="14">
        <f>(J19-$J$13)/($J$13-$J$22)</f>
        <v>-0.51843213961711732</v>
      </c>
      <c r="AG19" s="19">
        <f t="shared" si="16"/>
        <v>-0.51843213961711732</v>
      </c>
      <c r="AH19" s="19">
        <f t="shared" si="17"/>
        <v>84.447035811486487</v>
      </c>
      <c r="AI19" s="19"/>
      <c r="AJ19" s="19"/>
      <c r="AK19" s="19"/>
      <c r="AL19" s="74"/>
      <c r="BA19" s="78" t="s">
        <v>73</v>
      </c>
      <c r="BB19" s="19">
        <f>N5</f>
        <v>62.224831240957286</v>
      </c>
      <c r="BC19" s="19">
        <f>N8</f>
        <v>59.078716083931589</v>
      </c>
      <c r="BD19" s="19">
        <f>N11</f>
        <v>55.059756909050684</v>
      </c>
      <c r="BE19" s="19">
        <f>N14</f>
        <v>51.515375164645533</v>
      </c>
      <c r="BF19" s="19">
        <f>N17</f>
        <v>50.001052092888798</v>
      </c>
      <c r="BG19" s="19">
        <f>O5</f>
        <v>85.98333291615738</v>
      </c>
      <c r="BH19" s="19">
        <f>O8</f>
        <v>61.758657371459549</v>
      </c>
      <c r="BI19" s="19">
        <f>O11</f>
        <v>58.209882116615532</v>
      </c>
      <c r="BJ19" s="19">
        <f>O14</f>
        <v>49.20372960569496</v>
      </c>
      <c r="BK19" s="19">
        <f>O17</f>
        <v>70</v>
      </c>
      <c r="BL19" s="19">
        <f>P5</f>
        <v>82.024851028045987</v>
      </c>
      <c r="BM19" s="19">
        <f>P8</f>
        <v>71.718699405843608</v>
      </c>
      <c r="BN19" s="19">
        <f>P11</f>
        <v>61.702754975206744</v>
      </c>
      <c r="BO19" s="19">
        <f>P14</f>
        <v>51.450290825646853</v>
      </c>
      <c r="BP19" s="19">
        <f>P17</f>
        <v>42.081426797242592</v>
      </c>
      <c r="BS19" s="2" t="s">
        <v>17</v>
      </c>
      <c r="BT19" s="4">
        <v>6.3948900000000002</v>
      </c>
      <c r="BU19" s="1">
        <v>5.3142040000000001</v>
      </c>
      <c r="BV19" s="11">
        <v>4.3822200000000002</v>
      </c>
      <c r="BW19" s="1">
        <v>3.3370700000000002</v>
      </c>
      <c r="BX19" s="12">
        <v>2.895743</v>
      </c>
      <c r="BY19" s="21">
        <f t="shared" si="18"/>
        <v>-0.57487047254544699</v>
      </c>
      <c r="BZ19" s="14">
        <f t="shared" si="5"/>
        <v>-0.77717268247546267</v>
      </c>
      <c r="CA19" s="14">
        <f t="shared" si="5"/>
        <v>-0.95163818200022354</v>
      </c>
      <c r="CB19" s="14">
        <f t="shared" si="5"/>
        <v>-1.1472881253772598</v>
      </c>
      <c r="CC19" s="14">
        <f t="shared" si="5"/>
        <v>-1.2299036375628385</v>
      </c>
      <c r="CD19" s="25">
        <f t="shared" si="19"/>
        <v>0.23142317304134691</v>
      </c>
      <c r="CE19" s="24">
        <f t="shared" si="6"/>
        <v>0.18111553226983457</v>
      </c>
      <c r="CF19" s="24">
        <f t="shared" si="6"/>
        <v>0.13773020454578042</v>
      </c>
      <c r="CG19" s="24">
        <f t="shared" si="6"/>
        <v>8.907682072074137E-2</v>
      </c>
      <c r="CH19" s="24">
        <f t="shared" si="6"/>
        <v>6.8532351579132011E-2</v>
      </c>
      <c r="CI19" s="49">
        <f t="shared" si="20"/>
        <v>83.885390382480807</v>
      </c>
      <c r="CJ19" s="49">
        <f t="shared" si="7"/>
        <v>80.86693193619007</v>
      </c>
      <c r="CK19" s="49">
        <f t="shared" si="7"/>
        <v>78.263812272746833</v>
      </c>
      <c r="CL19" s="49">
        <f t="shared" si="7"/>
        <v>75.344609243244477</v>
      </c>
      <c r="CM19" s="49">
        <f t="shared" si="7"/>
        <v>74.11194109474792</v>
      </c>
      <c r="CN19" s="25">
        <f t="shared" si="21"/>
        <v>-2.5417155981961693E-2</v>
      </c>
      <c r="CO19" s="24">
        <f t="shared" si="8"/>
        <v>-7.5724796753474058E-2</v>
      </c>
      <c r="CP19" s="24">
        <f t="shared" si="8"/>
        <v>-0.11911012447752821</v>
      </c>
      <c r="CQ19" s="24">
        <f t="shared" si="8"/>
        <v>-0.16776350830256725</v>
      </c>
      <c r="CR19" s="24">
        <f t="shared" si="8"/>
        <v>-0.18830797744417666</v>
      </c>
      <c r="CS19" s="58">
        <f t="shared" si="22"/>
        <v>98.474970641082294</v>
      </c>
      <c r="CT19" s="58">
        <f t="shared" si="9"/>
        <v>95.456512194791557</v>
      </c>
      <c r="CU19" s="58">
        <f t="shared" si="9"/>
        <v>92.853392531348305</v>
      </c>
      <c r="CV19" s="58">
        <f t="shared" si="9"/>
        <v>89.934189501845964</v>
      </c>
      <c r="CW19" s="58">
        <f t="shared" si="9"/>
        <v>88.701521353349406</v>
      </c>
      <c r="CX19" s="36">
        <f t="shared" si="23"/>
        <v>1</v>
      </c>
      <c r="CY19" s="34">
        <f t="shared" si="24"/>
        <v>0</v>
      </c>
      <c r="CZ19" s="14">
        <f t="shared" si="25"/>
        <v>5.7942336112109652E-2</v>
      </c>
      <c r="DA19" s="14">
        <f t="shared" si="26"/>
        <v>0.25670349315747221</v>
      </c>
      <c r="DB19" s="14">
        <f t="shared" si="27"/>
        <v>5.7942336112109652E-2</v>
      </c>
      <c r="DC19" s="14">
        <f t="shared" si="28"/>
        <v>101.73827008336329</v>
      </c>
      <c r="DD19" s="36">
        <f t="shared" si="29"/>
        <v>0</v>
      </c>
      <c r="DE19" s="34">
        <f t="shared" si="30"/>
        <v>1</v>
      </c>
      <c r="DF19" s="14">
        <f t="shared" si="31"/>
        <v>-3.7205931860068283E-3</v>
      </c>
      <c r="DG19" s="43">
        <f t="shared" si="32"/>
        <v>-1.6483444257716647E-2</v>
      </c>
      <c r="DH19" s="43">
        <f t="shared" si="33"/>
        <v>-1.6483444257716647E-2</v>
      </c>
      <c r="DI19" s="43">
        <f t="shared" si="34"/>
        <v>99.505496672268507</v>
      </c>
      <c r="DJ19" s="36">
        <f t="shared" si="35"/>
        <v>0</v>
      </c>
      <c r="DK19" s="34">
        <f t="shared" si="36"/>
        <v>1</v>
      </c>
      <c r="DL19" s="14">
        <f t="shared" si="37"/>
        <v>-5.6898725871149212E-2</v>
      </c>
      <c r="DM19" s="14">
        <f t="shared" si="38"/>
        <v>-0.25207995858283733</v>
      </c>
      <c r="DN19" s="14">
        <f t="shared" si="39"/>
        <v>-0.25207995858283733</v>
      </c>
      <c r="DO19" s="14">
        <f t="shared" si="40"/>
        <v>92.437601242514887</v>
      </c>
      <c r="DP19" s="36">
        <f t="shared" si="41"/>
        <v>0</v>
      </c>
      <c r="DQ19" s="42">
        <f t="shared" si="42"/>
        <v>1</v>
      </c>
      <c r="DR19" s="14">
        <f t="shared" si="43"/>
        <v>-0.1165340043479005</v>
      </c>
      <c r="DS19" s="14">
        <f t="shared" si="44"/>
        <v>-0.51628373992125076</v>
      </c>
      <c r="DT19" s="14">
        <f t="shared" si="45"/>
        <v>-0.51628373992125076</v>
      </c>
      <c r="DU19" s="14">
        <f t="shared" si="46"/>
        <v>84.511487802362481</v>
      </c>
      <c r="DV19" s="36">
        <f t="shared" si="47"/>
        <v>0</v>
      </c>
      <c r="DW19" s="42">
        <f t="shared" si="48"/>
        <v>1</v>
      </c>
      <c r="DX19" s="14">
        <f t="shared" si="49"/>
        <v>-0.14171570893031377</v>
      </c>
      <c r="DY19" s="14">
        <f t="shared" si="50"/>
        <v>-0.62784692435098621</v>
      </c>
      <c r="DZ19" s="14">
        <f t="shared" si="51"/>
        <v>-0.62784692435098621</v>
      </c>
      <c r="EA19" s="14">
        <f t="shared" si="52"/>
        <v>81.164592269470418</v>
      </c>
      <c r="EC19" s="62">
        <f t="shared" si="53"/>
        <v>101.73827008336329</v>
      </c>
      <c r="ED19" s="63">
        <f t="shared" si="54"/>
        <v>99.505496672268507</v>
      </c>
      <c r="EE19" s="63">
        <f t="shared" si="55"/>
        <v>92.437601242514887</v>
      </c>
      <c r="EF19" s="63">
        <f t="shared" si="56"/>
        <v>84.511487802362481</v>
      </c>
      <c r="EG19" s="63">
        <f t="shared" si="57"/>
        <v>81.164592269470418</v>
      </c>
    </row>
    <row r="20" spans="1:137" x14ac:dyDescent="0.3">
      <c r="A20" s="7">
        <v>2000</v>
      </c>
      <c r="B20" s="2" t="s">
        <v>8</v>
      </c>
      <c r="C20" s="4">
        <v>7.1508500000000002</v>
      </c>
      <c r="D20" s="4">
        <v>7.9380000000000006</v>
      </c>
      <c r="E20" s="4">
        <v>51.139310000000002</v>
      </c>
      <c r="AL20" s="5"/>
      <c r="BA20" s="78" t="s">
        <v>74</v>
      </c>
      <c r="BB20" s="19">
        <f t="shared" ref="BB20:BB21" si="84">N6</f>
        <v>83.776918080834761</v>
      </c>
      <c r="BC20" s="19">
        <f t="shared" ref="BC20:BC21" si="85">N9</f>
        <v>77.936886563148846</v>
      </c>
      <c r="BD20" s="19">
        <f t="shared" ref="BD20:BD21" si="86">N12</f>
        <v>70</v>
      </c>
      <c r="BE20" s="19">
        <f t="shared" ref="BE20:BE21" si="87">N15</f>
        <v>63.186524913227885</v>
      </c>
      <c r="BF20" s="19">
        <f t="shared" ref="BF20:BF21" si="88">N18</f>
        <v>59.265856234072658</v>
      </c>
      <c r="BG20" s="19">
        <f t="shared" ref="BG20:BG21" si="89">O6</f>
        <v>92.310969531164289</v>
      </c>
      <c r="BH20" s="19">
        <f t="shared" ref="BH20:BH21" si="90">O9</f>
        <v>67.941780853804673</v>
      </c>
      <c r="BI20" s="19">
        <f t="shared" ref="BI20:BI21" si="91">O12</f>
        <v>62.24732855958387</v>
      </c>
      <c r="BJ20" s="19">
        <f t="shared" ref="BJ20:BJ21" si="92">O15</f>
        <v>51.763677435123093</v>
      </c>
      <c r="BK20" s="19">
        <f t="shared" ref="BK20:BK21" si="93">O18</f>
        <v>74.35339373514141</v>
      </c>
      <c r="BL20" s="19">
        <f t="shared" ref="BL20:BL21" si="94">P6</f>
        <v>88.909997690563216</v>
      </c>
      <c r="BM20" s="19">
        <f t="shared" ref="BM20:BM21" si="95">P9</f>
        <v>77.278530469278195</v>
      </c>
      <c r="BN20" s="19">
        <f t="shared" ref="BN20:BN21" si="96">P12</f>
        <v>69.031924525692943</v>
      </c>
      <c r="BO20" s="19">
        <f t="shared" ref="BO20:BO21" si="97">P15</f>
        <v>58.852900189669462</v>
      </c>
      <c r="BP20" s="19">
        <f t="shared" ref="BP20:BP21" si="98">P18</f>
        <v>48.790039861880715</v>
      </c>
      <c r="BS20" s="2" t="s">
        <v>18</v>
      </c>
      <c r="BT20" s="4">
        <v>13.887510000000001</v>
      </c>
      <c r="BU20" s="1">
        <v>12.567819999999999</v>
      </c>
      <c r="BV20" s="11">
        <v>10.18135</v>
      </c>
      <c r="BW20" s="1">
        <v>8.2745300000000004</v>
      </c>
      <c r="BX20" s="12">
        <v>7.0304489999999999</v>
      </c>
      <c r="BY20" s="21">
        <f t="shared" si="18"/>
        <v>0.8277326741279013</v>
      </c>
      <c r="BZ20" s="14">
        <f t="shared" si="5"/>
        <v>0.58068940399898072</v>
      </c>
      <c r="CA20" s="14">
        <f t="shared" si="5"/>
        <v>0.13394709871170546</v>
      </c>
      <c r="CB20" s="14">
        <f t="shared" si="5"/>
        <v>-0.22300570713453705</v>
      </c>
      <c r="CC20" s="14">
        <f t="shared" si="5"/>
        <v>-0.45589512703258689</v>
      </c>
      <c r="CD20" s="25">
        <f t="shared" si="19"/>
        <v>0.58021647229519957</v>
      </c>
      <c r="CE20" s="24">
        <f t="shared" si="6"/>
        <v>0.51878281770010237</v>
      </c>
      <c r="CF20" s="24">
        <f t="shared" si="6"/>
        <v>0.40768886860481374</v>
      </c>
      <c r="CG20" s="24">
        <f t="shared" si="6"/>
        <v>0.31892338485103588</v>
      </c>
      <c r="CH20" s="24">
        <f t="shared" si="6"/>
        <v>0.26100944866729348</v>
      </c>
      <c r="CI20" s="49">
        <f t="shared" si="20"/>
        <v>104.81298833771197</v>
      </c>
      <c r="CJ20" s="49">
        <f t="shared" si="7"/>
        <v>101.12696906200614</v>
      </c>
      <c r="CK20" s="49">
        <f t="shared" si="7"/>
        <v>94.461332116288816</v>
      </c>
      <c r="CL20" s="49">
        <f t="shared" si="7"/>
        <v>89.135403091062159</v>
      </c>
      <c r="CM20" s="49">
        <f t="shared" si="7"/>
        <v>85.66056692003761</v>
      </c>
      <c r="CN20" s="25">
        <f t="shared" si="21"/>
        <v>0.32337614327189096</v>
      </c>
      <c r="CO20" s="24">
        <f t="shared" si="8"/>
        <v>0.26194248867679376</v>
      </c>
      <c r="CP20" s="24">
        <f t="shared" si="8"/>
        <v>0.15084853958150515</v>
      </c>
      <c r="CQ20" s="24">
        <f t="shared" si="8"/>
        <v>6.2083055827727267E-2</v>
      </c>
      <c r="CR20" s="24">
        <f t="shared" si="8"/>
        <v>4.1691196439848054E-3</v>
      </c>
      <c r="CS20" s="58">
        <f t="shared" si="22"/>
        <v>119.40256859631346</v>
      </c>
      <c r="CT20" s="58">
        <f t="shared" si="9"/>
        <v>115.71654932060763</v>
      </c>
      <c r="CU20" s="58">
        <f t="shared" si="9"/>
        <v>109.05091237489032</v>
      </c>
      <c r="CV20" s="58">
        <f t="shared" si="9"/>
        <v>103.72498334966363</v>
      </c>
      <c r="CW20" s="58">
        <f t="shared" si="9"/>
        <v>100.25014717863908</v>
      </c>
      <c r="CX20" s="36">
        <f t="shared" si="23"/>
        <v>1</v>
      </c>
      <c r="CY20" s="34">
        <f t="shared" si="24"/>
        <v>0</v>
      </c>
      <c r="CZ20" s="14">
        <f t="shared" si="25"/>
        <v>0.48546420399755791</v>
      </c>
      <c r="DA20" s="14">
        <f t="shared" si="26"/>
        <v>2.1507651456779939</v>
      </c>
      <c r="DB20" s="14">
        <f t="shared" si="27"/>
        <v>0.48546420399755791</v>
      </c>
      <c r="DC20" s="14">
        <f t="shared" si="28"/>
        <v>114.56392611992673</v>
      </c>
      <c r="DD20" s="36">
        <f t="shared" si="29"/>
        <v>1</v>
      </c>
      <c r="DE20" s="34">
        <f t="shared" si="30"/>
        <v>0</v>
      </c>
      <c r="DF20" s="14">
        <f t="shared" si="31"/>
        <v>0.41016393068465162</v>
      </c>
      <c r="DG20" s="43">
        <f t="shared" si="32"/>
        <v>1.8171603155631864</v>
      </c>
      <c r="DH20" s="43">
        <f t="shared" si="33"/>
        <v>0.41016393068465162</v>
      </c>
      <c r="DI20" s="43">
        <f t="shared" si="34"/>
        <v>112.30491792053955</v>
      </c>
      <c r="DJ20" s="36">
        <f t="shared" si="35"/>
        <v>1</v>
      </c>
      <c r="DK20" s="34">
        <f t="shared" si="36"/>
        <v>0</v>
      </c>
      <c r="DL20" s="14">
        <f t="shared" si="37"/>
        <v>0.27399419138750519</v>
      </c>
      <c r="DM20" s="14">
        <f t="shared" si="38"/>
        <v>1.2138838499355891</v>
      </c>
      <c r="DN20" s="14">
        <f t="shared" si="39"/>
        <v>0.27399419138750519</v>
      </c>
      <c r="DO20" s="14">
        <f t="shared" si="40"/>
        <v>108.21982574162516</v>
      </c>
      <c r="DP20" s="36">
        <f t="shared" si="41"/>
        <v>1</v>
      </c>
      <c r="DQ20" s="42">
        <f t="shared" si="42"/>
        <v>0</v>
      </c>
      <c r="DR20" s="14">
        <f t="shared" si="43"/>
        <v>0.16519283109947108</v>
      </c>
      <c r="DS20" s="14">
        <f t="shared" si="44"/>
        <v>0.73185825137871841</v>
      </c>
      <c r="DT20" s="14">
        <f t="shared" si="45"/>
        <v>0.16519283109947108</v>
      </c>
      <c r="DU20" s="14">
        <f t="shared" si="46"/>
        <v>104.95578493298413</v>
      </c>
      <c r="DV20" s="36">
        <f t="shared" si="47"/>
        <v>1</v>
      </c>
      <c r="DW20" s="42">
        <f t="shared" si="48"/>
        <v>0</v>
      </c>
      <c r="DX20" s="14">
        <f t="shared" si="49"/>
        <v>9.4206736392840218E-2</v>
      </c>
      <c r="DY20" s="14">
        <f t="shared" si="50"/>
        <v>0.41736664300549464</v>
      </c>
      <c r="DZ20" s="14">
        <f t="shared" si="51"/>
        <v>9.4206736392840218E-2</v>
      </c>
      <c r="EA20" s="14">
        <f t="shared" si="52"/>
        <v>102.82620209178521</v>
      </c>
      <c r="EC20" s="62">
        <f t="shared" si="53"/>
        <v>114.56392611992673</v>
      </c>
      <c r="ED20" s="63">
        <f t="shared" si="54"/>
        <v>112.30491792053955</v>
      </c>
      <c r="EE20" s="63">
        <f t="shared" si="55"/>
        <v>108.21982574162516</v>
      </c>
      <c r="EF20" s="63">
        <f t="shared" si="56"/>
        <v>104.95578493298413</v>
      </c>
      <c r="EG20" s="63">
        <f t="shared" si="57"/>
        <v>102.82620209178521</v>
      </c>
    </row>
    <row r="21" spans="1:137" x14ac:dyDescent="0.3">
      <c r="A21" s="7">
        <v>2000</v>
      </c>
      <c r="B21" s="2" t="s">
        <v>13</v>
      </c>
      <c r="C21" s="4">
        <v>11.98021</v>
      </c>
      <c r="D21" s="4">
        <v>10.20683</v>
      </c>
      <c r="E21" s="4">
        <v>63.61468</v>
      </c>
      <c r="G21" s="71" t="s">
        <v>44</v>
      </c>
      <c r="H21" s="19">
        <f>MAX(H5:H19)</f>
        <v>15.262285000000002</v>
      </c>
      <c r="I21" s="19">
        <f t="shared" ref="I21:J21" si="99">MAX(I5:I19)</f>
        <v>9.5453062500000012</v>
      </c>
      <c r="J21" s="19">
        <f t="shared" si="99"/>
        <v>60.963101250000008</v>
      </c>
      <c r="N21" s="19">
        <f>MAX(N5:N19)</f>
        <v>110.00105209288878</v>
      </c>
      <c r="O21" s="19">
        <f t="shared" ref="O21:P21" si="100">MAX(O5:O19)</f>
        <v>109.20372960569496</v>
      </c>
      <c r="P21" s="19">
        <f t="shared" si="100"/>
        <v>102.0814267972426</v>
      </c>
      <c r="Q21" s="19"/>
      <c r="R21" s="19"/>
      <c r="S21" s="19"/>
      <c r="T21" s="19"/>
      <c r="U21" s="19"/>
      <c r="V21" s="19"/>
      <c r="W21" s="19"/>
      <c r="X21" s="19"/>
      <c r="Y21" s="19"/>
      <c r="Z21" s="19"/>
      <c r="AA21" s="19"/>
      <c r="AC21" s="19"/>
      <c r="AD21" s="19"/>
      <c r="AE21" s="19"/>
      <c r="AF21" s="19"/>
      <c r="AG21" s="19"/>
      <c r="AL21" s="82"/>
      <c r="AM21" s="18"/>
      <c r="AN21" s="18"/>
      <c r="AO21" s="18"/>
      <c r="AP21" s="18"/>
      <c r="BA21" s="78" t="s">
        <v>75</v>
      </c>
      <c r="BB21" s="19">
        <f t="shared" si="84"/>
        <v>110.00105209288878</v>
      </c>
      <c r="BC21" s="19">
        <f t="shared" si="85"/>
        <v>102.99190991304131</v>
      </c>
      <c r="BD21" s="19">
        <f t="shared" si="86"/>
        <v>92.166066795890444</v>
      </c>
      <c r="BE21" s="19">
        <f t="shared" si="87"/>
        <v>82.337755187166067</v>
      </c>
      <c r="BF21" s="19">
        <f t="shared" si="88"/>
        <v>77.497263445670328</v>
      </c>
      <c r="BG21" s="19">
        <f t="shared" si="89"/>
        <v>109.20372960569496</v>
      </c>
      <c r="BH21" s="19">
        <f t="shared" si="90"/>
        <v>74.669015885445418</v>
      </c>
      <c r="BI21" s="19">
        <f t="shared" si="91"/>
        <v>71.247722785790344</v>
      </c>
      <c r="BJ21" s="19">
        <f t="shared" si="92"/>
        <v>58.011741281000681</v>
      </c>
      <c r="BK21" s="19">
        <f t="shared" si="93"/>
        <v>80.419252661341034</v>
      </c>
      <c r="BL21" s="19">
        <f t="shared" si="94"/>
        <v>102.0814267972426</v>
      </c>
      <c r="BM21" s="19">
        <f t="shared" si="95"/>
        <v>89.149351307843773</v>
      </c>
      <c r="BN21" s="19">
        <f t="shared" si="96"/>
        <v>80.168543503271508</v>
      </c>
      <c r="BO21" s="19">
        <f t="shared" si="97"/>
        <v>70</v>
      </c>
      <c r="BP21" s="19">
        <f t="shared" si="98"/>
        <v>60.422958097518084</v>
      </c>
      <c r="BS21" s="2" t="s">
        <v>19</v>
      </c>
      <c r="BT21" s="4">
        <v>9.2409199999999991</v>
      </c>
      <c r="BU21" s="1">
        <v>8.1190829999999998</v>
      </c>
      <c r="BV21" s="11">
        <v>6.4205499999999995</v>
      </c>
      <c r="BW21" s="1">
        <v>4.9551999999999996</v>
      </c>
      <c r="BX21" s="12">
        <v>4.4382199999999994</v>
      </c>
      <c r="BY21" s="21">
        <f t="shared" si="18"/>
        <v>-4.209947474671339E-2</v>
      </c>
      <c r="BZ21" s="14">
        <f t="shared" si="18"/>
        <v>-0.25210506775084118</v>
      </c>
      <c r="CA21" s="14">
        <f t="shared" si="18"/>
        <v>-0.57006697300274534</v>
      </c>
      <c r="CB21" s="14">
        <f t="shared" si="18"/>
        <v>-0.84437749735574752</v>
      </c>
      <c r="CC21" s="14">
        <f t="shared" si="18"/>
        <v>-0.94115509648224638</v>
      </c>
      <c r="CD21" s="25">
        <f t="shared" si="19"/>
        <v>0.36391036623617623</v>
      </c>
      <c r="CE21" s="24">
        <f t="shared" si="19"/>
        <v>0.31168708139655482</v>
      </c>
      <c r="CF21" s="24">
        <f t="shared" si="19"/>
        <v>0.23261768658385326</v>
      </c>
      <c r="CG21" s="24">
        <f t="shared" si="19"/>
        <v>0.16440332884762307</v>
      </c>
      <c r="CH21" s="24">
        <f t="shared" si="19"/>
        <v>0.1403370930251395</v>
      </c>
      <c r="CI21" s="49">
        <f t="shared" si="20"/>
        <v>91.834621974170574</v>
      </c>
      <c r="CJ21" s="49">
        <f t="shared" si="20"/>
        <v>88.701224883793287</v>
      </c>
      <c r="CK21" s="49">
        <f t="shared" si="20"/>
        <v>83.957061195031201</v>
      </c>
      <c r="CL21" s="49">
        <f t="shared" si="20"/>
        <v>79.864199730857379</v>
      </c>
      <c r="CM21" s="49">
        <f t="shared" si="20"/>
        <v>78.420225581508376</v>
      </c>
      <c r="CN21" s="25">
        <f t="shared" si="21"/>
        <v>0.10707003721286761</v>
      </c>
      <c r="CO21" s="24">
        <f t="shared" si="21"/>
        <v>5.484675237324621E-2</v>
      </c>
      <c r="CP21" s="24">
        <f t="shared" si="21"/>
        <v>-2.4222642439455384E-2</v>
      </c>
      <c r="CQ21" s="24">
        <f t="shared" si="21"/>
        <v>-9.2437000175685555E-2</v>
      </c>
      <c r="CR21" s="24">
        <f t="shared" si="21"/>
        <v>-0.11650323599816913</v>
      </c>
      <c r="CS21" s="58">
        <f t="shared" si="22"/>
        <v>106.42420223277206</v>
      </c>
      <c r="CT21" s="58">
        <f t="shared" si="22"/>
        <v>103.29080514239477</v>
      </c>
      <c r="CU21" s="58">
        <f t="shared" si="22"/>
        <v>98.546641453632674</v>
      </c>
      <c r="CV21" s="58">
        <f t="shared" si="22"/>
        <v>94.453779989458866</v>
      </c>
      <c r="CW21" s="58">
        <f t="shared" si="22"/>
        <v>93.009805840109848</v>
      </c>
      <c r="CX21" s="36">
        <f t="shared" si="23"/>
        <v>1</v>
      </c>
      <c r="CY21" s="34">
        <f t="shared" si="24"/>
        <v>0</v>
      </c>
      <c r="CZ21" s="14">
        <f t="shared" si="25"/>
        <v>0.22033413786610515</v>
      </c>
      <c r="DA21" s="14">
        <f t="shared" si="26"/>
        <v>0.97615226874237815</v>
      </c>
      <c r="DB21" s="14">
        <f t="shared" si="27"/>
        <v>0.22033413786610515</v>
      </c>
      <c r="DC21" s="14">
        <f t="shared" si="28"/>
        <v>106.61002413598315</v>
      </c>
      <c r="DD21" s="36">
        <f t="shared" si="29"/>
        <v>1</v>
      </c>
      <c r="DE21" s="34">
        <f t="shared" si="30"/>
        <v>0</v>
      </c>
      <c r="DF21" s="14">
        <f t="shared" si="31"/>
        <v>0.15632317111442051</v>
      </c>
      <c r="DG21" s="43">
        <f t="shared" si="32"/>
        <v>0.6925627577197101</v>
      </c>
      <c r="DH21" s="43">
        <f t="shared" si="33"/>
        <v>0.15632317111442051</v>
      </c>
      <c r="DI21" s="43">
        <f t="shared" si="34"/>
        <v>104.68969513343262</v>
      </c>
      <c r="DJ21" s="36">
        <f t="shared" si="35"/>
        <v>1</v>
      </c>
      <c r="DK21" s="34">
        <f t="shared" si="36"/>
        <v>0</v>
      </c>
      <c r="DL21" s="14">
        <f t="shared" si="37"/>
        <v>5.9406471638793285E-2</v>
      </c>
      <c r="DM21" s="14">
        <f t="shared" si="38"/>
        <v>0.26319009223812428</v>
      </c>
      <c r="DN21" s="14">
        <f t="shared" si="39"/>
        <v>5.9406471638793285E-2</v>
      </c>
      <c r="DO21" s="14">
        <f t="shared" si="40"/>
        <v>101.7821941491638</v>
      </c>
      <c r="DP21" s="36">
        <f t="shared" si="41"/>
        <v>0</v>
      </c>
      <c r="DQ21" s="42">
        <f t="shared" si="42"/>
        <v>1</v>
      </c>
      <c r="DR21" s="14">
        <f t="shared" si="43"/>
        <v>-2.4205024620985206E-2</v>
      </c>
      <c r="DS21" s="14">
        <f t="shared" si="44"/>
        <v>-0.10723617287620768</v>
      </c>
      <c r="DT21" s="14">
        <f t="shared" si="45"/>
        <v>-0.10723617287620768</v>
      </c>
      <c r="DU21" s="14">
        <f t="shared" si="46"/>
        <v>96.782914813713774</v>
      </c>
      <c r="DV21" s="36">
        <f t="shared" si="47"/>
        <v>0</v>
      </c>
      <c r="DW21" s="42">
        <f t="shared" si="48"/>
        <v>1</v>
      </c>
      <c r="DX21" s="14">
        <f t="shared" si="49"/>
        <v>-5.3703418408394564E-2</v>
      </c>
      <c r="DY21" s="14">
        <f t="shared" si="50"/>
        <v>-0.237923701820697</v>
      </c>
      <c r="DZ21" s="14">
        <f t="shared" si="51"/>
        <v>-0.237923701820697</v>
      </c>
      <c r="EA21" s="14">
        <f t="shared" si="52"/>
        <v>92.862288945379092</v>
      </c>
      <c r="EC21" s="62">
        <f t="shared" si="53"/>
        <v>106.61002413598315</v>
      </c>
      <c r="ED21" s="63">
        <f t="shared" si="54"/>
        <v>104.68969513343262</v>
      </c>
      <c r="EE21" s="63">
        <f t="shared" si="55"/>
        <v>101.7821941491638</v>
      </c>
      <c r="EF21" s="63">
        <f t="shared" si="56"/>
        <v>96.782914813713774</v>
      </c>
      <c r="EG21" s="63">
        <f t="shared" si="57"/>
        <v>92.862288945379092</v>
      </c>
    </row>
    <row r="22" spans="1:137" ht="15" x14ac:dyDescent="0.35">
      <c r="A22" s="7">
        <v>2000</v>
      </c>
      <c r="B22" s="2" t="s">
        <v>15</v>
      </c>
      <c r="C22" s="4">
        <v>14.91142</v>
      </c>
      <c r="D22" s="4">
        <v>5.9579599999999999</v>
      </c>
      <c r="E22" s="4">
        <v>58.704409999999996</v>
      </c>
      <c r="G22" s="71" t="s">
        <v>55</v>
      </c>
      <c r="H22" s="19">
        <f>MIN(H5:H19)</f>
        <v>2.4176907272727273</v>
      </c>
      <c r="I22" s="19">
        <f t="shared" ref="I22:J22" si="101">MIN(I5:I19)</f>
        <v>3.0759409090909089</v>
      </c>
      <c r="J22" s="19">
        <f t="shared" si="101"/>
        <v>25.035979545454548</v>
      </c>
      <c r="N22" s="19">
        <f>MIN(N5:N19)</f>
        <v>50.001052092888798</v>
      </c>
      <c r="O22" s="19">
        <f t="shared" ref="O22:P22" si="102">MIN(O5:O19)</f>
        <v>49.20372960569496</v>
      </c>
      <c r="P22" s="19">
        <f t="shared" si="102"/>
        <v>42.081426797242592</v>
      </c>
      <c r="Q22" s="19"/>
      <c r="R22" s="19"/>
      <c r="S22" s="19"/>
      <c r="T22" s="19"/>
      <c r="U22" s="19"/>
      <c r="V22" s="19"/>
      <c r="W22" s="19"/>
      <c r="X22" s="19"/>
      <c r="Y22" s="19"/>
      <c r="Z22" s="19"/>
      <c r="AA22" s="19"/>
      <c r="AC22" s="19"/>
      <c r="AD22" s="19"/>
      <c r="AE22" s="19"/>
      <c r="AF22" s="19"/>
      <c r="AG22" s="19"/>
      <c r="AL22" s="19"/>
      <c r="AM22" s="19"/>
      <c r="AN22" s="19"/>
      <c r="AO22" s="19"/>
      <c r="AP22" s="19"/>
      <c r="BB22" s="92"/>
      <c r="BC22" s="92"/>
      <c r="BD22" s="92"/>
      <c r="BE22" s="92"/>
      <c r="BF22" s="92"/>
      <c r="BG22" s="91" t="s">
        <v>89</v>
      </c>
      <c r="BH22" s="92"/>
      <c r="BI22" s="92"/>
      <c r="BJ22" s="92"/>
      <c r="BK22" s="92"/>
      <c r="BL22" s="92"/>
      <c r="BM22" s="92"/>
      <c r="BN22" s="92"/>
      <c r="BO22" s="92"/>
      <c r="BP22" s="92"/>
      <c r="BS22" s="2" t="s">
        <v>20</v>
      </c>
      <c r="BT22" s="4">
        <v>9.0433500000000002</v>
      </c>
      <c r="BU22" s="1">
        <v>8.0003810000000009</v>
      </c>
      <c r="BV22" s="11">
        <v>6.3135499999999993</v>
      </c>
      <c r="BW22" s="1">
        <v>5.0359600000000002</v>
      </c>
      <c r="BX22" s="12">
        <v>4.4790289999999997</v>
      </c>
      <c r="BY22" s="21">
        <f t="shared" si="18"/>
        <v>-7.908417485004865E-2</v>
      </c>
      <c r="BZ22" s="14">
        <f t="shared" si="18"/>
        <v>-0.27432583948575079</v>
      </c>
      <c r="CA22" s="14">
        <f t="shared" si="18"/>
        <v>-0.59009715426030929</v>
      </c>
      <c r="CB22" s="14">
        <f t="shared" si="18"/>
        <v>-0.8292593904551786</v>
      </c>
      <c r="CC22" s="14">
        <f t="shared" si="18"/>
        <v>-0.93351573510897601</v>
      </c>
      <c r="CD22" s="25">
        <f t="shared" si="19"/>
        <v>0.3547131705778373</v>
      </c>
      <c r="CE22" s="24">
        <f t="shared" si="19"/>
        <v>0.30616131574875333</v>
      </c>
      <c r="CF22" s="24">
        <f t="shared" si="19"/>
        <v>0.22763666752507775</v>
      </c>
      <c r="CG22" s="24">
        <f t="shared" si="19"/>
        <v>0.16816283444749885</v>
      </c>
      <c r="CH22" s="24">
        <f t="shared" si="19"/>
        <v>0.14223681645289249</v>
      </c>
      <c r="CI22" s="49">
        <f t="shared" si="20"/>
        <v>91.282790234670244</v>
      </c>
      <c r="CJ22" s="49">
        <f t="shared" si="20"/>
        <v>88.369678944925198</v>
      </c>
      <c r="CK22" s="49">
        <f t="shared" si="20"/>
        <v>83.658200051504664</v>
      </c>
      <c r="CL22" s="49">
        <f t="shared" si="20"/>
        <v>80.089770066849937</v>
      </c>
      <c r="CM22" s="49">
        <f t="shared" si="20"/>
        <v>78.534208987173542</v>
      </c>
      <c r="CN22" s="25">
        <f t="shared" si="21"/>
        <v>9.7872841554528689E-2</v>
      </c>
      <c r="CO22" s="24">
        <f t="shared" si="21"/>
        <v>4.9320986725444715E-2</v>
      </c>
      <c r="CP22" s="24">
        <f t="shared" si="21"/>
        <v>-2.9203661498230858E-2</v>
      </c>
      <c r="CQ22" s="24">
        <f t="shared" si="21"/>
        <v>-8.867749457580977E-2</v>
      </c>
      <c r="CR22" s="24">
        <f t="shared" si="21"/>
        <v>-0.11460351257041614</v>
      </c>
      <c r="CS22" s="58">
        <f t="shared" si="22"/>
        <v>105.87237049327172</v>
      </c>
      <c r="CT22" s="58">
        <f t="shared" si="22"/>
        <v>102.95925920352668</v>
      </c>
      <c r="CU22" s="58">
        <f t="shared" si="22"/>
        <v>98.247780310106151</v>
      </c>
      <c r="CV22" s="58">
        <f t="shared" si="22"/>
        <v>94.679350325451409</v>
      </c>
      <c r="CW22" s="58">
        <f t="shared" si="22"/>
        <v>93.123789245775029</v>
      </c>
      <c r="CX22" s="36">
        <f t="shared" si="23"/>
        <v>1</v>
      </c>
      <c r="CY22" s="34">
        <f t="shared" si="24"/>
        <v>0</v>
      </c>
      <c r="CZ22" s="14">
        <f t="shared" si="25"/>
        <v>0.20906097901938298</v>
      </c>
      <c r="DA22" s="14">
        <f t="shared" si="26"/>
        <v>0.92620848930494803</v>
      </c>
      <c r="DB22" s="14">
        <f t="shared" si="27"/>
        <v>0.20906097901938298</v>
      </c>
      <c r="DC22" s="14">
        <f t="shared" si="28"/>
        <v>106.27182937058149</v>
      </c>
      <c r="DD22" s="36">
        <f t="shared" si="29"/>
        <v>1</v>
      </c>
      <c r="DE22" s="34">
        <f t="shared" si="30"/>
        <v>0</v>
      </c>
      <c r="DF22" s="14">
        <f t="shared" si="31"/>
        <v>0.14955014635649366</v>
      </c>
      <c r="DG22" s="43">
        <f t="shared" si="32"/>
        <v>0.66255604360936027</v>
      </c>
      <c r="DH22" s="43">
        <f t="shared" si="33"/>
        <v>0.14955014635649366</v>
      </c>
      <c r="DI22" s="43">
        <f t="shared" si="34"/>
        <v>104.4865043906948</v>
      </c>
      <c r="DJ22" s="36">
        <f t="shared" si="35"/>
        <v>1</v>
      </c>
      <c r="DK22" s="34">
        <f t="shared" si="36"/>
        <v>0</v>
      </c>
      <c r="DL22" s="14">
        <f t="shared" si="37"/>
        <v>5.3301152022458408E-2</v>
      </c>
      <c r="DM22" s="14">
        <f t="shared" si="38"/>
        <v>0.23614153021046291</v>
      </c>
      <c r="DN22" s="14">
        <f t="shared" si="39"/>
        <v>5.3301152022458408E-2</v>
      </c>
      <c r="DO22" s="14">
        <f t="shared" si="40"/>
        <v>101.59903456067376</v>
      </c>
      <c r="DP22" s="36">
        <f t="shared" si="41"/>
        <v>0</v>
      </c>
      <c r="DQ22" s="42">
        <f t="shared" si="42"/>
        <v>1</v>
      </c>
      <c r="DR22" s="14">
        <f t="shared" si="43"/>
        <v>-1.9596934787198216E-2</v>
      </c>
      <c r="DS22" s="14">
        <f t="shared" si="44"/>
        <v>-8.6820828302806324E-2</v>
      </c>
      <c r="DT22" s="14">
        <f t="shared" si="45"/>
        <v>-8.6820828302806324E-2</v>
      </c>
      <c r="DU22" s="14">
        <f t="shared" si="46"/>
        <v>97.395375150915811</v>
      </c>
      <c r="DV22" s="36">
        <f t="shared" si="47"/>
        <v>0</v>
      </c>
      <c r="DW22" s="42">
        <f t="shared" si="48"/>
        <v>1</v>
      </c>
      <c r="DX22" s="14">
        <f t="shared" si="49"/>
        <v>-5.1374895153973893E-2</v>
      </c>
      <c r="DY22" s="14">
        <f t="shared" si="50"/>
        <v>-0.22760758249558635</v>
      </c>
      <c r="DZ22" s="14">
        <f t="shared" si="51"/>
        <v>-0.22760758249558635</v>
      </c>
      <c r="EA22" s="14">
        <f t="shared" si="52"/>
        <v>93.171772525132411</v>
      </c>
      <c r="EC22" s="62">
        <f t="shared" si="53"/>
        <v>106.27182937058149</v>
      </c>
      <c r="ED22" s="63">
        <f t="shared" si="54"/>
        <v>104.4865043906948</v>
      </c>
      <c r="EE22" s="63">
        <f t="shared" si="55"/>
        <v>101.59903456067376</v>
      </c>
      <c r="EF22" s="63">
        <f t="shared" si="56"/>
        <v>97.395375150915811</v>
      </c>
      <c r="EG22" s="63">
        <f t="shared" si="57"/>
        <v>93.171772525132411</v>
      </c>
    </row>
    <row r="23" spans="1:137" x14ac:dyDescent="0.3">
      <c r="A23" s="7">
        <v>2000</v>
      </c>
      <c r="B23" s="2" t="s">
        <v>16</v>
      </c>
      <c r="C23" s="4">
        <v>6.44855</v>
      </c>
      <c r="D23" s="4">
        <v>8.5938400000000001</v>
      </c>
      <c r="E23" s="4">
        <v>53.50891</v>
      </c>
      <c r="G23" s="71" t="s">
        <v>91</v>
      </c>
      <c r="H23" s="19">
        <f>MEDIAN(H5:H19)</f>
        <v>6.6989969230769226</v>
      </c>
      <c r="I23" s="19">
        <f t="shared" ref="I23:J23" si="103">MEDIAN(I5:I19)</f>
        <v>5.3182520909090902</v>
      </c>
      <c r="J23" s="19">
        <f t="shared" si="103"/>
        <v>41.753212499999997</v>
      </c>
      <c r="M23" t="s">
        <v>93</v>
      </c>
      <c r="N23" s="19">
        <f>N21-N22</f>
        <v>59.999999999999986</v>
      </c>
      <c r="O23" s="19">
        <f t="shared" ref="O23:P23" si="104">O21-O22</f>
        <v>60</v>
      </c>
      <c r="P23" s="19">
        <f t="shared" si="104"/>
        <v>60.000000000000007</v>
      </c>
      <c r="Q23" s="19"/>
      <c r="R23" s="19"/>
      <c r="S23" s="19"/>
      <c r="T23" s="19"/>
      <c r="U23" s="19"/>
      <c r="V23" s="19"/>
      <c r="W23" s="19"/>
      <c r="X23" s="19"/>
      <c r="Y23" s="19"/>
      <c r="Z23" s="19"/>
      <c r="AA23" s="19"/>
      <c r="AC23" s="19"/>
      <c r="AD23" s="19"/>
      <c r="AE23" s="19"/>
      <c r="AF23" s="19"/>
      <c r="AG23" s="19"/>
      <c r="AL23" s="19"/>
      <c r="AM23" s="19"/>
      <c r="AN23" s="19"/>
      <c r="AO23" s="19"/>
      <c r="AP23" s="19"/>
      <c r="BB23" s="92"/>
      <c r="BC23" s="92"/>
      <c r="BD23" s="92"/>
      <c r="BE23" s="92"/>
      <c r="BF23" s="92"/>
      <c r="BG23" s="92"/>
      <c r="BH23" s="92"/>
      <c r="BI23" s="92"/>
      <c r="BJ23" s="92"/>
      <c r="BK23" s="92"/>
      <c r="BL23" s="92"/>
      <c r="BM23" s="92"/>
      <c r="BN23" s="92"/>
      <c r="BO23" s="92"/>
      <c r="BP23" s="92"/>
      <c r="BS23" s="2" t="s">
        <v>21</v>
      </c>
      <c r="BT23" s="4">
        <v>3.3180300000000003</v>
      </c>
      <c r="BU23" s="1">
        <v>2.773129</v>
      </c>
      <c r="BV23" s="11">
        <v>2.19869</v>
      </c>
      <c r="BW23" s="1">
        <v>1.62629</v>
      </c>
      <c r="BX23" s="12">
        <v>1.4591109999999998</v>
      </c>
      <c r="BY23" s="21">
        <f t="shared" si="18"/>
        <v>-1.1508523744533721</v>
      </c>
      <c r="BZ23" s="14">
        <f t="shared" si="18"/>
        <v>-1.2528567277003611</v>
      </c>
      <c r="CA23" s="14">
        <f t="shared" si="18"/>
        <v>-1.3603905341621718</v>
      </c>
      <c r="CB23" s="14">
        <f t="shared" si="18"/>
        <v>-1.4675426439923547</v>
      </c>
      <c r="CC23" s="14">
        <f t="shared" si="18"/>
        <v>-1.498838211024675</v>
      </c>
      <c r="CD23" s="25">
        <f t="shared" si="19"/>
        <v>8.8190478637759265E-2</v>
      </c>
      <c r="CE23" s="24">
        <f t="shared" si="19"/>
        <v>6.2824476150415226E-2</v>
      </c>
      <c r="CF23" s="24">
        <f t="shared" si="19"/>
        <v>3.6083433093369248E-2</v>
      </c>
      <c r="CG23" s="24">
        <f t="shared" si="19"/>
        <v>9.4373087079199329E-3</v>
      </c>
      <c r="CH23" s="24">
        <f t="shared" si="19"/>
        <v>1.6548621170131609E-3</v>
      </c>
      <c r="CI23" s="49">
        <f t="shared" si="20"/>
        <v>75.29142871826555</v>
      </c>
      <c r="CJ23" s="49">
        <f t="shared" si="20"/>
        <v>73.769468569024909</v>
      </c>
      <c r="CK23" s="49">
        <f t="shared" si="20"/>
        <v>72.16500598560215</v>
      </c>
      <c r="CL23" s="49">
        <f t="shared" si="20"/>
        <v>70.566238522475203</v>
      </c>
      <c r="CM23" s="49">
        <f t="shared" si="20"/>
        <v>70.099291727020784</v>
      </c>
      <c r="CN23" s="25">
        <f t="shared" si="21"/>
        <v>-0.16864985038554936</v>
      </c>
      <c r="CO23" s="24">
        <f t="shared" si="21"/>
        <v>-0.19401585287289341</v>
      </c>
      <c r="CP23" s="24">
        <f t="shared" si="21"/>
        <v>-0.22075689592993938</v>
      </c>
      <c r="CQ23" s="24">
        <f t="shared" si="21"/>
        <v>-0.24740302031538869</v>
      </c>
      <c r="CR23" s="24">
        <f t="shared" si="21"/>
        <v>-0.25518546690629546</v>
      </c>
      <c r="CS23" s="58">
        <f t="shared" si="22"/>
        <v>89.881008976867037</v>
      </c>
      <c r="CT23" s="58">
        <f t="shared" si="22"/>
        <v>88.359048827626395</v>
      </c>
      <c r="CU23" s="58">
        <f t="shared" si="22"/>
        <v>86.754586244203637</v>
      </c>
      <c r="CV23" s="58">
        <f t="shared" si="22"/>
        <v>85.155818781076675</v>
      </c>
      <c r="CW23" s="58">
        <f t="shared" si="22"/>
        <v>84.688871985622271</v>
      </c>
      <c r="CX23" s="36">
        <f t="shared" si="23"/>
        <v>0</v>
      </c>
      <c r="CY23" s="34">
        <f t="shared" si="24"/>
        <v>1</v>
      </c>
      <c r="CZ23" s="14">
        <f t="shared" si="25"/>
        <v>-0.11762040888523709</v>
      </c>
      <c r="DA23" s="14">
        <f t="shared" si="26"/>
        <v>-0.52109686722037851</v>
      </c>
      <c r="DB23" s="14">
        <f t="shared" si="27"/>
        <v>-0.52109686722037851</v>
      </c>
      <c r="DC23" s="14">
        <f t="shared" si="28"/>
        <v>84.367093983388642</v>
      </c>
      <c r="DD23" s="36">
        <f t="shared" si="29"/>
        <v>0</v>
      </c>
      <c r="DE23" s="34">
        <f t="shared" si="30"/>
        <v>1</v>
      </c>
      <c r="DF23" s="14">
        <f t="shared" si="31"/>
        <v>-0.14871194873813884</v>
      </c>
      <c r="DG23" s="43">
        <f t="shared" si="32"/>
        <v>-0.65884255411229153</v>
      </c>
      <c r="DH23" s="43">
        <f t="shared" si="33"/>
        <v>-0.65884255411229153</v>
      </c>
      <c r="DI23" s="43">
        <f t="shared" si="34"/>
        <v>80.234723376631251</v>
      </c>
      <c r="DJ23" s="36">
        <f t="shared" si="35"/>
        <v>0</v>
      </c>
      <c r="DK23" s="34">
        <f t="shared" si="36"/>
        <v>1</v>
      </c>
      <c r="DL23" s="14">
        <f t="shared" si="37"/>
        <v>-0.18148889915952002</v>
      </c>
      <c r="DM23" s="14">
        <f t="shared" si="38"/>
        <v>-0.80405516086563489</v>
      </c>
      <c r="DN23" s="14">
        <f t="shared" si="39"/>
        <v>-0.80405516086563489</v>
      </c>
      <c r="DO23" s="14">
        <f t="shared" si="40"/>
        <v>75.878345174030954</v>
      </c>
      <c r="DP23" s="36">
        <f t="shared" si="41"/>
        <v>0</v>
      </c>
      <c r="DQ23" s="42">
        <f t="shared" si="42"/>
        <v>1</v>
      </c>
      <c r="DR23" s="14">
        <f t="shared" si="43"/>
        <v>-0.21414950615381981</v>
      </c>
      <c r="DS23" s="14">
        <f t="shared" si="44"/>
        <v>-0.94875232819865674</v>
      </c>
      <c r="DT23" s="14">
        <f t="shared" si="45"/>
        <v>-0.94875232819865674</v>
      </c>
      <c r="DU23" s="14">
        <f t="shared" si="46"/>
        <v>71.537430154040294</v>
      </c>
      <c r="DV23" s="36">
        <f t="shared" si="47"/>
        <v>0</v>
      </c>
      <c r="DW23" s="42">
        <f t="shared" si="48"/>
        <v>1</v>
      </c>
      <c r="DX23" s="14">
        <f t="shared" si="49"/>
        <v>-0.22368858305231745</v>
      </c>
      <c r="DY23" s="14">
        <f t="shared" si="50"/>
        <v>-0.9910135576493333</v>
      </c>
      <c r="DZ23" s="14">
        <f t="shared" si="51"/>
        <v>-0.9910135576493333</v>
      </c>
      <c r="EA23" s="14">
        <f t="shared" si="52"/>
        <v>70.269593270520005</v>
      </c>
      <c r="EC23" s="62">
        <f t="shared" si="53"/>
        <v>84.367093983388642</v>
      </c>
      <c r="ED23" s="63">
        <f t="shared" si="54"/>
        <v>80.234723376631251</v>
      </c>
      <c r="EE23" s="63">
        <f t="shared" si="55"/>
        <v>75.878345174030954</v>
      </c>
      <c r="EF23" s="63">
        <f t="shared" si="56"/>
        <v>71.537430154040294</v>
      </c>
      <c r="EG23" s="63">
        <f t="shared" si="57"/>
        <v>70.269593270520005</v>
      </c>
    </row>
    <row r="24" spans="1:137" ht="15.6" x14ac:dyDescent="0.35">
      <c r="A24" s="7">
        <v>2000</v>
      </c>
      <c r="B24" s="2" t="s">
        <v>17</v>
      </c>
      <c r="C24" s="4">
        <v>6.3948900000000002</v>
      </c>
      <c r="D24" s="4">
        <v>5.8119200000000006</v>
      </c>
      <c r="E24" s="4">
        <v>45.14528</v>
      </c>
      <c r="AL24" s="19"/>
      <c r="AM24" s="19"/>
      <c r="AN24" s="19"/>
      <c r="AO24" s="19"/>
      <c r="AP24" s="19"/>
      <c r="BB24" s="110" t="s">
        <v>162</v>
      </c>
      <c r="BC24" s="66"/>
      <c r="BD24" s="66"/>
      <c r="BE24" s="66"/>
      <c r="BF24" s="66"/>
      <c r="BG24" s="111" t="s">
        <v>163</v>
      </c>
      <c r="BH24" s="66"/>
      <c r="BI24" s="66"/>
      <c r="BK24" s="66"/>
      <c r="BL24" s="111" t="s">
        <v>164</v>
      </c>
      <c r="BM24" s="66"/>
      <c r="BN24" s="66"/>
      <c r="BO24" s="66"/>
      <c r="BP24" s="66"/>
      <c r="BS24" s="2" t="s">
        <v>22</v>
      </c>
      <c r="BT24" s="4">
        <v>21.466070000000002</v>
      </c>
      <c r="BU24" s="1">
        <v>19.326339999999998</v>
      </c>
      <c r="BV24" s="11">
        <v>16.27375</v>
      </c>
      <c r="BW24" s="1">
        <v>13.5349</v>
      </c>
      <c r="BX24" s="12">
        <v>11.812374999999999</v>
      </c>
      <c r="BY24" s="21">
        <f t="shared" si="18"/>
        <v>2.2464236131122313</v>
      </c>
      <c r="BZ24" s="14">
        <f t="shared" si="18"/>
        <v>1.8458705314089863</v>
      </c>
      <c r="CA24" s="14">
        <f t="shared" si="18"/>
        <v>1.2744319238853705</v>
      </c>
      <c r="CB24" s="14">
        <f t="shared" si="18"/>
        <v>0.76172480297622269</v>
      </c>
      <c r="CC24" s="14">
        <f t="shared" si="18"/>
        <v>0.43927164437168775</v>
      </c>
      <c r="CD24" s="25">
        <f t="shared" si="19"/>
        <v>0.93301041433326881</v>
      </c>
      <c r="CE24" s="24">
        <f t="shared" si="19"/>
        <v>0.83340260208435624</v>
      </c>
      <c r="CF24" s="24">
        <f t="shared" si="19"/>
        <v>0.69129971452709083</v>
      </c>
      <c r="CG24" s="24">
        <f t="shared" si="19"/>
        <v>0.56380191967543491</v>
      </c>
      <c r="CH24" s="24">
        <f t="shared" si="19"/>
        <v>0.48361565935564788</v>
      </c>
      <c r="CI24" s="49">
        <f t="shared" si="20"/>
        <v>125.98062485999613</v>
      </c>
      <c r="CJ24" s="49">
        <f t="shared" si="20"/>
        <v>120.00415612506137</v>
      </c>
      <c r="CK24" s="49">
        <f t="shared" si="20"/>
        <v>111.47798287162544</v>
      </c>
      <c r="CL24" s="49">
        <f t="shared" si="20"/>
        <v>103.8281151805261</v>
      </c>
      <c r="CM24" s="49">
        <f t="shared" si="20"/>
        <v>99.016939561338873</v>
      </c>
      <c r="CN24" s="25">
        <f t="shared" si="21"/>
        <v>0.67617008530996014</v>
      </c>
      <c r="CO24" s="24">
        <f t="shared" si="21"/>
        <v>0.57656227306104757</v>
      </c>
      <c r="CP24" s="24">
        <f t="shared" si="21"/>
        <v>0.43445938550378221</v>
      </c>
      <c r="CQ24" s="24">
        <f t="shared" si="21"/>
        <v>0.3069615906521263</v>
      </c>
      <c r="CR24" s="24">
        <f t="shared" si="21"/>
        <v>0.22677533033233926</v>
      </c>
      <c r="CS24" s="58">
        <f t="shared" si="22"/>
        <v>140.57020511859761</v>
      </c>
      <c r="CT24" s="58">
        <f t="shared" si="22"/>
        <v>134.59373638366287</v>
      </c>
      <c r="CU24" s="58">
        <f t="shared" si="22"/>
        <v>126.06756313022693</v>
      </c>
      <c r="CV24" s="58">
        <f t="shared" si="22"/>
        <v>118.41769543912758</v>
      </c>
      <c r="CW24" s="58">
        <f t="shared" si="22"/>
        <v>113.60651981994036</v>
      </c>
      <c r="CX24" s="36">
        <f t="shared" si="23"/>
        <v>1</v>
      </c>
      <c r="CY24" s="34">
        <f t="shared" si="24"/>
        <v>0</v>
      </c>
      <c r="CZ24" s="14">
        <f t="shared" si="25"/>
        <v>0.91788972765709798</v>
      </c>
      <c r="DA24" s="14">
        <f t="shared" si="26"/>
        <v>4.066551596522415</v>
      </c>
      <c r="DB24" s="14">
        <f t="shared" si="27"/>
        <v>0.91788972765709798</v>
      </c>
      <c r="DC24" s="14">
        <f t="shared" si="28"/>
        <v>127.53669182971294</v>
      </c>
      <c r="DD24" s="36">
        <f t="shared" si="29"/>
        <v>1</v>
      </c>
      <c r="DE24" s="34">
        <f t="shared" si="30"/>
        <v>0</v>
      </c>
      <c r="DF24" s="14">
        <f t="shared" si="31"/>
        <v>0.79579874127709582</v>
      </c>
      <c r="DG24" s="43">
        <f t="shared" si="32"/>
        <v>3.525648609350005</v>
      </c>
      <c r="DH24" s="43">
        <f t="shared" si="33"/>
        <v>0.79579874127709582</v>
      </c>
      <c r="DI24" s="43">
        <f t="shared" si="34"/>
        <v>123.87396223831287</v>
      </c>
      <c r="DJ24" s="36">
        <f t="shared" si="35"/>
        <v>1</v>
      </c>
      <c r="DK24" s="34">
        <f t="shared" si="36"/>
        <v>0</v>
      </c>
      <c r="DL24" s="14">
        <f t="shared" si="37"/>
        <v>0.62162081971048233</v>
      </c>
      <c r="DM24" s="14">
        <f t="shared" si="38"/>
        <v>2.7539834695367467</v>
      </c>
      <c r="DN24" s="14">
        <f t="shared" si="39"/>
        <v>0.62162081971048233</v>
      </c>
      <c r="DO24" s="14">
        <f t="shared" si="40"/>
        <v>118.64862459131447</v>
      </c>
      <c r="DP24" s="36">
        <f t="shared" si="41"/>
        <v>1</v>
      </c>
      <c r="DQ24" s="42">
        <f t="shared" si="42"/>
        <v>0</v>
      </c>
      <c r="DR24" s="14">
        <f t="shared" si="43"/>
        <v>0.4653446082039519</v>
      </c>
      <c r="DS24" s="14">
        <f t="shared" si="44"/>
        <v>2.0616287582333803</v>
      </c>
      <c r="DT24" s="14">
        <f t="shared" si="45"/>
        <v>0.4653446082039519</v>
      </c>
      <c r="DU24" s="14">
        <f t="shared" si="46"/>
        <v>113.96033824611855</v>
      </c>
      <c r="DV24" s="36">
        <f t="shared" si="47"/>
        <v>1</v>
      </c>
      <c r="DW24" s="42">
        <f t="shared" si="48"/>
        <v>0</v>
      </c>
      <c r="DX24" s="14">
        <f t="shared" si="49"/>
        <v>0.3670589477167816</v>
      </c>
      <c r="DY24" s="14">
        <f t="shared" si="50"/>
        <v>1.6261911478904143</v>
      </c>
      <c r="DZ24" s="14">
        <f t="shared" si="51"/>
        <v>0.3670589477167816</v>
      </c>
      <c r="EA24" s="14">
        <f t="shared" si="52"/>
        <v>111.01176843150344</v>
      </c>
      <c r="EC24" s="62">
        <f t="shared" si="53"/>
        <v>127.53669182971294</v>
      </c>
      <c r="ED24" s="63">
        <f t="shared" si="54"/>
        <v>123.87396223831287</v>
      </c>
      <c r="EE24" s="63">
        <f t="shared" si="55"/>
        <v>118.64862459131447</v>
      </c>
      <c r="EF24" s="63">
        <f t="shared" si="56"/>
        <v>113.96033824611855</v>
      </c>
      <c r="EG24" s="63">
        <f t="shared" si="57"/>
        <v>111.01176843150344</v>
      </c>
    </row>
    <row r="25" spans="1:137" x14ac:dyDescent="0.3">
      <c r="A25" s="7">
        <v>2000</v>
      </c>
      <c r="B25" s="2" t="s">
        <v>18</v>
      </c>
      <c r="C25" s="4">
        <v>13.887510000000001</v>
      </c>
      <c r="D25" s="4">
        <v>11.79757</v>
      </c>
      <c r="E25" s="4">
        <v>65.059950000000001</v>
      </c>
      <c r="BB25" s="82">
        <v>2000</v>
      </c>
      <c r="BC25" s="18">
        <v>2005</v>
      </c>
      <c r="BD25" s="18">
        <v>2010</v>
      </c>
      <c r="BE25" s="18">
        <v>2015</v>
      </c>
      <c r="BF25" s="18">
        <v>2020</v>
      </c>
      <c r="BG25" s="80">
        <v>2000</v>
      </c>
      <c r="BH25" s="18">
        <v>2005</v>
      </c>
      <c r="BI25" s="18">
        <v>2010</v>
      </c>
      <c r="BJ25" s="18">
        <v>2015</v>
      </c>
      <c r="BK25" s="18">
        <v>2020</v>
      </c>
      <c r="BL25" s="82">
        <v>2000</v>
      </c>
      <c r="BM25" s="18">
        <v>2005</v>
      </c>
      <c r="BN25" s="18">
        <v>2010</v>
      </c>
      <c r="BO25" s="18">
        <v>2015</v>
      </c>
      <c r="BP25" s="18">
        <v>2020</v>
      </c>
      <c r="BS25" s="2" t="s">
        <v>23</v>
      </c>
      <c r="BT25" s="4">
        <v>14.594570000000001</v>
      </c>
      <c r="BU25" s="1">
        <v>12.69713</v>
      </c>
      <c r="BV25" s="11">
        <v>10.37632</v>
      </c>
      <c r="BW25" s="1">
        <v>8.3322299999999991</v>
      </c>
      <c r="BX25" s="12">
        <v>6.9665569999999999</v>
      </c>
      <c r="BY25" s="21">
        <f t="shared" si="18"/>
        <v>0.96009286066970612</v>
      </c>
      <c r="BZ25" s="14">
        <f t="shared" si="18"/>
        <v>0.60489597164772457</v>
      </c>
      <c r="CA25" s="14">
        <f t="shared" si="18"/>
        <v>0.17044508413027762</v>
      </c>
      <c r="CB25" s="14">
        <f t="shared" si="18"/>
        <v>-0.21220438509190703</v>
      </c>
      <c r="CC25" s="14">
        <f t="shared" si="18"/>
        <v>-0.46785557881677636</v>
      </c>
      <c r="CD25" s="25">
        <f t="shared" si="19"/>
        <v>0.61313123244190781</v>
      </c>
      <c r="CE25" s="24">
        <f t="shared" si="19"/>
        <v>0.52480240250842258</v>
      </c>
      <c r="CF25" s="24">
        <f t="shared" si="19"/>
        <v>0.41676503015518246</v>
      </c>
      <c r="CG25" s="24">
        <f t="shared" si="19"/>
        <v>0.32160941101637547</v>
      </c>
      <c r="CH25" s="24">
        <f t="shared" si="19"/>
        <v>0.25803517511866458</v>
      </c>
      <c r="CI25" s="49">
        <f t="shared" si="20"/>
        <v>106.78787394651447</v>
      </c>
      <c r="CJ25" s="49">
        <f t="shared" si="20"/>
        <v>101.48814415050535</v>
      </c>
      <c r="CK25" s="49">
        <f t="shared" si="20"/>
        <v>95.005901809310956</v>
      </c>
      <c r="CL25" s="49">
        <f t="shared" si="20"/>
        <v>89.296564660982526</v>
      </c>
      <c r="CM25" s="49">
        <f t="shared" si="20"/>
        <v>85.48211050711987</v>
      </c>
      <c r="CN25" s="25">
        <f t="shared" si="21"/>
        <v>0.3562909034185992</v>
      </c>
      <c r="CO25" s="24">
        <f t="shared" si="21"/>
        <v>0.26796207348511392</v>
      </c>
      <c r="CP25" s="24">
        <f t="shared" si="21"/>
        <v>0.15992470113187385</v>
      </c>
      <c r="CQ25" s="24">
        <f t="shared" si="21"/>
        <v>6.4769081993066871E-2</v>
      </c>
      <c r="CR25" s="24">
        <f t="shared" si="21"/>
        <v>1.1948460953559981E-3</v>
      </c>
      <c r="CS25" s="58">
        <f t="shared" si="22"/>
        <v>121.37745420511595</v>
      </c>
      <c r="CT25" s="58">
        <f t="shared" si="22"/>
        <v>116.07772440910684</v>
      </c>
      <c r="CU25" s="58">
        <f t="shared" si="22"/>
        <v>109.59548206791243</v>
      </c>
      <c r="CV25" s="58">
        <f t="shared" si="22"/>
        <v>103.88614491958401</v>
      </c>
      <c r="CW25" s="58">
        <f t="shared" si="22"/>
        <v>100.07169076572136</v>
      </c>
      <c r="CX25" s="36">
        <f t="shared" si="23"/>
        <v>1</v>
      </c>
      <c r="CY25" s="34">
        <f t="shared" si="24"/>
        <v>0</v>
      </c>
      <c r="CZ25" s="14">
        <f t="shared" si="25"/>
        <v>0.52580838425854604</v>
      </c>
      <c r="DA25" s="14">
        <f t="shared" si="26"/>
        <v>2.3295030547179771</v>
      </c>
      <c r="DB25" s="14">
        <f t="shared" si="27"/>
        <v>0.52580838425854604</v>
      </c>
      <c r="DC25" s="14">
        <f t="shared" si="28"/>
        <v>115.77425152775638</v>
      </c>
      <c r="DD25" s="36">
        <f t="shared" si="29"/>
        <v>1</v>
      </c>
      <c r="DE25" s="34">
        <f t="shared" si="30"/>
        <v>0</v>
      </c>
      <c r="DF25" s="14">
        <f t="shared" si="31"/>
        <v>0.41754223797052326</v>
      </c>
      <c r="DG25" s="43">
        <f t="shared" si="32"/>
        <v>1.8498486291687648</v>
      </c>
      <c r="DH25" s="43">
        <f t="shared" si="33"/>
        <v>0.41754223797052326</v>
      </c>
      <c r="DI25" s="43">
        <f t="shared" si="34"/>
        <v>112.5262671391157</v>
      </c>
      <c r="DJ25" s="36">
        <f t="shared" si="35"/>
        <v>1</v>
      </c>
      <c r="DK25" s="34">
        <f t="shared" si="36"/>
        <v>0</v>
      </c>
      <c r="DL25" s="14">
        <f t="shared" si="37"/>
        <v>0.28511899667345669</v>
      </c>
      <c r="DM25" s="14">
        <f t="shared" si="38"/>
        <v>1.2631703745947771</v>
      </c>
      <c r="DN25" s="14">
        <f t="shared" si="39"/>
        <v>0.28511899667345669</v>
      </c>
      <c r="DO25" s="14">
        <f t="shared" si="40"/>
        <v>108.5535699002037</v>
      </c>
      <c r="DP25" s="36">
        <f t="shared" si="41"/>
        <v>1</v>
      </c>
      <c r="DQ25" s="42">
        <f t="shared" si="42"/>
        <v>0</v>
      </c>
      <c r="DR25" s="14">
        <f t="shared" si="43"/>
        <v>0.16848513896734504</v>
      </c>
      <c r="DS25" s="14">
        <f t="shared" si="44"/>
        <v>0.74644425164970929</v>
      </c>
      <c r="DT25" s="14">
        <f t="shared" si="45"/>
        <v>0.16848513896734504</v>
      </c>
      <c r="DU25" s="14">
        <f t="shared" si="46"/>
        <v>105.05455416902035</v>
      </c>
      <c r="DV25" s="36">
        <f t="shared" si="47"/>
        <v>1</v>
      </c>
      <c r="DW25" s="42">
        <f t="shared" si="48"/>
        <v>0</v>
      </c>
      <c r="DX25" s="14">
        <f t="shared" si="49"/>
        <v>9.0561118814084449E-2</v>
      </c>
      <c r="DY25" s="14">
        <f t="shared" si="50"/>
        <v>0.40121536520108958</v>
      </c>
      <c r="DZ25" s="14">
        <f t="shared" si="51"/>
        <v>9.0561118814084449E-2</v>
      </c>
      <c r="EA25" s="14">
        <f t="shared" si="52"/>
        <v>102.71683356442253</v>
      </c>
      <c r="EC25" s="62">
        <f t="shared" si="53"/>
        <v>115.77425152775638</v>
      </c>
      <c r="ED25" s="63">
        <f t="shared" si="54"/>
        <v>112.5262671391157</v>
      </c>
      <c r="EE25" s="63">
        <f t="shared" si="55"/>
        <v>108.5535699002037</v>
      </c>
      <c r="EF25" s="63">
        <f t="shared" si="56"/>
        <v>105.05455416902035</v>
      </c>
      <c r="EG25" s="63">
        <f t="shared" si="57"/>
        <v>102.71683356442253</v>
      </c>
    </row>
    <row r="26" spans="1:137" x14ac:dyDescent="0.3">
      <c r="A26" s="7">
        <v>2000</v>
      </c>
      <c r="B26" s="2" t="s">
        <v>19</v>
      </c>
      <c r="C26" s="4">
        <v>9.2409199999999991</v>
      </c>
      <c r="D26" s="4">
        <v>8.1317299999999992</v>
      </c>
      <c r="E26" s="4">
        <v>47.29504</v>
      </c>
      <c r="BA26" s="78" t="s">
        <v>73</v>
      </c>
      <c r="BB26" s="19">
        <f>V5</f>
        <v>103.91239830145886</v>
      </c>
      <c r="BC26" s="19">
        <f>V8</f>
        <v>102.19450187410024</v>
      </c>
      <c r="BD26" s="19">
        <f>V11</f>
        <v>100</v>
      </c>
      <c r="BE26" s="19">
        <f>V14</f>
        <v>78.980498725199482</v>
      </c>
      <c r="BF26" s="35">
        <f>V17</f>
        <v>70</v>
      </c>
      <c r="BG26" s="19">
        <f>AB5</f>
        <v>116.33929513094084</v>
      </c>
      <c r="BH26" s="19">
        <f>AB8</f>
        <v>102.08776671868347</v>
      </c>
      <c r="BI26" s="19">
        <f>AB11</f>
        <v>100</v>
      </c>
      <c r="BJ26" s="35">
        <f>AB14</f>
        <v>70</v>
      </c>
      <c r="BK26" s="19">
        <f>AB17</f>
        <v>106.9362002264544</v>
      </c>
      <c r="BL26" s="19">
        <f>AH5</f>
        <v>115.098636336336</v>
      </c>
      <c r="BM26" s="19">
        <f>AH8</f>
        <v>107.44151105919056</v>
      </c>
      <c r="BN26" s="19">
        <f>AH11</f>
        <v>100</v>
      </c>
      <c r="BO26" s="19">
        <f>AH14</f>
        <v>84.324510466512692</v>
      </c>
      <c r="BP26" s="35">
        <f>AH17</f>
        <v>70</v>
      </c>
      <c r="BS26" s="2" t="s">
        <v>24</v>
      </c>
      <c r="BT26" s="4">
        <v>9.7937499999999993</v>
      </c>
      <c r="BU26" s="1">
        <v>8.1280579999999993</v>
      </c>
      <c r="BV26" s="11">
        <v>6.3138899999999998</v>
      </c>
      <c r="BW26" s="1">
        <v>4.5357200000000004</v>
      </c>
      <c r="BX26" s="12">
        <v>3.4717519999999999</v>
      </c>
      <c r="BY26" s="21">
        <f t="shared" si="18"/>
        <v>6.1389171090847745E-2</v>
      </c>
      <c r="BZ26" s="14">
        <f t="shared" si="18"/>
        <v>-0.25042496609862974</v>
      </c>
      <c r="CA26" s="14">
        <f t="shared" si="18"/>
        <v>-0.59003350695537859</v>
      </c>
      <c r="CB26" s="14">
        <f t="shared" si="18"/>
        <v>-0.92290329580362485</v>
      </c>
      <c r="CC26" s="14">
        <f t="shared" si="18"/>
        <v>-1.1220759303106129</v>
      </c>
      <c r="CD26" s="25">
        <f t="shared" si="19"/>
        <v>0.38964547620124951</v>
      </c>
      <c r="CE26" s="24">
        <f t="shared" si="19"/>
        <v>0.31210488182695206</v>
      </c>
      <c r="CF26" s="24">
        <f t="shared" si="19"/>
        <v>0.22765249506227392</v>
      </c>
      <c r="CG26" s="24">
        <f t="shared" si="19"/>
        <v>0.14487587207402375</v>
      </c>
      <c r="CH26" s="24">
        <f t="shared" si="19"/>
        <v>9.5346480616760015E-2</v>
      </c>
      <c r="CI26" s="49">
        <f t="shared" si="20"/>
        <v>93.378728572074976</v>
      </c>
      <c r="CJ26" s="49">
        <f t="shared" si="20"/>
        <v>88.726292909617115</v>
      </c>
      <c r="CK26" s="49">
        <f t="shared" si="20"/>
        <v>83.659149703736432</v>
      </c>
      <c r="CL26" s="49">
        <f t="shared" si="20"/>
        <v>78.692552324441422</v>
      </c>
      <c r="CM26" s="49">
        <f t="shared" si="20"/>
        <v>75.7207888370056</v>
      </c>
      <c r="CN26" s="25">
        <f t="shared" si="21"/>
        <v>0.1328051471779409</v>
      </c>
      <c r="CO26" s="24">
        <f t="shared" si="21"/>
        <v>5.5264552803643473E-2</v>
      </c>
      <c r="CP26" s="24">
        <f t="shared" si="21"/>
        <v>-2.9187833961034727E-2</v>
      </c>
      <c r="CQ26" s="24">
        <f t="shared" si="21"/>
        <v>-0.11196445694928489</v>
      </c>
      <c r="CR26" s="24">
        <f t="shared" si="21"/>
        <v>-0.16149384840654862</v>
      </c>
      <c r="CS26" s="58">
        <f t="shared" si="22"/>
        <v>107.96830883067645</v>
      </c>
      <c r="CT26" s="58">
        <f t="shared" si="22"/>
        <v>103.3158731682186</v>
      </c>
      <c r="CU26" s="58">
        <f t="shared" si="22"/>
        <v>98.248729962337919</v>
      </c>
      <c r="CV26" s="58">
        <f t="shared" si="22"/>
        <v>93.282132583042909</v>
      </c>
      <c r="CW26" s="58">
        <f t="shared" si="22"/>
        <v>90.310369095607086</v>
      </c>
      <c r="CX26" s="36">
        <f t="shared" si="23"/>
        <v>1</v>
      </c>
      <c r="CY26" s="34">
        <f t="shared" si="24"/>
        <v>0</v>
      </c>
      <c r="CZ26" s="14">
        <f t="shared" si="25"/>
        <v>0.25187809902029584</v>
      </c>
      <c r="DA26" s="14">
        <f t="shared" si="26"/>
        <v>1.1159023299176307</v>
      </c>
      <c r="DB26" s="14">
        <f t="shared" si="27"/>
        <v>0.25187809902029584</v>
      </c>
      <c r="DC26" s="14">
        <f t="shared" si="28"/>
        <v>107.55634297060888</v>
      </c>
      <c r="DD26" s="36">
        <f t="shared" si="29"/>
        <v>1</v>
      </c>
      <c r="DE26" s="34">
        <f t="shared" si="30"/>
        <v>0</v>
      </c>
      <c r="DF26" s="14">
        <f t="shared" si="31"/>
        <v>0.15683527619438878</v>
      </c>
      <c r="DG26" s="43">
        <f t="shared" si="32"/>
        <v>0.69483155065614233</v>
      </c>
      <c r="DH26" s="43">
        <f t="shared" si="33"/>
        <v>0.15683527619438878</v>
      </c>
      <c r="DI26" s="43">
        <f t="shared" si="34"/>
        <v>104.70505828583167</v>
      </c>
      <c r="DJ26" s="36">
        <f t="shared" si="35"/>
        <v>1</v>
      </c>
      <c r="DK26" s="34">
        <f t="shared" si="36"/>
        <v>0</v>
      </c>
      <c r="DL26" s="14">
        <f t="shared" si="37"/>
        <v>5.3320552103482299E-2</v>
      </c>
      <c r="DM26" s="14">
        <f t="shared" si="38"/>
        <v>0.23622747891223317</v>
      </c>
      <c r="DN26" s="14">
        <f t="shared" si="39"/>
        <v>5.3320552103482299E-2</v>
      </c>
      <c r="DO26" s="14">
        <f t="shared" si="40"/>
        <v>101.59961656310446</v>
      </c>
      <c r="DP26" s="36">
        <f t="shared" si="41"/>
        <v>0</v>
      </c>
      <c r="DQ26" s="42">
        <f t="shared" si="42"/>
        <v>1</v>
      </c>
      <c r="DR26" s="14">
        <f t="shared" si="43"/>
        <v>-4.8140159879491239E-2</v>
      </c>
      <c r="DS26" s="14">
        <f t="shared" si="44"/>
        <v>-0.21327664763661283</v>
      </c>
      <c r="DT26" s="14">
        <f t="shared" si="45"/>
        <v>-0.21327664763661283</v>
      </c>
      <c r="DU26" s="14">
        <f t="shared" si="46"/>
        <v>93.601700570901613</v>
      </c>
      <c r="DV26" s="36">
        <f t="shared" si="47"/>
        <v>0</v>
      </c>
      <c r="DW26" s="42">
        <f t="shared" si="48"/>
        <v>1</v>
      </c>
      <c r="DX26" s="14">
        <f t="shared" si="49"/>
        <v>-0.1088491757818518</v>
      </c>
      <c r="DY26" s="14">
        <f t="shared" si="50"/>
        <v>-0.4822374368277042</v>
      </c>
      <c r="DZ26" s="14">
        <f t="shared" si="51"/>
        <v>-0.4822374368277042</v>
      </c>
      <c r="EA26" s="14">
        <f t="shared" si="52"/>
        <v>85.532876895168869</v>
      </c>
      <c r="EC26" s="62">
        <f t="shared" si="53"/>
        <v>107.55634297060888</v>
      </c>
      <c r="ED26" s="63">
        <f t="shared" si="54"/>
        <v>104.70505828583167</v>
      </c>
      <c r="EE26" s="63">
        <f t="shared" si="55"/>
        <v>101.59961656310446</v>
      </c>
      <c r="EF26" s="63">
        <f t="shared" si="56"/>
        <v>93.601700570901613</v>
      </c>
      <c r="EG26" s="63">
        <f t="shared" si="57"/>
        <v>85.532876895168869</v>
      </c>
    </row>
    <row r="27" spans="1:137" x14ac:dyDescent="0.3">
      <c r="A27" s="7">
        <v>2000</v>
      </c>
      <c r="B27" s="2" t="s">
        <v>80</v>
      </c>
      <c r="C27" s="4">
        <v>9.0433500000000002</v>
      </c>
      <c r="D27" s="4">
        <v>7.1254499999999998</v>
      </c>
      <c r="E27" s="4">
        <v>53.075839999999999</v>
      </c>
      <c r="BA27" s="78" t="s">
        <v>74</v>
      </c>
      <c r="BB27" s="19">
        <f t="shared" ref="BB27:BB28" si="105">V6</f>
        <v>110.33241679407024</v>
      </c>
      <c r="BC27" s="19">
        <f t="shared" ref="BC27:BC28" si="106">V9</f>
        <v>105.9525083575688</v>
      </c>
      <c r="BD27" s="19">
        <f t="shared" ref="BD27:BD28" si="107">V12</f>
        <v>100</v>
      </c>
      <c r="BE27" s="19">
        <f t="shared" ref="BE27:BE28" si="108">V15</f>
        <v>89.779249710906967</v>
      </c>
      <c r="BF27" s="19">
        <f t="shared" ref="BF27:BF28" si="109">V18</f>
        <v>83.897937307826311</v>
      </c>
      <c r="BG27" s="19">
        <f t="shared" ref="BG27:BG28" si="110">AB6</f>
        <v>119.20737554527953</v>
      </c>
      <c r="BH27" s="19">
        <f t="shared" ref="BH27:BH28" si="111">AB9</f>
        <v>103.63813165022732</v>
      </c>
      <c r="BI27" s="19">
        <f t="shared" ref="BI27:BI28" si="112">AB12</f>
        <v>100</v>
      </c>
      <c r="BJ27" s="19">
        <f t="shared" ref="BJ27:BJ28" si="113">AB15</f>
        <v>75.887825526860937</v>
      </c>
      <c r="BK27" s="19">
        <f t="shared" ref="BK27:BK28" si="114">AB18</f>
        <v>107.73445040879692</v>
      </c>
      <c r="BL27" s="19">
        <f t="shared" ref="BL27:BL28" si="115">AH6</f>
        <v>118.04390849962857</v>
      </c>
      <c r="BM27" s="19">
        <f t="shared" ref="BM27:BM28" si="116">AH9</f>
        <v>107.48568545071639</v>
      </c>
      <c r="BN27" s="19">
        <f t="shared" ref="BN27:BN28" si="117">AH12</f>
        <v>100</v>
      </c>
      <c r="BO27" s="19">
        <f t="shared" ref="BO27:BO28" si="118">AH15</f>
        <v>88.669198871294341</v>
      </c>
      <c r="BP27" s="19">
        <f t="shared" ref="BP27:BP28" si="119">AH18</f>
        <v>77.467705938754705</v>
      </c>
      <c r="BS27" s="2" t="s">
        <v>25</v>
      </c>
      <c r="BT27" s="4">
        <v>7.5152800000000006</v>
      </c>
      <c r="BU27" s="1">
        <v>6.5751749999999998</v>
      </c>
      <c r="BV27" s="11">
        <v>4.7723199999999997</v>
      </c>
      <c r="BW27" s="1">
        <v>3.8716200000000001</v>
      </c>
      <c r="BX27" s="12">
        <v>3.0606789999999999</v>
      </c>
      <c r="BY27" s="21">
        <f t="shared" si="18"/>
        <v>-0.36513575498318535</v>
      </c>
      <c r="BZ27" s="14">
        <f t="shared" si="18"/>
        <v>-0.54112148910600877</v>
      </c>
      <c r="CA27" s="14">
        <f t="shared" si="18"/>
        <v>-0.87861225949017063</v>
      </c>
      <c r="CB27" s="14">
        <f t="shared" si="18"/>
        <v>-1.0472214581694956</v>
      </c>
      <c r="CC27" s="14">
        <f t="shared" si="18"/>
        <v>-1.1990279555451042</v>
      </c>
      <c r="CD27" s="25">
        <f t="shared" si="19"/>
        <v>0.2835790977447249</v>
      </c>
      <c r="CE27" s="24">
        <f t="shared" si="19"/>
        <v>0.23981572463958367</v>
      </c>
      <c r="CF27" s="24">
        <f t="shared" si="19"/>
        <v>0.155889975899316</v>
      </c>
      <c r="CG27" s="24">
        <f t="shared" si="19"/>
        <v>0.11396096780362384</v>
      </c>
      <c r="CH27" s="24">
        <f t="shared" si="19"/>
        <v>7.6210382976124438E-2</v>
      </c>
      <c r="CI27" s="49">
        <f t="shared" si="20"/>
        <v>87.014745864683491</v>
      </c>
      <c r="CJ27" s="49">
        <f t="shared" si="20"/>
        <v>84.388943478375026</v>
      </c>
      <c r="CK27" s="49">
        <f t="shared" si="20"/>
        <v>79.353398553958954</v>
      </c>
      <c r="CL27" s="49">
        <f t="shared" si="20"/>
        <v>76.837658068217436</v>
      </c>
      <c r="CM27" s="49">
        <f t="shared" si="20"/>
        <v>74.572622978567466</v>
      </c>
      <c r="CN27" s="25">
        <f t="shared" si="21"/>
        <v>2.6738768721416315E-2</v>
      </c>
      <c r="CO27" s="24">
        <f t="shared" si="21"/>
        <v>-1.7024604383724936E-2</v>
      </c>
      <c r="CP27" s="24">
        <f t="shared" si="21"/>
        <v>-0.10095035312399264</v>
      </c>
      <c r="CQ27" s="24">
        <f t="shared" si="21"/>
        <v>-0.14287936121968478</v>
      </c>
      <c r="CR27" s="24">
        <f t="shared" si="21"/>
        <v>-0.18062994604718419</v>
      </c>
      <c r="CS27" s="58">
        <f t="shared" si="22"/>
        <v>101.60432612328498</v>
      </c>
      <c r="CT27" s="58">
        <f t="shared" si="22"/>
        <v>98.978523736976499</v>
      </c>
      <c r="CU27" s="58">
        <f t="shared" si="22"/>
        <v>93.94297881256044</v>
      </c>
      <c r="CV27" s="58">
        <f t="shared" si="22"/>
        <v>91.427238326818909</v>
      </c>
      <c r="CW27" s="58">
        <f t="shared" si="22"/>
        <v>89.162203237168953</v>
      </c>
      <c r="CX27" s="36">
        <f t="shared" si="23"/>
        <v>1</v>
      </c>
      <c r="CY27" s="34">
        <f t="shared" si="24"/>
        <v>0</v>
      </c>
      <c r="CZ27" s="14">
        <f t="shared" si="25"/>
        <v>0.12187073840131923</v>
      </c>
      <c r="DA27" s="14">
        <f t="shared" si="26"/>
        <v>0.53992721661701881</v>
      </c>
      <c r="DB27" s="14">
        <f t="shared" si="27"/>
        <v>0.12187073840131923</v>
      </c>
      <c r="DC27" s="14">
        <f t="shared" si="28"/>
        <v>103.65612215203957</v>
      </c>
      <c r="DD27" s="36">
        <f t="shared" si="29"/>
        <v>1</v>
      </c>
      <c r="DE27" s="34">
        <f t="shared" si="30"/>
        <v>0</v>
      </c>
      <c r="DF27" s="14">
        <f t="shared" si="31"/>
        <v>6.8229229075015538E-2</v>
      </c>
      <c r="DG27" s="43">
        <f t="shared" si="32"/>
        <v>0.3022777922710882</v>
      </c>
      <c r="DH27" s="43">
        <f t="shared" si="33"/>
        <v>6.8229229075015538E-2</v>
      </c>
      <c r="DI27" s="43">
        <f t="shared" si="34"/>
        <v>102.04687687225046</v>
      </c>
      <c r="DJ27" s="36">
        <f t="shared" si="35"/>
        <v>0</v>
      </c>
      <c r="DK27" s="34">
        <f t="shared" si="36"/>
        <v>1</v>
      </c>
      <c r="DL27" s="14">
        <f t="shared" si="37"/>
        <v>-3.4639985849352684E-2</v>
      </c>
      <c r="DM27" s="14">
        <f t="shared" si="38"/>
        <v>-0.15346646281656939</v>
      </c>
      <c r="DN27" s="14">
        <f t="shared" si="39"/>
        <v>-0.15346646281656939</v>
      </c>
      <c r="DO27" s="14">
        <f t="shared" si="40"/>
        <v>95.396006115502914</v>
      </c>
      <c r="DP27" s="36">
        <f t="shared" si="41"/>
        <v>0</v>
      </c>
      <c r="DQ27" s="42">
        <f t="shared" si="42"/>
        <v>1</v>
      </c>
      <c r="DR27" s="14">
        <f t="shared" si="43"/>
        <v>-8.6033082844051867E-2</v>
      </c>
      <c r="DS27" s="14">
        <f t="shared" si="44"/>
        <v>-0.38115468541763992</v>
      </c>
      <c r="DT27" s="14">
        <f t="shared" si="45"/>
        <v>-0.38115468541763992</v>
      </c>
      <c r="DU27" s="14">
        <f t="shared" si="46"/>
        <v>88.565359437470804</v>
      </c>
      <c r="DV27" s="36">
        <f t="shared" si="47"/>
        <v>0</v>
      </c>
      <c r="DW27" s="42">
        <f t="shared" si="48"/>
        <v>1</v>
      </c>
      <c r="DX27" s="14">
        <f t="shared" si="49"/>
        <v>-0.13230461550751182</v>
      </c>
      <c r="DY27" s="14">
        <f t="shared" si="50"/>
        <v>-0.58615270354169324</v>
      </c>
      <c r="DZ27" s="14">
        <f t="shared" si="51"/>
        <v>-0.58615270354169324</v>
      </c>
      <c r="EA27" s="14">
        <f t="shared" si="52"/>
        <v>82.415418893749205</v>
      </c>
      <c r="EC27" s="62">
        <f t="shared" si="53"/>
        <v>103.65612215203957</v>
      </c>
      <c r="ED27" s="63">
        <f t="shared" si="54"/>
        <v>102.04687687225046</v>
      </c>
      <c r="EE27" s="63">
        <f t="shared" si="55"/>
        <v>95.396006115502914</v>
      </c>
      <c r="EF27" s="63">
        <f t="shared" si="56"/>
        <v>88.565359437470804</v>
      </c>
      <c r="EG27" s="63">
        <f t="shared" si="57"/>
        <v>82.415418893749205</v>
      </c>
    </row>
    <row r="28" spans="1:137" x14ac:dyDescent="0.3">
      <c r="A28" s="7">
        <v>2000</v>
      </c>
      <c r="B28" s="2" t="s">
        <v>23</v>
      </c>
      <c r="C28" s="4">
        <v>14.594570000000001</v>
      </c>
      <c r="D28" s="4">
        <v>10.444979999999999</v>
      </c>
      <c r="E28" s="4">
        <v>60.293039999999998</v>
      </c>
      <c r="AH28" s="19"/>
      <c r="AI28" s="19"/>
      <c r="AJ28" s="19"/>
      <c r="AK28" s="19"/>
      <c r="BA28" s="78" t="s">
        <v>75</v>
      </c>
      <c r="BB28" s="35">
        <f t="shared" si="105"/>
        <v>130</v>
      </c>
      <c r="BC28" s="19">
        <f t="shared" si="106"/>
        <v>118.21001184504404</v>
      </c>
      <c r="BD28" s="19">
        <f t="shared" si="107"/>
        <v>100</v>
      </c>
      <c r="BE28" s="19">
        <f t="shared" si="108"/>
        <v>93.007251382726508</v>
      </c>
      <c r="BF28" s="19">
        <f t="shared" si="109"/>
        <v>89.563288342093813</v>
      </c>
      <c r="BG28" s="35">
        <f t="shared" si="110"/>
        <v>130</v>
      </c>
      <c r="BH28" s="19">
        <f t="shared" si="111"/>
        <v>102.70415150562749</v>
      </c>
      <c r="BI28" s="19">
        <f t="shared" si="112"/>
        <v>100</v>
      </c>
      <c r="BJ28" s="19">
        <f t="shared" si="113"/>
        <v>81.98695481804846</v>
      </c>
      <c r="BK28" s="19">
        <f t="shared" si="114"/>
        <v>107.24907384414924</v>
      </c>
      <c r="BL28" s="35">
        <f t="shared" si="115"/>
        <v>130</v>
      </c>
      <c r="BM28" s="19">
        <f t="shared" si="116"/>
        <v>112.29524342017078</v>
      </c>
      <c r="BN28" s="19">
        <f t="shared" si="117"/>
        <v>100</v>
      </c>
      <c r="BO28" s="19">
        <f t="shared" si="118"/>
        <v>86.078677962836792</v>
      </c>
      <c r="BP28" s="19">
        <f t="shared" si="119"/>
        <v>84.447035811486487</v>
      </c>
      <c r="BS28" s="2" t="s">
        <v>26</v>
      </c>
      <c r="BT28" s="4">
        <v>11.279579999999999</v>
      </c>
      <c r="BU28" s="1">
        <v>9.9126469999999998</v>
      </c>
      <c r="BV28" s="11">
        <v>7.9093800000000005</v>
      </c>
      <c r="BW28" s="1">
        <v>6.2801900000000002</v>
      </c>
      <c r="BX28" s="12">
        <v>5.0047879999999996</v>
      </c>
      <c r="BY28" s="21">
        <f t="shared" si="18"/>
        <v>0.3395335095761387</v>
      </c>
      <c r="BZ28" s="14">
        <f t="shared" si="18"/>
        <v>8.3646446427114871E-2</v>
      </c>
      <c r="CA28" s="14">
        <f t="shared" si="18"/>
        <v>-0.29136104065041973</v>
      </c>
      <c r="CB28" s="14">
        <f t="shared" si="18"/>
        <v>-0.59634207806173278</v>
      </c>
      <c r="CC28" s="14">
        <f t="shared" si="18"/>
        <v>-0.83509472512957861</v>
      </c>
      <c r="CD28" s="25">
        <f t="shared" si="19"/>
        <v>0.45881321029564531</v>
      </c>
      <c r="CE28" s="24">
        <f t="shared" si="19"/>
        <v>0.39518031940714882</v>
      </c>
      <c r="CF28" s="24">
        <f t="shared" si="19"/>
        <v>0.30192507541821473</v>
      </c>
      <c r="CG28" s="24">
        <f t="shared" si="19"/>
        <v>0.2260837068166596</v>
      </c>
      <c r="CH28" s="24">
        <f t="shared" si="19"/>
        <v>0.16671172859609557</v>
      </c>
      <c r="CI28" s="49">
        <f t="shared" si="20"/>
        <v>97.528792617738716</v>
      </c>
      <c r="CJ28" s="49">
        <f t="shared" si="20"/>
        <v>93.710819164428926</v>
      </c>
      <c r="CK28" s="49">
        <f t="shared" si="20"/>
        <v>88.115504525092888</v>
      </c>
      <c r="CL28" s="49">
        <f t="shared" si="20"/>
        <v>83.565022408999582</v>
      </c>
      <c r="CM28" s="49">
        <f t="shared" si="20"/>
        <v>80.002703715765733</v>
      </c>
      <c r="CN28" s="25">
        <f t="shared" si="21"/>
        <v>0.2019728812723367</v>
      </c>
      <c r="CO28" s="24">
        <f t="shared" si="21"/>
        <v>0.13833999038384023</v>
      </c>
      <c r="CP28" s="24">
        <f t="shared" si="21"/>
        <v>4.5084746394906138E-2</v>
      </c>
      <c r="CQ28" s="24">
        <f t="shared" si="21"/>
        <v>-3.0756622206649039E-2</v>
      </c>
      <c r="CR28" s="24">
        <f t="shared" si="21"/>
        <v>-9.012860042721306E-2</v>
      </c>
      <c r="CS28" s="58">
        <f t="shared" si="22"/>
        <v>112.1183728763402</v>
      </c>
      <c r="CT28" s="58">
        <f t="shared" si="22"/>
        <v>108.30039942303041</v>
      </c>
      <c r="CU28" s="58">
        <f t="shared" si="22"/>
        <v>102.70508478369437</v>
      </c>
      <c r="CV28" s="58">
        <f t="shared" si="22"/>
        <v>98.154602667601054</v>
      </c>
      <c r="CW28" s="58">
        <f t="shared" si="22"/>
        <v>94.59228397436722</v>
      </c>
      <c r="CX28" s="36">
        <f t="shared" si="23"/>
        <v>1</v>
      </c>
      <c r="CY28" s="34">
        <f t="shared" si="24"/>
        <v>0</v>
      </c>
      <c r="CZ28" s="14">
        <f t="shared" si="25"/>
        <v>0.33665816486645322</v>
      </c>
      <c r="DA28" s="14">
        <f t="shared" si="26"/>
        <v>1.4915057403621168</v>
      </c>
      <c r="DB28" s="14">
        <f t="shared" si="27"/>
        <v>0.33665816486645322</v>
      </c>
      <c r="DC28" s="14">
        <f t="shared" si="28"/>
        <v>110.09974494599359</v>
      </c>
      <c r="DD28" s="36">
        <f t="shared" si="29"/>
        <v>1</v>
      </c>
      <c r="DE28" s="34">
        <f t="shared" si="30"/>
        <v>0</v>
      </c>
      <c r="DF28" s="14">
        <f t="shared" si="31"/>
        <v>0.25866225029528062</v>
      </c>
      <c r="DG28" s="43">
        <f t="shared" si="32"/>
        <v>1.145958338136349</v>
      </c>
      <c r="DH28" s="43">
        <f t="shared" si="33"/>
        <v>0.25866225029528062</v>
      </c>
      <c r="DI28" s="43">
        <f t="shared" si="34"/>
        <v>107.75986750885842</v>
      </c>
      <c r="DJ28" s="36">
        <f t="shared" si="35"/>
        <v>1</v>
      </c>
      <c r="DK28" s="34">
        <f t="shared" si="36"/>
        <v>0</v>
      </c>
      <c r="DL28" s="14">
        <f t="shared" si="37"/>
        <v>0.14435771467045541</v>
      </c>
      <c r="DM28" s="14">
        <f t="shared" si="38"/>
        <v>0.63955187358058263</v>
      </c>
      <c r="DN28" s="14">
        <f t="shared" si="39"/>
        <v>0.14435771467045541</v>
      </c>
      <c r="DO28" s="14">
        <f t="shared" si="40"/>
        <v>104.33073144011367</v>
      </c>
      <c r="DP28" s="36">
        <f t="shared" si="41"/>
        <v>1</v>
      </c>
      <c r="DQ28" s="42">
        <f t="shared" si="42"/>
        <v>0</v>
      </c>
      <c r="DR28" s="14">
        <f t="shared" si="43"/>
        <v>5.1397661719646014E-2</v>
      </c>
      <c r="DS28" s="14">
        <f t="shared" si="44"/>
        <v>0.22770844582501656</v>
      </c>
      <c r="DT28" s="14">
        <f t="shared" si="45"/>
        <v>5.1397661719646014E-2</v>
      </c>
      <c r="DU28" s="14">
        <f t="shared" si="46"/>
        <v>101.54192985158939</v>
      </c>
      <c r="DV28" s="36">
        <f t="shared" si="47"/>
        <v>0</v>
      </c>
      <c r="DW28" s="42">
        <f t="shared" si="48"/>
        <v>1</v>
      </c>
      <c r="DX28" s="14">
        <f t="shared" si="49"/>
        <v>-2.1375579862715922E-2</v>
      </c>
      <c r="DY28" s="14">
        <f t="shared" si="50"/>
        <v>-9.4700807513332277E-2</v>
      </c>
      <c r="DZ28" s="14">
        <f t="shared" si="51"/>
        <v>-9.4700807513332277E-2</v>
      </c>
      <c r="EA28" s="14">
        <f t="shared" si="52"/>
        <v>97.158975774600037</v>
      </c>
      <c r="EC28" s="62">
        <f t="shared" si="53"/>
        <v>110.09974494599359</v>
      </c>
      <c r="ED28" s="63">
        <f t="shared" si="54"/>
        <v>107.75986750885842</v>
      </c>
      <c r="EE28" s="63">
        <f t="shared" si="55"/>
        <v>104.33073144011367</v>
      </c>
      <c r="EF28" s="63">
        <f t="shared" si="56"/>
        <v>101.54192985158939</v>
      </c>
      <c r="EG28" s="63">
        <f t="shared" si="57"/>
        <v>97.158975774600037</v>
      </c>
    </row>
    <row r="29" spans="1:137" x14ac:dyDescent="0.3">
      <c r="A29" s="7">
        <v>2000</v>
      </c>
      <c r="B29" s="2" t="s">
        <v>24</v>
      </c>
      <c r="C29" s="4">
        <v>9.7937499999999993</v>
      </c>
      <c r="D29" s="4">
        <v>7.77447</v>
      </c>
      <c r="E29" s="4">
        <v>50.880049999999997</v>
      </c>
      <c r="BS29" s="2" t="s">
        <v>27</v>
      </c>
      <c r="BT29" s="4">
        <v>7.9556699999999996</v>
      </c>
      <c r="BU29" s="1">
        <v>6.418291</v>
      </c>
      <c r="BV29" s="11">
        <v>4.9733600000000004</v>
      </c>
      <c r="BW29" s="1">
        <v>4.1569399999999996</v>
      </c>
      <c r="BX29" s="12">
        <v>3.5515629999999998</v>
      </c>
      <c r="BY29" s="21">
        <f t="shared" si="18"/>
        <v>-0.28269564728207752</v>
      </c>
      <c r="BZ29" s="14">
        <f t="shared" si="18"/>
        <v>-0.57048985318462231</v>
      </c>
      <c r="CA29" s="14">
        <f t="shared" si="18"/>
        <v>-0.84097798248063182</v>
      </c>
      <c r="CB29" s="14">
        <f t="shared" si="18"/>
        <v>-0.99381013745540114</v>
      </c>
      <c r="CC29" s="14">
        <f t="shared" si="18"/>
        <v>-1.1071354742699828</v>
      </c>
      <c r="CD29" s="25">
        <f t="shared" si="19"/>
        <v>0.30407994805588495</v>
      </c>
      <c r="CE29" s="24">
        <f t="shared" si="19"/>
        <v>0.23251252656465909</v>
      </c>
      <c r="CF29" s="24">
        <f t="shared" si="19"/>
        <v>0.16524870554021528</v>
      </c>
      <c r="CG29" s="24">
        <f t="shared" si="19"/>
        <v>0.12724306460595855</v>
      </c>
      <c r="CH29" s="24">
        <f t="shared" si="19"/>
        <v>9.9061808767226631E-2</v>
      </c>
      <c r="CI29" s="49">
        <f t="shared" si="20"/>
        <v>88.244796883353104</v>
      </c>
      <c r="CJ29" s="49">
        <f t="shared" si="20"/>
        <v>83.950751593879545</v>
      </c>
      <c r="CK29" s="49">
        <f t="shared" si="20"/>
        <v>79.914922332412914</v>
      </c>
      <c r="CL29" s="49">
        <f t="shared" si="20"/>
        <v>77.63458387635751</v>
      </c>
      <c r="CM29" s="49">
        <f t="shared" si="20"/>
        <v>75.943708526033603</v>
      </c>
      <c r="CN29" s="25">
        <f t="shared" si="21"/>
        <v>4.7239619032576334E-2</v>
      </c>
      <c r="CO29" s="24">
        <f t="shared" si="21"/>
        <v>-2.432780245864951E-2</v>
      </c>
      <c r="CP29" s="24">
        <f t="shared" si="21"/>
        <v>-9.1591623483093354E-2</v>
      </c>
      <c r="CQ29" s="24">
        <f t="shared" si="21"/>
        <v>-0.12959726441735009</v>
      </c>
      <c r="CR29" s="24">
        <f t="shared" si="21"/>
        <v>-0.15777852025608199</v>
      </c>
      <c r="CS29" s="58">
        <f t="shared" si="22"/>
        <v>102.83437714195458</v>
      </c>
      <c r="CT29" s="58">
        <f t="shared" si="22"/>
        <v>98.540331852481032</v>
      </c>
      <c r="CU29" s="58">
        <f t="shared" si="22"/>
        <v>94.504502591014401</v>
      </c>
      <c r="CV29" s="58">
        <f t="shared" si="22"/>
        <v>92.224164134958997</v>
      </c>
      <c r="CW29" s="58">
        <f t="shared" si="22"/>
        <v>90.533288784635076</v>
      </c>
      <c r="CX29" s="36">
        <f t="shared" si="23"/>
        <v>1</v>
      </c>
      <c r="CY29" s="34">
        <f t="shared" si="24"/>
        <v>0</v>
      </c>
      <c r="CZ29" s="14">
        <f t="shared" si="25"/>
        <v>0.14699897864279313</v>
      </c>
      <c r="DA29" s="14">
        <f t="shared" si="26"/>
        <v>0.65125353653628737</v>
      </c>
      <c r="DB29" s="14">
        <f t="shared" si="27"/>
        <v>0.14699897864279313</v>
      </c>
      <c r="DC29" s="14">
        <f t="shared" si="28"/>
        <v>104.40996935928379</v>
      </c>
      <c r="DD29" s="36">
        <f t="shared" si="29"/>
        <v>1</v>
      </c>
      <c r="DE29" s="34">
        <f t="shared" si="30"/>
        <v>0</v>
      </c>
      <c r="DF29" s="14">
        <f t="shared" si="31"/>
        <v>5.927757521810826E-2</v>
      </c>
      <c r="DG29" s="43">
        <f t="shared" si="32"/>
        <v>0.2626190389519516</v>
      </c>
      <c r="DH29" s="43">
        <f t="shared" si="33"/>
        <v>5.927757521810826E-2</v>
      </c>
      <c r="DI29" s="43">
        <f t="shared" si="34"/>
        <v>101.77832725654325</v>
      </c>
      <c r="DJ29" s="36">
        <f t="shared" si="35"/>
        <v>0</v>
      </c>
      <c r="DK29" s="34">
        <f t="shared" si="36"/>
        <v>1</v>
      </c>
      <c r="DL29" s="14">
        <f t="shared" si="37"/>
        <v>-2.3168832058063277E-2</v>
      </c>
      <c r="DM29" s="14">
        <f t="shared" si="38"/>
        <v>-0.10264550104048477</v>
      </c>
      <c r="DN29" s="14">
        <f t="shared" si="39"/>
        <v>-0.10264550104048477</v>
      </c>
      <c r="DO29" s="14">
        <f t="shared" si="40"/>
        <v>96.920634968785464</v>
      </c>
      <c r="DP29" s="36">
        <f t="shared" si="41"/>
        <v>0</v>
      </c>
      <c r="DQ29" s="42">
        <f t="shared" si="42"/>
        <v>1</v>
      </c>
      <c r="DR29" s="14">
        <f t="shared" si="43"/>
        <v>-6.975299132131671E-2</v>
      </c>
      <c r="DS29" s="14">
        <f t="shared" si="44"/>
        <v>-0.30902855721453415</v>
      </c>
      <c r="DT29" s="14">
        <f t="shared" si="45"/>
        <v>-0.30902855721453415</v>
      </c>
      <c r="DU29" s="14">
        <f t="shared" si="46"/>
        <v>90.729143283563971</v>
      </c>
      <c r="DV29" s="36">
        <f t="shared" si="47"/>
        <v>0</v>
      </c>
      <c r="DW29" s="42">
        <f t="shared" si="48"/>
        <v>1</v>
      </c>
      <c r="DX29" s="14">
        <f t="shared" si="49"/>
        <v>-0.10429523499774618</v>
      </c>
      <c r="DY29" s="14">
        <f t="shared" si="50"/>
        <v>-0.46206199024836148</v>
      </c>
      <c r="DZ29" s="14">
        <f t="shared" si="51"/>
        <v>-0.46206199024836148</v>
      </c>
      <c r="EA29" s="14">
        <f t="shared" si="52"/>
        <v>86.138140292549153</v>
      </c>
      <c r="EC29" s="62">
        <f t="shared" si="53"/>
        <v>104.40996935928379</v>
      </c>
      <c r="ED29" s="63">
        <f t="shared" si="54"/>
        <v>101.77832725654325</v>
      </c>
      <c r="EE29" s="63">
        <f t="shared" si="55"/>
        <v>96.920634968785464</v>
      </c>
      <c r="EF29" s="63">
        <f t="shared" si="56"/>
        <v>90.729143283563971</v>
      </c>
      <c r="EG29" s="63">
        <f t="shared" si="57"/>
        <v>86.138140292549153</v>
      </c>
    </row>
    <row r="30" spans="1:137" x14ac:dyDescent="0.3">
      <c r="A30" s="7">
        <v>2000</v>
      </c>
      <c r="B30" s="2" t="s">
        <v>26</v>
      </c>
      <c r="C30" s="4">
        <v>11.279579999999999</v>
      </c>
      <c r="D30" s="4">
        <v>6.7669199999999998</v>
      </c>
      <c r="E30" s="4">
        <v>58.025130000000004</v>
      </c>
      <c r="BS30" s="2" t="s">
        <v>28</v>
      </c>
      <c r="BT30" s="4">
        <v>4.3902200000000002</v>
      </c>
      <c r="BU30" s="1">
        <v>3.7291859999999999</v>
      </c>
      <c r="BV30" s="11">
        <v>3.0356100000000001</v>
      </c>
      <c r="BW30" s="1">
        <v>2.1807799999999999</v>
      </c>
      <c r="BX30" s="12">
        <v>1.9895699999999998</v>
      </c>
      <c r="BY30" s="21">
        <f t="shared" si="18"/>
        <v>-0.95014059835479825</v>
      </c>
      <c r="BZ30" s="14">
        <f t="shared" si="18"/>
        <v>-1.0738848117885598</v>
      </c>
      <c r="CA30" s="14">
        <f t="shared" si="18"/>
        <v>-1.2037208210960002</v>
      </c>
      <c r="CB30" s="14">
        <f t="shared" si="18"/>
        <v>-1.3637432495483677</v>
      </c>
      <c r="CC30" s="14">
        <f t="shared" si="18"/>
        <v>-1.3995373706535901</v>
      </c>
      <c r="CD30" s="25">
        <f t="shared" si="19"/>
        <v>0.13810261718568886</v>
      </c>
      <c r="CE30" s="24">
        <f t="shared" si="19"/>
        <v>0.10733044005953388</v>
      </c>
      <c r="CF30" s="24">
        <f t="shared" si="19"/>
        <v>7.5043381417391336E-2</v>
      </c>
      <c r="CG30" s="24">
        <f t="shared" si="19"/>
        <v>3.5249694295774216E-2</v>
      </c>
      <c r="CH30" s="24">
        <f t="shared" si="19"/>
        <v>2.6348566686162461E-2</v>
      </c>
      <c r="CI30" s="49">
        <f t="shared" si="20"/>
        <v>78.286157031141329</v>
      </c>
      <c r="CJ30" s="49">
        <f t="shared" si="20"/>
        <v>76.439826403572027</v>
      </c>
      <c r="CK30" s="49">
        <f t="shared" si="20"/>
        <v>74.502602885043473</v>
      </c>
      <c r="CL30" s="49">
        <f t="shared" si="20"/>
        <v>72.114981657746455</v>
      </c>
      <c r="CM30" s="49">
        <f t="shared" si="20"/>
        <v>71.580914001169745</v>
      </c>
      <c r="CN30" s="25">
        <f t="shared" si="21"/>
        <v>-0.11873771183761976</v>
      </c>
      <c r="CO30" s="24">
        <f t="shared" si="21"/>
        <v>-0.14950988896377476</v>
      </c>
      <c r="CP30" s="24">
        <f t="shared" si="21"/>
        <v>-0.18179694760591728</v>
      </c>
      <c r="CQ30" s="24">
        <f t="shared" si="21"/>
        <v>-0.2215906347275344</v>
      </c>
      <c r="CR30" s="24">
        <f t="shared" si="21"/>
        <v>-0.23049176233714619</v>
      </c>
      <c r="CS30" s="58">
        <f t="shared" si="22"/>
        <v>92.875737289742816</v>
      </c>
      <c r="CT30" s="58">
        <f t="shared" si="22"/>
        <v>91.029406662173514</v>
      </c>
      <c r="CU30" s="58">
        <f t="shared" si="22"/>
        <v>89.092183143644959</v>
      </c>
      <c r="CV30" s="58">
        <f t="shared" si="22"/>
        <v>86.704561916347942</v>
      </c>
      <c r="CW30" s="58">
        <f t="shared" si="22"/>
        <v>86.170494259771232</v>
      </c>
      <c r="CX30" s="36">
        <f t="shared" si="23"/>
        <v>0</v>
      </c>
      <c r="CY30" s="34">
        <f t="shared" si="24"/>
        <v>1</v>
      </c>
      <c r="CZ30" s="14">
        <f t="shared" si="25"/>
        <v>-5.6442253376469971E-2</v>
      </c>
      <c r="DA30" s="14">
        <f t="shared" si="26"/>
        <v>-0.25005763618824578</v>
      </c>
      <c r="DB30" s="14">
        <f t="shared" si="27"/>
        <v>-0.25005763618824578</v>
      </c>
      <c r="DC30" s="14">
        <f t="shared" si="28"/>
        <v>92.498270914352631</v>
      </c>
      <c r="DD30" s="36">
        <f t="shared" si="29"/>
        <v>0</v>
      </c>
      <c r="DE30" s="34">
        <f t="shared" si="30"/>
        <v>1</v>
      </c>
      <c r="DF30" s="14">
        <f t="shared" si="31"/>
        <v>-9.4160233257444784E-2</v>
      </c>
      <c r="DG30" s="43">
        <f t="shared" si="32"/>
        <v>-0.41716061891154566</v>
      </c>
      <c r="DH30" s="43">
        <f t="shared" si="33"/>
        <v>-0.41716061891154566</v>
      </c>
      <c r="DI30" s="43">
        <f t="shared" si="34"/>
        <v>87.485181432653633</v>
      </c>
      <c r="DJ30" s="36">
        <f t="shared" si="35"/>
        <v>0</v>
      </c>
      <c r="DK30" s="34">
        <f t="shared" si="36"/>
        <v>1</v>
      </c>
      <c r="DL30" s="14">
        <f t="shared" si="37"/>
        <v>-0.13373502912865107</v>
      </c>
      <c r="DM30" s="14">
        <f t="shared" si="38"/>
        <v>-0.59248990355544495</v>
      </c>
      <c r="DN30" s="14">
        <f t="shared" si="39"/>
        <v>-0.59248990355544495</v>
      </c>
      <c r="DO30" s="14">
        <f t="shared" si="40"/>
        <v>82.225302893336647</v>
      </c>
      <c r="DP30" s="36">
        <f t="shared" si="41"/>
        <v>0</v>
      </c>
      <c r="DQ30" s="42">
        <f t="shared" si="42"/>
        <v>1</v>
      </c>
      <c r="DR30" s="14">
        <f t="shared" si="43"/>
        <v>-0.18251082695698317</v>
      </c>
      <c r="DS30" s="14">
        <f t="shared" si="44"/>
        <v>-0.80858263512652662</v>
      </c>
      <c r="DT30" s="14">
        <f t="shared" si="45"/>
        <v>-0.80858263512652662</v>
      </c>
      <c r="DU30" s="14">
        <f t="shared" si="46"/>
        <v>75.742520946204195</v>
      </c>
      <c r="DV30" s="36">
        <f t="shared" si="47"/>
        <v>0</v>
      </c>
      <c r="DW30" s="42">
        <f t="shared" si="48"/>
        <v>1</v>
      </c>
      <c r="DX30" s="14">
        <f t="shared" si="49"/>
        <v>-0.19342109017043543</v>
      </c>
      <c r="DY30" s="14">
        <f t="shared" si="50"/>
        <v>-0.85691866826025676</v>
      </c>
      <c r="DZ30" s="14">
        <f t="shared" si="51"/>
        <v>-0.85691866826025676</v>
      </c>
      <c r="EA30" s="14">
        <f t="shared" si="52"/>
        <v>74.292439952192296</v>
      </c>
      <c r="EC30" s="62">
        <f t="shared" si="53"/>
        <v>92.498270914352631</v>
      </c>
      <c r="ED30" s="63">
        <f t="shared" si="54"/>
        <v>87.485181432653633</v>
      </c>
      <c r="EE30" s="63">
        <f t="shared" si="55"/>
        <v>82.225302893336647</v>
      </c>
      <c r="EF30" s="63">
        <f t="shared" si="56"/>
        <v>75.742520946204195</v>
      </c>
      <c r="EG30" s="63">
        <f t="shared" si="57"/>
        <v>74.292439952192296</v>
      </c>
    </row>
    <row r="31" spans="1:137" x14ac:dyDescent="0.3">
      <c r="A31" s="7">
        <v>2000</v>
      </c>
      <c r="B31" s="2" t="s">
        <v>31</v>
      </c>
      <c r="C31" s="4">
        <v>7.7993199999999998</v>
      </c>
      <c r="D31" s="4">
        <v>6.2909699999999997</v>
      </c>
      <c r="E31" s="4">
        <v>50.553780000000003</v>
      </c>
      <c r="BS31" s="2" t="s">
        <v>29</v>
      </c>
      <c r="BT31" s="4">
        <v>9.723279999999999</v>
      </c>
      <c r="BU31" s="1">
        <v>8.5588200000000008</v>
      </c>
      <c r="BV31" s="11">
        <v>7.0561700000000007</v>
      </c>
      <c r="BW31" s="1">
        <v>5.3565800000000001</v>
      </c>
      <c r="BX31" s="12">
        <v>5.0830359999999999</v>
      </c>
      <c r="BY31" s="21">
        <f t="shared" si="18"/>
        <v>4.8197331154207261E-2</v>
      </c>
      <c r="BZ31" s="14">
        <f t="shared" si="18"/>
        <v>-0.16978720031479083</v>
      </c>
      <c r="CA31" s="14">
        <f t="shared" si="18"/>
        <v>-0.45108020841458862</v>
      </c>
      <c r="CB31" s="14">
        <f t="shared" si="18"/>
        <v>-0.76923998190564469</v>
      </c>
      <c r="CC31" s="14">
        <f t="shared" si="18"/>
        <v>-0.82044685949367324</v>
      </c>
      <c r="CD31" s="25">
        <f t="shared" si="19"/>
        <v>0.38636498635945599</v>
      </c>
      <c r="CE31" s="24">
        <f t="shared" si="19"/>
        <v>0.33215753352598243</v>
      </c>
      <c r="CF31" s="24">
        <f t="shared" si="19"/>
        <v>0.26220680185617912</v>
      </c>
      <c r="CG31" s="24">
        <f t="shared" si="19"/>
        <v>0.1830882020234296</v>
      </c>
      <c r="CH31" s="24">
        <f t="shared" si="19"/>
        <v>0.1703542966270401</v>
      </c>
      <c r="CI31" s="49">
        <f t="shared" si="20"/>
        <v>93.18189918156736</v>
      </c>
      <c r="CJ31" s="49">
        <f t="shared" si="20"/>
        <v>89.929452011558951</v>
      </c>
      <c r="CK31" s="49">
        <f t="shared" si="20"/>
        <v>85.732408111370745</v>
      </c>
      <c r="CL31" s="49">
        <f t="shared" si="20"/>
        <v>80.985292121405777</v>
      </c>
      <c r="CM31" s="49">
        <f t="shared" si="20"/>
        <v>80.2212577976224</v>
      </c>
      <c r="CN31" s="25">
        <f t="shared" si="21"/>
        <v>0.12952465733614735</v>
      </c>
      <c r="CO31" s="24">
        <f t="shared" si="21"/>
        <v>7.5317204502673804E-2</v>
      </c>
      <c r="CP31" s="24">
        <f t="shared" si="21"/>
        <v>5.3664728328704841E-3</v>
      </c>
      <c r="CQ31" s="24">
        <f t="shared" si="21"/>
        <v>-7.3752126999879028E-2</v>
      </c>
      <c r="CR31" s="24">
        <f t="shared" si="21"/>
        <v>-8.6486032396268536E-2</v>
      </c>
      <c r="CS31" s="58">
        <f t="shared" si="22"/>
        <v>107.77147944016885</v>
      </c>
      <c r="CT31" s="58">
        <f t="shared" si="22"/>
        <v>104.51903227016042</v>
      </c>
      <c r="CU31" s="58">
        <f t="shared" si="22"/>
        <v>100.32198836997223</v>
      </c>
      <c r="CV31" s="58">
        <f t="shared" si="22"/>
        <v>95.574872380007264</v>
      </c>
      <c r="CW31" s="58">
        <f t="shared" si="22"/>
        <v>94.810838056223886</v>
      </c>
      <c r="CX31" s="36">
        <f t="shared" si="23"/>
        <v>1</v>
      </c>
      <c r="CY31" s="34">
        <f t="shared" si="24"/>
        <v>0</v>
      </c>
      <c r="CZ31" s="14">
        <f t="shared" si="25"/>
        <v>0.24785714693279007</v>
      </c>
      <c r="DA31" s="14">
        <f t="shared" si="26"/>
        <v>1.0980881975242727</v>
      </c>
      <c r="DB31" s="14">
        <f t="shared" si="27"/>
        <v>0.24785714693279007</v>
      </c>
      <c r="DC31" s="14">
        <f t="shared" si="28"/>
        <v>107.4357144079837</v>
      </c>
      <c r="DD31" s="36">
        <f t="shared" si="29"/>
        <v>1</v>
      </c>
      <c r="DE31" s="34">
        <f t="shared" si="30"/>
        <v>0</v>
      </c>
      <c r="DF31" s="14">
        <f t="shared" si="31"/>
        <v>0.18141415178851633</v>
      </c>
      <c r="DG31" s="43">
        <f t="shared" si="32"/>
        <v>0.80372400557352075</v>
      </c>
      <c r="DH31" s="43">
        <f t="shared" si="33"/>
        <v>0.18141415178851633</v>
      </c>
      <c r="DI31" s="43">
        <f t="shared" si="34"/>
        <v>105.44242455365548</v>
      </c>
      <c r="DJ31" s="36">
        <f t="shared" si="35"/>
        <v>1</v>
      </c>
      <c r="DK31" s="34">
        <f t="shared" si="36"/>
        <v>0</v>
      </c>
      <c r="DL31" s="14">
        <f t="shared" si="37"/>
        <v>9.5674352522295864E-2</v>
      </c>
      <c r="DM31" s="14">
        <f t="shared" si="38"/>
        <v>0.42386866229440584</v>
      </c>
      <c r="DN31" s="14">
        <f t="shared" si="39"/>
        <v>9.5674352522295864E-2</v>
      </c>
      <c r="DO31" s="14">
        <f t="shared" si="40"/>
        <v>102.87023057566887</v>
      </c>
      <c r="DP31" s="36">
        <f t="shared" si="41"/>
        <v>0</v>
      </c>
      <c r="DQ31" s="42">
        <f t="shared" si="42"/>
        <v>1</v>
      </c>
      <c r="DR31" s="14">
        <f t="shared" si="43"/>
        <v>-1.3026583816908828E-3</v>
      </c>
      <c r="DS31" s="14">
        <f t="shared" si="44"/>
        <v>-5.7712025335654718E-3</v>
      </c>
      <c r="DT31" s="14">
        <f t="shared" si="45"/>
        <v>-5.7712025335654718E-3</v>
      </c>
      <c r="DU31" s="14">
        <f t="shared" si="46"/>
        <v>99.826863923993031</v>
      </c>
      <c r="DV31" s="36">
        <f t="shared" si="47"/>
        <v>0</v>
      </c>
      <c r="DW31" s="42">
        <f t="shared" si="48"/>
        <v>1</v>
      </c>
      <c r="DX31" s="14">
        <f t="shared" si="49"/>
        <v>-1.6910822392258235E-2</v>
      </c>
      <c r="DY31" s="14">
        <f t="shared" si="50"/>
        <v>-7.4920472171832717E-2</v>
      </c>
      <c r="DZ31" s="14">
        <f t="shared" si="51"/>
        <v>-7.4920472171832717E-2</v>
      </c>
      <c r="EA31" s="14">
        <f t="shared" si="52"/>
        <v>97.752385834845015</v>
      </c>
      <c r="EC31" s="62">
        <f t="shared" si="53"/>
        <v>107.4357144079837</v>
      </c>
      <c r="ED31" s="63">
        <f t="shared" si="54"/>
        <v>105.44242455365548</v>
      </c>
      <c r="EE31" s="63">
        <f t="shared" si="55"/>
        <v>102.87023057566887</v>
      </c>
      <c r="EF31" s="63">
        <f t="shared" si="56"/>
        <v>99.826863923993031</v>
      </c>
      <c r="EG31" s="63">
        <f t="shared" si="57"/>
        <v>97.752385834845015</v>
      </c>
    </row>
    <row r="32" spans="1:137" x14ac:dyDescent="0.3">
      <c r="A32"/>
      <c r="BS32" s="2" t="s">
        <v>30</v>
      </c>
      <c r="BT32" s="4">
        <v>5.1306099999999999</v>
      </c>
      <c r="BU32" s="1">
        <v>4.5108370000000004</v>
      </c>
      <c r="BV32" s="11">
        <v>3.6071899999999997</v>
      </c>
      <c r="BW32" s="1">
        <v>3.0046400000000002</v>
      </c>
      <c r="BX32" s="12">
        <v>2.5729059999999997</v>
      </c>
      <c r="BY32" s="21">
        <f t="shared" si="18"/>
        <v>-0.81154110395024015</v>
      </c>
      <c r="BZ32" s="14">
        <f t="shared" si="18"/>
        <v>-0.92756134253476474</v>
      </c>
      <c r="CA32" s="14">
        <f t="shared" si="18"/>
        <v>-1.0967222135894736</v>
      </c>
      <c r="CB32" s="14">
        <f t="shared" si="18"/>
        <v>-1.209518341783353</v>
      </c>
      <c r="CC32" s="14">
        <f t="shared" si="18"/>
        <v>-1.2903380639801107</v>
      </c>
      <c r="CD32" s="25">
        <f t="shared" si="19"/>
        <v>0.17256894149341565</v>
      </c>
      <c r="CE32" s="24">
        <f t="shared" si="19"/>
        <v>0.14371752910916849</v>
      </c>
      <c r="CF32" s="24">
        <f t="shared" si="19"/>
        <v>0.10165133350725002</v>
      </c>
      <c r="CG32" s="24">
        <f t="shared" si="19"/>
        <v>7.3601678985145774E-2</v>
      </c>
      <c r="CH32" s="24">
        <f t="shared" si="19"/>
        <v>5.3503779150366616E-2</v>
      </c>
      <c r="CI32" s="49">
        <f t="shared" si="20"/>
        <v>80.35413648960494</v>
      </c>
      <c r="CJ32" s="49">
        <f t="shared" si="20"/>
        <v>78.623051746550104</v>
      </c>
      <c r="CK32" s="49">
        <f t="shared" si="20"/>
        <v>76.099080010435003</v>
      </c>
      <c r="CL32" s="49">
        <f t="shared" si="20"/>
        <v>74.416100739108742</v>
      </c>
      <c r="CM32" s="49">
        <f t="shared" si="20"/>
        <v>73.210226749021999</v>
      </c>
      <c r="CN32" s="25">
        <f t="shared" si="21"/>
        <v>-8.427138752989298E-2</v>
      </c>
      <c r="CO32" s="24">
        <f t="shared" si="21"/>
        <v>-0.11312279991414012</v>
      </c>
      <c r="CP32" s="24">
        <f t="shared" si="21"/>
        <v>-0.15518899551605861</v>
      </c>
      <c r="CQ32" s="24">
        <f t="shared" si="21"/>
        <v>-0.18323865003816286</v>
      </c>
      <c r="CR32" s="24">
        <f t="shared" si="21"/>
        <v>-0.203336549872942</v>
      </c>
      <c r="CS32" s="58">
        <f t="shared" si="22"/>
        <v>94.943716748206427</v>
      </c>
      <c r="CT32" s="58">
        <f t="shared" si="22"/>
        <v>93.21263200515159</v>
      </c>
      <c r="CU32" s="58">
        <f t="shared" si="22"/>
        <v>90.68866026903649</v>
      </c>
      <c r="CV32" s="58">
        <f t="shared" si="22"/>
        <v>89.005680997710229</v>
      </c>
      <c r="CW32" s="58">
        <f t="shared" si="22"/>
        <v>87.799807007623485</v>
      </c>
      <c r="CX32" s="36">
        <f t="shared" si="23"/>
        <v>0</v>
      </c>
      <c r="CY32" s="34">
        <f t="shared" si="24"/>
        <v>1</v>
      </c>
      <c r="CZ32" s="14">
        <f t="shared" si="25"/>
        <v>-1.4196294584524448E-2</v>
      </c>
      <c r="DA32" s="14">
        <f t="shared" si="26"/>
        <v>-6.2894226471795711E-2</v>
      </c>
      <c r="DB32" s="14">
        <f t="shared" si="27"/>
        <v>-6.2894226471795711E-2</v>
      </c>
      <c r="DC32" s="14">
        <f t="shared" si="28"/>
        <v>98.113173205846124</v>
      </c>
      <c r="DD32" s="36">
        <f t="shared" si="29"/>
        <v>0</v>
      </c>
      <c r="DE32" s="34">
        <f t="shared" si="30"/>
        <v>1</v>
      </c>
      <c r="DF32" s="14">
        <f t="shared" si="31"/>
        <v>-4.9559960515129182E-2</v>
      </c>
      <c r="DG32" s="43">
        <f t="shared" si="32"/>
        <v>-0.21956682865469038</v>
      </c>
      <c r="DH32" s="43">
        <f t="shared" si="33"/>
        <v>-0.21956682865469038</v>
      </c>
      <c r="DI32" s="43">
        <f t="shared" si="34"/>
        <v>93.412995140359286</v>
      </c>
      <c r="DJ32" s="36">
        <f t="shared" si="35"/>
        <v>0</v>
      </c>
      <c r="DK32" s="34">
        <f t="shared" si="36"/>
        <v>1</v>
      </c>
      <c r="DL32" s="14">
        <f t="shared" si="37"/>
        <v>-0.10112121056505591</v>
      </c>
      <c r="DM32" s="14">
        <f t="shared" si="38"/>
        <v>-0.44800002426786883</v>
      </c>
      <c r="DN32" s="14">
        <f t="shared" si="39"/>
        <v>-0.44800002426786883</v>
      </c>
      <c r="DO32" s="14">
        <f t="shared" si="40"/>
        <v>86.559999271963932</v>
      </c>
      <c r="DP32" s="36">
        <f t="shared" si="41"/>
        <v>0</v>
      </c>
      <c r="DQ32" s="42">
        <f t="shared" si="42"/>
        <v>1</v>
      </c>
      <c r="DR32" s="14">
        <f t="shared" si="43"/>
        <v>-0.13550214827367807</v>
      </c>
      <c r="DS32" s="14">
        <f t="shared" si="44"/>
        <v>-0.60031881912550733</v>
      </c>
      <c r="DT32" s="14">
        <f t="shared" si="45"/>
        <v>-0.60031881912550733</v>
      </c>
      <c r="DU32" s="14">
        <f t="shared" si="46"/>
        <v>81.990435426234782</v>
      </c>
      <c r="DV32" s="36">
        <f t="shared" si="47"/>
        <v>0</v>
      </c>
      <c r="DW32" s="42">
        <f t="shared" si="48"/>
        <v>1</v>
      </c>
      <c r="DX32" s="14">
        <f t="shared" si="49"/>
        <v>-0.1601364852759091</v>
      </c>
      <c r="DY32" s="14">
        <f t="shared" si="50"/>
        <v>-0.70945698621382836</v>
      </c>
      <c r="DZ32" s="14">
        <f t="shared" si="51"/>
        <v>-0.70945698621382836</v>
      </c>
      <c r="EA32" s="14">
        <f t="shared" si="52"/>
        <v>78.716290413585142</v>
      </c>
      <c r="EC32" s="62">
        <f t="shared" si="53"/>
        <v>98.113173205846124</v>
      </c>
      <c r="ED32" s="63">
        <f t="shared" si="54"/>
        <v>93.412995140359286</v>
      </c>
      <c r="EE32" s="63">
        <f t="shared" si="55"/>
        <v>86.559999271963932</v>
      </c>
      <c r="EF32" s="63">
        <f t="shared" si="56"/>
        <v>81.990435426234782</v>
      </c>
      <c r="EG32" s="63">
        <f t="shared" si="57"/>
        <v>78.716290413585142</v>
      </c>
    </row>
    <row r="33" spans="1:137" x14ac:dyDescent="0.3">
      <c r="A33" s="7">
        <v>2000</v>
      </c>
      <c r="B33" s="5" t="s">
        <v>75</v>
      </c>
      <c r="C33" s="35">
        <f>AVERAGE(C34:C41)</f>
        <v>15.262285000000002</v>
      </c>
      <c r="D33" s="35">
        <f t="shared" ref="D33:E33" si="120">AVERAGE(D34:D41)</f>
        <v>9.5453062500000012</v>
      </c>
      <c r="E33" s="35">
        <f t="shared" si="120"/>
        <v>60.963101250000008</v>
      </c>
      <c r="BS33" s="2" t="s">
        <v>31</v>
      </c>
      <c r="BT33" s="4">
        <v>7.7993199999999998</v>
      </c>
      <c r="BU33" s="1">
        <v>6.6725050000000001</v>
      </c>
      <c r="BV33" s="11">
        <v>5.1929500000000006</v>
      </c>
      <c r="BW33" s="1">
        <v>3.9485999999999999</v>
      </c>
      <c r="BX33" s="12">
        <v>3.34789</v>
      </c>
      <c r="BY33" s="21">
        <f t="shared" si="18"/>
        <v>-0.31196404765235891</v>
      </c>
      <c r="BZ33" s="14">
        <f t="shared" si="18"/>
        <v>-0.52290151207985269</v>
      </c>
      <c r="CA33" s="14">
        <f t="shared" si="18"/>
        <v>-0.79987118339326313</v>
      </c>
      <c r="CB33" s="14">
        <f t="shared" si="18"/>
        <v>-1.0328109595413903</v>
      </c>
      <c r="CC33" s="14">
        <f t="shared" si="18"/>
        <v>-1.1452626434968223</v>
      </c>
      <c r="CD33" s="25">
        <f t="shared" si="19"/>
        <v>0.29680160852467424</v>
      </c>
      <c r="CE33" s="24">
        <f t="shared" si="19"/>
        <v>0.24434658991986985</v>
      </c>
      <c r="CF33" s="24">
        <f t="shared" si="19"/>
        <v>0.17547096698990225</v>
      </c>
      <c r="CG33" s="24">
        <f t="shared" si="19"/>
        <v>0.11754450843114285</v>
      </c>
      <c r="CH33" s="24">
        <f t="shared" si="19"/>
        <v>8.9580508816217527E-2</v>
      </c>
      <c r="CI33" s="49">
        <f t="shared" si="20"/>
        <v>87.808096511480457</v>
      </c>
      <c r="CJ33" s="49">
        <f t="shared" si="20"/>
        <v>84.660795395192196</v>
      </c>
      <c r="CK33" s="49">
        <f t="shared" si="20"/>
        <v>80.52825801939413</v>
      </c>
      <c r="CL33" s="49">
        <f t="shared" si="20"/>
        <v>77.052670505868576</v>
      </c>
      <c r="CM33" s="49">
        <f t="shared" si="20"/>
        <v>75.37483052897305</v>
      </c>
      <c r="CN33" s="25">
        <f t="shared" si="21"/>
        <v>3.9961279501365653E-2</v>
      </c>
      <c r="CO33" s="24">
        <f t="shared" si="21"/>
        <v>-1.2493739103438789E-2</v>
      </c>
      <c r="CP33" s="24">
        <f t="shared" si="21"/>
        <v>-8.1369362033406376E-2</v>
      </c>
      <c r="CQ33" s="24">
        <f t="shared" si="21"/>
        <v>-0.13929582059216578</v>
      </c>
      <c r="CR33" s="24">
        <f t="shared" si="21"/>
        <v>-0.1672598202070911</v>
      </c>
      <c r="CS33" s="58">
        <f t="shared" si="22"/>
        <v>102.39767677008194</v>
      </c>
      <c r="CT33" s="58">
        <f t="shared" si="22"/>
        <v>99.250375653793668</v>
      </c>
      <c r="CU33" s="58">
        <f t="shared" si="22"/>
        <v>95.117838277995617</v>
      </c>
      <c r="CV33" s="58">
        <f t="shared" si="22"/>
        <v>91.642250764470049</v>
      </c>
      <c r="CW33" s="58">
        <f t="shared" si="22"/>
        <v>89.964410787574536</v>
      </c>
      <c r="CX33" s="36">
        <f t="shared" si="23"/>
        <v>1</v>
      </c>
      <c r="CY33" s="34">
        <f t="shared" si="24"/>
        <v>0</v>
      </c>
      <c r="CZ33" s="14">
        <f t="shared" si="25"/>
        <v>0.13807779432490569</v>
      </c>
      <c r="DA33" s="14">
        <f t="shared" si="26"/>
        <v>0.61172977323698985</v>
      </c>
      <c r="DB33" s="14">
        <f t="shared" si="27"/>
        <v>0.13807779432490569</v>
      </c>
      <c r="DC33" s="14">
        <f t="shared" si="28"/>
        <v>104.14233382974717</v>
      </c>
      <c r="DD33" s="36">
        <f t="shared" si="29"/>
        <v>1</v>
      </c>
      <c r="DE33" s="34">
        <f t="shared" si="30"/>
        <v>0</v>
      </c>
      <c r="DF33" s="14">
        <f t="shared" si="31"/>
        <v>7.3782787563406893E-2</v>
      </c>
      <c r="DG33" s="43">
        <f t="shared" si="32"/>
        <v>0.32688187210428715</v>
      </c>
      <c r="DH33" s="43">
        <f t="shared" si="33"/>
        <v>7.3782787563406893E-2</v>
      </c>
      <c r="DI33" s="43">
        <f t="shared" si="34"/>
        <v>102.2134836269022</v>
      </c>
      <c r="DJ33" s="36">
        <f t="shared" si="35"/>
        <v>0</v>
      </c>
      <c r="DK33" s="34">
        <f t="shared" si="36"/>
        <v>1</v>
      </c>
      <c r="DL33" s="14">
        <f t="shared" si="37"/>
        <v>-1.0639232669736411E-2</v>
      </c>
      <c r="DM33" s="14">
        <f t="shared" si="38"/>
        <v>-4.7135279211941258E-2</v>
      </c>
      <c r="DN33" s="14">
        <f t="shared" si="39"/>
        <v>-4.7135279211941258E-2</v>
      </c>
      <c r="DO33" s="14">
        <f t="shared" si="40"/>
        <v>98.585941623641759</v>
      </c>
      <c r="DP33" s="36">
        <f t="shared" si="41"/>
        <v>0</v>
      </c>
      <c r="DQ33" s="42">
        <f t="shared" si="42"/>
        <v>1</v>
      </c>
      <c r="DR33" s="14">
        <f t="shared" si="43"/>
        <v>-8.1640676264000872E-2</v>
      </c>
      <c r="DS33" s="14">
        <f t="shared" si="44"/>
        <v>-0.36169488817568324</v>
      </c>
      <c r="DT33" s="14">
        <f t="shared" si="45"/>
        <v>-0.36169488817568324</v>
      </c>
      <c r="DU33" s="14">
        <f t="shared" si="46"/>
        <v>89.149153354729506</v>
      </c>
      <c r="DV33" s="36">
        <f t="shared" si="47"/>
        <v>0</v>
      </c>
      <c r="DW33" s="42">
        <f t="shared" si="48"/>
        <v>1</v>
      </c>
      <c r="DX33" s="14">
        <f t="shared" si="49"/>
        <v>-0.11591662529884683</v>
      </c>
      <c r="DY33" s="14">
        <f t="shared" si="50"/>
        <v>-0.51354854888256574</v>
      </c>
      <c r="DZ33" s="14">
        <f t="shared" si="51"/>
        <v>-0.51354854888256574</v>
      </c>
      <c r="EA33" s="14">
        <f t="shared" si="52"/>
        <v>84.593543533523032</v>
      </c>
      <c r="EC33" s="62">
        <f t="shared" si="53"/>
        <v>104.14233382974717</v>
      </c>
      <c r="ED33" s="63">
        <f t="shared" si="54"/>
        <v>102.2134836269022</v>
      </c>
      <c r="EE33" s="63">
        <f t="shared" si="55"/>
        <v>98.585941623641759</v>
      </c>
      <c r="EF33" s="63">
        <f t="shared" si="56"/>
        <v>89.149153354729506</v>
      </c>
      <c r="EG33" s="63">
        <f t="shared" si="57"/>
        <v>84.593543533523032</v>
      </c>
    </row>
    <row r="34" spans="1:137" x14ac:dyDescent="0.3">
      <c r="A34" s="7">
        <v>2000</v>
      </c>
      <c r="B34" s="2" t="s">
        <v>6</v>
      </c>
      <c r="C34" s="4">
        <v>11.801390000000001</v>
      </c>
      <c r="D34" s="4">
        <v>8.1357700000000008</v>
      </c>
      <c r="E34" s="4">
        <v>57.704630000000002</v>
      </c>
      <c r="BS34" s="2" t="s">
        <v>32</v>
      </c>
      <c r="BT34" s="4">
        <v>14.853160000000001</v>
      </c>
      <c r="BU34" s="1">
        <v>13.407920000000001</v>
      </c>
      <c r="BV34" s="11">
        <v>11.437100000000001</v>
      </c>
      <c r="BW34" s="1">
        <v>9.4424499999999991</v>
      </c>
      <c r="BX34" s="12">
        <v>8.490988999999999</v>
      </c>
      <c r="BY34" s="21">
        <f t="shared" si="18"/>
        <v>1.0085003800285233</v>
      </c>
      <c r="BZ34" s="14">
        <f t="shared" si="18"/>
        <v>0.73795440656420908</v>
      </c>
      <c r="CA34" s="14">
        <f t="shared" si="18"/>
        <v>0.36902093155456389</v>
      </c>
      <c r="CB34" s="14">
        <f t="shared" si="18"/>
        <v>-4.3734707388923787E-3</v>
      </c>
      <c r="CC34" s="14">
        <f t="shared" si="18"/>
        <v>-0.18248502484639692</v>
      </c>
      <c r="CD34" s="25">
        <f t="shared" si="19"/>
        <v>0.62516900551114851</v>
      </c>
      <c r="CE34" s="24">
        <f t="shared" si="19"/>
        <v>0.55789080004848812</v>
      </c>
      <c r="CF34" s="24">
        <f t="shared" si="19"/>
        <v>0.46614601517544269</v>
      </c>
      <c r="CG34" s="24">
        <f t="shared" si="19"/>
        <v>0.37329190615126984</v>
      </c>
      <c r="CH34" s="24">
        <f t="shared" si="19"/>
        <v>0.3289998933037786</v>
      </c>
      <c r="CI34" s="49">
        <f t="shared" si="20"/>
        <v>107.51014033066892</v>
      </c>
      <c r="CJ34" s="49">
        <f t="shared" si="20"/>
        <v>103.47344800290929</v>
      </c>
      <c r="CK34" s="49">
        <f t="shared" si="20"/>
        <v>97.968760910526555</v>
      </c>
      <c r="CL34" s="49">
        <f t="shared" si="20"/>
        <v>92.397514369076191</v>
      </c>
      <c r="CM34" s="49">
        <f t="shared" si="20"/>
        <v>89.739993598226718</v>
      </c>
      <c r="CN34" s="25">
        <f t="shared" si="21"/>
        <v>0.36832867648783985</v>
      </c>
      <c r="CO34" s="24">
        <f t="shared" si="21"/>
        <v>0.30105047102517951</v>
      </c>
      <c r="CP34" s="24">
        <f t="shared" si="21"/>
        <v>0.20930568615213407</v>
      </c>
      <c r="CQ34" s="24">
        <f t="shared" si="21"/>
        <v>0.11645157712796125</v>
      </c>
      <c r="CR34" s="24">
        <f t="shared" si="21"/>
        <v>7.215956428046999E-2</v>
      </c>
      <c r="CS34" s="58">
        <f t="shared" si="22"/>
        <v>122.09972058927039</v>
      </c>
      <c r="CT34" s="58">
        <f t="shared" si="22"/>
        <v>118.06302826151077</v>
      </c>
      <c r="CU34" s="58">
        <f t="shared" si="22"/>
        <v>112.55834116912804</v>
      </c>
      <c r="CV34" s="58">
        <f t="shared" si="22"/>
        <v>106.98709462767768</v>
      </c>
      <c r="CW34" s="58">
        <f t="shared" si="22"/>
        <v>104.3295738568282</v>
      </c>
      <c r="CX34" s="36">
        <f t="shared" si="23"/>
        <v>1</v>
      </c>
      <c r="CY34" s="34">
        <f t="shared" si="24"/>
        <v>0</v>
      </c>
      <c r="CZ34" s="14">
        <f t="shared" si="25"/>
        <v>0.54056328705843426</v>
      </c>
      <c r="DA34" s="14">
        <f t="shared" si="26"/>
        <v>2.3948720982201541</v>
      </c>
      <c r="DB34" s="14">
        <f t="shared" si="27"/>
        <v>0.54056328705843426</v>
      </c>
      <c r="DC34" s="14">
        <f t="shared" si="28"/>
        <v>116.21689861175302</v>
      </c>
      <c r="DD34" s="36">
        <f t="shared" si="29"/>
        <v>1</v>
      </c>
      <c r="DE34" s="34">
        <f t="shared" si="30"/>
        <v>0</v>
      </c>
      <c r="DF34" s="14">
        <f t="shared" si="31"/>
        <v>0.45809924853215567</v>
      </c>
      <c r="DG34" s="43">
        <f t="shared" si="32"/>
        <v>2.0295294460252267</v>
      </c>
      <c r="DH34" s="43">
        <f t="shared" si="33"/>
        <v>0.45809924853215567</v>
      </c>
      <c r="DI34" s="43">
        <f t="shared" si="34"/>
        <v>113.74297745596468</v>
      </c>
      <c r="DJ34" s="36">
        <f t="shared" si="35"/>
        <v>1</v>
      </c>
      <c r="DK34" s="34">
        <f t="shared" si="36"/>
        <v>0</v>
      </c>
      <c r="DL34" s="14">
        <f t="shared" si="37"/>
        <v>0.34564610828668757</v>
      </c>
      <c r="DM34" s="14">
        <f t="shared" si="38"/>
        <v>1.5313252683116239</v>
      </c>
      <c r="DN34" s="14">
        <f t="shared" si="39"/>
        <v>0.34564610828668757</v>
      </c>
      <c r="DO34" s="14">
        <f t="shared" si="40"/>
        <v>110.36938324860063</v>
      </c>
      <c r="DP34" s="36">
        <f t="shared" si="41"/>
        <v>1</v>
      </c>
      <c r="DQ34" s="42">
        <f t="shared" si="42"/>
        <v>0</v>
      </c>
      <c r="DR34" s="14">
        <f t="shared" si="43"/>
        <v>0.23183325059769361</v>
      </c>
      <c r="DS34" s="14">
        <f t="shared" si="44"/>
        <v>1.0270970977651313</v>
      </c>
      <c r="DT34" s="14">
        <f t="shared" si="45"/>
        <v>0.23183325059769361</v>
      </c>
      <c r="DU34" s="14">
        <f t="shared" si="46"/>
        <v>106.95499751793081</v>
      </c>
      <c r="DV34" s="36">
        <f t="shared" si="47"/>
        <v>1</v>
      </c>
      <c r="DW34" s="42">
        <f t="shared" si="48"/>
        <v>0</v>
      </c>
      <c r="DX34" s="14">
        <f t="shared" si="49"/>
        <v>0.17754377856519277</v>
      </c>
      <c r="DY34" s="14">
        <f t="shared" si="50"/>
        <v>0.78657698678007826</v>
      </c>
      <c r="DZ34" s="14">
        <f t="shared" si="51"/>
        <v>0.17754377856519277</v>
      </c>
      <c r="EA34" s="14">
        <f t="shared" si="52"/>
        <v>105.32631335695578</v>
      </c>
      <c r="EC34" s="62">
        <f t="shared" si="53"/>
        <v>116.21689861175302</v>
      </c>
      <c r="ED34" s="63">
        <f t="shared" si="54"/>
        <v>113.74297745596468</v>
      </c>
      <c r="EE34" s="63">
        <f t="shared" si="55"/>
        <v>110.36938324860063</v>
      </c>
      <c r="EF34" s="63">
        <f t="shared" si="56"/>
        <v>106.95499751793081</v>
      </c>
      <c r="EG34" s="63">
        <f t="shared" si="57"/>
        <v>105.32631335695578</v>
      </c>
    </row>
    <row r="35" spans="1:137" x14ac:dyDescent="0.3">
      <c r="A35" s="7">
        <v>2000</v>
      </c>
      <c r="B35" s="2" t="s">
        <v>9</v>
      </c>
      <c r="C35" s="4">
        <v>22.905110000000001</v>
      </c>
      <c r="D35" s="4">
        <v>15.891930000000002</v>
      </c>
      <c r="E35" s="4">
        <v>71.377510000000001</v>
      </c>
      <c r="BS35" s="2" t="s">
        <v>33</v>
      </c>
      <c r="BT35" s="4">
        <v>12.286490000000001</v>
      </c>
      <c r="BU35" s="1">
        <v>10.87228</v>
      </c>
      <c r="BV35" s="11">
        <v>9.2329799999999995</v>
      </c>
      <c r="BW35" s="1">
        <v>7.4128100000000003</v>
      </c>
      <c r="BX35" s="12">
        <v>5.9860559999999996</v>
      </c>
      <c r="BY35" s="21">
        <f t="shared" si="18"/>
        <v>0.52802500312804224</v>
      </c>
      <c r="BZ35" s="14">
        <f t="shared" si="18"/>
        <v>0.26328778222842142</v>
      </c>
      <c r="CA35" s="14">
        <f t="shared" si="18"/>
        <v>-4.3585826514797962E-2</v>
      </c>
      <c r="CB35" s="14">
        <f t="shared" si="18"/>
        <v>-0.38431792950152716</v>
      </c>
      <c r="CC35" s="14">
        <f t="shared" si="18"/>
        <v>-0.65140336155717493</v>
      </c>
      <c r="CD35" s="25">
        <f t="shared" si="19"/>
        <v>0.505686461701922</v>
      </c>
      <c r="CE35" s="24">
        <f t="shared" si="19"/>
        <v>0.43985275176630656</v>
      </c>
      <c r="CF35" s="24">
        <f t="shared" si="19"/>
        <v>0.36354074669106712</v>
      </c>
      <c r="CG35" s="24">
        <f t="shared" si="19"/>
        <v>0.27880895734329758</v>
      </c>
      <c r="CH35" s="24">
        <f t="shared" si="19"/>
        <v>0.21239130438830567</v>
      </c>
      <c r="CI35" s="49">
        <f t="shared" si="20"/>
        <v>100.34118770211532</v>
      </c>
      <c r="CJ35" s="49">
        <f t="shared" si="20"/>
        <v>96.391165105978388</v>
      </c>
      <c r="CK35" s="49">
        <f t="shared" si="20"/>
        <v>91.812444801464025</v>
      </c>
      <c r="CL35" s="49">
        <f t="shared" si="20"/>
        <v>86.728537440597847</v>
      </c>
      <c r="CM35" s="49">
        <f t="shared" si="20"/>
        <v>82.743478263298343</v>
      </c>
      <c r="CN35" s="25">
        <f t="shared" si="21"/>
        <v>0.24884613267861344</v>
      </c>
      <c r="CO35" s="24">
        <f t="shared" si="21"/>
        <v>0.18301242274299798</v>
      </c>
      <c r="CP35" s="24">
        <f t="shared" si="21"/>
        <v>0.10670041766775849</v>
      </c>
      <c r="CQ35" s="24">
        <f t="shared" si="21"/>
        <v>2.1968628319988994E-2</v>
      </c>
      <c r="CR35" s="24">
        <f t="shared" si="21"/>
        <v>-4.4449024635002929E-2</v>
      </c>
      <c r="CS35" s="58">
        <f t="shared" si="22"/>
        <v>114.93076796071681</v>
      </c>
      <c r="CT35" s="58">
        <f t="shared" si="22"/>
        <v>110.98074536457987</v>
      </c>
      <c r="CU35" s="58">
        <f t="shared" si="22"/>
        <v>106.40202506006551</v>
      </c>
      <c r="CV35" s="58">
        <f t="shared" si="22"/>
        <v>101.31811769919933</v>
      </c>
      <c r="CW35" s="58">
        <f t="shared" si="22"/>
        <v>97.333058521899829</v>
      </c>
      <c r="CX35" s="36">
        <f t="shared" si="23"/>
        <v>1</v>
      </c>
      <c r="CY35" s="34">
        <f t="shared" si="24"/>
        <v>0</v>
      </c>
      <c r="CZ35" s="14">
        <f t="shared" si="25"/>
        <v>0.39411150481863777</v>
      </c>
      <c r="DA35" s="14">
        <f t="shared" si="26"/>
        <v>1.7460428206543832</v>
      </c>
      <c r="DB35" s="14">
        <f t="shared" si="27"/>
        <v>0.39411150481863777</v>
      </c>
      <c r="DC35" s="14">
        <f t="shared" si="28"/>
        <v>111.82334514455913</v>
      </c>
      <c r="DD35" s="36">
        <f t="shared" si="29"/>
        <v>1</v>
      </c>
      <c r="DE35" s="34">
        <f t="shared" si="30"/>
        <v>0</v>
      </c>
      <c r="DF35" s="14">
        <f t="shared" si="31"/>
        <v>0.31341800898109634</v>
      </c>
      <c r="DG35" s="43">
        <f t="shared" si="32"/>
        <v>1.3885442514474773</v>
      </c>
      <c r="DH35" s="43">
        <f t="shared" si="33"/>
        <v>0.31341800898109634</v>
      </c>
      <c r="DI35" s="43">
        <f t="shared" si="34"/>
        <v>109.40254026943289</v>
      </c>
      <c r="DJ35" s="36">
        <f t="shared" si="35"/>
        <v>1</v>
      </c>
      <c r="DK35" s="34">
        <f t="shared" si="36"/>
        <v>0</v>
      </c>
      <c r="DL35" s="14">
        <f t="shared" si="37"/>
        <v>0.21988108891513602</v>
      </c>
      <c r="DM35" s="14">
        <f t="shared" si="38"/>
        <v>0.9741451137657462</v>
      </c>
      <c r="DN35" s="14">
        <f t="shared" si="39"/>
        <v>0.21988108891513602</v>
      </c>
      <c r="DO35" s="14">
        <f t="shared" si="40"/>
        <v>106.59643266745408</v>
      </c>
      <c r="DP35" s="36">
        <f t="shared" si="41"/>
        <v>1</v>
      </c>
      <c r="DQ35" s="42">
        <f t="shared" si="42"/>
        <v>0</v>
      </c>
      <c r="DR35" s="14">
        <f t="shared" si="43"/>
        <v>0.11602389633509648</v>
      </c>
      <c r="DS35" s="14">
        <f t="shared" si="44"/>
        <v>0.5140237946452948</v>
      </c>
      <c r="DT35" s="14">
        <f t="shared" si="45"/>
        <v>0.11602389633509648</v>
      </c>
      <c r="DU35" s="14">
        <f t="shared" si="46"/>
        <v>103.48071689005289</v>
      </c>
      <c r="DV35" s="36">
        <f t="shared" si="47"/>
        <v>1</v>
      </c>
      <c r="DW35" s="42">
        <f t="shared" si="48"/>
        <v>0</v>
      </c>
      <c r="DX35" s="14">
        <f t="shared" si="49"/>
        <v>3.4614651625897941E-2</v>
      </c>
      <c r="DY35" s="14">
        <f t="shared" si="50"/>
        <v>0.15335422392366935</v>
      </c>
      <c r="DZ35" s="14">
        <f t="shared" si="51"/>
        <v>3.4614651625897941E-2</v>
      </c>
      <c r="EA35" s="14">
        <f t="shared" si="52"/>
        <v>101.03843954877694</v>
      </c>
      <c r="EC35" s="62">
        <f t="shared" si="53"/>
        <v>111.82334514455913</v>
      </c>
      <c r="ED35" s="63">
        <f t="shared" si="54"/>
        <v>109.40254026943289</v>
      </c>
      <c r="EE35" s="63">
        <f t="shared" si="55"/>
        <v>106.59643266745408</v>
      </c>
      <c r="EF35" s="63">
        <f t="shared" si="56"/>
        <v>103.48071689005289</v>
      </c>
      <c r="EG35" s="63">
        <f t="shared" si="57"/>
        <v>101.03843954877694</v>
      </c>
    </row>
    <row r="36" spans="1:137" x14ac:dyDescent="0.3">
      <c r="A36" s="7">
        <v>2000</v>
      </c>
      <c r="B36" s="2" t="s">
        <v>14</v>
      </c>
      <c r="C36" s="4">
        <v>21.547499999999999</v>
      </c>
      <c r="D36" s="4">
        <v>11.088470000000001</v>
      </c>
      <c r="E36" s="4">
        <v>63.917120000000004</v>
      </c>
      <c r="BS36" s="2" t="s">
        <v>34</v>
      </c>
      <c r="BT36" s="4">
        <v>7.9649200000000002</v>
      </c>
      <c r="BU36" s="1">
        <v>7.1915509999999996</v>
      </c>
      <c r="BV36" s="11">
        <v>5.5475399999999997</v>
      </c>
      <c r="BW36" s="1">
        <v>4.3876499999999998</v>
      </c>
      <c r="BX36" s="12">
        <v>3.7519499999999999</v>
      </c>
      <c r="BY36" s="21">
        <f t="shared" si="18"/>
        <v>-0.28096406619205438</v>
      </c>
      <c r="BZ36" s="14">
        <f t="shared" si="18"/>
        <v>-0.42573716197692291</v>
      </c>
      <c r="CA36" s="14">
        <f t="shared" si="18"/>
        <v>-0.73349266028934201</v>
      </c>
      <c r="CB36" s="14">
        <f t="shared" si="18"/>
        <v>-0.95062169710089117</v>
      </c>
      <c r="CC36" s="14">
        <f t="shared" si="18"/>
        <v>-1.069623437525502</v>
      </c>
      <c r="CD36" s="25">
        <f t="shared" si="19"/>
        <v>0.30451055017077916</v>
      </c>
      <c r="CE36" s="24">
        <f t="shared" si="19"/>
        <v>0.26850900130660976</v>
      </c>
      <c r="CF36" s="24">
        <f t="shared" si="19"/>
        <v>0.19197769173804416</v>
      </c>
      <c r="CG36" s="24">
        <f t="shared" si="19"/>
        <v>0.13798297962511827</v>
      </c>
      <c r="CH36" s="24">
        <f t="shared" si="19"/>
        <v>0.10839014022639336</v>
      </c>
      <c r="CI36" s="49">
        <f t="shared" si="20"/>
        <v>88.270633010246755</v>
      </c>
      <c r="CJ36" s="49">
        <f t="shared" si="20"/>
        <v>86.110540078396582</v>
      </c>
      <c r="CK36" s="49">
        <f t="shared" si="20"/>
        <v>81.518661504282647</v>
      </c>
      <c r="CL36" s="49">
        <f t="shared" si="20"/>
        <v>78.278978777507092</v>
      </c>
      <c r="CM36" s="49">
        <f t="shared" si="20"/>
        <v>76.5034084135836</v>
      </c>
      <c r="CN36" s="25">
        <f t="shared" si="21"/>
        <v>4.7670221147470507E-2</v>
      </c>
      <c r="CO36" s="24">
        <f t="shared" si="21"/>
        <v>1.1668672283301099E-2</v>
      </c>
      <c r="CP36" s="24">
        <f t="shared" si="21"/>
        <v>-6.4862637285264438E-2</v>
      </c>
      <c r="CQ36" s="24">
        <f t="shared" si="21"/>
        <v>-0.11885734939819037</v>
      </c>
      <c r="CR36" s="24">
        <f t="shared" si="21"/>
        <v>-0.14845018879691527</v>
      </c>
      <c r="CS36" s="58">
        <f t="shared" si="22"/>
        <v>102.86021326884823</v>
      </c>
      <c r="CT36" s="58">
        <f t="shared" si="22"/>
        <v>100.70012033699807</v>
      </c>
      <c r="CU36" s="58">
        <f t="shared" si="22"/>
        <v>96.108241762884134</v>
      </c>
      <c r="CV36" s="58">
        <f t="shared" si="22"/>
        <v>92.868559036108579</v>
      </c>
      <c r="CW36" s="58">
        <f t="shared" si="22"/>
        <v>91.092988672185086</v>
      </c>
      <c r="CX36" s="36">
        <f t="shared" si="23"/>
        <v>1</v>
      </c>
      <c r="CY36" s="34">
        <f t="shared" si="24"/>
        <v>0</v>
      </c>
      <c r="CZ36" s="14">
        <f t="shared" si="25"/>
        <v>0.14752677496476604</v>
      </c>
      <c r="DA36" s="14">
        <f t="shared" si="26"/>
        <v>0.65359184680503402</v>
      </c>
      <c r="DB36" s="14">
        <f t="shared" si="27"/>
        <v>0.14752677496476604</v>
      </c>
      <c r="DC36" s="14">
        <f t="shared" si="28"/>
        <v>104.42580324894298</v>
      </c>
      <c r="DD36" s="36">
        <f t="shared" si="29"/>
        <v>1</v>
      </c>
      <c r="DE36" s="34">
        <f t="shared" si="30"/>
        <v>0</v>
      </c>
      <c r="DF36" s="14">
        <f t="shared" si="31"/>
        <v>0.10339906537256711</v>
      </c>
      <c r="DG36" s="43">
        <f t="shared" si="32"/>
        <v>0.45809166580717953</v>
      </c>
      <c r="DH36" s="43">
        <f t="shared" si="33"/>
        <v>0.10339906537256711</v>
      </c>
      <c r="DI36" s="43">
        <f t="shared" si="34"/>
        <v>103.10197196117701</v>
      </c>
      <c r="DJ36" s="36">
        <f t="shared" si="35"/>
        <v>1</v>
      </c>
      <c r="DK36" s="34">
        <f t="shared" si="36"/>
        <v>0</v>
      </c>
      <c r="DL36" s="14">
        <f t="shared" si="37"/>
        <v>9.5933400663026115E-3</v>
      </c>
      <c r="DM36" s="14">
        <f t="shared" si="38"/>
        <v>4.2501633025333552E-2</v>
      </c>
      <c r="DN36" s="14">
        <f t="shared" si="39"/>
        <v>9.5933400663026115E-3</v>
      </c>
      <c r="DO36" s="14">
        <f t="shared" si="40"/>
        <v>100.28780020198907</v>
      </c>
      <c r="DP36" s="36">
        <f t="shared" si="41"/>
        <v>0</v>
      </c>
      <c r="DQ36" s="42">
        <f t="shared" si="42"/>
        <v>1</v>
      </c>
      <c r="DR36" s="14">
        <f t="shared" si="43"/>
        <v>-5.6588895165385698E-2</v>
      </c>
      <c r="DS36" s="14">
        <f t="shared" si="44"/>
        <v>-0.25070730725750845</v>
      </c>
      <c r="DT36" s="14">
        <f t="shared" si="45"/>
        <v>-0.25070730725750845</v>
      </c>
      <c r="DU36" s="14">
        <f t="shared" si="46"/>
        <v>92.478780782274754</v>
      </c>
      <c r="DV36" s="36">
        <f t="shared" si="47"/>
        <v>0</v>
      </c>
      <c r="DW36" s="42">
        <f t="shared" si="48"/>
        <v>1</v>
      </c>
      <c r="DX36" s="14">
        <f t="shared" si="49"/>
        <v>-9.2861340773834997E-2</v>
      </c>
      <c r="DY36" s="14">
        <f t="shared" si="50"/>
        <v>-0.41140610053773558</v>
      </c>
      <c r="DZ36" s="14">
        <f t="shared" si="51"/>
        <v>-0.41140610053773558</v>
      </c>
      <c r="EA36" s="14">
        <f t="shared" si="52"/>
        <v>87.657816983867932</v>
      </c>
      <c r="EC36" s="62">
        <f t="shared" si="53"/>
        <v>104.42580324894298</v>
      </c>
      <c r="ED36" s="63">
        <f t="shared" si="54"/>
        <v>103.10197196117701</v>
      </c>
      <c r="EE36" s="63">
        <f t="shared" si="55"/>
        <v>100.28780020198907</v>
      </c>
      <c r="EF36" s="63">
        <f t="shared" si="56"/>
        <v>92.478780782274754</v>
      </c>
      <c r="EG36" s="63">
        <f t="shared" si="57"/>
        <v>87.657816983867932</v>
      </c>
    </row>
    <row r="37" spans="1:137" x14ac:dyDescent="0.3">
      <c r="A37" s="7">
        <v>2000</v>
      </c>
      <c r="B37" s="2" t="s">
        <v>22</v>
      </c>
      <c r="C37" s="4">
        <v>21.466070000000002</v>
      </c>
      <c r="D37" s="4">
        <v>10.22104</v>
      </c>
      <c r="E37" s="4">
        <v>70.034040000000005</v>
      </c>
    </row>
    <row r="38" spans="1:137" x14ac:dyDescent="0.3">
      <c r="A38" s="7">
        <v>2000</v>
      </c>
      <c r="B38" s="2" t="s">
        <v>25</v>
      </c>
      <c r="C38" s="4">
        <v>7.5152800000000006</v>
      </c>
      <c r="D38" s="4">
        <v>6.7953799999999998</v>
      </c>
      <c r="E38" s="4">
        <v>47.725349999999999</v>
      </c>
      <c r="BS38" s="2" t="s">
        <v>40</v>
      </c>
      <c r="BT38" s="19">
        <f>AVERAGE(BT5:BT36)</f>
        <v>9.4658128124999994</v>
      </c>
      <c r="BV38" t="s">
        <v>44</v>
      </c>
      <c r="BW38" s="19">
        <f>MAX(BT5:BX36)</f>
        <v>22.905110000000001</v>
      </c>
      <c r="BY38" t="s">
        <v>44</v>
      </c>
      <c r="BZ38" s="14">
        <f>MAX(BY5:CC36)</f>
        <v>2.5158089592513408</v>
      </c>
      <c r="CD38" t="s">
        <v>44</v>
      </c>
      <c r="CE38" s="19">
        <f>MAX(CD5:CH36)</f>
        <v>1</v>
      </c>
      <c r="CI38" s="33" t="s">
        <v>44</v>
      </c>
      <c r="CJ38" s="52">
        <f>MAX(CI5:CM36)</f>
        <v>130</v>
      </c>
      <c r="CN38" t="s">
        <v>44</v>
      </c>
      <c r="CO38" s="14">
        <f>MAX(CN5:CR36)</f>
        <v>0.74315967097669144</v>
      </c>
      <c r="CS38" s="54" t="s">
        <v>44</v>
      </c>
      <c r="CT38" s="15">
        <f>MAX(CS5:CW36)</f>
        <v>144.58958025860147</v>
      </c>
      <c r="CX38" t="s">
        <v>44</v>
      </c>
      <c r="CY38" s="14">
        <f>MAX(DC5:DC36,DI5:DI36,DO5:DO36,DU5,DU5:DU36,EA5:EA36)</f>
        <v>130</v>
      </c>
      <c r="EC38" s="13" t="s">
        <v>44</v>
      </c>
      <c r="ED38" s="63">
        <f>MAX(EC5:EG36)</f>
        <v>130</v>
      </c>
    </row>
    <row r="39" spans="1:137" x14ac:dyDescent="0.3">
      <c r="A39" s="7">
        <v>2000</v>
      </c>
      <c r="B39" s="2" t="s">
        <v>29</v>
      </c>
      <c r="C39" s="4">
        <v>9.723279999999999</v>
      </c>
      <c r="D39" s="4">
        <v>7.431989999999999</v>
      </c>
      <c r="E39" s="4">
        <v>56.311929999999997</v>
      </c>
      <c r="BS39" s="2" t="s">
        <v>41</v>
      </c>
      <c r="BT39" s="19">
        <f>_xlfn.STDEV.P(BT5:BT36)</f>
        <v>5.3419386786424727</v>
      </c>
      <c r="BV39" t="s">
        <v>45</v>
      </c>
      <c r="BW39" s="19">
        <f>MIN(BT5:BX36)</f>
        <v>1.423562</v>
      </c>
      <c r="BY39" t="s">
        <v>45</v>
      </c>
      <c r="BZ39" s="14">
        <f>MIN(BY5:CC36)</f>
        <v>-1.505492911151078</v>
      </c>
      <c r="CD39" t="s">
        <v>45</v>
      </c>
      <c r="CE39" s="19">
        <f>MIN(CD5:CH36)</f>
        <v>0</v>
      </c>
      <c r="CI39" s="33" t="s">
        <v>45</v>
      </c>
      <c r="CJ39" s="52">
        <f>MIN(CI5:CM36)</f>
        <v>70</v>
      </c>
      <c r="CN39" t="s">
        <v>45</v>
      </c>
      <c r="CO39" s="14">
        <f>MIN(CN5:CR36)</f>
        <v>-0.25684032902330861</v>
      </c>
      <c r="CS39" s="54" t="s">
        <v>45</v>
      </c>
      <c r="CT39" s="15">
        <f>MIN(CS5:CW36)</f>
        <v>84.589580258601487</v>
      </c>
      <c r="CX39" t="s">
        <v>45</v>
      </c>
      <c r="CY39" s="14">
        <f>MIN(DC5:DC36,DI5:DI36,DO5:DO36,DU5,DU5:DU36,EA5:EA36)</f>
        <v>70</v>
      </c>
      <c r="EC39" s="13" t="s">
        <v>45</v>
      </c>
      <c r="ED39" s="63">
        <f>MIN(EC5:EG36)</f>
        <v>70</v>
      </c>
    </row>
    <row r="40" spans="1:137" x14ac:dyDescent="0.3">
      <c r="A40" s="7">
        <v>2000</v>
      </c>
      <c r="B40" s="2" t="s">
        <v>32</v>
      </c>
      <c r="C40" s="4">
        <v>14.853160000000001</v>
      </c>
      <c r="D40" s="4">
        <v>9.8937300000000015</v>
      </c>
      <c r="E40" s="4">
        <v>62.164109999999994</v>
      </c>
      <c r="CS40" s="54"/>
      <c r="CT40" s="54"/>
      <c r="EC40" s="13"/>
      <c r="ED40" s="13"/>
    </row>
    <row r="41" spans="1:137" x14ac:dyDescent="0.3">
      <c r="A41" s="7">
        <v>2000</v>
      </c>
      <c r="B41" s="2" t="s">
        <v>33</v>
      </c>
      <c r="C41" s="4">
        <v>12.286490000000001</v>
      </c>
      <c r="D41" s="4">
        <v>6.9041399999999999</v>
      </c>
      <c r="E41" s="4">
        <v>58.470120000000001</v>
      </c>
      <c r="CI41" s="33" t="s">
        <v>50</v>
      </c>
      <c r="CJ41" s="17">
        <f>CJ38-CJ39</f>
        <v>60</v>
      </c>
      <c r="CN41" t="s">
        <v>50</v>
      </c>
      <c r="CO41" s="14">
        <f>CO38-CO39</f>
        <v>1</v>
      </c>
      <c r="CS41" s="54" t="s">
        <v>50</v>
      </c>
      <c r="CT41" s="15">
        <f>CT38-CT39</f>
        <v>59.999999999999986</v>
      </c>
      <c r="CX41" t="s">
        <v>50</v>
      </c>
      <c r="CY41" s="14">
        <f>CY38-CY39</f>
        <v>60</v>
      </c>
      <c r="EC41" s="13" t="s">
        <v>50</v>
      </c>
      <c r="ED41" s="63">
        <f>ED38-ED39</f>
        <v>60</v>
      </c>
    </row>
    <row r="42" spans="1:137" x14ac:dyDescent="0.3">
      <c r="A42"/>
    </row>
    <row r="43" spans="1:137" x14ac:dyDescent="0.3">
      <c r="A43" s="8">
        <v>2005</v>
      </c>
      <c r="B43" s="16" t="s">
        <v>73</v>
      </c>
      <c r="C43" s="35">
        <f>AVERAGE(C44:C54)</f>
        <v>4.3610059090909088</v>
      </c>
      <c r="D43" s="35">
        <f t="shared" ref="D43:E43" si="121">AVERAGE(D44:D54)</f>
        <v>4.4296478181818193</v>
      </c>
      <c r="E43" s="35">
        <f t="shared" si="121"/>
        <v>42.782344545454549</v>
      </c>
      <c r="CD43" t="s">
        <v>63</v>
      </c>
      <c r="CE43" s="14">
        <f>AVERAGE(CD5:CH36)</f>
        <v>0.25684032902330883</v>
      </c>
      <c r="CG43">
        <f>(CD5-CE43)/CE44</f>
        <v>-0.45335639877742412</v>
      </c>
    </row>
    <row r="44" spans="1:137" x14ac:dyDescent="0.3">
      <c r="A44" s="8">
        <v>2005</v>
      </c>
      <c r="B44" s="3" t="s">
        <v>3</v>
      </c>
      <c r="C44" s="1">
        <v>4.152704</v>
      </c>
      <c r="D44" s="1">
        <v>4.5265370000000003</v>
      </c>
      <c r="E44" s="1">
        <v>41.825020000000002</v>
      </c>
      <c r="CD44" t="s">
        <v>64</v>
      </c>
      <c r="CE44">
        <f>_xlfn.STDEV.P(CD5:CH36)</f>
        <v>0.21593116728017187</v>
      </c>
    </row>
    <row r="45" spans="1:137" x14ac:dyDescent="0.3">
      <c r="A45" s="8">
        <v>2005</v>
      </c>
      <c r="B45" s="3" t="s">
        <v>4</v>
      </c>
      <c r="C45" s="1">
        <v>3.069734</v>
      </c>
      <c r="D45" s="1">
        <v>4.7674240000000001</v>
      </c>
      <c r="E45" s="1">
        <v>38.935299999999998</v>
      </c>
    </row>
    <row r="46" spans="1:137" x14ac:dyDescent="0.3">
      <c r="A46" s="8">
        <v>2005</v>
      </c>
      <c r="B46" s="3" t="s">
        <v>5</v>
      </c>
      <c r="C46" s="1">
        <v>3.5998559999999999</v>
      </c>
      <c r="D46" s="1">
        <v>4.0308890000000002</v>
      </c>
      <c r="E46" s="1">
        <v>38.922409999999999</v>
      </c>
    </row>
    <row r="47" spans="1:137" x14ac:dyDescent="0.3">
      <c r="A47" s="8">
        <v>2005</v>
      </c>
      <c r="B47" s="3" t="s">
        <v>7</v>
      </c>
      <c r="C47" s="1">
        <v>3.2829259999999998</v>
      </c>
      <c r="D47" s="1">
        <v>3.8429069999999999</v>
      </c>
      <c r="E47" s="1">
        <v>38.126519999999999</v>
      </c>
    </row>
    <row r="48" spans="1:137" x14ac:dyDescent="0.3">
      <c r="A48" s="8">
        <v>2005</v>
      </c>
      <c r="B48" s="3" t="s">
        <v>10</v>
      </c>
      <c r="C48" s="1">
        <v>4.4100570000000001</v>
      </c>
      <c r="D48" s="1">
        <v>5.827547</v>
      </c>
      <c r="E48" s="1">
        <v>47.452770000000001</v>
      </c>
    </row>
    <row r="49" spans="1:5" x14ac:dyDescent="0.3">
      <c r="A49" s="8">
        <v>2005</v>
      </c>
      <c r="B49" s="3" t="s">
        <v>12</v>
      </c>
      <c r="C49" s="1">
        <v>4.8327939999999998</v>
      </c>
      <c r="D49" s="1">
        <v>4.9840590000000002</v>
      </c>
      <c r="E49" s="1">
        <v>49.553379999999997</v>
      </c>
    </row>
    <row r="50" spans="1:5" x14ac:dyDescent="0.3">
      <c r="A50" s="8">
        <v>2005</v>
      </c>
      <c r="B50" s="3" t="s">
        <v>21</v>
      </c>
      <c r="C50" s="1">
        <v>2.773129</v>
      </c>
      <c r="D50" s="1">
        <v>3.2984870000000002</v>
      </c>
      <c r="E50" s="1">
        <v>32.637729999999998</v>
      </c>
    </row>
    <row r="51" spans="1:5" x14ac:dyDescent="0.3">
      <c r="A51" s="8">
        <v>2005</v>
      </c>
      <c r="B51" s="3" t="s">
        <v>27</v>
      </c>
      <c r="C51" s="1">
        <v>6.418291</v>
      </c>
      <c r="D51" s="1">
        <v>4.5237319999999999</v>
      </c>
      <c r="E51" s="1">
        <v>44.891559999999998</v>
      </c>
    </row>
    <row r="52" spans="1:5" x14ac:dyDescent="0.3">
      <c r="A52" s="8">
        <v>2005</v>
      </c>
      <c r="B52" s="3" t="s">
        <v>28</v>
      </c>
      <c r="C52" s="1">
        <v>3.7291859999999999</v>
      </c>
      <c r="D52" s="1">
        <v>3.316681</v>
      </c>
      <c r="E52" s="1">
        <v>38.963920000000002</v>
      </c>
    </row>
    <row r="53" spans="1:5" x14ac:dyDescent="0.3">
      <c r="A53" s="8">
        <v>2005</v>
      </c>
      <c r="B53" s="3" t="s">
        <v>30</v>
      </c>
      <c r="C53" s="1">
        <v>4.5108370000000004</v>
      </c>
      <c r="D53" s="1">
        <v>4.089906</v>
      </c>
      <c r="E53" s="1">
        <v>41.815379999999998</v>
      </c>
    </row>
    <row r="54" spans="1:5" x14ac:dyDescent="0.3">
      <c r="A54" s="8">
        <v>2005</v>
      </c>
      <c r="B54" s="3" t="s">
        <v>34</v>
      </c>
      <c r="C54" s="1">
        <v>7.1915509999999996</v>
      </c>
      <c r="D54" s="1">
        <v>5.517957</v>
      </c>
      <c r="E54" s="1">
        <v>57.4818</v>
      </c>
    </row>
    <row r="55" spans="1:5" x14ac:dyDescent="0.3">
      <c r="A55"/>
      <c r="B55" s="33"/>
    </row>
    <row r="56" spans="1:5" x14ac:dyDescent="0.3">
      <c r="A56" s="8">
        <v>2005</v>
      </c>
      <c r="B56" s="16" t="s">
        <v>74</v>
      </c>
      <c r="C56" s="35">
        <f>AVERAGE(C57:C69)</f>
        <v>8.3980983846153858</v>
      </c>
      <c r="D56" s="35">
        <f t="shared" ref="D56:E56" si="122">AVERAGE(D57:D69)</f>
        <v>5.0963292307692303</v>
      </c>
      <c r="E56" s="35">
        <f t="shared" si="122"/>
        <v>46.111489999999996</v>
      </c>
    </row>
    <row r="57" spans="1:5" x14ac:dyDescent="0.3">
      <c r="A57" s="8">
        <v>2005</v>
      </c>
      <c r="B57" s="3" t="s">
        <v>11</v>
      </c>
      <c r="C57" s="1">
        <v>2.585458</v>
      </c>
      <c r="D57" s="1">
        <v>2.708361</v>
      </c>
      <c r="E57" s="1">
        <v>28.275670000000002</v>
      </c>
    </row>
    <row r="58" spans="1:5" x14ac:dyDescent="0.3">
      <c r="A58" s="8">
        <v>2005</v>
      </c>
      <c r="B58" s="3" t="s">
        <v>8</v>
      </c>
      <c r="C58" s="1">
        <v>6.4188929999999997</v>
      </c>
      <c r="D58" s="1">
        <v>4.7707839999999999</v>
      </c>
      <c r="E58" s="1">
        <v>43.718910000000001</v>
      </c>
    </row>
    <row r="59" spans="1:5" x14ac:dyDescent="0.3">
      <c r="A59" s="8">
        <v>2005</v>
      </c>
      <c r="B59" s="3" t="s">
        <v>13</v>
      </c>
      <c r="C59" s="1">
        <v>10.427250000000001</v>
      </c>
      <c r="D59" s="1">
        <v>6.5789689999999998</v>
      </c>
      <c r="E59" s="1">
        <v>56.02308</v>
      </c>
    </row>
    <row r="60" spans="1:5" x14ac:dyDescent="0.3">
      <c r="A60" s="8">
        <v>2005</v>
      </c>
      <c r="B60" s="3" t="s">
        <v>15</v>
      </c>
      <c r="C60" s="1">
        <v>12.79027</v>
      </c>
      <c r="D60" s="1">
        <v>4.2686270000000004</v>
      </c>
      <c r="E60" s="1">
        <v>49.948729999999998</v>
      </c>
    </row>
    <row r="61" spans="1:5" x14ac:dyDescent="0.3">
      <c r="A61" s="8">
        <v>2005</v>
      </c>
      <c r="B61" s="3" t="s">
        <v>16</v>
      </c>
      <c r="C61" s="1">
        <v>5.5415799999999997</v>
      </c>
      <c r="D61" s="1">
        <v>5.9636630000000004</v>
      </c>
      <c r="E61" s="1">
        <v>46.90963</v>
      </c>
    </row>
    <row r="62" spans="1:5" x14ac:dyDescent="0.3">
      <c r="A62" s="8">
        <v>2005</v>
      </c>
      <c r="B62" s="3" t="s">
        <v>17</v>
      </c>
      <c r="C62" s="1">
        <v>5.3142040000000001</v>
      </c>
      <c r="D62" s="1">
        <v>4.2161359999999997</v>
      </c>
      <c r="E62" s="1">
        <v>38.653379999999999</v>
      </c>
    </row>
    <row r="63" spans="1:5" x14ac:dyDescent="0.3">
      <c r="A63" s="8">
        <v>2005</v>
      </c>
      <c r="B63" s="3" t="s">
        <v>18</v>
      </c>
      <c r="C63" s="1">
        <v>12.567819999999999</v>
      </c>
      <c r="D63" s="1">
        <v>7.7355150000000004</v>
      </c>
      <c r="E63" s="1">
        <v>58.458599999999997</v>
      </c>
    </row>
    <row r="64" spans="1:5" x14ac:dyDescent="0.3">
      <c r="A64" s="8">
        <v>2005</v>
      </c>
      <c r="B64" s="3" t="s">
        <v>19</v>
      </c>
      <c r="C64" s="1">
        <v>8.1190829999999998</v>
      </c>
      <c r="D64" s="1">
        <v>5.0879640000000004</v>
      </c>
      <c r="E64" s="1">
        <v>41.191200000000002</v>
      </c>
    </row>
    <row r="65" spans="1:5" x14ac:dyDescent="0.3">
      <c r="A65" s="8">
        <v>2005</v>
      </c>
      <c r="B65" s="3" t="s">
        <v>80</v>
      </c>
      <c r="C65" s="1">
        <v>8.0003810000000009</v>
      </c>
      <c r="D65" s="1">
        <v>4.6713360000000002</v>
      </c>
      <c r="E65" s="1">
        <v>45.722900000000003</v>
      </c>
    </row>
    <row r="66" spans="1:5" x14ac:dyDescent="0.3">
      <c r="A66" s="8">
        <v>2005</v>
      </c>
      <c r="B66" s="3" t="s">
        <v>23</v>
      </c>
      <c r="C66" s="1">
        <v>12.69713</v>
      </c>
      <c r="D66" s="1">
        <v>6.6699510000000002</v>
      </c>
      <c r="E66" s="1">
        <v>53.539549999999998</v>
      </c>
    </row>
    <row r="67" spans="1:5" x14ac:dyDescent="0.3">
      <c r="A67" s="8">
        <v>2005</v>
      </c>
      <c r="B67" s="3" t="s">
        <v>24</v>
      </c>
      <c r="C67" s="1">
        <v>8.1280579999999993</v>
      </c>
      <c r="D67" s="1">
        <v>5.142137</v>
      </c>
      <c r="E67" s="1">
        <v>43.386069999999997</v>
      </c>
    </row>
    <row r="68" spans="1:5" x14ac:dyDescent="0.3">
      <c r="A68" s="8">
        <v>2005</v>
      </c>
      <c r="B68" s="3" t="s">
        <v>26</v>
      </c>
      <c r="C68" s="1">
        <v>9.9126469999999998</v>
      </c>
      <c r="D68" s="1">
        <v>4.1684400000000004</v>
      </c>
      <c r="E68" s="1">
        <v>49.526760000000003</v>
      </c>
    </row>
    <row r="69" spans="1:5" x14ac:dyDescent="0.3">
      <c r="A69" s="8">
        <v>2005</v>
      </c>
      <c r="B69" s="3" t="s">
        <v>31</v>
      </c>
      <c r="C69" s="1">
        <v>6.6725050000000001</v>
      </c>
      <c r="D69" s="1">
        <v>4.270397</v>
      </c>
      <c r="E69" s="1">
        <v>44.094889999999999</v>
      </c>
    </row>
    <row r="70" spans="1:5" x14ac:dyDescent="0.3">
      <c r="A70"/>
      <c r="B70" s="33"/>
    </row>
    <row r="71" spans="1:5" x14ac:dyDescent="0.3">
      <c r="A71" s="8">
        <v>2005</v>
      </c>
      <c r="B71" s="16" t="s">
        <v>75</v>
      </c>
      <c r="C71" s="35">
        <f>AVERAGE(C72:C79)</f>
        <v>13.761791875</v>
      </c>
      <c r="D71" s="35">
        <f t="shared" ref="D71:E71" si="123">AVERAGE(D72:D79)</f>
        <v>5.8216782499999997</v>
      </c>
      <c r="E71" s="35">
        <f t="shared" si="123"/>
        <v>53.219563749999999</v>
      </c>
    </row>
    <row r="72" spans="1:5" x14ac:dyDescent="0.3">
      <c r="A72" s="8">
        <v>2005</v>
      </c>
      <c r="B72" s="3" t="s">
        <v>6</v>
      </c>
      <c r="C72" s="1">
        <v>10.168850000000001</v>
      </c>
      <c r="D72" s="1">
        <v>5.1053059999999997</v>
      </c>
      <c r="E72" s="1">
        <v>48.99924</v>
      </c>
    </row>
    <row r="73" spans="1:5" x14ac:dyDescent="0.3">
      <c r="A73" s="8">
        <v>2005</v>
      </c>
      <c r="B73" s="3" t="s">
        <v>9</v>
      </c>
      <c r="C73" s="1">
        <v>21.32685</v>
      </c>
      <c r="D73" s="1">
        <v>9.6516909999999996</v>
      </c>
      <c r="E73" s="1">
        <v>64.650710000000004</v>
      </c>
    </row>
    <row r="74" spans="1:5" x14ac:dyDescent="0.3">
      <c r="A74" s="8">
        <v>2005</v>
      </c>
      <c r="B74" s="3" t="s">
        <v>14</v>
      </c>
      <c r="C74" s="1">
        <v>19.8581</v>
      </c>
      <c r="D74" s="1">
        <v>7.0868120000000001</v>
      </c>
      <c r="E74" s="1">
        <v>57.977620000000002</v>
      </c>
    </row>
    <row r="75" spans="1:5" x14ac:dyDescent="0.3">
      <c r="A75" s="8">
        <v>2005</v>
      </c>
      <c r="B75" s="3" t="s">
        <v>22</v>
      </c>
      <c r="C75" s="1">
        <v>19.326339999999998</v>
      </c>
      <c r="D75" s="1">
        <v>6.1750990000000003</v>
      </c>
      <c r="E75" s="1">
        <v>62.591900000000003</v>
      </c>
    </row>
    <row r="76" spans="1:5" x14ac:dyDescent="0.3">
      <c r="A76" s="8">
        <v>2005</v>
      </c>
      <c r="B76" s="3" t="s">
        <v>25</v>
      </c>
      <c r="C76" s="1">
        <v>6.5751749999999998</v>
      </c>
      <c r="D76" s="1">
        <v>3.9440559999999998</v>
      </c>
      <c r="E76" s="1">
        <v>39.770440000000001</v>
      </c>
    </row>
    <row r="77" spans="1:5" x14ac:dyDescent="0.3">
      <c r="A77" s="8">
        <v>2005</v>
      </c>
      <c r="B77" s="3" t="s">
        <v>29</v>
      </c>
      <c r="C77" s="1">
        <v>8.5588200000000008</v>
      </c>
      <c r="D77" s="1">
        <v>4.474818</v>
      </c>
      <c r="E77" s="1">
        <v>45.230789999999999</v>
      </c>
    </row>
    <row r="78" spans="1:5" x14ac:dyDescent="0.3">
      <c r="A78" s="8">
        <v>2005</v>
      </c>
      <c r="B78" s="3" t="s">
        <v>32</v>
      </c>
      <c r="C78" s="1">
        <v>13.407920000000001</v>
      </c>
      <c r="D78" s="1">
        <v>5.9323420000000002</v>
      </c>
      <c r="E78" s="1">
        <v>55.421590000000002</v>
      </c>
    </row>
    <row r="79" spans="1:5" x14ac:dyDescent="0.3">
      <c r="A79" s="8">
        <v>2005</v>
      </c>
      <c r="B79" s="3" t="s">
        <v>33</v>
      </c>
      <c r="C79" s="1">
        <v>10.87228</v>
      </c>
      <c r="D79" s="1">
        <v>4.2033019999999999</v>
      </c>
      <c r="E79" s="1">
        <v>51.114220000000003</v>
      </c>
    </row>
    <row r="80" spans="1:5" x14ac:dyDescent="0.3">
      <c r="A80"/>
    </row>
    <row r="81" spans="1:5" x14ac:dyDescent="0.3">
      <c r="A81" s="7">
        <v>2010</v>
      </c>
      <c r="B81" s="5" t="s">
        <v>73</v>
      </c>
      <c r="C81" s="35">
        <f>AVERAGE(C82:C92)</f>
        <v>3.500640909090909</v>
      </c>
      <c r="D81" s="35">
        <f t="shared" ref="D81:E81" si="124">AVERAGE(D82:D92)</f>
        <v>4.047009090909091</v>
      </c>
      <c r="E81" s="35">
        <f t="shared" si="124"/>
        <v>36.784943636363636</v>
      </c>
    </row>
    <row r="82" spans="1:5" x14ac:dyDescent="0.3">
      <c r="A82" s="7">
        <v>2010</v>
      </c>
      <c r="B82" s="2" t="s">
        <v>3</v>
      </c>
      <c r="C82" s="11">
        <v>3.25624</v>
      </c>
      <c r="D82" s="11">
        <v>4.2626499999999998</v>
      </c>
      <c r="E82" s="11">
        <v>35.565689999999996</v>
      </c>
    </row>
    <row r="83" spans="1:5" x14ac:dyDescent="0.3">
      <c r="A83" s="7">
        <v>2010</v>
      </c>
      <c r="B83" s="2" t="s">
        <v>4</v>
      </c>
      <c r="C83" s="11">
        <v>2.5714899999999998</v>
      </c>
      <c r="D83" s="11">
        <v>4.0411200000000003</v>
      </c>
      <c r="E83" s="11">
        <v>35.015360000000001</v>
      </c>
    </row>
    <row r="84" spans="1:5" x14ac:dyDescent="0.3">
      <c r="A84" s="7">
        <v>2010</v>
      </c>
      <c r="B84" s="2" t="s">
        <v>5</v>
      </c>
      <c r="C84" s="11">
        <v>3.2111399999999999</v>
      </c>
      <c r="D84" s="11">
        <v>3.63889</v>
      </c>
      <c r="E84" s="11">
        <v>34.315259999999995</v>
      </c>
    </row>
    <row r="85" spans="1:5" x14ac:dyDescent="0.3">
      <c r="A85" s="7">
        <v>2010</v>
      </c>
      <c r="B85" s="2" t="s">
        <v>7</v>
      </c>
      <c r="C85" s="11">
        <v>2.6253199999999999</v>
      </c>
      <c r="D85" s="11">
        <v>3.7368999999999999</v>
      </c>
      <c r="E85" s="11">
        <v>32.455089999999998</v>
      </c>
    </row>
    <row r="86" spans="1:5" x14ac:dyDescent="0.3">
      <c r="A86" s="7">
        <v>2010</v>
      </c>
      <c r="B86" s="2" t="s">
        <v>10</v>
      </c>
      <c r="C86" s="11">
        <v>3.6616299999999997</v>
      </c>
      <c r="D86" s="11">
        <v>5.41493</v>
      </c>
      <c r="E86" s="11">
        <v>40.16283</v>
      </c>
    </row>
    <row r="87" spans="1:5" x14ac:dyDescent="0.3">
      <c r="A87" s="7">
        <v>2010</v>
      </c>
      <c r="B87" s="2" t="s">
        <v>12</v>
      </c>
      <c r="C87" s="11">
        <v>3.8188399999999998</v>
      </c>
      <c r="D87" s="11">
        <v>4.8658000000000001</v>
      </c>
      <c r="E87" s="11">
        <v>41.662510000000005</v>
      </c>
    </row>
    <row r="88" spans="1:5" x14ac:dyDescent="0.3">
      <c r="A88" s="7">
        <v>2010</v>
      </c>
      <c r="B88" s="2" t="s">
        <v>21</v>
      </c>
      <c r="C88" s="11">
        <v>2.19869</v>
      </c>
      <c r="D88" s="11">
        <v>2.9815399999999999</v>
      </c>
      <c r="E88" s="11">
        <v>28.330020000000001</v>
      </c>
    </row>
    <row r="89" spans="1:5" x14ac:dyDescent="0.3">
      <c r="A89" s="7">
        <v>2010</v>
      </c>
      <c r="B89" s="2" t="s">
        <v>27</v>
      </c>
      <c r="C89" s="11">
        <v>4.9733600000000004</v>
      </c>
      <c r="D89" s="11">
        <v>3.78653</v>
      </c>
      <c r="E89" s="11">
        <v>39.672350000000002</v>
      </c>
    </row>
    <row r="90" spans="1:5" x14ac:dyDescent="0.3">
      <c r="A90" s="7">
        <v>2010</v>
      </c>
      <c r="B90" s="2" t="s">
        <v>28</v>
      </c>
      <c r="C90" s="11">
        <v>3.0356100000000001</v>
      </c>
      <c r="D90" s="11">
        <v>3.4177499999999998</v>
      </c>
      <c r="E90" s="11">
        <v>32.743610000000004</v>
      </c>
    </row>
    <row r="91" spans="1:5" x14ac:dyDescent="0.3">
      <c r="A91" s="7">
        <v>2010</v>
      </c>
      <c r="B91" s="2" t="s">
        <v>30</v>
      </c>
      <c r="C91" s="11">
        <v>3.6071899999999997</v>
      </c>
      <c r="D91" s="11">
        <v>3.9667399999999997</v>
      </c>
      <c r="E91" s="11">
        <v>35.927889999999998</v>
      </c>
    </row>
    <row r="92" spans="1:5" x14ac:dyDescent="0.3">
      <c r="A92" s="7">
        <v>2010</v>
      </c>
      <c r="B92" s="2" t="s">
        <v>34</v>
      </c>
      <c r="C92" s="11">
        <v>5.5475399999999997</v>
      </c>
      <c r="D92" s="11">
        <v>4.4042500000000002</v>
      </c>
      <c r="E92" s="11">
        <v>48.783769999999997</v>
      </c>
    </row>
    <row r="93" spans="1:5" x14ac:dyDescent="0.3">
      <c r="A93"/>
    </row>
    <row r="94" spans="1:5" x14ac:dyDescent="0.3">
      <c r="A94" s="7">
        <v>2010</v>
      </c>
      <c r="B94" s="5" t="s">
        <v>74</v>
      </c>
      <c r="C94" s="35">
        <f>AVERAGE(C95:C107)</f>
        <v>6.6989969230769226</v>
      </c>
      <c r="D94" s="35">
        <f t="shared" ref="D94:E94" si="125">AVERAGE(D95:D107)</f>
        <v>4.4823376923076923</v>
      </c>
      <c r="E94" s="35">
        <f t="shared" si="125"/>
        <v>41.173543076923075</v>
      </c>
    </row>
    <row r="95" spans="1:5" x14ac:dyDescent="0.3">
      <c r="A95" s="7">
        <v>2010</v>
      </c>
      <c r="B95" s="2" t="s">
        <v>11</v>
      </c>
      <c r="C95" s="11">
        <v>2.0876899999999998</v>
      </c>
      <c r="D95" s="11">
        <v>3.0460099999999999</v>
      </c>
      <c r="E95" s="11">
        <v>25.157990000000002</v>
      </c>
    </row>
    <row r="96" spans="1:5" x14ac:dyDescent="0.3">
      <c r="A96" s="7">
        <v>2010</v>
      </c>
      <c r="B96" s="2" t="s">
        <v>8</v>
      </c>
      <c r="C96" s="11">
        <v>5.1291900000000004</v>
      </c>
      <c r="D96" s="11">
        <v>5.0652699999999999</v>
      </c>
      <c r="E96" s="11">
        <v>38.941700000000004</v>
      </c>
    </row>
    <row r="97" spans="1:5" x14ac:dyDescent="0.3">
      <c r="A97" s="7">
        <v>2010</v>
      </c>
      <c r="B97" s="2" t="s">
        <v>13</v>
      </c>
      <c r="C97" s="11">
        <v>8.1833100000000005</v>
      </c>
      <c r="D97" s="11">
        <v>4.8471299999999999</v>
      </c>
      <c r="E97" s="11">
        <v>49.779250000000005</v>
      </c>
    </row>
    <row r="98" spans="1:5" x14ac:dyDescent="0.3">
      <c r="A98" s="7">
        <v>2010</v>
      </c>
      <c r="B98" s="2" t="s">
        <v>15</v>
      </c>
      <c r="C98" s="11">
        <v>10.232900000000001</v>
      </c>
      <c r="D98" s="11">
        <v>3.2932299999999999</v>
      </c>
      <c r="E98" s="11">
        <v>43.187089999999998</v>
      </c>
    </row>
    <row r="99" spans="1:5" x14ac:dyDescent="0.3">
      <c r="A99" s="7">
        <v>2010</v>
      </c>
      <c r="B99" s="2" t="s">
        <v>16</v>
      </c>
      <c r="C99" s="11">
        <v>4.3636599999999994</v>
      </c>
      <c r="D99" s="11">
        <v>5.2737400000000001</v>
      </c>
      <c r="E99" s="11">
        <v>41.186349999999997</v>
      </c>
    </row>
    <row r="100" spans="1:5" x14ac:dyDescent="0.3">
      <c r="A100" s="7">
        <v>2010</v>
      </c>
      <c r="B100" s="2" t="s">
        <v>17</v>
      </c>
      <c r="C100" s="11">
        <v>4.3822200000000002</v>
      </c>
      <c r="D100" s="11">
        <v>3.8379200000000004</v>
      </c>
      <c r="E100" s="11">
        <v>34.760359999999999</v>
      </c>
    </row>
    <row r="101" spans="1:5" x14ac:dyDescent="0.3">
      <c r="A101" s="7">
        <v>2010</v>
      </c>
      <c r="B101" s="2" t="s">
        <v>18</v>
      </c>
      <c r="C101" s="11">
        <v>10.18135</v>
      </c>
      <c r="D101" s="11">
        <v>7.1281399999999993</v>
      </c>
      <c r="E101" s="11">
        <v>53.709569999999992</v>
      </c>
    </row>
    <row r="102" spans="1:5" x14ac:dyDescent="0.3">
      <c r="A102" s="7">
        <v>2010</v>
      </c>
      <c r="B102" s="2" t="s">
        <v>19</v>
      </c>
      <c r="C102" s="11">
        <v>6.4205499999999995</v>
      </c>
      <c r="D102" s="11">
        <v>5.1473399999999998</v>
      </c>
      <c r="E102" s="11">
        <v>37.190339999999999</v>
      </c>
    </row>
    <row r="103" spans="1:5" x14ac:dyDescent="0.3">
      <c r="A103" s="7">
        <v>2010</v>
      </c>
      <c r="B103" s="2" t="s">
        <v>80</v>
      </c>
      <c r="C103" s="11">
        <v>6.3135499999999993</v>
      </c>
      <c r="D103" s="11">
        <v>4.1954400000000005</v>
      </c>
      <c r="E103" s="11">
        <v>40.519570000000002</v>
      </c>
    </row>
    <row r="104" spans="1:5" x14ac:dyDescent="0.3">
      <c r="A104" s="7">
        <v>2010</v>
      </c>
      <c r="B104" s="2" t="s">
        <v>23</v>
      </c>
      <c r="C104" s="11">
        <v>10.37632</v>
      </c>
      <c r="D104" s="11">
        <v>5.7761500000000003</v>
      </c>
      <c r="E104" s="11">
        <v>49.094610000000003</v>
      </c>
    </row>
    <row r="105" spans="1:5" x14ac:dyDescent="0.3">
      <c r="A105" s="7">
        <v>2010</v>
      </c>
      <c r="B105" s="2" t="s">
        <v>24</v>
      </c>
      <c r="C105" s="11">
        <v>6.3138899999999998</v>
      </c>
      <c r="D105" s="11">
        <v>3.8360799999999999</v>
      </c>
      <c r="E105" s="11">
        <v>38.564070000000001</v>
      </c>
    </row>
    <row r="106" spans="1:5" x14ac:dyDescent="0.3">
      <c r="A106" s="7">
        <v>2010</v>
      </c>
      <c r="B106" s="2" t="s">
        <v>26</v>
      </c>
      <c r="C106" s="11">
        <v>7.9093800000000005</v>
      </c>
      <c r="D106" s="11">
        <v>3.5442</v>
      </c>
      <c r="E106" s="11">
        <v>44.19529</v>
      </c>
    </row>
    <row r="107" spans="1:5" x14ac:dyDescent="0.3">
      <c r="A107" s="7">
        <v>2010</v>
      </c>
      <c r="B107" s="2" t="s">
        <v>31</v>
      </c>
      <c r="C107" s="11">
        <v>5.1929500000000006</v>
      </c>
      <c r="D107" s="11">
        <v>3.2797399999999999</v>
      </c>
      <c r="E107" s="11">
        <v>38.96987</v>
      </c>
    </row>
    <row r="108" spans="1:5" x14ac:dyDescent="0.3">
      <c r="A108"/>
    </row>
    <row r="109" spans="1:5" x14ac:dyDescent="0.3">
      <c r="A109" s="7">
        <v>2010</v>
      </c>
      <c r="B109" s="5" t="s">
        <v>75</v>
      </c>
      <c r="C109" s="35">
        <f>AVERAGE(C110:C117)</f>
        <v>11.444232499999998</v>
      </c>
      <c r="D109" s="35">
        <f t="shared" ref="D109:E109" si="126">AVERAGE(D110:D117)</f>
        <v>5.4527849999999995</v>
      </c>
      <c r="E109" s="35">
        <f t="shared" si="126"/>
        <v>47.841987500000002</v>
      </c>
    </row>
    <row r="110" spans="1:5" x14ac:dyDescent="0.3">
      <c r="A110" s="7">
        <v>2010</v>
      </c>
      <c r="B110" s="2" t="s">
        <v>6</v>
      </c>
      <c r="C110" s="11">
        <v>8.30748</v>
      </c>
      <c r="D110" s="11">
        <v>4.7917300000000003</v>
      </c>
      <c r="E110" s="11">
        <v>42.204160000000002</v>
      </c>
    </row>
    <row r="111" spans="1:5" x14ac:dyDescent="0.3">
      <c r="A111" s="7">
        <v>2010</v>
      </c>
      <c r="B111" s="2" t="s">
        <v>9</v>
      </c>
      <c r="C111" s="11">
        <v>17.7971</v>
      </c>
      <c r="D111" s="11">
        <v>8.9146099999999997</v>
      </c>
      <c r="E111" s="11">
        <v>59.934390000000008</v>
      </c>
    </row>
    <row r="112" spans="1:5" x14ac:dyDescent="0.3">
      <c r="A112" s="7">
        <v>2010</v>
      </c>
      <c r="B112" s="2" t="s">
        <v>14</v>
      </c>
      <c r="C112" s="11">
        <v>16.676959999999998</v>
      </c>
      <c r="D112" s="11">
        <v>6.4905400000000002</v>
      </c>
      <c r="E112" s="11">
        <v>53.746720000000003</v>
      </c>
    </row>
    <row r="113" spans="1:5" x14ac:dyDescent="0.3">
      <c r="A113" s="7">
        <v>2010</v>
      </c>
      <c r="B113" s="2" t="s">
        <v>22</v>
      </c>
      <c r="C113" s="11">
        <v>16.27375</v>
      </c>
      <c r="D113" s="11">
        <v>5.6383599999999996</v>
      </c>
      <c r="E113" s="11">
        <v>57.797520000000006</v>
      </c>
    </row>
    <row r="114" spans="1:5" x14ac:dyDescent="0.3">
      <c r="A114" s="7">
        <v>2010</v>
      </c>
      <c r="B114" s="2" t="s">
        <v>25</v>
      </c>
      <c r="C114" s="11">
        <v>4.7723199999999997</v>
      </c>
      <c r="D114" s="11">
        <v>4.26553</v>
      </c>
      <c r="E114" s="11">
        <v>33.439300000000003</v>
      </c>
    </row>
    <row r="115" spans="1:5" x14ac:dyDescent="0.3">
      <c r="A115" s="7">
        <v>2010</v>
      </c>
      <c r="B115" s="2" t="s">
        <v>29</v>
      </c>
      <c r="C115" s="11">
        <v>7.0561700000000007</v>
      </c>
      <c r="D115" s="11">
        <v>4.2148500000000002</v>
      </c>
      <c r="E115" s="11">
        <v>39.828089999999996</v>
      </c>
    </row>
    <row r="116" spans="1:5" x14ac:dyDescent="0.3">
      <c r="A116" s="7">
        <v>2010</v>
      </c>
      <c r="B116" s="2" t="s">
        <v>32</v>
      </c>
      <c r="C116" s="11">
        <v>11.437100000000001</v>
      </c>
      <c r="D116" s="11">
        <v>5.7092200000000002</v>
      </c>
      <c r="E116" s="11">
        <v>50.723179999999999</v>
      </c>
    </row>
    <row r="117" spans="1:5" x14ac:dyDescent="0.3">
      <c r="A117" s="7">
        <v>2010</v>
      </c>
      <c r="B117" s="2" t="s">
        <v>33</v>
      </c>
      <c r="C117" s="11">
        <v>9.2329799999999995</v>
      </c>
      <c r="D117" s="11">
        <v>3.5974399999999997</v>
      </c>
      <c r="E117" s="11">
        <v>45.062539999999998</v>
      </c>
    </row>
    <row r="118" spans="1:5" x14ac:dyDescent="0.3">
      <c r="A118"/>
    </row>
    <row r="119" spans="1:5" x14ac:dyDescent="0.3">
      <c r="A119" s="8">
        <v>2015</v>
      </c>
      <c r="B119" s="16" t="s">
        <v>73</v>
      </c>
      <c r="C119" s="35">
        <f>AVERAGE(C120:C130)</f>
        <v>2.741871818181818</v>
      </c>
      <c r="D119" s="35">
        <f t="shared" ref="D119:E119" si="127">AVERAGE(D120:D130)</f>
        <v>3.0759409090909089</v>
      </c>
      <c r="E119" s="35">
        <f t="shared" si="127"/>
        <v>30.645918181818182</v>
      </c>
    </row>
    <row r="120" spans="1:5" x14ac:dyDescent="0.3">
      <c r="A120" s="8">
        <v>2015</v>
      </c>
      <c r="B120" s="3" t="s">
        <v>3</v>
      </c>
      <c r="C120" s="1">
        <v>2.5915699999999999</v>
      </c>
      <c r="D120" s="1">
        <v>3.4176600000000001</v>
      </c>
      <c r="E120" s="1">
        <v>29.237400000000001</v>
      </c>
    </row>
    <row r="121" spans="1:5" x14ac:dyDescent="0.3">
      <c r="A121" s="8">
        <v>2015</v>
      </c>
      <c r="B121" s="3" t="s">
        <v>4</v>
      </c>
      <c r="C121" s="1">
        <v>1.9523999999999999</v>
      </c>
      <c r="D121" s="1">
        <v>3.0778799999999999</v>
      </c>
      <c r="E121" s="1">
        <v>29.762699999999999</v>
      </c>
    </row>
    <row r="122" spans="1:5" x14ac:dyDescent="0.3">
      <c r="A122" s="8">
        <v>2015</v>
      </c>
      <c r="B122" s="3" t="s">
        <v>5</v>
      </c>
      <c r="C122" s="1">
        <v>2.4873400000000001</v>
      </c>
      <c r="D122" s="1">
        <v>2.3936000000000002</v>
      </c>
      <c r="E122" s="1">
        <v>29.018699999999999</v>
      </c>
    </row>
    <row r="123" spans="1:5" x14ac:dyDescent="0.3">
      <c r="A123" s="8">
        <v>2015</v>
      </c>
      <c r="B123" s="3" t="s">
        <v>7</v>
      </c>
      <c r="C123" s="1">
        <v>1.96933</v>
      </c>
      <c r="D123" s="1">
        <v>3.0856300000000001</v>
      </c>
      <c r="E123" s="1">
        <v>27.235199999999999</v>
      </c>
    </row>
    <row r="124" spans="1:5" x14ac:dyDescent="0.3">
      <c r="A124" s="8">
        <v>2015</v>
      </c>
      <c r="B124" s="3" t="s">
        <v>10</v>
      </c>
      <c r="C124" s="1">
        <v>2.6498200000000001</v>
      </c>
      <c r="D124" s="1">
        <v>3.9708299999999999</v>
      </c>
      <c r="E124" s="1">
        <v>32.568800000000003</v>
      </c>
    </row>
    <row r="125" spans="1:5" x14ac:dyDescent="0.3">
      <c r="A125" s="8">
        <v>2015</v>
      </c>
      <c r="B125" s="3" t="s">
        <v>12</v>
      </c>
      <c r="C125" s="1">
        <v>3.1538300000000001</v>
      </c>
      <c r="D125" s="1">
        <v>3.6208200000000001</v>
      </c>
      <c r="E125" s="1">
        <v>33.789299999999997</v>
      </c>
    </row>
    <row r="126" spans="1:5" x14ac:dyDescent="0.3">
      <c r="A126" s="8">
        <v>2015</v>
      </c>
      <c r="B126" s="3" t="s">
        <v>21</v>
      </c>
      <c r="C126" s="1">
        <v>1.62629</v>
      </c>
      <c r="D126" s="1">
        <v>2.0995599999999999</v>
      </c>
      <c r="E126" s="1">
        <v>23.714099999999998</v>
      </c>
    </row>
    <row r="127" spans="1:5" x14ac:dyDescent="0.3">
      <c r="A127" s="8">
        <v>2015</v>
      </c>
      <c r="B127" s="3" t="s">
        <v>27</v>
      </c>
      <c r="C127" s="1">
        <v>4.1569399999999996</v>
      </c>
      <c r="D127" s="1">
        <v>2.8141699999999998</v>
      </c>
      <c r="E127" s="1">
        <v>34.087899999999998</v>
      </c>
    </row>
    <row r="128" spans="1:5" x14ac:dyDescent="0.3">
      <c r="A128" s="8">
        <v>2015</v>
      </c>
      <c r="B128" s="3" t="s">
        <v>28</v>
      </c>
      <c r="C128" s="1">
        <v>2.1807799999999999</v>
      </c>
      <c r="D128" s="1">
        <v>2.8392900000000001</v>
      </c>
      <c r="E128" s="1">
        <v>26.9467</v>
      </c>
    </row>
    <row r="129" spans="1:5" x14ac:dyDescent="0.3">
      <c r="A129" s="8">
        <v>2015</v>
      </c>
      <c r="B129" s="3" t="s">
        <v>30</v>
      </c>
      <c r="C129" s="1">
        <v>3.0046400000000002</v>
      </c>
      <c r="D129" s="1">
        <v>3.5151300000000001</v>
      </c>
      <c r="E129" s="1">
        <v>31.7438</v>
      </c>
    </row>
    <row r="130" spans="1:5" x14ac:dyDescent="0.3">
      <c r="A130" s="8">
        <v>2015</v>
      </c>
      <c r="B130" s="3" t="s">
        <v>34</v>
      </c>
      <c r="C130" s="1">
        <v>4.3876499999999998</v>
      </c>
      <c r="D130" s="1">
        <v>3.0007799999999998</v>
      </c>
      <c r="E130" s="1">
        <v>39.000500000000002</v>
      </c>
    </row>
    <row r="131" spans="1:5" x14ac:dyDescent="0.3">
      <c r="A131"/>
      <c r="B131" s="33"/>
    </row>
    <row r="132" spans="1:5" x14ac:dyDescent="0.3">
      <c r="A132" s="8">
        <v>2015</v>
      </c>
      <c r="B132" s="16" t="s">
        <v>74</v>
      </c>
      <c r="C132" s="35">
        <f>AVERAGE(C133:C145)</f>
        <v>5.2403915384615383</v>
      </c>
      <c r="D132" s="35">
        <f t="shared" ref="D132:E132" si="128">AVERAGE(D133:D145)</f>
        <v>3.3519615384615387</v>
      </c>
      <c r="E132" s="35">
        <f t="shared" si="128"/>
        <v>35.078492307692315</v>
      </c>
    </row>
    <row r="133" spans="1:5" x14ac:dyDescent="0.3">
      <c r="A133" s="8">
        <v>2015</v>
      </c>
      <c r="B133" s="3" t="s">
        <v>11</v>
      </c>
      <c r="C133" s="1">
        <v>1.4750700000000001</v>
      </c>
      <c r="D133" s="1">
        <v>2.1930100000000001</v>
      </c>
      <c r="E133" s="1">
        <v>20.363600000000002</v>
      </c>
    </row>
    <row r="134" spans="1:5" x14ac:dyDescent="0.3">
      <c r="A134" s="8">
        <v>2015</v>
      </c>
      <c r="B134" s="3" t="s">
        <v>8</v>
      </c>
      <c r="C134" s="1">
        <v>3.8801199999999998</v>
      </c>
      <c r="D134" s="1">
        <v>4.0811099999999998</v>
      </c>
      <c r="E134" s="1">
        <v>33.501399999999997</v>
      </c>
    </row>
    <row r="135" spans="1:5" x14ac:dyDescent="0.3">
      <c r="A135" s="8">
        <v>2015</v>
      </c>
      <c r="B135" s="3" t="s">
        <v>13</v>
      </c>
      <c r="C135" s="1">
        <v>6.3490700000000002</v>
      </c>
      <c r="D135" s="1">
        <v>4.01119</v>
      </c>
      <c r="E135" s="1">
        <v>41.534599999999998</v>
      </c>
    </row>
    <row r="136" spans="1:5" x14ac:dyDescent="0.3">
      <c r="A136" s="8">
        <v>2015</v>
      </c>
      <c r="B136" s="3" t="s">
        <v>15</v>
      </c>
      <c r="C136" s="1">
        <v>8.1968599999999991</v>
      </c>
      <c r="D136" s="1">
        <v>2.05348</v>
      </c>
      <c r="E136" s="1">
        <v>35.706499999999998</v>
      </c>
    </row>
    <row r="137" spans="1:5" x14ac:dyDescent="0.3">
      <c r="A137" s="8">
        <v>2015</v>
      </c>
      <c r="B137" s="3" t="s">
        <v>16</v>
      </c>
      <c r="C137" s="1">
        <v>3.52447</v>
      </c>
      <c r="D137" s="1">
        <v>4.2097300000000004</v>
      </c>
      <c r="E137" s="1">
        <v>35.756900000000002</v>
      </c>
    </row>
    <row r="138" spans="1:5" x14ac:dyDescent="0.3">
      <c r="A138" s="8">
        <v>2015</v>
      </c>
      <c r="B138" s="3" t="s">
        <v>17</v>
      </c>
      <c r="C138" s="1">
        <v>3.3370700000000002</v>
      </c>
      <c r="D138" s="1">
        <v>2.44679</v>
      </c>
      <c r="E138" s="1">
        <v>29.679400000000001</v>
      </c>
    </row>
    <row r="139" spans="1:5" x14ac:dyDescent="0.3">
      <c r="A139" s="8">
        <v>2015</v>
      </c>
      <c r="B139" s="3" t="s">
        <v>18</v>
      </c>
      <c r="C139" s="1">
        <v>8.2745300000000004</v>
      </c>
      <c r="D139" s="1">
        <v>5.2289899999999996</v>
      </c>
      <c r="E139" s="1">
        <v>48.527900000000002</v>
      </c>
    </row>
    <row r="140" spans="1:5" x14ac:dyDescent="0.3">
      <c r="A140" s="8">
        <v>2015</v>
      </c>
      <c r="B140" s="3" t="s">
        <v>19</v>
      </c>
      <c r="C140" s="1">
        <v>4.9551999999999996</v>
      </c>
      <c r="D140" s="1">
        <v>3.7303000000000002</v>
      </c>
      <c r="E140" s="1">
        <v>32.277999999999999</v>
      </c>
    </row>
    <row r="141" spans="1:5" x14ac:dyDescent="0.3">
      <c r="A141" s="8">
        <v>2015</v>
      </c>
      <c r="B141" s="3" t="s">
        <v>80</v>
      </c>
      <c r="C141" s="1">
        <v>5.0359600000000002</v>
      </c>
      <c r="D141" s="1">
        <v>3.4963299999999999</v>
      </c>
      <c r="E141" s="1">
        <v>34.058599999999998</v>
      </c>
    </row>
    <row r="142" spans="1:5" x14ac:dyDescent="0.3">
      <c r="A142" s="8">
        <v>2015</v>
      </c>
      <c r="B142" s="3" t="s">
        <v>23</v>
      </c>
      <c r="C142" s="1">
        <v>8.3322299999999991</v>
      </c>
      <c r="D142" s="1">
        <v>4.1303000000000001</v>
      </c>
      <c r="E142" s="1">
        <v>43.617800000000003</v>
      </c>
    </row>
    <row r="143" spans="1:5" x14ac:dyDescent="0.3">
      <c r="A143" s="8">
        <v>2015</v>
      </c>
      <c r="B143" s="3" t="s">
        <v>24</v>
      </c>
      <c r="C143" s="1">
        <v>4.5357200000000004</v>
      </c>
      <c r="D143" s="1">
        <v>2.84938</v>
      </c>
      <c r="E143" s="1">
        <v>31.4954</v>
      </c>
    </row>
    <row r="144" spans="1:5" x14ac:dyDescent="0.3">
      <c r="A144" s="8">
        <v>2015</v>
      </c>
      <c r="B144" s="3" t="s">
        <v>26</v>
      </c>
      <c r="C144" s="1">
        <v>6.2801900000000002</v>
      </c>
      <c r="D144" s="1">
        <v>2.6233</v>
      </c>
      <c r="E144" s="1">
        <v>37.2119</v>
      </c>
    </row>
    <row r="145" spans="1:5" x14ac:dyDescent="0.3">
      <c r="A145" s="8">
        <v>2015</v>
      </c>
      <c r="B145" s="3" t="s">
        <v>31</v>
      </c>
      <c r="C145" s="1">
        <v>3.9485999999999999</v>
      </c>
      <c r="D145" s="1">
        <v>2.5215900000000002</v>
      </c>
      <c r="E145" s="1">
        <v>32.288400000000003</v>
      </c>
    </row>
    <row r="146" spans="1:5" x14ac:dyDescent="0.3">
      <c r="A146"/>
      <c r="B146" s="33"/>
    </row>
    <row r="147" spans="1:5" x14ac:dyDescent="0.3">
      <c r="A147" s="8">
        <v>2015</v>
      </c>
      <c r="B147" s="16" t="s">
        <v>75</v>
      </c>
      <c r="C147" s="35">
        <f>AVERAGE(C148:C155)</f>
        <v>9.340221249999999</v>
      </c>
      <c r="D147" s="35">
        <f t="shared" ref="D147:E147" si="129">AVERAGE(D148:D155)</f>
        <v>4.0256449999999999</v>
      </c>
      <c r="E147" s="35">
        <f t="shared" si="129"/>
        <v>41.753212499999997</v>
      </c>
    </row>
    <row r="148" spans="1:5" x14ac:dyDescent="0.3">
      <c r="A148" s="8">
        <v>2015</v>
      </c>
      <c r="B148" s="3" t="s">
        <v>6</v>
      </c>
      <c r="C148" s="1">
        <v>6.6499100000000002</v>
      </c>
      <c r="D148" s="1">
        <v>4.4530099999999999</v>
      </c>
      <c r="E148" s="1">
        <v>35.519100000000002</v>
      </c>
    </row>
    <row r="149" spans="1:5" x14ac:dyDescent="0.3">
      <c r="A149" s="8">
        <v>2015</v>
      </c>
      <c r="B149" s="3" t="s">
        <v>9</v>
      </c>
      <c r="C149" s="1">
        <v>14.84</v>
      </c>
      <c r="D149" s="1">
        <v>6.9009200000000002</v>
      </c>
      <c r="E149" s="1">
        <v>53.245899999999999</v>
      </c>
    </row>
    <row r="150" spans="1:5" x14ac:dyDescent="0.3">
      <c r="A150" s="8">
        <v>2015</v>
      </c>
      <c r="B150" s="3" t="s">
        <v>14</v>
      </c>
      <c r="C150" s="1">
        <v>13.6135</v>
      </c>
      <c r="D150" s="1">
        <v>4.1445299999999996</v>
      </c>
      <c r="E150" s="1">
        <v>48.149099999999997</v>
      </c>
    </row>
    <row r="151" spans="1:5" x14ac:dyDescent="0.3">
      <c r="A151" s="8">
        <v>2015</v>
      </c>
      <c r="B151" s="3" t="s">
        <v>22</v>
      </c>
      <c r="C151" s="1">
        <v>13.5349</v>
      </c>
      <c r="D151" s="1">
        <v>3.7267800000000002</v>
      </c>
      <c r="E151" s="1">
        <v>51.379300000000001</v>
      </c>
    </row>
    <row r="152" spans="1:5" x14ac:dyDescent="0.3">
      <c r="A152" s="8">
        <v>2015</v>
      </c>
      <c r="B152" s="3" t="s">
        <v>25</v>
      </c>
      <c r="C152" s="1">
        <v>3.8716200000000001</v>
      </c>
      <c r="D152" s="1">
        <v>3.3607900000000002</v>
      </c>
      <c r="E152" s="1">
        <v>28.385200000000001</v>
      </c>
    </row>
    <row r="153" spans="1:5" x14ac:dyDescent="0.3">
      <c r="A153" s="8">
        <v>2015</v>
      </c>
      <c r="B153" s="3" t="s">
        <v>29</v>
      </c>
      <c r="C153" s="1">
        <v>5.3565800000000001</v>
      </c>
      <c r="D153" s="1">
        <v>3.0711300000000001</v>
      </c>
      <c r="E153" s="1">
        <v>33.348399999999998</v>
      </c>
    </row>
    <row r="154" spans="1:5" x14ac:dyDescent="0.3">
      <c r="A154" s="8">
        <v>2015</v>
      </c>
      <c r="B154" s="3" t="s">
        <v>32</v>
      </c>
      <c r="C154" s="1">
        <v>9.4424499999999991</v>
      </c>
      <c r="D154" s="1">
        <v>4.1185900000000002</v>
      </c>
      <c r="E154" s="1">
        <v>45.097000000000001</v>
      </c>
    </row>
    <row r="155" spans="1:5" x14ac:dyDescent="0.3">
      <c r="A155" s="8">
        <v>2015</v>
      </c>
      <c r="B155" s="3" t="s">
        <v>33</v>
      </c>
      <c r="C155" s="1">
        <v>7.4128100000000003</v>
      </c>
      <c r="D155" s="1">
        <v>2.4294099999999998</v>
      </c>
      <c r="E155" s="1">
        <v>38.901699999999998</v>
      </c>
    </row>
    <row r="156" spans="1:5" x14ac:dyDescent="0.3">
      <c r="A156"/>
    </row>
    <row r="157" spans="1:5" x14ac:dyDescent="0.3">
      <c r="A157" s="7">
        <v>2020</v>
      </c>
      <c r="B157" s="5" t="s">
        <v>73</v>
      </c>
      <c r="C157" s="35">
        <f>AVERAGE(C158:C168)</f>
        <v>2.4176907272727273</v>
      </c>
      <c r="D157" s="35">
        <f t="shared" ref="D157:E157" si="130">AVERAGE(D158:D168)</f>
        <v>5.3182520909090902</v>
      </c>
      <c r="E157" s="35">
        <f t="shared" si="130"/>
        <v>25.035979545454548</v>
      </c>
    </row>
    <row r="158" spans="1:5" x14ac:dyDescent="0.3">
      <c r="A158" s="7">
        <v>2020</v>
      </c>
      <c r="B158" s="2" t="s">
        <v>3</v>
      </c>
      <c r="C158" s="12">
        <v>2.1087609999999999</v>
      </c>
      <c r="D158" s="12">
        <v>5.0119829999999999</v>
      </c>
      <c r="E158" s="12">
        <v>23.479358999999999</v>
      </c>
    </row>
    <row r="159" spans="1:5" x14ac:dyDescent="0.3">
      <c r="A159" s="7">
        <v>2020</v>
      </c>
      <c r="B159" s="2" t="s">
        <v>4</v>
      </c>
      <c r="C159" s="12">
        <v>1.8211979999999999</v>
      </c>
      <c r="D159" s="12">
        <v>6.5137599999999996</v>
      </c>
      <c r="E159" s="12">
        <v>24.620450999999999</v>
      </c>
    </row>
    <row r="160" spans="1:5" x14ac:dyDescent="0.3">
      <c r="A160" s="7">
        <v>2020</v>
      </c>
      <c r="B160" s="2" t="s">
        <v>5</v>
      </c>
      <c r="C160" s="12">
        <v>2.330508</v>
      </c>
      <c r="D160" s="12">
        <v>4.2319749999999994</v>
      </c>
      <c r="E160" s="12">
        <v>23.854994999999999</v>
      </c>
    </row>
    <row r="161" spans="1:5" x14ac:dyDescent="0.3">
      <c r="A161" s="7">
        <v>2020</v>
      </c>
      <c r="B161" s="2" t="s">
        <v>7</v>
      </c>
      <c r="C161" s="12">
        <v>1.666687</v>
      </c>
      <c r="D161" s="12">
        <v>4.9769549999999994</v>
      </c>
      <c r="E161" s="12">
        <v>21.263403</v>
      </c>
    </row>
    <row r="162" spans="1:5" x14ac:dyDescent="0.3">
      <c r="A162" s="7">
        <v>2020</v>
      </c>
      <c r="B162" s="2" t="s">
        <v>10</v>
      </c>
      <c r="C162" s="12">
        <v>2.6226879999999997</v>
      </c>
      <c r="D162" s="12">
        <v>6.8657349999999999</v>
      </c>
      <c r="E162" s="12">
        <v>27.127120999999999</v>
      </c>
    </row>
    <row r="163" spans="1:5" x14ac:dyDescent="0.3">
      <c r="A163" s="7">
        <v>2020</v>
      </c>
      <c r="B163" s="2" t="s">
        <v>12</v>
      </c>
      <c r="C163" s="12">
        <v>2.7196560000000001</v>
      </c>
      <c r="D163" s="12">
        <v>5.3834989999999996</v>
      </c>
      <c r="E163" s="12">
        <v>27.409162999999999</v>
      </c>
    </row>
    <row r="164" spans="1:5" x14ac:dyDescent="0.3">
      <c r="A164" s="7">
        <v>2020</v>
      </c>
      <c r="B164" s="2" t="s">
        <v>21</v>
      </c>
      <c r="C164" s="12">
        <v>1.4591109999999998</v>
      </c>
      <c r="D164" s="12">
        <v>4.867864</v>
      </c>
      <c r="E164" s="12">
        <v>18.839041999999999</v>
      </c>
    </row>
    <row r="165" spans="1:5" x14ac:dyDescent="0.3">
      <c r="A165" s="7">
        <v>2020</v>
      </c>
      <c r="B165" s="2" t="s">
        <v>27</v>
      </c>
      <c r="C165" s="12">
        <v>3.5515629999999998</v>
      </c>
      <c r="D165" s="12">
        <v>4.866079</v>
      </c>
      <c r="E165" s="12">
        <v>28.737288999999997</v>
      </c>
    </row>
    <row r="166" spans="1:5" x14ac:dyDescent="0.3">
      <c r="A166" s="7">
        <v>2020</v>
      </c>
      <c r="B166" s="2" t="s">
        <v>28</v>
      </c>
      <c r="C166" s="12">
        <v>1.9895699999999998</v>
      </c>
      <c r="D166" s="12">
        <v>4.6356320000000002</v>
      </c>
      <c r="E166" s="12">
        <v>22.257635000000001</v>
      </c>
    </row>
    <row r="167" spans="1:5" x14ac:dyDescent="0.3">
      <c r="A167" s="7">
        <v>2020</v>
      </c>
      <c r="B167" s="2" t="s">
        <v>30</v>
      </c>
      <c r="C167" s="12">
        <v>2.5729059999999997</v>
      </c>
      <c r="D167" s="12">
        <v>5.8536700000000002</v>
      </c>
      <c r="E167" s="12">
        <v>25.609836999999999</v>
      </c>
    </row>
    <row r="168" spans="1:5" x14ac:dyDescent="0.3">
      <c r="A168" s="7">
        <v>2020</v>
      </c>
      <c r="B168" s="2" t="s">
        <v>34</v>
      </c>
      <c r="C168" s="12">
        <v>3.7519499999999999</v>
      </c>
      <c r="D168" s="12">
        <v>5.2936209999999999</v>
      </c>
      <c r="E168" s="12">
        <v>32.197479999999999</v>
      </c>
    </row>
    <row r="169" spans="1:5" x14ac:dyDescent="0.3">
      <c r="A169"/>
    </row>
    <row r="170" spans="1:5" x14ac:dyDescent="0.3">
      <c r="A170" s="7">
        <v>2020</v>
      </c>
      <c r="B170" s="5" t="s">
        <v>74</v>
      </c>
      <c r="C170" s="35">
        <f>AVERAGE(C171:C183)</f>
        <v>4.4010682307692299</v>
      </c>
      <c r="D170" s="35">
        <f t="shared" ref="D170:E170" si="131">AVERAGE(D171:D183)</f>
        <v>5.7876470000000007</v>
      </c>
      <c r="E170" s="35">
        <f t="shared" si="131"/>
        <v>29.052998846153841</v>
      </c>
    </row>
    <row r="171" spans="1:5" x14ac:dyDescent="0.3">
      <c r="A171" s="7">
        <v>2020</v>
      </c>
      <c r="B171" s="2" t="s">
        <v>11</v>
      </c>
      <c r="C171" s="12">
        <v>1.423562</v>
      </c>
      <c r="D171" s="12">
        <v>5.242769</v>
      </c>
      <c r="E171" s="12">
        <v>17.528493999999998</v>
      </c>
    </row>
    <row r="172" spans="1:5" x14ac:dyDescent="0.3">
      <c r="A172" s="7">
        <v>2020</v>
      </c>
      <c r="B172" s="2" t="s">
        <v>8</v>
      </c>
      <c r="C172" s="12">
        <v>3.3677769999999998</v>
      </c>
      <c r="D172" s="12">
        <v>5.9662629999999996</v>
      </c>
      <c r="E172" s="12">
        <v>27.654995999999997</v>
      </c>
    </row>
    <row r="173" spans="1:5" x14ac:dyDescent="0.3">
      <c r="A173" s="7">
        <v>2020</v>
      </c>
      <c r="B173" s="2" t="s">
        <v>13</v>
      </c>
      <c r="C173" s="12">
        <v>5.2849699999999995</v>
      </c>
      <c r="D173" s="12">
        <v>7.0061139999999993</v>
      </c>
      <c r="E173" s="12">
        <v>33.445307999999997</v>
      </c>
    </row>
    <row r="174" spans="1:5" x14ac:dyDescent="0.3">
      <c r="A174" s="7">
        <v>2020</v>
      </c>
      <c r="B174" s="2" t="s">
        <v>15</v>
      </c>
      <c r="C174" s="12">
        <v>6.612616</v>
      </c>
      <c r="D174" s="12">
        <v>3.7525439999999999</v>
      </c>
      <c r="E174" s="12">
        <v>29.810502999999997</v>
      </c>
    </row>
    <row r="175" spans="1:5" x14ac:dyDescent="0.3">
      <c r="A175" s="7">
        <v>2020</v>
      </c>
      <c r="B175" s="2" t="s">
        <v>16</v>
      </c>
      <c r="C175" s="12">
        <v>2.8905339999999997</v>
      </c>
      <c r="D175" s="12">
        <v>6.9714899999999993</v>
      </c>
      <c r="E175" s="12">
        <v>29.400570999999999</v>
      </c>
    </row>
    <row r="176" spans="1:5" x14ac:dyDescent="0.3">
      <c r="A176" s="7">
        <v>2020</v>
      </c>
      <c r="B176" s="2" t="s">
        <v>17</v>
      </c>
      <c r="C176" s="12">
        <v>2.895743</v>
      </c>
      <c r="D176" s="12">
        <v>5.6715439999999999</v>
      </c>
      <c r="E176" s="12">
        <v>24.859392999999997</v>
      </c>
    </row>
    <row r="177" spans="1:5" x14ac:dyDescent="0.3">
      <c r="A177" s="7">
        <v>2020</v>
      </c>
      <c r="B177" s="2" t="s">
        <v>18</v>
      </c>
      <c r="C177" s="12">
        <v>7.0304489999999999</v>
      </c>
      <c r="D177" s="12">
        <v>7.9840999999999998</v>
      </c>
      <c r="E177" s="12">
        <v>42.266300999999999</v>
      </c>
    </row>
    <row r="178" spans="1:5" x14ac:dyDescent="0.3">
      <c r="A178" s="7">
        <v>2020</v>
      </c>
      <c r="B178" s="2" t="s">
        <v>19</v>
      </c>
      <c r="C178" s="12">
        <v>4.4382199999999994</v>
      </c>
      <c r="D178" s="12">
        <v>5.858555</v>
      </c>
      <c r="E178" s="12">
        <v>27.449949</v>
      </c>
    </row>
    <row r="179" spans="1:5" x14ac:dyDescent="0.3">
      <c r="A179" s="7">
        <v>2020</v>
      </c>
      <c r="B179" s="2" t="s">
        <v>80</v>
      </c>
      <c r="C179" s="12">
        <v>4.4790289999999997</v>
      </c>
      <c r="D179" s="12">
        <v>5.3654389999999994</v>
      </c>
      <c r="E179" s="12">
        <v>28.937137999999997</v>
      </c>
    </row>
    <row r="180" spans="1:5" x14ac:dyDescent="0.3">
      <c r="A180" s="7">
        <v>2020</v>
      </c>
      <c r="B180" s="2" t="s">
        <v>23</v>
      </c>
      <c r="C180" s="12">
        <v>6.9665569999999999</v>
      </c>
      <c r="D180" s="12">
        <v>6.2626019999999993</v>
      </c>
      <c r="E180" s="12">
        <v>36.779730999999998</v>
      </c>
    </row>
    <row r="181" spans="1:5" x14ac:dyDescent="0.3">
      <c r="A181" s="7">
        <v>2020</v>
      </c>
      <c r="B181" s="2" t="s">
        <v>24</v>
      </c>
      <c r="C181" s="12">
        <v>3.4717519999999999</v>
      </c>
      <c r="D181" s="12">
        <v>5.5523559999999996</v>
      </c>
      <c r="E181" s="12">
        <v>23.526751999999998</v>
      </c>
    </row>
    <row r="182" spans="1:5" x14ac:dyDescent="0.3">
      <c r="A182" s="7">
        <v>2020</v>
      </c>
      <c r="B182" s="2" t="s">
        <v>26</v>
      </c>
      <c r="C182" s="12">
        <v>5.0047879999999996</v>
      </c>
      <c r="D182" s="12">
        <v>4.7033160000000001</v>
      </c>
      <c r="E182" s="12">
        <v>29.165016999999999</v>
      </c>
    </row>
    <row r="183" spans="1:5" x14ac:dyDescent="0.3">
      <c r="A183" s="7">
        <v>2020</v>
      </c>
      <c r="B183" s="2" t="s">
        <v>31</v>
      </c>
      <c r="C183" s="12">
        <v>3.34789</v>
      </c>
      <c r="D183" s="12">
        <v>4.9023189999999994</v>
      </c>
      <c r="E183" s="12">
        <v>26.864832</v>
      </c>
    </row>
    <row r="184" spans="1:5" x14ac:dyDescent="0.3">
      <c r="A184"/>
    </row>
    <row r="185" spans="1:5" x14ac:dyDescent="0.3">
      <c r="A185" s="7">
        <v>2020</v>
      </c>
      <c r="B185" s="5" t="s">
        <v>75</v>
      </c>
      <c r="C185" s="35">
        <f>AVERAGE(C186:C193)</f>
        <v>8.3039853749999999</v>
      </c>
      <c r="D185" s="35">
        <f t="shared" ref="D185:E185" si="132">AVERAGE(D186:D193)</f>
        <v>6.4416846249999988</v>
      </c>
      <c r="E185" s="35">
        <f t="shared" si="132"/>
        <v>36.018620000000006</v>
      </c>
    </row>
    <row r="186" spans="1:5" x14ac:dyDescent="0.3">
      <c r="A186" s="7">
        <v>2020</v>
      </c>
      <c r="B186" s="2" t="s">
        <v>6</v>
      </c>
      <c r="C186" s="12">
        <v>5.8548859999999996</v>
      </c>
      <c r="D186" s="12">
        <v>6.399813</v>
      </c>
      <c r="E186" s="12">
        <v>29.683534999999999</v>
      </c>
    </row>
    <row r="187" spans="1:5" x14ac:dyDescent="0.3">
      <c r="A187" s="7">
        <v>2020</v>
      </c>
      <c r="B187" s="2" t="s">
        <v>9</v>
      </c>
      <c r="C187" s="12">
        <v>13.687469</v>
      </c>
      <c r="D187" s="12">
        <v>10.523719999999999</v>
      </c>
      <c r="E187" s="12">
        <v>48.053342000000001</v>
      </c>
    </row>
    <row r="188" spans="1:5" x14ac:dyDescent="0.3">
      <c r="A188" s="7">
        <v>2020</v>
      </c>
      <c r="B188" s="2" t="s">
        <v>14</v>
      </c>
      <c r="C188" s="12">
        <v>12.456393</v>
      </c>
      <c r="D188" s="12">
        <v>6.2755029999999996</v>
      </c>
      <c r="E188" s="12">
        <v>42.469836000000001</v>
      </c>
    </row>
    <row r="189" spans="1:5" x14ac:dyDescent="0.3">
      <c r="A189" s="7">
        <v>2020</v>
      </c>
      <c r="B189" s="2" t="s">
        <v>22</v>
      </c>
      <c r="C189" s="12">
        <v>11.812374999999999</v>
      </c>
      <c r="D189" s="12">
        <v>5.8146969999999998</v>
      </c>
      <c r="E189" s="12">
        <v>45.229898999999996</v>
      </c>
    </row>
    <row r="190" spans="1:5" x14ac:dyDescent="0.3">
      <c r="A190" s="7">
        <v>2020</v>
      </c>
      <c r="B190" s="2" t="s">
        <v>25</v>
      </c>
      <c r="C190" s="12">
        <v>3.0606789999999999</v>
      </c>
      <c r="D190" s="12">
        <v>6.7606229999999998</v>
      </c>
      <c r="E190" s="12">
        <v>22.427681999999997</v>
      </c>
    </row>
    <row r="191" spans="1:5" x14ac:dyDescent="0.3">
      <c r="A191" s="7">
        <v>2020</v>
      </c>
      <c r="B191" s="2" t="s">
        <v>29</v>
      </c>
      <c r="C191" s="12">
        <v>5.0830359999999999</v>
      </c>
      <c r="D191" s="12">
        <v>4.9189099999999994</v>
      </c>
      <c r="E191" s="12">
        <v>29.122373</v>
      </c>
    </row>
    <row r="192" spans="1:5" x14ac:dyDescent="0.3">
      <c r="A192" s="7">
        <v>2020</v>
      </c>
      <c r="B192" s="2" t="s">
        <v>32</v>
      </c>
      <c r="C192" s="12">
        <v>8.490988999999999</v>
      </c>
      <c r="D192" s="12">
        <v>6.6278169999999994</v>
      </c>
      <c r="E192" s="12">
        <v>39.774287999999999</v>
      </c>
    </row>
    <row r="193" spans="1:5" x14ac:dyDescent="0.3">
      <c r="A193" s="7">
        <v>2020</v>
      </c>
      <c r="B193" s="2" t="s">
        <v>33</v>
      </c>
      <c r="C193" s="12">
        <v>5.9860559999999996</v>
      </c>
      <c r="D193" s="12">
        <v>4.2123939999999997</v>
      </c>
      <c r="E193" s="12">
        <v>31.388005</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44"/>
  <sheetViews>
    <sheetView workbookViewId="0">
      <selection activeCell="AE20" sqref="AE20"/>
    </sheetView>
  </sheetViews>
  <sheetFormatPr baseColWidth="10" defaultRowHeight="14.4" x14ac:dyDescent="0.3"/>
  <cols>
    <col min="1" max="1" width="5" style="9" bestFit="1" customWidth="1"/>
    <col min="2" max="2" width="7.6640625" bestFit="1" customWidth="1"/>
    <col min="3" max="5" width="4.5546875" bestFit="1" customWidth="1"/>
    <col min="6" max="6" width="5.21875" bestFit="1" customWidth="1"/>
    <col min="7" max="7" width="6.5546875" bestFit="1" customWidth="1"/>
    <col min="8" max="8" width="7.33203125" customWidth="1"/>
    <col min="9" max="13" width="5.5546875" hidden="1" customWidth="1"/>
    <col min="14" max="14" width="7.44140625" customWidth="1"/>
    <col min="15" max="18" width="5" hidden="1" customWidth="1"/>
    <col min="19" max="19" width="0.6640625" customWidth="1"/>
    <col min="20" max="20" width="8" customWidth="1"/>
    <col min="21" max="21" width="5" bestFit="1" customWidth="1"/>
    <col min="22" max="23" width="5.21875" customWidth="1"/>
    <col min="24" max="28" width="5" hidden="1" customWidth="1"/>
    <col min="29" max="32" width="6.5546875" bestFit="1" customWidth="1"/>
    <col min="33" max="33" width="6.6640625" customWidth="1"/>
    <col min="34" max="34" width="5.44140625" customWidth="1"/>
    <col min="35" max="35" width="5.5546875" customWidth="1"/>
    <col min="36" max="38" width="5.21875" customWidth="1"/>
    <col min="39" max="43" width="6.5546875" bestFit="1" customWidth="1"/>
    <col min="44" max="44" width="9" customWidth="1"/>
    <col min="45" max="45" width="8.33203125" customWidth="1"/>
    <col min="46" max="49" width="6.5546875" customWidth="1"/>
    <col min="50" max="50" width="5.77734375" customWidth="1"/>
    <col min="51" max="51" width="4.77734375" customWidth="1"/>
    <col min="52" max="54" width="5.21875" customWidth="1"/>
    <col min="55" max="55" width="7.109375" customWidth="1"/>
    <col min="56" max="56" width="5.44140625" customWidth="1"/>
    <col min="57" max="57" width="4.77734375" customWidth="1"/>
    <col min="58" max="58" width="5.21875" customWidth="1"/>
    <col min="59" max="59" width="5" customWidth="1"/>
    <col min="60" max="60" width="5.21875" customWidth="1"/>
    <col min="61" max="61" width="7.21875" customWidth="1"/>
    <col min="62" max="62" width="5.77734375" customWidth="1"/>
    <col min="63" max="63" width="4.77734375" customWidth="1"/>
    <col min="64" max="66" width="5.21875" customWidth="1"/>
    <col min="67" max="67" width="6.44140625" customWidth="1"/>
    <col min="68" max="68" width="5.77734375" customWidth="1"/>
    <col min="69" max="69" width="4.77734375" customWidth="1"/>
    <col min="70" max="72" width="5.21875" customWidth="1"/>
    <col min="73" max="73" width="6.5546875" customWidth="1"/>
    <col min="74" max="74" width="7.109375" customWidth="1"/>
    <col min="75" max="79" width="6.5546875" bestFit="1" customWidth="1"/>
  </cols>
  <sheetData>
    <row r="1" spans="1:50" x14ac:dyDescent="0.3">
      <c r="B1" s="5" t="s">
        <v>104</v>
      </c>
      <c r="C1" s="121">
        <f>MAX(C13:C44)</f>
        <v>48.053342000000001</v>
      </c>
      <c r="D1" s="19"/>
      <c r="E1" s="19"/>
    </row>
    <row r="2" spans="1:50" x14ac:dyDescent="0.3">
      <c r="B2" s="5" t="s">
        <v>105</v>
      </c>
      <c r="C2" s="121">
        <f>MIN(C13:C44)</f>
        <v>17.528493999999998</v>
      </c>
      <c r="D2" s="19"/>
      <c r="E2" s="19"/>
    </row>
    <row r="3" spans="1:50" x14ac:dyDescent="0.3">
      <c r="B3" s="5"/>
      <c r="C3" s="88"/>
    </row>
    <row r="4" spans="1:50" x14ac:dyDescent="0.3">
      <c r="B4" s="5" t="s">
        <v>40</v>
      </c>
      <c r="C4" s="121">
        <f>AVERAGE(C13:C44)</f>
        <v>29.413553750000002</v>
      </c>
      <c r="D4" s="19"/>
      <c r="E4" s="19"/>
    </row>
    <row r="5" spans="1:50" x14ac:dyDescent="0.3">
      <c r="B5" s="5" t="s">
        <v>106</v>
      </c>
      <c r="C5" s="88">
        <f>_xlfn.STDEV.P(C13:C44)</f>
        <v>7.3420385404436015</v>
      </c>
      <c r="F5" s="123"/>
      <c r="AH5" s="5"/>
      <c r="AI5" s="5"/>
      <c r="AJ5" s="5"/>
      <c r="AK5" s="5"/>
      <c r="AL5" s="35"/>
      <c r="AR5" s="6"/>
      <c r="AT5" s="35"/>
      <c r="AV5" s="5"/>
      <c r="AW5" s="5"/>
      <c r="AX5" s="35"/>
    </row>
    <row r="6" spans="1:50" x14ac:dyDescent="0.3">
      <c r="B6" s="5" t="s">
        <v>91</v>
      </c>
      <c r="C6" s="121">
        <f>MEDIAN(C13:C44)</f>
        <v>28.196142499999997</v>
      </c>
      <c r="D6" s="19"/>
      <c r="E6" s="19"/>
      <c r="F6" s="123"/>
      <c r="AH6" s="5"/>
      <c r="AI6" s="5"/>
      <c r="AJ6" s="5"/>
      <c r="AK6" s="5"/>
      <c r="AL6" s="35"/>
      <c r="AR6" s="6"/>
      <c r="AT6" s="35"/>
      <c r="AV6" s="5"/>
      <c r="AW6" s="5"/>
      <c r="AX6" s="35"/>
    </row>
    <row r="7" spans="1:50" x14ac:dyDescent="0.3">
      <c r="B7" s="5"/>
      <c r="C7" s="121"/>
      <c r="D7" s="19"/>
      <c r="E7" s="19"/>
      <c r="F7" s="123"/>
      <c r="H7" s="123"/>
      <c r="I7" s="123"/>
      <c r="J7" s="123"/>
      <c r="K7" s="123"/>
      <c r="L7" s="123"/>
      <c r="M7" s="123"/>
      <c r="N7" s="123"/>
      <c r="O7" s="123"/>
      <c r="P7" s="123"/>
      <c r="Q7" s="123"/>
      <c r="R7" s="123"/>
      <c r="S7" s="123"/>
      <c r="T7" s="123"/>
      <c r="AH7" s="5"/>
      <c r="AI7" s="5"/>
      <c r="AJ7" s="5"/>
      <c r="AK7" s="5"/>
      <c r="AL7" s="35"/>
      <c r="AR7" s="6"/>
      <c r="AT7" s="35"/>
      <c r="AV7" s="5"/>
      <c r="AW7" s="5"/>
      <c r="AX7" s="35"/>
    </row>
    <row r="8" spans="1:50" x14ac:dyDescent="0.3">
      <c r="B8" s="5" t="s">
        <v>66</v>
      </c>
      <c r="C8" s="123">
        <f>QUARTILE(C13:C44,1)</f>
        <v>24.429086999999999</v>
      </c>
      <c r="D8" s="123"/>
      <c r="E8" s="123"/>
      <c r="F8" s="122"/>
      <c r="AH8" s="5"/>
      <c r="AI8" s="5"/>
      <c r="AJ8" s="5"/>
      <c r="AK8" s="5"/>
      <c r="AL8" s="35"/>
      <c r="AR8" s="6"/>
      <c r="AT8" s="35"/>
      <c r="AV8" s="5"/>
      <c r="AW8" s="5"/>
      <c r="AX8" s="35"/>
    </row>
    <row r="9" spans="1:50" x14ac:dyDescent="0.3">
      <c r="B9" s="5" t="s">
        <v>68</v>
      </c>
      <c r="C9" s="123">
        <f>QUARTILE(C13:C44,3)</f>
        <v>31.590373749999998</v>
      </c>
      <c r="D9" s="123"/>
      <c r="E9" s="123"/>
      <c r="F9" s="122"/>
      <c r="AH9" s="5"/>
      <c r="AI9" s="5"/>
      <c r="AJ9" s="5"/>
      <c r="AK9" s="5"/>
      <c r="AL9" s="35"/>
      <c r="AR9" s="6"/>
      <c r="AT9" s="35"/>
      <c r="AV9" s="5"/>
      <c r="AW9" s="5"/>
      <c r="AX9" s="35"/>
    </row>
    <row r="10" spans="1:50" x14ac:dyDescent="0.3">
      <c r="F10" s="119" t="s">
        <v>113</v>
      </c>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row>
    <row r="11" spans="1:50" ht="15.6" x14ac:dyDescent="0.35">
      <c r="A11" s="5" t="s">
        <v>43</v>
      </c>
      <c r="C11" s="88"/>
      <c r="D11" s="88"/>
      <c r="E11" s="88"/>
      <c r="F11" s="119" t="s">
        <v>83</v>
      </c>
      <c r="G11" s="120"/>
      <c r="H11" s="120"/>
      <c r="I11" s="120"/>
      <c r="J11" s="120"/>
      <c r="K11" s="120"/>
      <c r="L11" s="120"/>
      <c r="M11" s="120"/>
      <c r="N11" s="120"/>
      <c r="O11" s="120"/>
      <c r="P11" s="120"/>
      <c r="Q11" s="120"/>
      <c r="R11" s="120"/>
      <c r="S11" s="120"/>
      <c r="T11" s="120"/>
      <c r="U11" s="120"/>
      <c r="V11" s="120"/>
      <c r="W11" s="120"/>
      <c r="X11" s="120" t="s">
        <v>46</v>
      </c>
      <c r="Y11" s="120"/>
      <c r="Z11" s="120"/>
      <c r="AA11" s="120"/>
      <c r="AB11" s="120"/>
      <c r="AC11" s="120"/>
    </row>
    <row r="12" spans="1:50" ht="15.6" x14ac:dyDescent="0.35">
      <c r="A12" s="6" t="s">
        <v>36</v>
      </c>
      <c r="B12" s="5" t="s">
        <v>35</v>
      </c>
      <c r="C12" s="87" t="s">
        <v>2</v>
      </c>
      <c r="D12" s="87"/>
      <c r="E12" s="87"/>
      <c r="F12" s="130" t="s">
        <v>114</v>
      </c>
      <c r="G12" s="44" t="s">
        <v>102</v>
      </c>
      <c r="H12" s="44" t="s">
        <v>99</v>
      </c>
      <c r="I12" s="131" t="s">
        <v>52</v>
      </c>
      <c r="J12" s="132" t="s">
        <v>51</v>
      </c>
      <c r="K12" s="39" t="s">
        <v>56</v>
      </c>
      <c r="L12" s="39" t="s">
        <v>57</v>
      </c>
      <c r="M12" s="39" t="s">
        <v>58</v>
      </c>
      <c r="N12" s="125" t="s">
        <v>155</v>
      </c>
      <c r="O12" s="131" t="s">
        <v>52</v>
      </c>
      <c r="P12" s="132" t="s">
        <v>51</v>
      </c>
      <c r="Q12" s="39" t="s">
        <v>56</v>
      </c>
      <c r="R12" s="39" t="s">
        <v>57</v>
      </c>
      <c r="S12" s="39" t="s">
        <v>58</v>
      </c>
      <c r="T12" s="126" t="s">
        <v>103</v>
      </c>
      <c r="X12" s="23">
        <v>2000</v>
      </c>
      <c r="Y12" s="22">
        <v>2005</v>
      </c>
      <c r="Z12" s="22">
        <v>2010</v>
      </c>
      <c r="AA12" s="22">
        <v>2015</v>
      </c>
      <c r="AB12" s="22">
        <v>2020</v>
      </c>
    </row>
    <row r="13" spans="1:50" x14ac:dyDescent="0.3">
      <c r="A13" s="7">
        <v>2020</v>
      </c>
      <c r="B13" s="2" t="s">
        <v>3</v>
      </c>
      <c r="C13" s="12">
        <v>23.479358999999999</v>
      </c>
      <c r="D13" s="12"/>
      <c r="E13" s="12"/>
      <c r="F13" s="14">
        <f>(C13-C$4)/C$5</f>
        <v>-0.80824892396185422</v>
      </c>
      <c r="G13" s="14">
        <f>(((C13-C$2)/(C$1-C$2))*60)+70</f>
        <v>81.69709018698471</v>
      </c>
      <c r="H13" s="14">
        <f>(((C13-C$6)/(C$1-C$2))*60)+70</f>
        <v>60.728634914087046</v>
      </c>
      <c r="I13" s="36">
        <f>IF(C13&gt;=C$6,1,0)</f>
        <v>0</v>
      </c>
      <c r="J13" s="42">
        <f>IF(C13&lt;C$6,1,0)</f>
        <v>1</v>
      </c>
      <c r="K13" s="14">
        <f>(C13-C$6)/(C$9-C$6)</f>
        <v>-1.3896470666222278</v>
      </c>
      <c r="L13" s="14">
        <f>(C13-C$6)/(C$6-C$8)</f>
        <v>-1.2521141512250087</v>
      </c>
      <c r="M13" s="14">
        <f>(K13*I13)+(L13*J13)</f>
        <v>-1.2521141512250087</v>
      </c>
      <c r="N13" s="14">
        <f>(M13*30)+100</f>
        <v>62.436575463249739</v>
      </c>
      <c r="O13" s="124">
        <f>IF(C13&gt;=C$6,1,0)</f>
        <v>0</v>
      </c>
      <c r="P13" s="124">
        <f>IF(C13&lt;C$6,1,0)</f>
        <v>1</v>
      </c>
      <c r="Q13" s="14">
        <f>(C13-C$6)/(C$1-C$6)</f>
        <v>-0.2375351821388508</v>
      </c>
      <c r="R13" s="14">
        <f>(C13-C$6)/(C$6-C$2)</f>
        <v>-0.44215775388549772</v>
      </c>
      <c r="S13" s="14">
        <f>(Q13*O13)+(R13*P13)</f>
        <v>-0.44215775388549772</v>
      </c>
      <c r="T13" s="14">
        <f>(S13*30)+100</f>
        <v>86.735267383435072</v>
      </c>
    </row>
    <row r="14" spans="1:50" x14ac:dyDescent="0.3">
      <c r="A14" s="7">
        <v>2020</v>
      </c>
      <c r="B14" s="2" t="s">
        <v>4</v>
      </c>
      <c r="C14" s="12">
        <v>24.620450999999999</v>
      </c>
      <c r="D14" s="12"/>
      <c r="E14" s="12"/>
      <c r="F14" s="14">
        <f t="shared" ref="F14:F44" si="0">(C14-C$4)/C$5</f>
        <v>-0.65282996317674002</v>
      </c>
      <c r="G14" s="14">
        <f t="shared" ref="G14:G44" si="1">(((C14-C$2)/(C$1-C$2))*60)+70</f>
        <v>83.940034033912312</v>
      </c>
      <c r="H14" s="14">
        <f t="shared" ref="H14:H44" si="2">(((C14-C$6)/(C$1-C$2))*60)+70</f>
        <v>62.971578761014641</v>
      </c>
      <c r="I14" s="36">
        <f t="shared" ref="I14:I44" si="3">IF(C14&gt;=C$6,1,0)</f>
        <v>0</v>
      </c>
      <c r="J14" s="42">
        <f t="shared" ref="J14:J44" si="4">IF(C14&lt;C$6,1,0)</f>
        <v>1</v>
      </c>
      <c r="K14" s="14">
        <f t="shared" ref="K14:K44" si="5">(C14-C$6)/(C$9-C$6)</f>
        <v>-1.0534613691981054</v>
      </c>
      <c r="L14" s="14">
        <f t="shared" ref="L14:L44" si="6">(C14-C$6)/(C$6-C$8)</f>
        <v>-0.94920064225228429</v>
      </c>
      <c r="M14" s="14">
        <f t="shared" ref="M14:M44" si="7">(K14*I14)+(L14*J14)</f>
        <v>-0.94920064225228429</v>
      </c>
      <c r="N14" s="14">
        <f t="shared" ref="N14:N44" si="8">(M14*30)+100</f>
        <v>71.523980732431468</v>
      </c>
      <c r="O14" s="124">
        <f t="shared" ref="O14:O44" si="9">IF(C14&gt;=C$6,1,0)</f>
        <v>0</v>
      </c>
      <c r="P14" s="124">
        <f t="shared" ref="P14:P44" si="10">IF(C14&lt;C$6,1,0)</f>
        <v>1</v>
      </c>
      <c r="Q14" s="14">
        <f t="shared" ref="Q14:Q44" si="11">(C14-C$6)/(C$1-C$6)</f>
        <v>-0.18007028131031252</v>
      </c>
      <c r="R14" s="14">
        <f t="shared" ref="R14:R44" si="12">(C14-C$6)/(C$6-C$2)</f>
        <v>-0.33519022491226613</v>
      </c>
      <c r="S14" s="14">
        <f t="shared" ref="S14:S44" si="13">(Q14*O14)+(R14*P14)</f>
        <v>-0.33519022491226613</v>
      </c>
      <c r="T14" s="14">
        <f t="shared" ref="T14:T44" si="14">(S14*30)+100</f>
        <v>89.944293252632022</v>
      </c>
    </row>
    <row r="15" spans="1:50" x14ac:dyDescent="0.3">
      <c r="A15" s="7">
        <v>2020</v>
      </c>
      <c r="B15" s="2" t="s">
        <v>5</v>
      </c>
      <c r="C15" s="12">
        <v>23.854994999999999</v>
      </c>
      <c r="D15" s="12"/>
      <c r="E15" s="12"/>
      <c r="F15" s="14">
        <f t="shared" si="0"/>
        <v>-0.75708656654152595</v>
      </c>
      <c r="G15" s="14">
        <f t="shared" si="1"/>
        <v>82.435444723590436</v>
      </c>
      <c r="H15" s="14">
        <f t="shared" si="2"/>
        <v>61.466989450692765</v>
      </c>
      <c r="I15" s="36">
        <f t="shared" si="3"/>
        <v>0</v>
      </c>
      <c r="J15" s="42">
        <f t="shared" si="4"/>
        <v>1</v>
      </c>
      <c r="K15" s="14">
        <f t="shared" si="5"/>
        <v>-1.2789781191249114</v>
      </c>
      <c r="L15" s="14">
        <f t="shared" si="6"/>
        <v>-1.1523980732431471</v>
      </c>
      <c r="M15" s="14">
        <f t="shared" si="7"/>
        <v>-1.1523980732431471</v>
      </c>
      <c r="N15" s="14">
        <f t="shared" si="8"/>
        <v>65.428057802705581</v>
      </c>
      <c r="O15" s="124">
        <f t="shared" si="9"/>
        <v>0</v>
      </c>
      <c r="P15" s="124">
        <f t="shared" si="10"/>
        <v>1</v>
      </c>
      <c r="Q15" s="14">
        <f t="shared" si="11"/>
        <v>-0.21861831523624453</v>
      </c>
      <c r="R15" s="14">
        <f t="shared" si="12"/>
        <v>-0.40694512009839834</v>
      </c>
      <c r="S15" s="14">
        <f t="shared" si="13"/>
        <v>-0.40694512009839834</v>
      </c>
      <c r="T15" s="14">
        <f t="shared" si="14"/>
        <v>87.791646397048055</v>
      </c>
    </row>
    <row r="16" spans="1:50" x14ac:dyDescent="0.3">
      <c r="A16" s="7">
        <v>2020</v>
      </c>
      <c r="B16" s="2" t="s">
        <v>6</v>
      </c>
      <c r="C16" s="12">
        <v>29.683534999999999</v>
      </c>
      <c r="D16" s="12"/>
      <c r="E16" s="12"/>
      <c r="F16" s="14">
        <f t="shared" si="0"/>
        <v>3.6771973956933914E-2</v>
      </c>
      <c r="G16" s="14">
        <f t="shared" si="1"/>
        <v>93.892091452838685</v>
      </c>
      <c r="H16" s="14">
        <f t="shared" si="2"/>
        <v>72.923636179941013</v>
      </c>
      <c r="I16" s="36">
        <f t="shared" si="3"/>
        <v>1</v>
      </c>
      <c r="J16" s="42">
        <f t="shared" si="4"/>
        <v>0</v>
      </c>
      <c r="K16" s="14">
        <f t="shared" si="5"/>
        <v>0.43821189260454835</v>
      </c>
      <c r="L16" s="14">
        <f t="shared" si="6"/>
        <v>0.39484220500600614</v>
      </c>
      <c r="M16" s="14">
        <f t="shared" si="7"/>
        <v>0.43821189260454835</v>
      </c>
      <c r="N16" s="14">
        <f t="shared" si="8"/>
        <v>113.14635677813645</v>
      </c>
      <c r="O16" s="124">
        <f t="shared" si="9"/>
        <v>1</v>
      </c>
      <c r="P16" s="124">
        <f t="shared" si="10"/>
        <v>0</v>
      </c>
      <c r="Q16" s="14">
        <f t="shared" si="11"/>
        <v>7.4904444607105949E-2</v>
      </c>
      <c r="R16" s="14">
        <f t="shared" si="12"/>
        <v>0.1394302127596351</v>
      </c>
      <c r="S16" s="14">
        <f t="shared" si="13"/>
        <v>7.4904444607105949E-2</v>
      </c>
      <c r="T16" s="14">
        <f t="shared" si="14"/>
        <v>102.24713333821317</v>
      </c>
      <c r="U16" s="123"/>
      <c r="V16" s="123"/>
      <c r="W16" s="123"/>
    </row>
    <row r="17" spans="1:30" x14ac:dyDescent="0.3">
      <c r="A17" s="7">
        <v>2020</v>
      </c>
      <c r="B17" s="2" t="s">
        <v>7</v>
      </c>
      <c r="C17" s="12">
        <v>21.263403</v>
      </c>
      <c r="D17" s="12"/>
      <c r="E17" s="12"/>
      <c r="F17" s="14">
        <f t="shared" si="0"/>
        <v>-1.110066462482445</v>
      </c>
      <c r="G17" s="14">
        <f t="shared" si="1"/>
        <v>77.341381028334695</v>
      </c>
      <c r="H17" s="14">
        <f t="shared" si="2"/>
        <v>56.372925755437024</v>
      </c>
      <c r="I17" s="36">
        <f t="shared" si="3"/>
        <v>0</v>
      </c>
      <c r="J17" s="42">
        <f t="shared" si="4"/>
        <v>1</v>
      </c>
      <c r="K17" s="14">
        <f t="shared" si="5"/>
        <v>-2.0425065322228693</v>
      </c>
      <c r="L17" s="14">
        <f t="shared" si="6"/>
        <v>-1.8403603291748689</v>
      </c>
      <c r="M17" s="14">
        <f t="shared" si="7"/>
        <v>-1.8403603291748689</v>
      </c>
      <c r="N17" s="14">
        <f t="shared" si="8"/>
        <v>44.789190124753929</v>
      </c>
      <c r="O17" s="124">
        <f t="shared" si="9"/>
        <v>0</v>
      </c>
      <c r="P17" s="124">
        <f t="shared" si="10"/>
        <v>1</v>
      </c>
      <c r="Q17" s="14">
        <f t="shared" si="11"/>
        <v>-0.34912977028810105</v>
      </c>
      <c r="R17" s="14">
        <f t="shared" si="12"/>
        <v>-0.64988450828690103</v>
      </c>
      <c r="S17" s="14">
        <f t="shared" si="13"/>
        <v>-0.64988450828690103</v>
      </c>
      <c r="T17" s="14">
        <f t="shared" si="14"/>
        <v>80.503464751392968</v>
      </c>
      <c r="AD17" s="127"/>
    </row>
    <row r="18" spans="1:30" x14ac:dyDescent="0.3">
      <c r="A18" s="7">
        <v>2020</v>
      </c>
      <c r="B18" s="2" t="s">
        <v>8</v>
      </c>
      <c r="C18" s="12">
        <v>27.654995999999997</v>
      </c>
      <c r="D18" s="12"/>
      <c r="E18" s="12"/>
      <c r="F18" s="14">
        <f t="shared" si="0"/>
        <v>-0.23951900283729019</v>
      </c>
      <c r="G18" s="14">
        <f t="shared" si="1"/>
        <v>89.904771352178386</v>
      </c>
      <c r="H18" s="14">
        <f t="shared" si="2"/>
        <v>68.936316079280729</v>
      </c>
      <c r="I18" s="36">
        <f t="shared" si="3"/>
        <v>0</v>
      </c>
      <c r="J18" s="42">
        <f t="shared" si="4"/>
        <v>1</v>
      </c>
      <c r="K18" s="14">
        <f t="shared" si="5"/>
        <v>-0.15943124087376187</v>
      </c>
      <c r="L18" s="14">
        <f t="shared" si="6"/>
        <v>-0.14365238314115633</v>
      </c>
      <c r="M18" s="14">
        <f t="shared" si="7"/>
        <v>-0.14365238314115633</v>
      </c>
      <c r="N18" s="14">
        <f t="shared" si="8"/>
        <v>95.690428505765311</v>
      </c>
      <c r="O18" s="124">
        <f t="shared" si="9"/>
        <v>0</v>
      </c>
      <c r="P18" s="124">
        <f t="shared" si="10"/>
        <v>1</v>
      </c>
      <c r="Q18" s="14">
        <f t="shared" si="11"/>
        <v>-2.7251904277841389E-2</v>
      </c>
      <c r="R18" s="14">
        <f t="shared" si="12"/>
        <v>-5.0727815038150166E-2</v>
      </c>
      <c r="S18" s="14">
        <f t="shared" si="13"/>
        <v>-5.0727815038150166E-2</v>
      </c>
      <c r="T18" s="14">
        <f t="shared" si="14"/>
        <v>98.4781655488555</v>
      </c>
      <c r="AD18" s="127"/>
    </row>
    <row r="19" spans="1:30" x14ac:dyDescent="0.3">
      <c r="A19" s="7">
        <v>2020</v>
      </c>
      <c r="B19" s="2" t="s">
        <v>9</v>
      </c>
      <c r="C19" s="12">
        <v>48.053342000000001</v>
      </c>
      <c r="D19" s="12"/>
      <c r="E19" s="12"/>
      <c r="F19" s="14">
        <f t="shared" si="0"/>
        <v>2.5387755930894085</v>
      </c>
      <c r="G19" s="30">
        <f t="shared" si="1"/>
        <v>130</v>
      </c>
      <c r="H19" s="14">
        <f t="shared" si="2"/>
        <v>109.03154472710233</v>
      </c>
      <c r="I19" s="36">
        <f t="shared" si="3"/>
        <v>1</v>
      </c>
      <c r="J19" s="42">
        <f t="shared" si="4"/>
        <v>0</v>
      </c>
      <c r="K19" s="14">
        <f t="shared" si="5"/>
        <v>5.8502789107253665</v>
      </c>
      <c r="L19" s="14">
        <f t="shared" si="6"/>
        <v>5.2712787215372892</v>
      </c>
      <c r="M19" s="14">
        <f t="shared" si="7"/>
        <v>5.8502789107253665</v>
      </c>
      <c r="N19" s="14">
        <f t="shared" si="8"/>
        <v>275.508367321761</v>
      </c>
      <c r="O19" s="124">
        <f t="shared" si="9"/>
        <v>1</v>
      </c>
      <c r="P19" s="124">
        <f t="shared" si="10"/>
        <v>0</v>
      </c>
      <c r="Q19" s="14">
        <f t="shared" si="11"/>
        <v>1</v>
      </c>
      <c r="R19" s="14">
        <f t="shared" si="12"/>
        <v>1.8614411132875259</v>
      </c>
      <c r="S19" s="14">
        <f t="shared" si="13"/>
        <v>1</v>
      </c>
      <c r="T19" s="30">
        <f t="shared" si="14"/>
        <v>130</v>
      </c>
      <c r="AD19" s="127"/>
    </row>
    <row r="20" spans="1:30" x14ac:dyDescent="0.3">
      <c r="A20" s="7">
        <v>2020</v>
      </c>
      <c r="B20" s="2" t="s">
        <v>10</v>
      </c>
      <c r="C20" s="12">
        <v>27.127120999999999</v>
      </c>
      <c r="D20" s="12"/>
      <c r="E20" s="12"/>
      <c r="F20" s="14">
        <f t="shared" si="0"/>
        <v>-0.31141660962486012</v>
      </c>
      <c r="G20" s="14">
        <f t="shared" si="1"/>
        <v>88.867174047844571</v>
      </c>
      <c r="H20" s="14">
        <f t="shared" si="2"/>
        <v>67.8987187749469</v>
      </c>
      <c r="I20" s="36">
        <f t="shared" si="3"/>
        <v>0</v>
      </c>
      <c r="J20" s="42">
        <f t="shared" si="4"/>
        <v>1</v>
      </c>
      <c r="K20" s="14">
        <f t="shared" si="5"/>
        <v>-0.31495246530418275</v>
      </c>
      <c r="L20" s="14">
        <f t="shared" si="6"/>
        <v>-0.28378172288674769</v>
      </c>
      <c r="M20" s="14">
        <f t="shared" si="7"/>
        <v>-0.28378172288674769</v>
      </c>
      <c r="N20" s="14">
        <f t="shared" si="8"/>
        <v>91.486548313397577</v>
      </c>
      <c r="O20" s="124">
        <f t="shared" si="9"/>
        <v>0</v>
      </c>
      <c r="P20" s="124">
        <f t="shared" si="10"/>
        <v>1</v>
      </c>
      <c r="Q20" s="14">
        <f t="shared" si="11"/>
        <v>-5.3835461541291249E-2</v>
      </c>
      <c r="R20" s="14">
        <f t="shared" si="12"/>
        <v>-0.10021154146576898</v>
      </c>
      <c r="S20" s="14">
        <f t="shared" si="13"/>
        <v>-0.10021154146576898</v>
      </c>
      <c r="T20" s="14">
        <f t="shared" si="14"/>
        <v>96.99365375602693</v>
      </c>
      <c r="AD20" s="128"/>
    </row>
    <row r="21" spans="1:30" x14ac:dyDescent="0.3">
      <c r="A21" s="7">
        <v>2020</v>
      </c>
      <c r="B21" s="2" t="s">
        <v>11</v>
      </c>
      <c r="C21" s="12">
        <v>17.528493999999998</v>
      </c>
      <c r="D21" s="12"/>
      <c r="E21" s="12"/>
      <c r="F21" s="14">
        <f t="shared" si="0"/>
        <v>-1.6187683685574763</v>
      </c>
      <c r="G21" s="30">
        <f t="shared" si="1"/>
        <v>70</v>
      </c>
      <c r="H21" s="14">
        <f t="shared" si="2"/>
        <v>49.031544727102329</v>
      </c>
      <c r="I21" s="36">
        <f t="shared" si="3"/>
        <v>0</v>
      </c>
      <c r="J21" s="42">
        <f t="shared" si="4"/>
        <v>1</v>
      </c>
      <c r="K21" s="14">
        <f t="shared" si="5"/>
        <v>-3.14287616673142</v>
      </c>
      <c r="L21" s="14">
        <f t="shared" si="6"/>
        <v>-2.8318267410713762</v>
      </c>
      <c r="M21" s="14">
        <f t="shared" si="7"/>
        <v>-2.8318267410713762</v>
      </c>
      <c r="N21" s="14">
        <f t="shared" si="8"/>
        <v>15.04519776785871</v>
      </c>
      <c r="O21" s="124">
        <f t="shared" si="9"/>
        <v>0</v>
      </c>
      <c r="P21" s="124">
        <f t="shared" si="10"/>
        <v>1</v>
      </c>
      <c r="Q21" s="14">
        <f t="shared" si="11"/>
        <v>-0.53721817620858348</v>
      </c>
      <c r="R21" s="14">
        <f t="shared" si="12"/>
        <v>-1</v>
      </c>
      <c r="S21" s="14">
        <f t="shared" si="13"/>
        <v>-1</v>
      </c>
      <c r="T21" s="30">
        <f t="shared" si="14"/>
        <v>70</v>
      </c>
      <c r="AD21" s="128"/>
    </row>
    <row r="22" spans="1:30" x14ac:dyDescent="0.3">
      <c r="A22" s="7">
        <v>2020</v>
      </c>
      <c r="B22" s="2" t="s">
        <v>12</v>
      </c>
      <c r="C22" s="12">
        <v>27.409162999999999</v>
      </c>
      <c r="D22" s="12"/>
      <c r="E22" s="12"/>
      <c r="F22" s="14">
        <f t="shared" si="0"/>
        <v>-0.27300193794391309</v>
      </c>
      <c r="G22" s="14">
        <f t="shared" si="1"/>
        <v>89.42155911800117</v>
      </c>
      <c r="H22" s="14">
        <f t="shared" si="2"/>
        <v>68.453103845103513</v>
      </c>
      <c r="I22" s="36">
        <f t="shared" si="3"/>
        <v>0</v>
      </c>
      <c r="J22" s="42">
        <f t="shared" si="4"/>
        <v>1</v>
      </c>
      <c r="K22" s="14">
        <f t="shared" si="5"/>
        <v>-0.23185795016176264</v>
      </c>
      <c r="L22" s="14">
        <f t="shared" si="6"/>
        <v>-0.20891104471383498</v>
      </c>
      <c r="M22" s="14">
        <f t="shared" si="7"/>
        <v>-0.20891104471383498</v>
      </c>
      <c r="N22" s="14">
        <f t="shared" si="8"/>
        <v>93.732668658584956</v>
      </c>
      <c r="O22" s="124">
        <f t="shared" si="9"/>
        <v>0</v>
      </c>
      <c r="P22" s="124">
        <f t="shared" si="10"/>
        <v>1</v>
      </c>
      <c r="Q22" s="14">
        <f t="shared" si="11"/>
        <v>-3.9631948100234245E-2</v>
      </c>
      <c r="R22" s="14">
        <f t="shared" si="12"/>
        <v>-7.377253759345348E-2</v>
      </c>
      <c r="S22" s="14">
        <f t="shared" si="13"/>
        <v>-7.377253759345348E-2</v>
      </c>
      <c r="T22" s="14">
        <f t="shared" si="14"/>
        <v>97.786823872196393</v>
      </c>
      <c r="W22" s="66"/>
      <c r="X22" s="66"/>
    </row>
    <row r="23" spans="1:30" x14ac:dyDescent="0.3">
      <c r="A23" s="7">
        <v>2020</v>
      </c>
      <c r="B23" s="2" t="s">
        <v>13</v>
      </c>
      <c r="C23" s="12">
        <v>33.445307999999997</v>
      </c>
      <c r="D23" s="12"/>
      <c r="E23" s="12"/>
      <c r="F23" s="14">
        <f t="shared" si="0"/>
        <v>0.5491328093404968</v>
      </c>
      <c r="G23" s="14">
        <f t="shared" si="1"/>
        <v>101.2862766753171</v>
      </c>
      <c r="H23" s="14">
        <f t="shared" si="2"/>
        <v>80.317821402419426</v>
      </c>
      <c r="I23" s="36">
        <f t="shared" si="3"/>
        <v>1</v>
      </c>
      <c r="J23" s="42">
        <f t="shared" si="4"/>
        <v>0</v>
      </c>
      <c r="K23" s="14">
        <f t="shared" si="5"/>
        <v>1.5464961322243436</v>
      </c>
      <c r="L23" s="14">
        <f t="shared" si="6"/>
        <v>1.3934399161360917</v>
      </c>
      <c r="M23" s="14">
        <f t="shared" si="7"/>
        <v>1.5464961322243436</v>
      </c>
      <c r="N23" s="14">
        <f t="shared" si="8"/>
        <v>146.3948839667303</v>
      </c>
      <c r="O23" s="124">
        <f t="shared" si="9"/>
        <v>1</v>
      </c>
      <c r="P23" s="124">
        <f t="shared" si="10"/>
        <v>0</v>
      </c>
      <c r="Q23" s="14">
        <f t="shared" si="11"/>
        <v>0.26434570997788481</v>
      </c>
      <c r="R23" s="14">
        <f t="shared" si="12"/>
        <v>0.49206397267401536</v>
      </c>
      <c r="S23" s="14">
        <f t="shared" si="13"/>
        <v>0.26434570997788481</v>
      </c>
      <c r="T23" s="14">
        <f t="shared" si="14"/>
        <v>107.93037129933654</v>
      </c>
    </row>
    <row r="24" spans="1:30" x14ac:dyDescent="0.3">
      <c r="A24" s="7">
        <v>2020</v>
      </c>
      <c r="B24" s="2" t="s">
        <v>14</v>
      </c>
      <c r="C24" s="12">
        <v>42.469836000000001</v>
      </c>
      <c r="D24" s="12"/>
      <c r="E24" s="12"/>
      <c r="F24" s="14">
        <f t="shared" si="0"/>
        <v>1.7782911623358417</v>
      </c>
      <c r="G24" s="14">
        <f t="shared" si="1"/>
        <v>119.02499498113799</v>
      </c>
      <c r="H24" s="14">
        <f t="shared" si="2"/>
        <v>98.056539708240322</v>
      </c>
      <c r="I24" s="36">
        <f t="shared" si="3"/>
        <v>1</v>
      </c>
      <c r="J24" s="42">
        <f t="shared" si="4"/>
        <v>0</v>
      </c>
      <c r="K24" s="14">
        <f t="shared" si="5"/>
        <v>4.2052802088838233</v>
      </c>
      <c r="L24" s="14">
        <f t="shared" si="6"/>
        <v>3.7890850028623184</v>
      </c>
      <c r="M24" s="14">
        <f t="shared" si="7"/>
        <v>4.2052802088838233</v>
      </c>
      <c r="N24" s="14">
        <f t="shared" si="8"/>
        <v>226.1584062665147</v>
      </c>
      <c r="O24" s="124">
        <f t="shared" si="9"/>
        <v>1</v>
      </c>
      <c r="P24" s="124">
        <f t="shared" si="10"/>
        <v>0</v>
      </c>
      <c r="Q24" s="14">
        <f t="shared" si="11"/>
        <v>0.71881704668374824</v>
      </c>
      <c r="R24" s="14">
        <f t="shared" si="12"/>
        <v>1.3380356036290477</v>
      </c>
      <c r="S24" s="14">
        <f t="shared" si="13"/>
        <v>0.71881704668374824</v>
      </c>
      <c r="T24" s="14">
        <f t="shared" si="14"/>
        <v>121.56451140051244</v>
      </c>
    </row>
    <row r="25" spans="1:30" x14ac:dyDescent="0.3">
      <c r="A25" s="7">
        <v>2020</v>
      </c>
      <c r="B25" s="2" t="s">
        <v>15</v>
      </c>
      <c r="C25" s="12">
        <v>29.810502999999997</v>
      </c>
      <c r="D25" s="12"/>
      <c r="E25" s="12"/>
      <c r="F25" s="14">
        <f t="shared" si="0"/>
        <v>5.4065263729330917E-2</v>
      </c>
      <c r="G25" s="14">
        <f t="shared" si="1"/>
        <v>94.141661245946253</v>
      </c>
      <c r="H25" s="14">
        <f t="shared" si="2"/>
        <v>73.173205973048582</v>
      </c>
      <c r="I25" s="36">
        <f t="shared" si="3"/>
        <v>1</v>
      </c>
      <c r="J25" s="42">
        <f t="shared" si="4"/>
        <v>0</v>
      </c>
      <c r="K25" s="14">
        <f t="shared" si="5"/>
        <v>0.47561889013896735</v>
      </c>
      <c r="L25" s="14">
        <f t="shared" si="6"/>
        <v>0.42854704423653994</v>
      </c>
      <c r="M25" s="14">
        <f t="shared" si="7"/>
        <v>0.47561889013896735</v>
      </c>
      <c r="N25" s="14">
        <f t="shared" si="8"/>
        <v>114.26856670416902</v>
      </c>
      <c r="O25" s="124">
        <f t="shared" si="9"/>
        <v>1</v>
      </c>
      <c r="P25" s="124">
        <f t="shared" si="10"/>
        <v>0</v>
      </c>
      <c r="Q25" s="14">
        <f t="shared" si="11"/>
        <v>8.129849831039869E-2</v>
      </c>
      <c r="R25" s="14">
        <f t="shared" si="12"/>
        <v>0.15133236720351259</v>
      </c>
      <c r="S25" s="14">
        <f t="shared" si="13"/>
        <v>8.129849831039869E-2</v>
      </c>
      <c r="T25" s="14">
        <f t="shared" si="14"/>
        <v>102.43895494931196</v>
      </c>
    </row>
    <row r="26" spans="1:30" x14ac:dyDescent="0.3">
      <c r="A26" s="7">
        <v>2020</v>
      </c>
      <c r="B26" s="2" t="s">
        <v>16</v>
      </c>
      <c r="C26" s="12">
        <v>29.400570999999999</v>
      </c>
      <c r="D26" s="12"/>
      <c r="E26" s="12"/>
      <c r="F26" s="14">
        <f t="shared" si="0"/>
        <v>-1.7682759261596285E-3</v>
      </c>
      <c r="G26" s="14">
        <f t="shared" si="1"/>
        <v>93.335894088645418</v>
      </c>
      <c r="H26" s="14">
        <f t="shared" si="2"/>
        <v>72.367438815747747</v>
      </c>
      <c r="I26" s="36">
        <f t="shared" si="3"/>
        <v>1</v>
      </c>
      <c r="J26" s="42">
        <f t="shared" si="4"/>
        <v>0</v>
      </c>
      <c r="K26" s="14">
        <f t="shared" si="5"/>
        <v>0.35484574010683628</v>
      </c>
      <c r="L26" s="14">
        <f t="shared" si="6"/>
        <v>0.31972677333795668</v>
      </c>
      <c r="M26" s="14">
        <f t="shared" si="7"/>
        <v>0.35484574010683628</v>
      </c>
      <c r="N26" s="14">
        <f t="shared" si="8"/>
        <v>110.64537220320508</v>
      </c>
      <c r="O26" s="124">
        <f t="shared" si="9"/>
        <v>1</v>
      </c>
      <c r="P26" s="124">
        <f t="shared" si="10"/>
        <v>0</v>
      </c>
      <c r="Q26" s="14">
        <f t="shared" si="11"/>
        <v>6.0654499643819471E-2</v>
      </c>
      <c r="R26" s="14">
        <f t="shared" si="12"/>
        <v>0.11290477934288916</v>
      </c>
      <c r="S26" s="14">
        <f t="shared" si="13"/>
        <v>6.0654499643819471E-2</v>
      </c>
      <c r="T26" s="14">
        <f t="shared" si="14"/>
        <v>101.81963498931458</v>
      </c>
    </row>
    <row r="27" spans="1:30" x14ac:dyDescent="0.3">
      <c r="A27" s="7">
        <v>2020</v>
      </c>
      <c r="B27" s="2" t="s">
        <v>17</v>
      </c>
      <c r="C27" s="12">
        <v>24.859392999999997</v>
      </c>
      <c r="D27" s="12"/>
      <c r="E27" s="12"/>
      <c r="F27" s="14">
        <f t="shared" si="0"/>
        <v>-0.62028559573930608</v>
      </c>
      <c r="G27" s="14">
        <f t="shared" si="1"/>
        <v>84.409701237496733</v>
      </c>
      <c r="H27" s="14">
        <f t="shared" si="2"/>
        <v>63.441245964599069</v>
      </c>
      <c r="I27" s="36">
        <f t="shared" si="3"/>
        <v>0</v>
      </c>
      <c r="J27" s="42">
        <f t="shared" si="4"/>
        <v>1</v>
      </c>
      <c r="K27" s="14">
        <f t="shared" si="5"/>
        <v>-0.9830648692542675</v>
      </c>
      <c r="L27" s="14">
        <f t="shared" si="6"/>
        <v>-0.88577126086939828</v>
      </c>
      <c r="M27" s="14">
        <f t="shared" si="7"/>
        <v>-0.88577126086939828</v>
      </c>
      <c r="N27" s="14">
        <f t="shared" si="8"/>
        <v>73.426862173918053</v>
      </c>
      <c r="O27" s="124">
        <f t="shared" si="9"/>
        <v>0</v>
      </c>
      <c r="P27" s="124">
        <f t="shared" si="10"/>
        <v>1</v>
      </c>
      <c r="Q27" s="14">
        <f t="shared" si="11"/>
        <v>-0.16803726527499505</v>
      </c>
      <c r="R27" s="14">
        <f t="shared" si="12"/>
        <v>-0.31279147414727815</v>
      </c>
      <c r="S27" s="14">
        <f t="shared" si="13"/>
        <v>-0.31279147414727815</v>
      </c>
      <c r="T27" s="14">
        <f t="shared" si="14"/>
        <v>90.616255775581664</v>
      </c>
    </row>
    <row r="28" spans="1:30" x14ac:dyDescent="0.3">
      <c r="A28" s="7">
        <v>2020</v>
      </c>
      <c r="B28" s="2" t="s">
        <v>18</v>
      </c>
      <c r="C28" s="12">
        <v>42.266300999999999</v>
      </c>
      <c r="D28" s="12"/>
      <c r="E28" s="12"/>
      <c r="F28" s="14">
        <f t="shared" si="0"/>
        <v>1.750569297505137</v>
      </c>
      <c r="G28" s="14">
        <f t="shared" si="1"/>
        <v>118.6249241929067</v>
      </c>
      <c r="H28" s="14">
        <f t="shared" si="2"/>
        <v>97.656468920009033</v>
      </c>
      <c r="I28" s="36">
        <f t="shared" si="3"/>
        <v>1</v>
      </c>
      <c r="J28" s="42">
        <f t="shared" si="4"/>
        <v>0</v>
      </c>
      <c r="K28" s="14">
        <f t="shared" si="5"/>
        <v>4.1453152315417512</v>
      </c>
      <c r="L28" s="14">
        <f t="shared" si="6"/>
        <v>3.7350547397032003</v>
      </c>
      <c r="M28" s="14">
        <f t="shared" si="7"/>
        <v>4.1453152315417512</v>
      </c>
      <c r="N28" s="14">
        <f t="shared" si="8"/>
        <v>224.35945694625252</v>
      </c>
      <c r="O28" s="124">
        <f t="shared" si="9"/>
        <v>1</v>
      </c>
      <c r="P28" s="124">
        <f t="shared" si="10"/>
        <v>0</v>
      </c>
      <c r="Q28" s="14">
        <f t="shared" si="11"/>
        <v>0.7085671118930944</v>
      </c>
      <c r="R28" s="14">
        <f t="shared" si="12"/>
        <v>1.3189559536012088</v>
      </c>
      <c r="S28" s="14">
        <f t="shared" si="13"/>
        <v>0.7085671118930944</v>
      </c>
      <c r="T28" s="14">
        <f t="shared" si="14"/>
        <v>121.25701335679284</v>
      </c>
    </row>
    <row r="29" spans="1:30" x14ac:dyDescent="0.3">
      <c r="A29" s="7">
        <v>2020</v>
      </c>
      <c r="B29" s="2" t="s">
        <v>19</v>
      </c>
      <c r="C29" s="12">
        <v>27.449949</v>
      </c>
      <c r="D29" s="12"/>
      <c r="E29" s="12"/>
      <c r="F29" s="14">
        <f t="shared" si="0"/>
        <v>-0.26744680502335827</v>
      </c>
      <c r="G29" s="14">
        <f t="shared" si="1"/>
        <v>89.501728558975955</v>
      </c>
      <c r="H29" s="14">
        <f t="shared" si="2"/>
        <v>68.533273286078284</v>
      </c>
      <c r="I29" s="36">
        <f t="shared" si="3"/>
        <v>0</v>
      </c>
      <c r="J29" s="42">
        <f t="shared" si="4"/>
        <v>1</v>
      </c>
      <c r="K29" s="14">
        <f t="shared" si="5"/>
        <v>-0.21984167990910952</v>
      </c>
      <c r="L29" s="14">
        <f t="shared" si="6"/>
        <v>-0.19808402079555165</v>
      </c>
      <c r="M29" s="14">
        <f t="shared" si="7"/>
        <v>-0.19808402079555165</v>
      </c>
      <c r="N29" s="14">
        <f t="shared" si="8"/>
        <v>94.057479376133443</v>
      </c>
      <c r="O29" s="124">
        <f t="shared" si="9"/>
        <v>0</v>
      </c>
      <c r="P29" s="124">
        <f t="shared" si="10"/>
        <v>1</v>
      </c>
      <c r="Q29" s="14">
        <f t="shared" si="11"/>
        <v>-3.7577982736185768E-2</v>
      </c>
      <c r="R29" s="14">
        <f t="shared" si="12"/>
        <v>-6.9949202019545076E-2</v>
      </c>
      <c r="S29" s="14">
        <f t="shared" si="13"/>
        <v>-6.9949202019545076E-2</v>
      </c>
      <c r="T29" s="14">
        <f t="shared" si="14"/>
        <v>97.90152393941365</v>
      </c>
      <c r="AD29" s="129"/>
    </row>
    <row r="30" spans="1:30" x14ac:dyDescent="0.3">
      <c r="A30" s="7">
        <v>2020</v>
      </c>
      <c r="B30" s="2" t="s">
        <v>20</v>
      </c>
      <c r="C30" s="12">
        <v>28.937137999999997</v>
      </c>
      <c r="D30" s="12"/>
      <c r="E30" s="12"/>
      <c r="F30" s="14">
        <f t="shared" si="0"/>
        <v>-6.4888756355019062E-2</v>
      </c>
      <c r="G30" s="14">
        <f t="shared" si="1"/>
        <v>92.424964736925148</v>
      </c>
      <c r="H30" s="14">
        <f t="shared" si="2"/>
        <v>71.456509464027476</v>
      </c>
      <c r="I30" s="36">
        <f t="shared" si="3"/>
        <v>1</v>
      </c>
      <c r="J30" s="42">
        <f t="shared" si="4"/>
        <v>0</v>
      </c>
      <c r="K30" s="14">
        <f t="shared" si="5"/>
        <v>0.21831025802970855</v>
      </c>
      <c r="L30" s="14">
        <f t="shared" si="6"/>
        <v>0.19670416323837034</v>
      </c>
      <c r="M30" s="14">
        <f t="shared" si="7"/>
        <v>0.21831025802970855</v>
      </c>
      <c r="N30" s="14">
        <f t="shared" si="8"/>
        <v>106.54930774089125</v>
      </c>
      <c r="O30" s="124">
        <f t="shared" si="9"/>
        <v>1</v>
      </c>
      <c r="P30" s="124">
        <f t="shared" si="10"/>
        <v>0</v>
      </c>
      <c r="Q30" s="14">
        <f t="shared" si="11"/>
        <v>3.7316213698714171E-2</v>
      </c>
      <c r="R30" s="14">
        <f t="shared" si="12"/>
        <v>6.946193437100974E-2</v>
      </c>
      <c r="S30" s="14">
        <f t="shared" si="13"/>
        <v>3.7316213698714171E-2</v>
      </c>
      <c r="T30" s="14">
        <f t="shared" si="14"/>
        <v>101.11948641096143</v>
      </c>
      <c r="AD30" s="129"/>
    </row>
    <row r="31" spans="1:30" x14ac:dyDescent="0.3">
      <c r="A31" s="7">
        <v>2020</v>
      </c>
      <c r="B31" s="2" t="s">
        <v>21</v>
      </c>
      <c r="C31" s="12">
        <v>18.839041999999999</v>
      </c>
      <c r="D31" s="12"/>
      <c r="E31" s="12"/>
      <c r="F31" s="14">
        <f t="shared" si="0"/>
        <v>-1.440269169352671</v>
      </c>
      <c r="G31" s="14">
        <f t="shared" si="1"/>
        <v>72.576028552214254</v>
      </c>
      <c r="H31" s="14">
        <f t="shared" si="2"/>
        <v>51.607573279316583</v>
      </c>
      <c r="I31" s="36">
        <f t="shared" si="3"/>
        <v>0</v>
      </c>
      <c r="J31" s="42">
        <f t="shared" si="4"/>
        <v>1</v>
      </c>
      <c r="K31" s="14">
        <f t="shared" si="5"/>
        <v>-2.7567657624977659</v>
      </c>
      <c r="L31" s="14">
        <f t="shared" si="6"/>
        <v>-2.4839295571833233</v>
      </c>
      <c r="M31" s="14">
        <f t="shared" si="7"/>
        <v>-2.4839295571833233</v>
      </c>
      <c r="N31" s="14">
        <f t="shared" si="8"/>
        <v>25.482113284500301</v>
      </c>
      <c r="O31" s="124">
        <f t="shared" si="9"/>
        <v>0</v>
      </c>
      <c r="P31" s="124">
        <f t="shared" si="10"/>
        <v>1</v>
      </c>
      <c r="Q31" s="14">
        <f t="shared" si="11"/>
        <v>-0.4712195443269831</v>
      </c>
      <c r="R31" s="14">
        <f t="shared" si="12"/>
        <v>-0.8771474331948601</v>
      </c>
      <c r="S31" s="14">
        <f t="shared" si="13"/>
        <v>-0.8771474331948601</v>
      </c>
      <c r="T31" s="14">
        <f t="shared" si="14"/>
        <v>73.685577004154197</v>
      </c>
    </row>
    <row r="32" spans="1:30" x14ac:dyDescent="0.3">
      <c r="A32" s="7">
        <v>2020</v>
      </c>
      <c r="B32" s="2" t="s">
        <v>22</v>
      </c>
      <c r="C32" s="12">
        <v>45.229898999999996</v>
      </c>
      <c r="D32" s="12"/>
      <c r="E32" s="12"/>
      <c r="F32" s="14">
        <f t="shared" si="0"/>
        <v>2.1542171377711647</v>
      </c>
      <c r="G32" s="14">
        <f t="shared" si="1"/>
        <v>124.45020725410328</v>
      </c>
      <c r="H32" s="14">
        <f t="shared" si="2"/>
        <v>103.4817519812056</v>
      </c>
      <c r="I32" s="36">
        <f t="shared" si="3"/>
        <v>1</v>
      </c>
      <c r="J32" s="42">
        <f t="shared" si="4"/>
        <v>0</v>
      </c>
      <c r="K32" s="14">
        <f t="shared" si="5"/>
        <v>5.0184431305321331</v>
      </c>
      <c r="L32" s="14">
        <f t="shared" si="6"/>
        <v>4.5217694562769273</v>
      </c>
      <c r="M32" s="14">
        <f t="shared" si="7"/>
        <v>5.0184431305321331</v>
      </c>
      <c r="N32" s="14">
        <f t="shared" si="8"/>
        <v>250.55329391596399</v>
      </c>
      <c r="O32" s="124">
        <f t="shared" si="9"/>
        <v>1</v>
      </c>
      <c r="P32" s="124">
        <f t="shared" si="10"/>
        <v>0</v>
      </c>
      <c r="Q32" s="14">
        <f t="shared" si="11"/>
        <v>0.85781262861361673</v>
      </c>
      <c r="R32" s="14">
        <f t="shared" si="12"/>
        <v>1.5967676943986298</v>
      </c>
      <c r="S32" s="14">
        <f t="shared" si="13"/>
        <v>0.85781262861361673</v>
      </c>
      <c r="T32" s="14">
        <f t="shared" si="14"/>
        <v>125.7343788584085</v>
      </c>
    </row>
    <row r="33" spans="1:20" x14ac:dyDescent="0.3">
      <c r="A33" s="7">
        <v>2020</v>
      </c>
      <c r="B33" s="2" t="s">
        <v>23</v>
      </c>
      <c r="C33" s="12">
        <v>36.779730999999998</v>
      </c>
      <c r="D33" s="12"/>
      <c r="E33" s="12"/>
      <c r="F33" s="14">
        <f t="shared" si="0"/>
        <v>1.0032877394232442</v>
      </c>
      <c r="G33" s="14">
        <f t="shared" si="1"/>
        <v>107.84045771497371</v>
      </c>
      <c r="H33" s="14">
        <f t="shared" si="2"/>
        <v>86.872002442076052</v>
      </c>
      <c r="I33" s="36">
        <f t="shared" si="3"/>
        <v>1</v>
      </c>
      <c r="J33" s="42">
        <f t="shared" si="4"/>
        <v>0</v>
      </c>
      <c r="K33" s="14">
        <f t="shared" si="5"/>
        <v>2.5288755738136581</v>
      </c>
      <c r="L33" s="14">
        <f t="shared" si="6"/>
        <v>2.2785935858922191</v>
      </c>
      <c r="M33" s="14">
        <f t="shared" si="7"/>
        <v>2.5288755738136581</v>
      </c>
      <c r="N33" s="14">
        <f t="shared" si="8"/>
        <v>175.86626721440973</v>
      </c>
      <c r="O33" s="124">
        <f t="shared" si="9"/>
        <v>1</v>
      </c>
      <c r="P33" s="124">
        <f t="shared" si="10"/>
        <v>0</v>
      </c>
      <c r="Q33" s="14">
        <f t="shared" si="11"/>
        <v>0.43226581371658174</v>
      </c>
      <c r="R33" s="14">
        <f t="shared" si="12"/>
        <v>0.80463735752073218</v>
      </c>
      <c r="S33" s="14">
        <f t="shared" si="13"/>
        <v>0.43226581371658174</v>
      </c>
      <c r="T33" s="14">
        <f t="shared" si="14"/>
        <v>112.96797441149745</v>
      </c>
    </row>
    <row r="34" spans="1:20" x14ac:dyDescent="0.3">
      <c r="A34" s="7">
        <v>2020</v>
      </c>
      <c r="B34" s="2" t="s">
        <v>24</v>
      </c>
      <c r="C34" s="12">
        <v>23.526751999999998</v>
      </c>
      <c r="D34" s="12"/>
      <c r="E34" s="12"/>
      <c r="F34" s="14">
        <f t="shared" si="0"/>
        <v>-0.80179390472721856</v>
      </c>
      <c r="G34" s="14">
        <f t="shared" si="1"/>
        <v>81.790246424814299</v>
      </c>
      <c r="H34" s="14">
        <f t="shared" si="2"/>
        <v>60.821791151916635</v>
      </c>
      <c r="I34" s="36">
        <f t="shared" si="3"/>
        <v>0</v>
      </c>
      <c r="J34" s="42">
        <f t="shared" si="4"/>
        <v>1</v>
      </c>
      <c r="K34" s="14">
        <f t="shared" si="5"/>
        <v>-1.3756842584016624</v>
      </c>
      <c r="L34" s="14">
        <f t="shared" si="6"/>
        <v>-1.2395332375644588</v>
      </c>
      <c r="M34" s="14">
        <f t="shared" si="7"/>
        <v>-1.2395332375644588</v>
      </c>
      <c r="N34" s="14">
        <f t="shared" si="8"/>
        <v>62.814002873066237</v>
      </c>
      <c r="O34" s="124">
        <f t="shared" si="9"/>
        <v>0</v>
      </c>
      <c r="P34" s="124">
        <f t="shared" si="10"/>
        <v>1</v>
      </c>
      <c r="Q34" s="14">
        <f t="shared" si="11"/>
        <v>-0.23514849110520333</v>
      </c>
      <c r="R34" s="14">
        <f t="shared" si="12"/>
        <v>-0.43771506907075158</v>
      </c>
      <c r="S34" s="14">
        <f t="shared" si="13"/>
        <v>-0.43771506907075158</v>
      </c>
      <c r="T34" s="14">
        <f t="shared" si="14"/>
        <v>86.868547927877458</v>
      </c>
    </row>
    <row r="35" spans="1:20" x14ac:dyDescent="0.3">
      <c r="A35" s="7">
        <v>2020</v>
      </c>
      <c r="B35" s="2" t="s">
        <v>25</v>
      </c>
      <c r="C35" s="12">
        <v>22.427681999999997</v>
      </c>
      <c r="D35" s="12"/>
      <c r="E35" s="12"/>
      <c r="F35" s="14">
        <f t="shared" si="0"/>
        <v>-0.95148938697588514</v>
      </c>
      <c r="G35" s="14">
        <f t="shared" si="1"/>
        <v>79.629901514988703</v>
      </c>
      <c r="H35" s="14">
        <f t="shared" si="2"/>
        <v>58.661446242091031</v>
      </c>
      <c r="I35" s="36">
        <f t="shared" si="3"/>
        <v>0</v>
      </c>
      <c r="J35" s="42">
        <f t="shared" si="4"/>
        <v>1</v>
      </c>
      <c r="K35" s="14">
        <f t="shared" si="5"/>
        <v>-1.699489538315929</v>
      </c>
      <c r="L35" s="14">
        <f t="shared" si="6"/>
        <v>-1.5312916148965692</v>
      </c>
      <c r="M35" s="14">
        <f t="shared" si="7"/>
        <v>-1.5312916148965692</v>
      </c>
      <c r="N35" s="14">
        <f t="shared" si="8"/>
        <v>54.061251553102927</v>
      </c>
      <c r="O35" s="124">
        <f t="shared" si="9"/>
        <v>0</v>
      </c>
      <c r="P35" s="124">
        <f t="shared" si="10"/>
        <v>1</v>
      </c>
      <c r="Q35" s="14">
        <f t="shared" si="11"/>
        <v>-0.29049718214293002</v>
      </c>
      <c r="R35" s="14">
        <f t="shared" si="12"/>
        <v>-0.54074339813502481</v>
      </c>
      <c r="S35" s="14">
        <f t="shared" si="13"/>
        <v>-0.54074339813502481</v>
      </c>
      <c r="T35" s="14">
        <f t="shared" si="14"/>
        <v>83.777698055949259</v>
      </c>
    </row>
    <row r="36" spans="1:20" x14ac:dyDescent="0.3">
      <c r="A36" s="7">
        <v>2020</v>
      </c>
      <c r="B36" s="2" t="s">
        <v>26</v>
      </c>
      <c r="C36" s="12">
        <v>29.165016999999999</v>
      </c>
      <c r="D36" s="12"/>
      <c r="E36" s="12"/>
      <c r="F36" s="14">
        <f t="shared" si="0"/>
        <v>-3.3851191141389278E-2</v>
      </c>
      <c r="G36" s="14">
        <f t="shared" si="1"/>
        <v>92.872886377681553</v>
      </c>
      <c r="H36" s="14">
        <f t="shared" si="2"/>
        <v>71.904431104783882</v>
      </c>
      <c r="I36" s="36">
        <f t="shared" si="3"/>
        <v>1</v>
      </c>
      <c r="J36" s="42">
        <f t="shared" si="4"/>
        <v>0</v>
      </c>
      <c r="K36" s="14">
        <f t="shared" si="5"/>
        <v>0.2854474043275636</v>
      </c>
      <c r="L36" s="14">
        <f t="shared" si="6"/>
        <v>0.25719676813893566</v>
      </c>
      <c r="M36" s="14">
        <f t="shared" si="7"/>
        <v>0.2854474043275636</v>
      </c>
      <c r="N36" s="14">
        <f t="shared" si="8"/>
        <v>108.5634221298269</v>
      </c>
      <c r="O36" s="124">
        <f t="shared" si="9"/>
        <v>1</v>
      </c>
      <c r="P36" s="124">
        <f t="shared" si="10"/>
        <v>0</v>
      </c>
      <c r="Q36" s="14">
        <f t="shared" si="11"/>
        <v>4.8792101826846311E-2</v>
      </c>
      <c r="R36" s="14">
        <f t="shared" si="12"/>
        <v>9.082362434420313E-2</v>
      </c>
      <c r="S36" s="14">
        <f t="shared" si="13"/>
        <v>4.8792101826846311E-2</v>
      </c>
      <c r="T36" s="14">
        <f t="shared" si="14"/>
        <v>101.46376305480538</v>
      </c>
    </row>
    <row r="37" spans="1:20" x14ac:dyDescent="0.3">
      <c r="A37" s="7">
        <v>2020</v>
      </c>
      <c r="B37" s="2" t="s">
        <v>27</v>
      </c>
      <c r="C37" s="12">
        <v>28.737288999999997</v>
      </c>
      <c r="D37" s="12"/>
      <c r="E37" s="12"/>
      <c r="F37" s="14">
        <f t="shared" si="0"/>
        <v>-9.2108580781046334E-2</v>
      </c>
      <c r="G37" s="14">
        <f t="shared" si="1"/>
        <v>92.032139193616956</v>
      </c>
      <c r="H37" s="14">
        <f t="shared" si="2"/>
        <v>71.063683920719271</v>
      </c>
      <c r="I37" s="36">
        <f t="shared" si="3"/>
        <v>1</v>
      </c>
      <c r="J37" s="42">
        <f t="shared" si="4"/>
        <v>0</v>
      </c>
      <c r="K37" s="14">
        <f t="shared" si="5"/>
        <v>0.15943124087376187</v>
      </c>
      <c r="L37" s="14">
        <f t="shared" si="6"/>
        <v>0.14365238314115633</v>
      </c>
      <c r="M37" s="14">
        <f t="shared" si="7"/>
        <v>0.15943124087376187</v>
      </c>
      <c r="N37" s="14">
        <f t="shared" si="8"/>
        <v>104.78293722621285</v>
      </c>
      <c r="O37" s="124">
        <f t="shared" si="9"/>
        <v>1</v>
      </c>
      <c r="P37" s="124">
        <f t="shared" si="10"/>
        <v>0</v>
      </c>
      <c r="Q37" s="14">
        <f t="shared" si="11"/>
        <v>2.7251904277841389E-2</v>
      </c>
      <c r="R37" s="14">
        <f t="shared" si="12"/>
        <v>5.0727815038150166E-2</v>
      </c>
      <c r="S37" s="14">
        <f t="shared" si="13"/>
        <v>2.7251904277841389E-2</v>
      </c>
      <c r="T37" s="14">
        <f t="shared" si="14"/>
        <v>100.81755712833524</v>
      </c>
    </row>
    <row r="38" spans="1:20" x14ac:dyDescent="0.3">
      <c r="A38" s="7">
        <v>2020</v>
      </c>
      <c r="B38" s="2" t="s">
        <v>28</v>
      </c>
      <c r="C38" s="12">
        <v>22.257635000000001</v>
      </c>
      <c r="D38" s="12"/>
      <c r="E38" s="12"/>
      <c r="F38" s="14">
        <f t="shared" si="0"/>
        <v>-0.97465012075074797</v>
      </c>
      <c r="G38" s="14">
        <f t="shared" si="1"/>
        <v>79.29565513315579</v>
      </c>
      <c r="H38" s="14">
        <f t="shared" si="2"/>
        <v>58.327199860258119</v>
      </c>
      <c r="I38" s="36">
        <f t="shared" si="3"/>
        <v>0</v>
      </c>
      <c r="J38" s="42">
        <f t="shared" si="4"/>
        <v>1</v>
      </c>
      <c r="K38" s="14">
        <f t="shared" si="5"/>
        <v>-1.7495883640809669</v>
      </c>
      <c r="L38" s="14">
        <f t="shared" si="6"/>
        <v>-1.5764321762713609</v>
      </c>
      <c r="M38" s="14">
        <f t="shared" si="7"/>
        <v>-1.5764321762713609</v>
      </c>
      <c r="N38" s="14">
        <f t="shared" si="8"/>
        <v>52.707034711859173</v>
      </c>
      <c r="O38" s="124">
        <f t="shared" si="9"/>
        <v>0</v>
      </c>
      <c r="P38" s="124">
        <f t="shared" si="10"/>
        <v>1</v>
      </c>
      <c r="Q38" s="14">
        <f t="shared" si="11"/>
        <v>-0.29906067570102196</v>
      </c>
      <c r="R38" s="14">
        <f t="shared" si="12"/>
        <v>-0.55668383711743008</v>
      </c>
      <c r="S38" s="14">
        <f t="shared" si="13"/>
        <v>-0.55668383711743008</v>
      </c>
      <c r="T38" s="14">
        <f t="shared" si="14"/>
        <v>83.299484886477103</v>
      </c>
    </row>
    <row r="39" spans="1:20" x14ac:dyDescent="0.3">
      <c r="A39" s="7">
        <v>2020</v>
      </c>
      <c r="B39" s="2" t="s">
        <v>29</v>
      </c>
      <c r="C39" s="12">
        <v>29.122373</v>
      </c>
      <c r="D39" s="12"/>
      <c r="E39" s="12"/>
      <c r="F39" s="14">
        <f t="shared" si="0"/>
        <v>-3.9659387293601613E-2</v>
      </c>
      <c r="G39" s="14">
        <f t="shared" si="1"/>
        <v>92.789064830068938</v>
      </c>
      <c r="H39" s="14">
        <f t="shared" si="2"/>
        <v>71.820609557171267</v>
      </c>
      <c r="I39" s="36">
        <f t="shared" si="3"/>
        <v>1</v>
      </c>
      <c r="J39" s="42">
        <f t="shared" si="4"/>
        <v>0</v>
      </c>
      <c r="K39" s="14">
        <f t="shared" si="5"/>
        <v>0.27288373471901844</v>
      </c>
      <c r="L39" s="14">
        <f t="shared" si="6"/>
        <v>0.24587652079986694</v>
      </c>
      <c r="M39" s="14">
        <f t="shared" si="7"/>
        <v>0.27288373471901844</v>
      </c>
      <c r="N39" s="14">
        <f t="shared" si="8"/>
        <v>108.18651204157055</v>
      </c>
      <c r="O39" s="124">
        <f t="shared" si="9"/>
        <v>1</v>
      </c>
      <c r="P39" s="124">
        <f t="shared" si="10"/>
        <v>0</v>
      </c>
      <c r="Q39" s="14">
        <f t="shared" si="11"/>
        <v>4.6644568384378797E-2</v>
      </c>
      <c r="R39" s="14">
        <f t="shared" si="12"/>
        <v>8.6826117302234204E-2</v>
      </c>
      <c r="S39" s="14">
        <f t="shared" si="13"/>
        <v>4.6644568384378797E-2</v>
      </c>
      <c r="T39" s="14">
        <f t="shared" si="14"/>
        <v>101.39933705153136</v>
      </c>
    </row>
    <row r="40" spans="1:20" x14ac:dyDescent="0.3">
      <c r="A40" s="7">
        <v>2020</v>
      </c>
      <c r="B40" s="2" t="s">
        <v>30</v>
      </c>
      <c r="C40" s="12">
        <v>25.609836999999999</v>
      </c>
      <c r="D40" s="12"/>
      <c r="E40" s="12"/>
      <c r="F40" s="14">
        <f t="shared" si="0"/>
        <v>-0.51807365611706324</v>
      </c>
      <c r="G40" s="14">
        <f t="shared" si="1"/>
        <v>85.884782784176352</v>
      </c>
      <c r="H40" s="14">
        <f t="shared" si="2"/>
        <v>64.916327511278681</v>
      </c>
      <c r="I40" s="36">
        <f t="shared" si="3"/>
        <v>0</v>
      </c>
      <c r="J40" s="42">
        <f t="shared" si="4"/>
        <v>1</v>
      </c>
      <c r="K40" s="14">
        <f t="shared" si="5"/>
        <v>-0.76197091756785795</v>
      </c>
      <c r="L40" s="14">
        <f t="shared" si="6"/>
        <v>-0.68655890522451812</v>
      </c>
      <c r="M40" s="14">
        <f t="shared" si="7"/>
        <v>-0.68655890522451812</v>
      </c>
      <c r="N40" s="14">
        <f t="shared" si="8"/>
        <v>79.403232843264448</v>
      </c>
      <c r="O40" s="124">
        <f t="shared" si="9"/>
        <v>0</v>
      </c>
      <c r="P40" s="124">
        <f t="shared" si="10"/>
        <v>1</v>
      </c>
      <c r="Q40" s="14">
        <f t="shared" si="11"/>
        <v>-0.13024522919256554</v>
      </c>
      <c r="R40" s="14">
        <f t="shared" si="12"/>
        <v>-0.24244382442859816</v>
      </c>
      <c r="S40" s="14">
        <f t="shared" si="13"/>
        <v>-0.24244382442859816</v>
      </c>
      <c r="T40" s="14">
        <f t="shared" si="14"/>
        <v>92.726685267142059</v>
      </c>
    </row>
    <row r="41" spans="1:20" x14ac:dyDescent="0.3">
      <c r="A41" s="7">
        <v>2020</v>
      </c>
      <c r="B41" s="2" t="s">
        <v>31</v>
      </c>
      <c r="C41" s="12">
        <v>26.864832</v>
      </c>
      <c r="D41" s="12"/>
      <c r="E41" s="12"/>
      <c r="F41" s="14">
        <f t="shared" si="0"/>
        <v>-0.34714088409647736</v>
      </c>
      <c r="G41" s="14">
        <f t="shared" si="1"/>
        <v>88.351615706653149</v>
      </c>
      <c r="H41" s="14">
        <f t="shared" si="2"/>
        <v>67.383160433755478</v>
      </c>
      <c r="I41" s="36">
        <f t="shared" si="3"/>
        <v>0</v>
      </c>
      <c r="J41" s="42">
        <f t="shared" si="4"/>
        <v>1</v>
      </c>
      <c r="K41" s="14">
        <f t="shared" si="5"/>
        <v>-0.39222740053436161</v>
      </c>
      <c r="L41" s="14">
        <f t="shared" si="6"/>
        <v>-0.35340878306677403</v>
      </c>
      <c r="M41" s="14">
        <f t="shared" si="7"/>
        <v>-0.35340878306677403</v>
      </c>
      <c r="N41" s="14">
        <f t="shared" si="8"/>
        <v>89.397736507996783</v>
      </c>
      <c r="O41" s="124">
        <f t="shared" si="9"/>
        <v>0</v>
      </c>
      <c r="P41" s="124">
        <f t="shared" si="10"/>
        <v>1</v>
      </c>
      <c r="Q41" s="14">
        <f t="shared" si="11"/>
        <v>-6.7044222424214303E-2</v>
      </c>
      <c r="R41" s="14">
        <f t="shared" si="12"/>
        <v>-0.12479887202882597</v>
      </c>
      <c r="S41" s="14">
        <f t="shared" si="13"/>
        <v>-0.12479887202882597</v>
      </c>
      <c r="T41" s="14">
        <f t="shared" si="14"/>
        <v>96.256033839135227</v>
      </c>
    </row>
    <row r="42" spans="1:20" x14ac:dyDescent="0.3">
      <c r="A42" s="7">
        <v>2020</v>
      </c>
      <c r="B42" s="2" t="s">
        <v>32</v>
      </c>
      <c r="C42" s="12">
        <v>39.774287999999999</v>
      </c>
      <c r="D42" s="12"/>
      <c r="E42" s="12"/>
      <c r="F42" s="14">
        <f t="shared" si="0"/>
        <v>1.4111522560019152</v>
      </c>
      <c r="G42" s="14">
        <f t="shared" si="1"/>
        <v>113.72659415044424</v>
      </c>
      <c r="H42" s="14">
        <f t="shared" si="2"/>
        <v>92.758138877546585</v>
      </c>
      <c r="I42" s="36">
        <f t="shared" si="3"/>
        <v>1</v>
      </c>
      <c r="J42" s="42">
        <f t="shared" si="4"/>
        <v>0</v>
      </c>
      <c r="K42" s="14">
        <f t="shared" si="5"/>
        <v>3.4111245366679124</v>
      </c>
      <c r="L42" s="14">
        <f t="shared" si="6"/>
        <v>3.0735266576242393</v>
      </c>
      <c r="M42" s="14">
        <f t="shared" si="7"/>
        <v>3.4111245366679124</v>
      </c>
      <c r="N42" s="14">
        <f t="shared" si="8"/>
        <v>202.33373610003736</v>
      </c>
      <c r="O42" s="124">
        <f t="shared" si="9"/>
        <v>1</v>
      </c>
      <c r="P42" s="124">
        <f t="shared" si="10"/>
        <v>0</v>
      </c>
      <c r="Q42" s="14">
        <f t="shared" si="11"/>
        <v>0.58307041232073031</v>
      </c>
      <c r="R42" s="14">
        <f t="shared" si="12"/>
        <v>1.0853512374353169</v>
      </c>
      <c r="S42" s="14">
        <f t="shared" si="13"/>
        <v>0.58307041232073031</v>
      </c>
      <c r="T42" s="14">
        <f t="shared" si="14"/>
        <v>117.49211236962191</v>
      </c>
    </row>
    <row r="43" spans="1:20" x14ac:dyDescent="0.3">
      <c r="A43" s="7">
        <v>2020</v>
      </c>
      <c r="B43" s="2" t="s">
        <v>33</v>
      </c>
      <c r="C43" s="12">
        <v>31.388005</v>
      </c>
      <c r="D43" s="12"/>
      <c r="E43" s="12"/>
      <c r="F43" s="14">
        <f t="shared" si="0"/>
        <v>0.2689241195239902</v>
      </c>
      <c r="G43" s="14">
        <f t="shared" si="1"/>
        <v>97.242417718181599</v>
      </c>
      <c r="H43" s="14">
        <f t="shared" si="2"/>
        <v>76.273962445283928</v>
      </c>
      <c r="I43" s="36">
        <f t="shared" si="3"/>
        <v>1</v>
      </c>
      <c r="J43" s="42">
        <f t="shared" si="4"/>
        <v>0</v>
      </c>
      <c r="K43" s="14">
        <f t="shared" si="5"/>
        <v>0.94037862034297226</v>
      </c>
      <c r="L43" s="14">
        <f t="shared" si="6"/>
        <v>0.84730965604302999</v>
      </c>
      <c r="M43" s="14">
        <f t="shared" si="7"/>
        <v>0.94037862034297226</v>
      </c>
      <c r="N43" s="14">
        <f t="shared" si="8"/>
        <v>128.21135861028915</v>
      </c>
      <c r="O43" s="124">
        <f t="shared" si="9"/>
        <v>1</v>
      </c>
      <c r="P43" s="124">
        <f t="shared" si="10"/>
        <v>0</v>
      </c>
      <c r="Q43" s="14">
        <f t="shared" si="11"/>
        <v>0.1607408184623417</v>
      </c>
      <c r="R43" s="14">
        <f t="shared" si="12"/>
        <v>0.29920956806928944</v>
      </c>
      <c r="S43" s="14">
        <f t="shared" si="13"/>
        <v>0.1607408184623417</v>
      </c>
      <c r="T43" s="14">
        <f t="shared" si="14"/>
        <v>104.82222455387026</v>
      </c>
    </row>
    <row r="44" spans="1:20" x14ac:dyDescent="0.3">
      <c r="A44" s="7">
        <v>2020</v>
      </c>
      <c r="B44" s="2" t="s">
        <v>34</v>
      </c>
      <c r="C44" s="12">
        <v>32.197479999999999</v>
      </c>
      <c r="D44" s="12"/>
      <c r="E44" s="12"/>
      <c r="F44" s="14">
        <f t="shared" si="0"/>
        <v>0.3791761967285715</v>
      </c>
      <c r="G44" s="14">
        <f t="shared" si="1"/>
        <v>98.83353129227703</v>
      </c>
      <c r="H44" s="14">
        <f t="shared" si="2"/>
        <v>77.865076019379359</v>
      </c>
      <c r="I44" s="36">
        <f t="shared" si="3"/>
        <v>1</v>
      </c>
      <c r="J44" s="42">
        <f t="shared" si="4"/>
        <v>0</v>
      </c>
      <c r="K44" s="14">
        <f t="shared" si="5"/>
        <v>1.1788641389710854</v>
      </c>
      <c r="L44" s="14">
        <f t="shared" si="6"/>
        <v>1.0621923409410889</v>
      </c>
      <c r="M44" s="14">
        <f t="shared" si="7"/>
        <v>1.1788641389710854</v>
      </c>
      <c r="N44" s="14">
        <f t="shared" si="8"/>
        <v>135.36592416913257</v>
      </c>
      <c r="O44" s="124">
        <f t="shared" si="9"/>
        <v>1</v>
      </c>
      <c r="P44" s="124">
        <f t="shared" si="10"/>
        <v>0</v>
      </c>
      <c r="Q44" s="14">
        <f t="shared" si="11"/>
        <v>0.20150563023753681</v>
      </c>
      <c r="R44" s="14">
        <f t="shared" si="12"/>
        <v>0.37509086468306507</v>
      </c>
      <c r="S44" s="14">
        <f t="shared" si="13"/>
        <v>0.20150563023753681</v>
      </c>
      <c r="T44" s="14">
        <f t="shared" si="14"/>
        <v>106.04516890712611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Edos z1EB_Long</vt:lpstr>
      <vt:lpstr>Edos_z2EB_Long</vt:lpstr>
      <vt:lpstr>Edos_z3EB_Long</vt:lpstr>
      <vt:lpstr>Region y Edos Selección</vt:lpstr>
      <vt:lpstr>Reg zBR 2000</vt:lpstr>
      <vt:lpstr>Edos zBR Long</vt:lpstr>
      <vt:lpstr>Edos 2010 zBR 100</vt:lpstr>
      <vt:lpstr>Edos Edu 2000_2020 zEB</vt:lpstr>
      <vt:lpstr>Edos all meth x3 2020</vt:lpstr>
      <vt:lpstr>Edos all meth x2 2020</vt:lpstr>
      <vt:lpstr>Edos all Meth &amp; 3 VARS 2020</vt:lpstr>
      <vt:lpstr>Edos Edu 2020 ALL z</vt:lpstr>
      <vt:lpstr>Stats</vt:lpstr>
      <vt:lpstr>Reg y Edos 2000_2020</vt:lpstr>
      <vt:lpstr>z1all Methods</vt:lpstr>
      <vt:lpstr>All meth z1 Long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2022-06-21T04:08:08Z</dcterms:created>
  <dcterms:modified xsi:type="dcterms:W3CDTF">2022-07-15T20:51:54Z</dcterms:modified>
</cp:coreProperties>
</file>