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/Downloads/"/>
    </mc:Choice>
  </mc:AlternateContent>
  <xr:revisionPtr revIDLastSave="0" documentId="8_{D8DD2A3B-7DF2-A44A-8313-C236E4BDA8F7}" xr6:coauthVersionLast="45" xr6:coauthVersionMax="45" xr10:uidLastSave="{00000000-0000-0000-0000-000000000000}"/>
  <bookViews>
    <workbookView xWindow="12780" yWindow="960" windowWidth="15640" windowHeight="15520" xr2:uid="{00000000-000D-0000-FFFF-FFFF00000000}"/>
  </bookViews>
  <sheets>
    <sheet name="KCRSfinal" sheetId="1" r:id="rId1"/>
    <sheet name="2019 Def" sheetId="2" r:id="rId2"/>
    <sheet name="2018 Def" sheetId="3" r:id="rId3"/>
    <sheet name="2017 Def" sheetId="4" r:id="rId4"/>
    <sheet name="2016 Def" sheetId="5" r:id="rId5"/>
    <sheet name="2015 Def" sheetId="6" r:id="rId6"/>
    <sheet name="2014 Def" sheetId="7" r:id="rId7"/>
    <sheet name="2013 Def" sheetId="8" r:id="rId8"/>
    <sheet name="2012 Def" sheetId="9" r:id="rId9"/>
    <sheet name="2011 Def" sheetId="10" r:id="rId10"/>
    <sheet name="2010 Def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56" i="1" l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</calcChain>
</file>

<file path=xl/sharedStrings.xml><?xml version="1.0" encoding="utf-8"?>
<sst xmlns="http://schemas.openxmlformats.org/spreadsheetml/2006/main" count="817" uniqueCount="107">
  <si>
    <t>Tm</t>
  </si>
  <si>
    <t>OCmp</t>
  </si>
  <si>
    <t>OAtt</t>
  </si>
  <si>
    <t>PassYds</t>
  </si>
  <si>
    <t>OInt</t>
  </si>
  <si>
    <t>Sk taken</t>
  </si>
  <si>
    <t>OYds</t>
  </si>
  <si>
    <t>Pass Y/A</t>
  </si>
  <si>
    <t>Pass NY/A</t>
  </si>
  <si>
    <t>Cmp%</t>
  </si>
  <si>
    <t>qBRate</t>
  </si>
  <si>
    <t>Att</t>
  </si>
  <si>
    <t>rushYds</t>
  </si>
  <si>
    <t>RUSH Y/A</t>
  </si>
  <si>
    <t>Pnt</t>
  </si>
  <si>
    <t>pntYds</t>
  </si>
  <si>
    <t>3DConv</t>
  </si>
  <si>
    <t>3DAtt</t>
  </si>
  <si>
    <t>4DConv</t>
  </si>
  <si>
    <t>4DAtt</t>
  </si>
  <si>
    <t>G</t>
  </si>
  <si>
    <t>PF</t>
  </si>
  <si>
    <t>Yds</t>
  </si>
  <si>
    <t>Ply</t>
  </si>
  <si>
    <t>Y/P</t>
  </si>
  <si>
    <t>TO</t>
  </si>
  <si>
    <t>FL</t>
  </si>
  <si>
    <t>1stD</t>
  </si>
  <si>
    <t>Cmp</t>
  </si>
  <si>
    <t>TD</t>
  </si>
  <si>
    <t>Int</t>
  </si>
  <si>
    <t>NY/A</t>
  </si>
  <si>
    <t>Y/A</t>
  </si>
  <si>
    <t>Pen</t>
  </si>
  <si>
    <t>1stPy</t>
  </si>
  <si>
    <t>Sc%</t>
  </si>
  <si>
    <t>TO%</t>
  </si>
  <si>
    <t>EXP</t>
  </si>
  <si>
    <t>Jacksonville Jaguars</t>
  </si>
  <si>
    <t>Oakland Raiders</t>
  </si>
  <si>
    <t>Baltimore Ravens</t>
  </si>
  <si>
    <t>Detroit Lions</t>
  </si>
  <si>
    <t>Indianapolis Colts</t>
  </si>
  <si>
    <t>Houston Texans</t>
  </si>
  <si>
    <t>Denver Broncos</t>
  </si>
  <si>
    <t>Green Bay Packers</t>
  </si>
  <si>
    <t>Minnesota Vikings</t>
  </si>
  <si>
    <t>Tennessee Titans</t>
  </si>
  <si>
    <t>Los Angeles Chargers</t>
  </si>
  <si>
    <t>New England Patriots</t>
  </si>
  <si>
    <t>Chicago Bears</t>
  </si>
  <si>
    <t>Pittsburgh Steelers</t>
  </si>
  <si>
    <t>San Francisco 49ers</t>
  </si>
  <si>
    <t>Cincinnati Bengals</t>
  </si>
  <si>
    <t>Cleveland Browns</t>
  </si>
  <si>
    <t>Arizona Cardinals</t>
  </si>
  <si>
    <t>Los Angeles Rams</t>
  </si>
  <si>
    <t>Seattle Seahawks</t>
  </si>
  <si>
    <t>Philadelphia Eagles</t>
  </si>
  <si>
    <t>Washington Redskins</t>
  </si>
  <si>
    <t>Dallas Cowboys</t>
  </si>
  <si>
    <t>New York Giants</t>
  </si>
  <si>
    <t>Buffalo Bills</t>
  </si>
  <si>
    <t>New York Jets</t>
  </si>
  <si>
    <t>Miami Dolphins</t>
  </si>
  <si>
    <t>Carolina Panthers</t>
  </si>
  <si>
    <t>Tampa Bay Buccaneers</t>
  </si>
  <si>
    <t>Atlanta Falcons</t>
  </si>
  <si>
    <t>New Orleans Saints</t>
  </si>
  <si>
    <t>Kansas City Chiefs</t>
  </si>
  <si>
    <t>Rk</t>
  </si>
  <si>
    <t>San Diego Chargers</t>
  </si>
  <si>
    <t>St. Louis Rams</t>
  </si>
  <si>
    <t>Team Name</t>
  </si>
  <si>
    <t xml:space="preserve">Denver Broncos </t>
  </si>
  <si>
    <t xml:space="preserve">Houston Texans </t>
  </si>
  <si>
    <t xml:space="preserve">Indianapolis Colts </t>
  </si>
  <si>
    <t xml:space="preserve">Detroit Lions </t>
  </si>
  <si>
    <t xml:space="preserve">Baltimore Ravens </t>
  </si>
  <si>
    <t xml:space="preserve">Oakland Raiders </t>
  </si>
  <si>
    <t xml:space="preserve">Jacksonville Jaguars </t>
  </si>
  <si>
    <t>GDef</t>
  </si>
  <si>
    <t>PFDef</t>
  </si>
  <si>
    <t>PlyDef</t>
  </si>
  <si>
    <t>Y/PDef</t>
  </si>
  <si>
    <t>TODef</t>
  </si>
  <si>
    <t>FLDef</t>
  </si>
  <si>
    <t>1stDDef</t>
  </si>
  <si>
    <t>CmpDef</t>
  </si>
  <si>
    <t>AttDef</t>
  </si>
  <si>
    <t>TDDef</t>
  </si>
  <si>
    <t>IntDef</t>
  </si>
  <si>
    <t>NY/ADef</t>
  </si>
  <si>
    <t>Y/ADef</t>
  </si>
  <si>
    <t>PenDef</t>
  </si>
  <si>
    <t>1stPyDef</t>
  </si>
  <si>
    <t>Sc%Def</t>
  </si>
  <si>
    <t>TO%Def</t>
  </si>
  <si>
    <t>EXPDef</t>
  </si>
  <si>
    <t>PenYdsDef</t>
  </si>
  <si>
    <t>RushAttDef</t>
  </si>
  <si>
    <t>RushYdsDef</t>
  </si>
  <si>
    <t>PassYdsDef</t>
  </si>
  <si>
    <t>TotalYdsDef</t>
  </si>
  <si>
    <t>1stDDefP</t>
  </si>
  <si>
    <t>RTDDef</t>
  </si>
  <si>
    <t>1stDDefr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</si>
</sst>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2" fontId="0" fillId="0" borderId="0" xfId="0" applyNumberFormat="1"/>
    <xf numFmtId="0" fontId="0" fillId="33" borderId="0" xfId="0" applyFill="1"/>
    <xf numFmtId="0" fontId="2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71"/>
  <sheetViews>
    <sheetView tabSelected="1" workbookViewId="0">
      <selection sqref="A1:AU1"/>
    </sheetView>
  </sheetViews>
  <sheetFormatPr baseColWidth="10" defaultRowHeight="16"/>
  <cols>
    <col min="21" max="21" width="19" bestFit="1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73</v>
      </c>
      <c r="V1" t="s">
        <v>81</v>
      </c>
      <c r="W1" t="s">
        <v>82</v>
      </c>
      <c r="X1" t="s">
        <v>103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102</v>
      </c>
      <c r="AG1" t="s">
        <v>90</v>
      </c>
      <c r="AH1" t="s">
        <v>91</v>
      </c>
      <c r="AI1" t="s">
        <v>92</v>
      </c>
      <c r="AJ1" t="s">
        <v>104</v>
      </c>
      <c r="AK1" t="s">
        <v>100</v>
      </c>
      <c r="AL1" t="s">
        <v>101</v>
      </c>
      <c r="AM1" t="s">
        <v>105</v>
      </c>
      <c r="AN1" t="s">
        <v>93</v>
      </c>
      <c r="AO1" t="s">
        <v>106</v>
      </c>
      <c r="AP1" t="s">
        <v>94</v>
      </c>
      <c r="AQ1" t="s">
        <v>99</v>
      </c>
      <c r="AR1" t="s">
        <v>95</v>
      </c>
      <c r="AS1" t="s">
        <v>96</v>
      </c>
      <c r="AT1" t="s">
        <v>97</v>
      </c>
      <c r="AU1" t="s">
        <v>98</v>
      </c>
    </row>
    <row r="2" spans="1:47">
      <c r="A2">
        <v>40</v>
      </c>
      <c r="B2">
        <v>25</v>
      </c>
      <c r="C2">
        <v>34</v>
      </c>
      <c r="D2">
        <v>378</v>
      </c>
      <c r="E2">
        <v>0</v>
      </c>
      <c r="F2">
        <v>0</v>
      </c>
      <c r="G2">
        <v>0</v>
      </c>
      <c r="H2">
        <v>11.1</v>
      </c>
      <c r="I2" s="5">
        <v>11.1</v>
      </c>
      <c r="J2">
        <v>73.5</v>
      </c>
      <c r="K2">
        <v>139.1</v>
      </c>
      <c r="L2">
        <v>26</v>
      </c>
      <c r="M2">
        <v>113</v>
      </c>
      <c r="N2">
        <v>4.3</v>
      </c>
      <c r="O2">
        <v>1</v>
      </c>
      <c r="P2">
        <v>51</v>
      </c>
      <c r="Q2">
        <v>5</v>
      </c>
      <c r="R2">
        <v>10</v>
      </c>
      <c r="S2">
        <v>0</v>
      </c>
      <c r="T2">
        <v>0</v>
      </c>
      <c r="U2" s="5" t="s">
        <v>80</v>
      </c>
      <c r="V2">
        <v>16</v>
      </c>
      <c r="W2">
        <v>24.8</v>
      </c>
      <c r="X2">
        <v>375.4</v>
      </c>
      <c r="Y2">
        <v>62.4</v>
      </c>
      <c r="Z2">
        <v>6</v>
      </c>
      <c r="AA2">
        <v>1.19</v>
      </c>
      <c r="AB2">
        <v>0.56000000000000005</v>
      </c>
      <c r="AC2">
        <v>21.3</v>
      </c>
      <c r="AD2">
        <v>20.399999999999999</v>
      </c>
      <c r="AE2">
        <v>32.299999999999997</v>
      </c>
      <c r="AF2">
        <v>236.1</v>
      </c>
      <c r="AG2">
        <v>1.38</v>
      </c>
      <c r="AH2">
        <v>0.63</v>
      </c>
      <c r="AI2">
        <v>6.7</v>
      </c>
      <c r="AJ2">
        <v>12.1</v>
      </c>
      <c r="AK2">
        <v>27.2</v>
      </c>
      <c r="AL2">
        <v>139.30000000000001</v>
      </c>
      <c r="AM2">
        <v>1.44</v>
      </c>
      <c r="AN2">
        <v>5.0999999999999996</v>
      </c>
      <c r="AO2">
        <v>7.13</v>
      </c>
      <c r="AP2">
        <v>6.38</v>
      </c>
      <c r="AQ2">
        <v>55.2</v>
      </c>
      <c r="AR2">
        <v>2.06</v>
      </c>
      <c r="AS2">
        <v>37.4</v>
      </c>
      <c r="AT2">
        <v>9.1999999999999993</v>
      </c>
      <c r="AU2">
        <v>-7.51</v>
      </c>
    </row>
    <row r="3" spans="1:47">
      <c r="A3">
        <v>28</v>
      </c>
      <c r="B3">
        <v>30</v>
      </c>
      <c r="C3">
        <v>44</v>
      </c>
      <c r="D3">
        <v>436</v>
      </c>
      <c r="E3">
        <v>0</v>
      </c>
      <c r="F3">
        <v>2</v>
      </c>
      <c r="G3">
        <v>7</v>
      </c>
      <c r="H3">
        <v>10.1</v>
      </c>
      <c r="I3" s="5">
        <v>9.5</v>
      </c>
      <c r="J3">
        <v>68.2</v>
      </c>
      <c r="K3">
        <v>130.5</v>
      </c>
      <c r="L3">
        <v>22</v>
      </c>
      <c r="M3">
        <v>31</v>
      </c>
      <c r="N3">
        <v>1.4</v>
      </c>
      <c r="O3">
        <v>5</v>
      </c>
      <c r="P3">
        <v>196</v>
      </c>
      <c r="Q3">
        <v>8</v>
      </c>
      <c r="R3">
        <v>14</v>
      </c>
      <c r="S3">
        <v>0</v>
      </c>
      <c r="T3">
        <v>0</v>
      </c>
      <c r="U3" s="5" t="s">
        <v>79</v>
      </c>
      <c r="V3">
        <v>16</v>
      </c>
      <c r="W3">
        <v>26.2</v>
      </c>
      <c r="X3">
        <v>354.8</v>
      </c>
      <c r="Y3">
        <v>60.2</v>
      </c>
      <c r="Z3">
        <v>5.9</v>
      </c>
      <c r="AA3">
        <v>0.94</v>
      </c>
      <c r="AB3">
        <v>0.38</v>
      </c>
      <c r="AC3">
        <v>21.5</v>
      </c>
      <c r="AD3">
        <v>21.1</v>
      </c>
      <c r="AE3">
        <v>32.9</v>
      </c>
      <c r="AF3">
        <v>256.7</v>
      </c>
      <c r="AG3">
        <v>2.06</v>
      </c>
      <c r="AH3">
        <v>0.56000000000000005</v>
      </c>
      <c r="AI3">
        <v>7.4</v>
      </c>
      <c r="AJ3">
        <v>12.6</v>
      </c>
      <c r="AK3">
        <v>25.3</v>
      </c>
      <c r="AL3">
        <v>98.1</v>
      </c>
      <c r="AM3">
        <v>0.94</v>
      </c>
      <c r="AN3">
        <v>3.9</v>
      </c>
      <c r="AO3">
        <v>5.69</v>
      </c>
      <c r="AP3">
        <v>5.69</v>
      </c>
      <c r="AQ3">
        <v>47.7</v>
      </c>
      <c r="AR3">
        <v>3.25</v>
      </c>
      <c r="AS3">
        <v>41.2</v>
      </c>
      <c r="AT3">
        <v>8.5</v>
      </c>
      <c r="AU3">
        <v>-9.98</v>
      </c>
    </row>
    <row r="4" spans="1:47">
      <c r="A4">
        <v>33</v>
      </c>
      <c r="B4">
        <v>27</v>
      </c>
      <c r="C4">
        <v>37</v>
      </c>
      <c r="D4">
        <v>363</v>
      </c>
      <c r="E4">
        <v>0</v>
      </c>
      <c r="F4">
        <v>1</v>
      </c>
      <c r="G4">
        <v>11</v>
      </c>
      <c r="H4">
        <v>10.1</v>
      </c>
      <c r="I4" s="5">
        <v>9.6</v>
      </c>
      <c r="J4">
        <v>73</v>
      </c>
      <c r="K4">
        <v>130.80000000000001</v>
      </c>
      <c r="L4">
        <v>25</v>
      </c>
      <c r="M4">
        <v>140</v>
      </c>
      <c r="N4">
        <v>5.6</v>
      </c>
      <c r="O4">
        <v>2</v>
      </c>
      <c r="P4">
        <v>88</v>
      </c>
      <c r="Q4">
        <v>5</v>
      </c>
      <c r="R4">
        <v>9</v>
      </c>
      <c r="S4">
        <v>0</v>
      </c>
      <c r="T4">
        <v>1</v>
      </c>
      <c r="U4" s="5" t="s">
        <v>78</v>
      </c>
      <c r="V4">
        <v>16</v>
      </c>
      <c r="W4">
        <v>17.600000000000001</v>
      </c>
      <c r="X4">
        <v>300.60000000000002</v>
      </c>
      <c r="Y4">
        <v>57.6</v>
      </c>
      <c r="Z4">
        <v>5.2</v>
      </c>
      <c r="AA4">
        <v>1.56</v>
      </c>
      <c r="AB4">
        <v>0.75</v>
      </c>
      <c r="AC4">
        <v>17.3</v>
      </c>
      <c r="AD4">
        <v>19.899999999999999</v>
      </c>
      <c r="AE4">
        <v>34</v>
      </c>
      <c r="AF4">
        <v>207.2</v>
      </c>
      <c r="AG4">
        <v>0.94</v>
      </c>
      <c r="AH4">
        <v>0.81</v>
      </c>
      <c r="AI4">
        <v>5.7</v>
      </c>
      <c r="AJ4">
        <v>10.199999999999999</v>
      </c>
      <c r="AK4">
        <v>21.3</v>
      </c>
      <c r="AL4">
        <v>93.4</v>
      </c>
      <c r="AM4">
        <v>0.75</v>
      </c>
      <c r="AN4">
        <v>4.4000000000000004</v>
      </c>
      <c r="AO4">
        <v>4.63</v>
      </c>
      <c r="AP4">
        <v>6.06</v>
      </c>
      <c r="AQ4">
        <v>49.7</v>
      </c>
      <c r="AR4">
        <v>2.44</v>
      </c>
      <c r="AS4">
        <v>32.9</v>
      </c>
      <c r="AT4">
        <v>14.6</v>
      </c>
      <c r="AU4">
        <v>1.04</v>
      </c>
    </row>
    <row r="5" spans="1:47">
      <c r="A5">
        <v>34</v>
      </c>
      <c r="B5">
        <v>24</v>
      </c>
      <c r="C5">
        <v>42</v>
      </c>
      <c r="D5">
        <v>315</v>
      </c>
      <c r="E5">
        <v>0</v>
      </c>
      <c r="F5">
        <v>0</v>
      </c>
      <c r="G5">
        <v>0</v>
      </c>
      <c r="H5">
        <v>7.5</v>
      </c>
      <c r="I5" s="5">
        <v>7.5</v>
      </c>
      <c r="J5">
        <v>57.1</v>
      </c>
      <c r="K5">
        <v>81</v>
      </c>
      <c r="L5">
        <v>25</v>
      </c>
      <c r="M5">
        <v>123</v>
      </c>
      <c r="N5">
        <v>4.9000000000000004</v>
      </c>
      <c r="O5">
        <v>2</v>
      </c>
      <c r="P5">
        <v>91</v>
      </c>
      <c r="Q5">
        <v>4</v>
      </c>
      <c r="R5">
        <v>9</v>
      </c>
      <c r="S5">
        <v>1</v>
      </c>
      <c r="T5">
        <v>1</v>
      </c>
      <c r="U5" s="5" t="s">
        <v>77</v>
      </c>
      <c r="V5">
        <v>16</v>
      </c>
      <c r="W5">
        <v>26.4</v>
      </c>
      <c r="X5">
        <v>400.4</v>
      </c>
      <c r="Y5">
        <v>68.400000000000006</v>
      </c>
      <c r="Z5">
        <v>5.9</v>
      </c>
      <c r="AA5">
        <v>1.1299999999999999</v>
      </c>
      <c r="AB5">
        <v>0.69</v>
      </c>
      <c r="AC5">
        <v>22.8</v>
      </c>
      <c r="AD5">
        <v>23.8</v>
      </c>
      <c r="AE5">
        <v>38.200000000000003</v>
      </c>
      <c r="AF5">
        <v>284.39999999999998</v>
      </c>
      <c r="AG5">
        <v>2.06</v>
      </c>
      <c r="AH5">
        <v>0.44</v>
      </c>
      <c r="AI5">
        <v>7.1</v>
      </c>
      <c r="AJ5">
        <v>14.5</v>
      </c>
      <c r="AK5">
        <v>28.4</v>
      </c>
      <c r="AL5">
        <v>115.9</v>
      </c>
      <c r="AM5">
        <v>0.81</v>
      </c>
      <c r="AN5">
        <v>4.0999999999999996</v>
      </c>
      <c r="AO5">
        <v>5.88</v>
      </c>
      <c r="AP5">
        <v>7.31</v>
      </c>
      <c r="AQ5">
        <v>60</v>
      </c>
      <c r="AR5">
        <v>2.44</v>
      </c>
      <c r="AS5">
        <v>40.1</v>
      </c>
      <c r="AT5">
        <v>9</v>
      </c>
      <c r="AU5">
        <v>-8.91</v>
      </c>
    </row>
    <row r="6" spans="1:47">
      <c r="A6">
        <v>13</v>
      </c>
      <c r="B6">
        <v>22</v>
      </c>
      <c r="C6">
        <v>39</v>
      </c>
      <c r="D6">
        <v>288</v>
      </c>
      <c r="E6">
        <v>0</v>
      </c>
      <c r="F6">
        <v>4</v>
      </c>
      <c r="G6">
        <v>33</v>
      </c>
      <c r="H6">
        <v>8.1999999999999993</v>
      </c>
      <c r="I6" s="5">
        <v>6.7</v>
      </c>
      <c r="J6">
        <v>56.4</v>
      </c>
      <c r="K6">
        <v>88.4</v>
      </c>
      <c r="L6">
        <v>14</v>
      </c>
      <c r="M6">
        <v>36</v>
      </c>
      <c r="N6">
        <v>2.6</v>
      </c>
      <c r="O6">
        <v>4</v>
      </c>
      <c r="P6">
        <v>155</v>
      </c>
      <c r="Q6">
        <v>4</v>
      </c>
      <c r="R6">
        <v>12</v>
      </c>
      <c r="S6">
        <v>1</v>
      </c>
      <c r="T6">
        <v>2</v>
      </c>
      <c r="U6" s="5" t="s">
        <v>76</v>
      </c>
      <c r="V6">
        <v>16</v>
      </c>
      <c r="W6">
        <v>23.3</v>
      </c>
      <c r="X6">
        <v>346.8</v>
      </c>
      <c r="Y6">
        <v>61.6</v>
      </c>
      <c r="Z6">
        <v>5.6</v>
      </c>
      <c r="AA6">
        <v>1.44</v>
      </c>
      <c r="AB6">
        <v>0.5</v>
      </c>
      <c r="AC6">
        <v>20.2</v>
      </c>
      <c r="AD6">
        <v>24.6</v>
      </c>
      <c r="AE6">
        <v>35.1</v>
      </c>
      <c r="AF6">
        <v>248.9</v>
      </c>
      <c r="AG6">
        <v>1.81</v>
      </c>
      <c r="AH6">
        <v>0.94</v>
      </c>
      <c r="AI6">
        <v>6.6</v>
      </c>
      <c r="AJ6">
        <v>12.9</v>
      </c>
      <c r="AK6">
        <v>23.9</v>
      </c>
      <c r="AL6">
        <v>97.9</v>
      </c>
      <c r="AM6">
        <v>0.5</v>
      </c>
      <c r="AN6">
        <v>4.0999999999999996</v>
      </c>
      <c r="AO6">
        <v>5.81</v>
      </c>
      <c r="AP6">
        <v>6.94</v>
      </c>
      <c r="AQ6">
        <v>65</v>
      </c>
      <c r="AR6">
        <v>1.44</v>
      </c>
      <c r="AS6">
        <v>39.299999999999997</v>
      </c>
      <c r="AT6">
        <v>13.1</v>
      </c>
      <c r="AU6">
        <v>-3.65</v>
      </c>
    </row>
    <row r="7" spans="1:47">
      <c r="A7">
        <v>24</v>
      </c>
      <c r="B7">
        <v>19</v>
      </c>
      <c r="C7">
        <v>35</v>
      </c>
      <c r="D7">
        <v>256</v>
      </c>
      <c r="E7">
        <v>1</v>
      </c>
      <c r="F7">
        <v>1</v>
      </c>
      <c r="G7">
        <v>17</v>
      </c>
      <c r="H7">
        <v>7.8</v>
      </c>
      <c r="I7" s="5">
        <v>7.1</v>
      </c>
      <c r="J7">
        <v>54.3</v>
      </c>
      <c r="K7">
        <v>94.5</v>
      </c>
      <c r="L7">
        <v>11</v>
      </c>
      <c r="M7">
        <v>53</v>
      </c>
      <c r="N7">
        <v>4.8</v>
      </c>
      <c r="O7">
        <v>2</v>
      </c>
      <c r="P7">
        <v>119</v>
      </c>
      <c r="Q7">
        <v>4</v>
      </c>
      <c r="R7">
        <v>8</v>
      </c>
      <c r="S7">
        <v>0</v>
      </c>
      <c r="T7">
        <v>0</v>
      </c>
      <c r="U7" s="5" t="s">
        <v>75</v>
      </c>
      <c r="V7">
        <v>16</v>
      </c>
      <c r="W7">
        <v>24.1</v>
      </c>
      <c r="X7">
        <v>388.3</v>
      </c>
      <c r="Y7">
        <v>63.8</v>
      </c>
      <c r="Z7">
        <v>6.1</v>
      </c>
      <c r="AA7">
        <v>1.38</v>
      </c>
      <c r="AB7">
        <v>0.63</v>
      </c>
      <c r="AC7">
        <v>21.6</v>
      </c>
      <c r="AD7">
        <v>23.4</v>
      </c>
      <c r="AE7">
        <v>36.6</v>
      </c>
      <c r="AF7">
        <v>267.3</v>
      </c>
      <c r="AG7">
        <v>2.06</v>
      </c>
      <c r="AH7">
        <v>0.75</v>
      </c>
      <c r="AI7">
        <v>6.9</v>
      </c>
      <c r="AJ7">
        <v>13.8</v>
      </c>
      <c r="AK7">
        <v>25.2</v>
      </c>
      <c r="AL7">
        <v>121.1</v>
      </c>
      <c r="AM7">
        <v>0.75</v>
      </c>
      <c r="AN7">
        <v>4.8</v>
      </c>
      <c r="AO7">
        <v>6.13</v>
      </c>
      <c r="AP7">
        <v>6.81</v>
      </c>
      <c r="AQ7">
        <v>53.7</v>
      </c>
      <c r="AR7">
        <v>1.75</v>
      </c>
      <c r="AS7">
        <v>39.299999999999997</v>
      </c>
      <c r="AT7">
        <v>13.1</v>
      </c>
      <c r="AU7">
        <v>-10.050000000000001</v>
      </c>
    </row>
    <row r="8" spans="1:47">
      <c r="A8">
        <v>30</v>
      </c>
      <c r="B8">
        <v>20</v>
      </c>
      <c r="C8">
        <v>30</v>
      </c>
      <c r="D8">
        <v>191</v>
      </c>
      <c r="E8">
        <v>0</v>
      </c>
      <c r="F8">
        <v>1</v>
      </c>
      <c r="G8">
        <v>2</v>
      </c>
      <c r="H8">
        <v>6.4</v>
      </c>
      <c r="I8" s="5">
        <v>6.2</v>
      </c>
      <c r="J8">
        <v>66.7</v>
      </c>
      <c r="K8">
        <v>106.4</v>
      </c>
      <c r="L8">
        <v>27</v>
      </c>
      <c r="M8">
        <v>80</v>
      </c>
      <c r="N8">
        <v>3</v>
      </c>
      <c r="O8">
        <v>6</v>
      </c>
      <c r="P8">
        <v>266</v>
      </c>
      <c r="Q8">
        <v>5</v>
      </c>
      <c r="R8">
        <v>15</v>
      </c>
      <c r="S8">
        <v>1</v>
      </c>
      <c r="T8">
        <v>1</v>
      </c>
      <c r="U8" s="5" t="s">
        <v>74</v>
      </c>
      <c r="V8">
        <v>16</v>
      </c>
      <c r="W8">
        <v>19.8</v>
      </c>
      <c r="X8">
        <v>337</v>
      </c>
      <c r="Y8">
        <v>62.7</v>
      </c>
      <c r="Z8">
        <v>5.4</v>
      </c>
      <c r="AA8">
        <v>1.06</v>
      </c>
      <c r="AB8">
        <v>0.44</v>
      </c>
      <c r="AC8">
        <v>19.100000000000001</v>
      </c>
      <c r="AD8">
        <v>21.8</v>
      </c>
      <c r="AE8">
        <v>33.6</v>
      </c>
      <c r="AF8">
        <v>225.6</v>
      </c>
      <c r="AG8">
        <v>1.19</v>
      </c>
      <c r="AH8">
        <v>0.63</v>
      </c>
      <c r="AI8">
        <v>6.3</v>
      </c>
      <c r="AJ8">
        <v>10.9</v>
      </c>
      <c r="AK8">
        <v>26.6</v>
      </c>
      <c r="AL8">
        <v>111.4</v>
      </c>
      <c r="AM8">
        <v>0.56000000000000005</v>
      </c>
      <c r="AN8">
        <v>4.2</v>
      </c>
      <c r="AO8">
        <v>6</v>
      </c>
      <c r="AP8">
        <v>7.56</v>
      </c>
      <c r="AQ8">
        <v>65.099999999999994</v>
      </c>
      <c r="AR8">
        <v>2.13</v>
      </c>
      <c r="AS8">
        <v>37.299999999999997</v>
      </c>
      <c r="AT8">
        <v>8.4</v>
      </c>
      <c r="AU8">
        <v>-2.25</v>
      </c>
    </row>
    <row r="9" spans="1:47">
      <c r="A9">
        <v>24</v>
      </c>
      <c r="B9">
        <v>24</v>
      </c>
      <c r="C9">
        <v>36</v>
      </c>
      <c r="D9">
        <v>249</v>
      </c>
      <c r="E9">
        <v>0</v>
      </c>
      <c r="F9">
        <v>2</v>
      </c>
      <c r="G9">
        <v>18</v>
      </c>
      <c r="H9">
        <v>7.4</v>
      </c>
      <c r="I9" s="5">
        <v>6.6</v>
      </c>
      <c r="J9">
        <v>66.7</v>
      </c>
      <c r="K9">
        <v>105</v>
      </c>
      <c r="L9">
        <v>20</v>
      </c>
      <c r="M9">
        <v>88</v>
      </c>
      <c r="N9">
        <v>4.4000000000000004</v>
      </c>
      <c r="O9">
        <v>3</v>
      </c>
      <c r="P9">
        <v>154</v>
      </c>
      <c r="Q9">
        <v>6</v>
      </c>
      <c r="R9">
        <v>11</v>
      </c>
      <c r="S9">
        <v>0</v>
      </c>
      <c r="T9">
        <v>0</v>
      </c>
      <c r="U9" s="5" t="s">
        <v>45</v>
      </c>
      <c r="V9">
        <v>16</v>
      </c>
      <c r="W9">
        <v>19.600000000000001</v>
      </c>
      <c r="X9">
        <v>352.6</v>
      </c>
      <c r="Y9">
        <v>62.4</v>
      </c>
      <c r="Z9">
        <v>5.7</v>
      </c>
      <c r="AA9">
        <v>1.56</v>
      </c>
      <c r="AB9">
        <v>0.5</v>
      </c>
      <c r="AC9">
        <v>19.399999999999999</v>
      </c>
      <c r="AD9">
        <v>20.399999999999999</v>
      </c>
      <c r="AE9">
        <v>34.1</v>
      </c>
      <c r="AF9">
        <v>232.6</v>
      </c>
      <c r="AG9">
        <v>1.19</v>
      </c>
      <c r="AH9">
        <v>1.06</v>
      </c>
      <c r="AI9">
        <v>6.3</v>
      </c>
      <c r="AJ9">
        <v>11.9</v>
      </c>
      <c r="AK9">
        <v>25.7</v>
      </c>
      <c r="AL9">
        <v>120.1</v>
      </c>
      <c r="AM9">
        <v>0.94</v>
      </c>
      <c r="AN9">
        <v>4.7</v>
      </c>
      <c r="AO9">
        <v>6.19</v>
      </c>
      <c r="AP9">
        <v>6.06</v>
      </c>
      <c r="AQ9">
        <v>60.5</v>
      </c>
      <c r="AR9">
        <v>1.25</v>
      </c>
      <c r="AS9">
        <v>34.5</v>
      </c>
      <c r="AT9">
        <v>14.1</v>
      </c>
      <c r="AU9">
        <v>-3.98</v>
      </c>
    </row>
    <row r="10" spans="1:47">
      <c r="A10">
        <v>26</v>
      </c>
      <c r="B10">
        <v>25</v>
      </c>
      <c r="C10">
        <v>35</v>
      </c>
      <c r="D10">
        <v>230</v>
      </c>
      <c r="E10">
        <v>0</v>
      </c>
      <c r="F10">
        <v>5</v>
      </c>
      <c r="G10">
        <v>45</v>
      </c>
      <c r="H10">
        <v>7.9</v>
      </c>
      <c r="I10" s="5">
        <v>5.8</v>
      </c>
      <c r="J10">
        <v>71.400000000000006</v>
      </c>
      <c r="K10">
        <v>98.5</v>
      </c>
      <c r="L10">
        <v>18</v>
      </c>
      <c r="M10">
        <v>147</v>
      </c>
      <c r="N10">
        <v>8.1999999999999993</v>
      </c>
      <c r="O10">
        <v>5</v>
      </c>
      <c r="P10">
        <v>251</v>
      </c>
      <c r="Q10">
        <v>4</v>
      </c>
      <c r="R10">
        <v>13</v>
      </c>
      <c r="S10">
        <v>1</v>
      </c>
      <c r="T10">
        <v>1</v>
      </c>
      <c r="U10" s="5" t="s">
        <v>46</v>
      </c>
      <c r="V10">
        <v>16</v>
      </c>
      <c r="W10">
        <v>18.899999999999999</v>
      </c>
      <c r="X10">
        <v>341.6</v>
      </c>
      <c r="Y10">
        <v>65.8</v>
      </c>
      <c r="Z10">
        <v>5.2</v>
      </c>
      <c r="AA10">
        <v>1.94</v>
      </c>
      <c r="AB10">
        <v>0.88</v>
      </c>
      <c r="AC10">
        <v>20.3</v>
      </c>
      <c r="AD10">
        <v>24.6</v>
      </c>
      <c r="AE10">
        <v>37.6</v>
      </c>
      <c r="AF10">
        <v>233.6</v>
      </c>
      <c r="AG10">
        <v>1.44</v>
      </c>
      <c r="AH10">
        <v>1.06</v>
      </c>
      <c r="AI10">
        <v>5.8</v>
      </c>
      <c r="AJ10">
        <v>13.4</v>
      </c>
      <c r="AK10">
        <v>25.3</v>
      </c>
      <c r="AL10">
        <v>108</v>
      </c>
      <c r="AM10">
        <v>0.5</v>
      </c>
      <c r="AN10">
        <v>4.3</v>
      </c>
      <c r="AO10">
        <v>4.88</v>
      </c>
      <c r="AP10">
        <v>5.19</v>
      </c>
      <c r="AQ10">
        <v>44.6</v>
      </c>
      <c r="AR10">
        <v>1.94</v>
      </c>
      <c r="AS10">
        <v>34.5</v>
      </c>
      <c r="AT10">
        <v>17</v>
      </c>
      <c r="AU10">
        <v>-0.49</v>
      </c>
    </row>
    <row r="11" spans="1:47">
      <c r="A11">
        <v>32</v>
      </c>
      <c r="B11">
        <v>36</v>
      </c>
      <c r="C11">
        <v>51</v>
      </c>
      <c r="D11">
        <v>433</v>
      </c>
      <c r="E11">
        <v>0</v>
      </c>
      <c r="F11">
        <v>2</v>
      </c>
      <c r="G11">
        <v>13</v>
      </c>
      <c r="H11">
        <v>8.6999999999999993</v>
      </c>
      <c r="I11" s="5">
        <v>8.1999999999999993</v>
      </c>
      <c r="J11">
        <v>70.599999999999994</v>
      </c>
      <c r="K11">
        <v>115.9</v>
      </c>
      <c r="L11">
        <v>25</v>
      </c>
      <c r="M11">
        <v>97</v>
      </c>
      <c r="N11">
        <v>3.9</v>
      </c>
      <c r="O11">
        <v>1</v>
      </c>
      <c r="P11">
        <v>26</v>
      </c>
      <c r="Q11">
        <v>7</v>
      </c>
      <c r="R11">
        <v>14</v>
      </c>
      <c r="S11">
        <v>1</v>
      </c>
      <c r="T11">
        <v>2</v>
      </c>
      <c r="U11" s="5" t="s">
        <v>47</v>
      </c>
      <c r="V11">
        <v>16</v>
      </c>
      <c r="W11">
        <v>20.7</v>
      </c>
      <c r="X11">
        <v>359.5</v>
      </c>
      <c r="Y11">
        <v>66</v>
      </c>
      <c r="Z11">
        <v>5.4</v>
      </c>
      <c r="AA11">
        <v>1.44</v>
      </c>
      <c r="AB11">
        <v>0.56000000000000005</v>
      </c>
      <c r="AC11">
        <v>20.9</v>
      </c>
      <c r="AD11">
        <v>24.1</v>
      </c>
      <c r="AE11">
        <v>37.4</v>
      </c>
      <c r="AF11">
        <v>255</v>
      </c>
      <c r="AG11">
        <v>1.56</v>
      </c>
      <c r="AH11">
        <v>0.88</v>
      </c>
      <c r="AI11">
        <v>6.4</v>
      </c>
      <c r="AJ11">
        <v>13.3</v>
      </c>
      <c r="AK11">
        <v>25.9</v>
      </c>
      <c r="AL11">
        <v>104.5</v>
      </c>
      <c r="AM11">
        <v>0.88</v>
      </c>
      <c r="AN11">
        <v>4</v>
      </c>
      <c r="AO11">
        <v>5.94</v>
      </c>
      <c r="AP11">
        <v>7.81</v>
      </c>
      <c r="AQ11">
        <v>64.099999999999994</v>
      </c>
      <c r="AR11">
        <v>1.69</v>
      </c>
      <c r="AS11">
        <v>32.1</v>
      </c>
      <c r="AT11">
        <v>11.8</v>
      </c>
      <c r="AU11">
        <v>-3.39</v>
      </c>
    </row>
    <row r="12" spans="1:47">
      <c r="A12">
        <v>24</v>
      </c>
      <c r="B12">
        <v>19</v>
      </c>
      <c r="C12">
        <v>32</v>
      </c>
      <c r="D12">
        <v>180</v>
      </c>
      <c r="E12">
        <v>1</v>
      </c>
      <c r="F12">
        <v>1</v>
      </c>
      <c r="G12">
        <v>2</v>
      </c>
      <c r="H12">
        <v>5.7</v>
      </c>
      <c r="I12" s="5">
        <v>5.5</v>
      </c>
      <c r="J12">
        <v>59.4</v>
      </c>
      <c r="K12">
        <v>72.400000000000006</v>
      </c>
      <c r="L12">
        <v>27</v>
      </c>
      <c r="M12">
        <v>130</v>
      </c>
      <c r="N12">
        <v>4.8</v>
      </c>
      <c r="O12">
        <v>6</v>
      </c>
      <c r="P12">
        <v>240</v>
      </c>
      <c r="Q12">
        <v>6</v>
      </c>
      <c r="R12">
        <v>13</v>
      </c>
      <c r="S12">
        <v>0</v>
      </c>
      <c r="T12">
        <v>0</v>
      </c>
      <c r="U12" s="5" t="s">
        <v>48</v>
      </c>
      <c r="V12">
        <v>16</v>
      </c>
      <c r="W12">
        <v>21.6</v>
      </c>
      <c r="X12">
        <v>313.10000000000002</v>
      </c>
      <c r="Y12">
        <v>57.7</v>
      </c>
      <c r="Z12">
        <v>5.4</v>
      </c>
      <c r="AA12">
        <v>0.88</v>
      </c>
      <c r="AB12">
        <v>0.19</v>
      </c>
      <c r="AC12">
        <v>17.8</v>
      </c>
      <c r="AD12">
        <v>20.5</v>
      </c>
      <c r="AE12">
        <v>29</v>
      </c>
      <c r="AF12">
        <v>200.3</v>
      </c>
      <c r="AG12">
        <v>1.31</v>
      </c>
      <c r="AH12">
        <v>0.69</v>
      </c>
      <c r="AI12">
        <v>6.5</v>
      </c>
      <c r="AJ12">
        <v>9.75</v>
      </c>
      <c r="AK12">
        <v>26.8</v>
      </c>
      <c r="AL12">
        <v>112.8</v>
      </c>
      <c r="AM12">
        <v>0.94</v>
      </c>
      <c r="AN12">
        <v>4.2</v>
      </c>
      <c r="AO12">
        <v>6.31</v>
      </c>
      <c r="AP12">
        <v>6.75</v>
      </c>
      <c r="AQ12">
        <v>59.9</v>
      </c>
      <c r="AR12">
        <v>1.75</v>
      </c>
      <c r="AS12">
        <v>37.299999999999997</v>
      </c>
      <c r="AT12">
        <v>8.1999999999999993</v>
      </c>
      <c r="AU12">
        <v>-5.38</v>
      </c>
    </row>
    <row r="13" spans="1:47">
      <c r="A13">
        <v>40</v>
      </c>
      <c r="B13">
        <v>15</v>
      </c>
      <c r="C13">
        <v>29</v>
      </c>
      <c r="D13">
        <v>163</v>
      </c>
      <c r="E13">
        <v>0</v>
      </c>
      <c r="F13">
        <v>1</v>
      </c>
      <c r="G13">
        <v>12</v>
      </c>
      <c r="H13">
        <v>6</v>
      </c>
      <c r="I13" s="5">
        <v>5.4</v>
      </c>
      <c r="J13">
        <v>51.7</v>
      </c>
      <c r="K13">
        <v>80.099999999999994</v>
      </c>
      <c r="L13">
        <v>29</v>
      </c>
      <c r="M13">
        <v>96</v>
      </c>
      <c r="N13">
        <v>3.3</v>
      </c>
      <c r="O13">
        <v>2</v>
      </c>
      <c r="P13">
        <v>83</v>
      </c>
      <c r="Q13">
        <v>7</v>
      </c>
      <c r="R13">
        <v>11</v>
      </c>
      <c r="S13">
        <v>0</v>
      </c>
      <c r="T13">
        <v>1</v>
      </c>
      <c r="U13" s="5" t="s">
        <v>39</v>
      </c>
      <c r="V13">
        <v>16</v>
      </c>
      <c r="W13">
        <v>26.2</v>
      </c>
      <c r="X13">
        <v>354.8</v>
      </c>
      <c r="Y13">
        <v>60.2</v>
      </c>
      <c r="Z13">
        <v>5.9</v>
      </c>
      <c r="AA13">
        <v>0.94</v>
      </c>
      <c r="AB13">
        <v>0.38</v>
      </c>
      <c r="AC13">
        <v>21.5</v>
      </c>
      <c r="AD13">
        <v>21.1</v>
      </c>
      <c r="AE13">
        <v>32.9</v>
      </c>
      <c r="AF13">
        <v>256.7</v>
      </c>
      <c r="AG13">
        <v>2.06</v>
      </c>
      <c r="AH13">
        <v>0.56000000000000005</v>
      </c>
      <c r="AI13">
        <v>7.4</v>
      </c>
      <c r="AJ13">
        <v>12.6</v>
      </c>
      <c r="AK13">
        <v>25.3</v>
      </c>
      <c r="AL13">
        <v>98.1</v>
      </c>
      <c r="AM13">
        <v>0.94</v>
      </c>
      <c r="AN13">
        <v>3.9</v>
      </c>
      <c r="AO13">
        <v>5.69</v>
      </c>
      <c r="AP13">
        <v>5.69</v>
      </c>
      <c r="AQ13">
        <v>47.7</v>
      </c>
      <c r="AR13">
        <v>3.25</v>
      </c>
      <c r="AS13">
        <v>41.2</v>
      </c>
      <c r="AT13">
        <v>8.5</v>
      </c>
      <c r="AU13">
        <v>-9.98</v>
      </c>
    </row>
    <row r="14" spans="1:47">
      <c r="A14">
        <v>23</v>
      </c>
      <c r="B14">
        <v>26</v>
      </c>
      <c r="C14">
        <v>40</v>
      </c>
      <c r="D14">
        <v>271</v>
      </c>
      <c r="E14">
        <v>1</v>
      </c>
      <c r="F14">
        <v>1</v>
      </c>
      <c r="G14">
        <v>12</v>
      </c>
      <c r="H14">
        <v>7.1</v>
      </c>
      <c r="I14" s="5">
        <v>6.6</v>
      </c>
      <c r="J14">
        <v>65</v>
      </c>
      <c r="K14">
        <v>82.4</v>
      </c>
      <c r="L14">
        <v>29</v>
      </c>
      <c r="M14">
        <v>75</v>
      </c>
      <c r="N14">
        <v>2.6</v>
      </c>
      <c r="O14">
        <v>4</v>
      </c>
      <c r="P14">
        <v>131</v>
      </c>
      <c r="Q14">
        <v>5</v>
      </c>
      <c r="R14">
        <v>16</v>
      </c>
      <c r="S14">
        <v>1</v>
      </c>
      <c r="T14">
        <v>1</v>
      </c>
      <c r="U14" s="5" t="s">
        <v>49</v>
      </c>
      <c r="V14">
        <v>16</v>
      </c>
      <c r="W14">
        <v>14.1</v>
      </c>
      <c r="X14">
        <v>275.89999999999998</v>
      </c>
      <c r="Y14">
        <v>59.3</v>
      </c>
      <c r="Z14">
        <v>4.7</v>
      </c>
      <c r="AA14">
        <v>2.25</v>
      </c>
      <c r="AB14">
        <v>0.69</v>
      </c>
      <c r="AC14">
        <v>16.3</v>
      </c>
      <c r="AD14">
        <v>18.899999999999999</v>
      </c>
      <c r="AE14">
        <v>33.5</v>
      </c>
      <c r="AF14">
        <v>180.4</v>
      </c>
      <c r="AG14">
        <v>0.81</v>
      </c>
      <c r="AH14">
        <v>1.56</v>
      </c>
      <c r="AI14">
        <v>5</v>
      </c>
      <c r="AJ14">
        <v>9.3800000000000008</v>
      </c>
      <c r="AK14">
        <v>22.8</v>
      </c>
      <c r="AL14">
        <v>95.5</v>
      </c>
      <c r="AM14">
        <v>0.44</v>
      </c>
      <c r="AN14">
        <v>4.2</v>
      </c>
      <c r="AO14">
        <v>4.5</v>
      </c>
      <c r="AP14">
        <v>6.69</v>
      </c>
      <c r="AQ14">
        <v>57.5</v>
      </c>
      <c r="AR14">
        <v>2.44</v>
      </c>
      <c r="AS14">
        <v>19.399999999999999</v>
      </c>
      <c r="AT14">
        <v>17.3</v>
      </c>
      <c r="AU14">
        <v>10.4</v>
      </c>
    </row>
    <row r="15" spans="1:47">
      <c r="A15">
        <v>23</v>
      </c>
      <c r="B15">
        <v>27</v>
      </c>
      <c r="C15">
        <v>34</v>
      </c>
      <c r="D15">
        <v>327</v>
      </c>
      <c r="E15">
        <v>1</v>
      </c>
      <c r="F15">
        <v>3</v>
      </c>
      <c r="G15">
        <v>13</v>
      </c>
      <c r="H15">
        <v>10</v>
      </c>
      <c r="I15" s="5">
        <v>8.8000000000000007</v>
      </c>
      <c r="J15">
        <v>79.400000000000006</v>
      </c>
      <c r="K15">
        <v>114.1</v>
      </c>
      <c r="L15">
        <v>25</v>
      </c>
      <c r="M15">
        <v>92</v>
      </c>
      <c r="N15">
        <v>3.7</v>
      </c>
      <c r="O15">
        <v>2</v>
      </c>
      <c r="P15">
        <v>79</v>
      </c>
      <c r="Q15">
        <v>6</v>
      </c>
      <c r="R15">
        <v>11</v>
      </c>
      <c r="S15">
        <v>0</v>
      </c>
      <c r="T15">
        <v>0</v>
      </c>
      <c r="U15" s="5" t="s">
        <v>44</v>
      </c>
      <c r="V15">
        <v>16</v>
      </c>
      <c r="W15">
        <v>19.8</v>
      </c>
      <c r="X15">
        <v>337</v>
      </c>
      <c r="Y15">
        <v>62.7</v>
      </c>
      <c r="Z15">
        <v>5.4</v>
      </c>
      <c r="AA15">
        <v>1.06</v>
      </c>
      <c r="AB15">
        <v>0.44</v>
      </c>
      <c r="AC15">
        <v>19.100000000000001</v>
      </c>
      <c r="AD15">
        <v>21.8</v>
      </c>
      <c r="AE15">
        <v>33.6</v>
      </c>
      <c r="AF15">
        <v>225.6</v>
      </c>
      <c r="AG15">
        <v>1.19</v>
      </c>
      <c r="AH15">
        <v>0.63</v>
      </c>
      <c r="AI15">
        <v>6.3</v>
      </c>
      <c r="AJ15">
        <v>10.9</v>
      </c>
      <c r="AK15">
        <v>26.6</v>
      </c>
      <c r="AL15">
        <v>111.4</v>
      </c>
      <c r="AM15">
        <v>0.56000000000000005</v>
      </c>
      <c r="AN15">
        <v>4.2</v>
      </c>
      <c r="AO15">
        <v>6</v>
      </c>
      <c r="AP15">
        <v>7.56</v>
      </c>
      <c r="AQ15">
        <v>65.099999999999994</v>
      </c>
      <c r="AR15">
        <v>2.13</v>
      </c>
      <c r="AS15">
        <v>37.299999999999997</v>
      </c>
      <c r="AT15">
        <v>8.4</v>
      </c>
      <c r="AU15">
        <v>-2.25</v>
      </c>
    </row>
    <row r="16" spans="1:47">
      <c r="A16">
        <v>26</v>
      </c>
      <c r="B16">
        <v>23</v>
      </c>
      <c r="C16">
        <v>33</v>
      </c>
      <c r="D16">
        <v>244</v>
      </c>
      <c r="E16">
        <v>0</v>
      </c>
      <c r="F16">
        <v>1</v>
      </c>
      <c r="G16">
        <v>7</v>
      </c>
      <c r="H16">
        <v>7.6</v>
      </c>
      <c r="I16" s="5">
        <v>7.2</v>
      </c>
      <c r="J16">
        <v>69.7</v>
      </c>
      <c r="K16">
        <v>111.2</v>
      </c>
      <c r="L16">
        <v>29</v>
      </c>
      <c r="M16">
        <v>106</v>
      </c>
      <c r="N16">
        <v>3.7</v>
      </c>
      <c r="O16">
        <v>2</v>
      </c>
      <c r="P16">
        <v>93</v>
      </c>
      <c r="Q16">
        <v>6</v>
      </c>
      <c r="R16">
        <v>11</v>
      </c>
      <c r="S16">
        <v>0</v>
      </c>
      <c r="T16">
        <v>0</v>
      </c>
      <c r="U16" s="5" t="s">
        <v>50</v>
      </c>
      <c r="V16">
        <v>16</v>
      </c>
      <c r="W16">
        <v>18.600000000000001</v>
      </c>
      <c r="X16">
        <v>324.10000000000002</v>
      </c>
      <c r="Y16">
        <v>63.6</v>
      </c>
      <c r="Z16">
        <v>5.0999999999999996</v>
      </c>
      <c r="AA16">
        <v>1.19</v>
      </c>
      <c r="AB16">
        <v>0.56000000000000005</v>
      </c>
      <c r="AC16">
        <v>19.100000000000001</v>
      </c>
      <c r="AD16">
        <v>22.6</v>
      </c>
      <c r="AE16">
        <v>35.700000000000003</v>
      </c>
      <c r="AF16">
        <v>222.1</v>
      </c>
      <c r="AG16">
        <v>1.06</v>
      </c>
      <c r="AH16">
        <v>0.63</v>
      </c>
      <c r="AI16">
        <v>5.9</v>
      </c>
      <c r="AJ16">
        <v>11.9</v>
      </c>
      <c r="AK16">
        <v>25.9</v>
      </c>
      <c r="AL16">
        <v>102</v>
      </c>
      <c r="AM16">
        <v>1</v>
      </c>
      <c r="AN16">
        <v>3.9</v>
      </c>
      <c r="AO16">
        <v>5.38</v>
      </c>
      <c r="AP16">
        <v>7.06</v>
      </c>
      <c r="AQ16">
        <v>57.7</v>
      </c>
      <c r="AR16">
        <v>1.88</v>
      </c>
      <c r="AS16">
        <v>31.3</v>
      </c>
      <c r="AT16">
        <v>10.8</v>
      </c>
      <c r="AU16">
        <v>-0.26</v>
      </c>
    </row>
    <row r="17" spans="1:47">
      <c r="A17">
        <v>31</v>
      </c>
      <c r="B17">
        <v>16</v>
      </c>
      <c r="C17">
        <v>25</v>
      </c>
      <c r="D17">
        <v>174</v>
      </c>
      <c r="E17">
        <v>1</v>
      </c>
      <c r="F17">
        <v>0</v>
      </c>
      <c r="G17">
        <v>0</v>
      </c>
      <c r="H17">
        <v>7</v>
      </c>
      <c r="I17" s="5">
        <v>7</v>
      </c>
      <c r="J17">
        <v>64</v>
      </c>
      <c r="K17">
        <v>81.099999999999994</v>
      </c>
      <c r="L17">
        <v>23</v>
      </c>
      <c r="M17">
        <v>162</v>
      </c>
      <c r="N17">
        <v>7</v>
      </c>
      <c r="O17">
        <v>2</v>
      </c>
      <c r="P17">
        <v>103</v>
      </c>
      <c r="Q17">
        <v>7</v>
      </c>
      <c r="R17">
        <v>10</v>
      </c>
      <c r="S17">
        <v>0</v>
      </c>
      <c r="T17">
        <v>0</v>
      </c>
      <c r="U17" s="5" t="s">
        <v>48</v>
      </c>
      <c r="V17">
        <v>16</v>
      </c>
      <c r="W17">
        <v>21.6</v>
      </c>
      <c r="X17">
        <v>313.10000000000002</v>
      </c>
      <c r="Y17">
        <v>57.7</v>
      </c>
      <c r="Z17">
        <v>5.4</v>
      </c>
      <c r="AA17">
        <v>0.88</v>
      </c>
      <c r="AB17">
        <v>0.19</v>
      </c>
      <c r="AC17">
        <v>17.8</v>
      </c>
      <c r="AD17">
        <v>20.5</v>
      </c>
      <c r="AE17">
        <v>29</v>
      </c>
      <c r="AF17">
        <v>200.3</v>
      </c>
      <c r="AG17">
        <v>1.31</v>
      </c>
      <c r="AH17">
        <v>0.69</v>
      </c>
      <c r="AI17">
        <v>6.5</v>
      </c>
      <c r="AJ17">
        <v>9.75</v>
      </c>
      <c r="AK17">
        <v>26.8</v>
      </c>
      <c r="AL17">
        <v>112.8</v>
      </c>
      <c r="AM17">
        <v>0.94</v>
      </c>
      <c r="AN17">
        <v>4.2</v>
      </c>
      <c r="AO17">
        <v>6.31</v>
      </c>
      <c r="AP17">
        <v>6.75</v>
      </c>
      <c r="AQ17">
        <v>59.9</v>
      </c>
      <c r="AR17">
        <v>1.75</v>
      </c>
      <c r="AS17">
        <v>37.299999999999997</v>
      </c>
      <c r="AT17">
        <v>8.1999999999999993</v>
      </c>
      <c r="AU17">
        <v>-5.38</v>
      </c>
    </row>
    <row r="18" spans="1:47">
      <c r="A18">
        <v>51</v>
      </c>
      <c r="B18">
        <v>23</v>
      </c>
      <c r="C18">
        <v>35</v>
      </c>
      <c r="D18">
        <v>316</v>
      </c>
      <c r="E18">
        <v>0</v>
      </c>
      <c r="F18">
        <v>1</v>
      </c>
      <c r="G18">
        <v>5</v>
      </c>
      <c r="H18">
        <v>9.1999999999999993</v>
      </c>
      <c r="I18" s="5">
        <v>8.8000000000000007</v>
      </c>
      <c r="J18">
        <v>65.7</v>
      </c>
      <c r="K18">
        <v>134</v>
      </c>
      <c r="L18">
        <v>21</v>
      </c>
      <c r="M18">
        <v>118</v>
      </c>
      <c r="N18">
        <v>5.6</v>
      </c>
      <c r="O18">
        <v>4</v>
      </c>
      <c r="P18">
        <v>123</v>
      </c>
      <c r="Q18">
        <v>2</v>
      </c>
      <c r="R18">
        <v>8</v>
      </c>
      <c r="S18">
        <v>0</v>
      </c>
      <c r="T18">
        <v>0</v>
      </c>
      <c r="U18" s="5" t="s">
        <v>43</v>
      </c>
      <c r="V18">
        <v>16</v>
      </c>
      <c r="W18">
        <v>24.1</v>
      </c>
      <c r="X18">
        <v>388.3</v>
      </c>
      <c r="Y18">
        <v>63.8</v>
      </c>
      <c r="Z18">
        <v>6.1</v>
      </c>
      <c r="AA18">
        <v>1.38</v>
      </c>
      <c r="AB18">
        <v>0.63</v>
      </c>
      <c r="AC18">
        <v>21.6</v>
      </c>
      <c r="AD18">
        <v>23.4</v>
      </c>
      <c r="AE18">
        <v>36.6</v>
      </c>
      <c r="AF18">
        <v>267.3</v>
      </c>
      <c r="AG18">
        <v>2.06</v>
      </c>
      <c r="AH18">
        <v>0.75</v>
      </c>
      <c r="AI18">
        <v>6.9</v>
      </c>
      <c r="AJ18">
        <v>13.8</v>
      </c>
      <c r="AK18">
        <v>25.2</v>
      </c>
      <c r="AL18">
        <v>121.1</v>
      </c>
      <c r="AM18">
        <v>0.75</v>
      </c>
      <c r="AN18">
        <v>4.8</v>
      </c>
      <c r="AO18">
        <v>6.13</v>
      </c>
      <c r="AP18">
        <v>6.81</v>
      </c>
      <c r="AQ18">
        <v>53.7</v>
      </c>
      <c r="AR18">
        <v>1.75</v>
      </c>
      <c r="AS18">
        <v>39.299999999999997</v>
      </c>
      <c r="AT18">
        <v>13.1</v>
      </c>
      <c r="AU18">
        <v>-10.050000000000001</v>
      </c>
    </row>
    <row r="19" spans="1:47">
      <c r="A19">
        <v>35</v>
      </c>
      <c r="B19">
        <v>23</v>
      </c>
      <c r="C19">
        <v>35</v>
      </c>
      <c r="D19">
        <v>292</v>
      </c>
      <c r="E19">
        <v>0</v>
      </c>
      <c r="F19">
        <v>2</v>
      </c>
      <c r="G19">
        <v>2</v>
      </c>
      <c r="H19">
        <v>8.4</v>
      </c>
      <c r="I19" s="5">
        <v>7.9</v>
      </c>
      <c r="J19">
        <v>65.7</v>
      </c>
      <c r="K19">
        <v>120.2</v>
      </c>
      <c r="L19">
        <v>27</v>
      </c>
      <c r="M19">
        <v>112</v>
      </c>
      <c r="N19">
        <v>4.0999999999999996</v>
      </c>
      <c r="O19">
        <v>3</v>
      </c>
      <c r="P19">
        <v>122</v>
      </c>
      <c r="Q19">
        <v>6</v>
      </c>
      <c r="R19">
        <v>10</v>
      </c>
      <c r="S19">
        <v>1</v>
      </c>
      <c r="T19">
        <v>1</v>
      </c>
      <c r="U19" s="5" t="s">
        <v>47</v>
      </c>
      <c r="V19">
        <v>16</v>
      </c>
      <c r="W19">
        <v>20.7</v>
      </c>
      <c r="X19">
        <v>359.5</v>
      </c>
      <c r="Y19">
        <v>66</v>
      </c>
      <c r="Z19">
        <v>5.4</v>
      </c>
      <c r="AA19">
        <v>1.44</v>
      </c>
      <c r="AB19">
        <v>0.56000000000000005</v>
      </c>
      <c r="AC19">
        <v>20.9</v>
      </c>
      <c r="AD19">
        <v>24.1</v>
      </c>
      <c r="AE19">
        <v>37.4</v>
      </c>
      <c r="AF19">
        <v>255</v>
      </c>
      <c r="AG19">
        <v>1.56</v>
      </c>
      <c r="AH19">
        <v>0.88</v>
      </c>
      <c r="AI19">
        <v>6.4</v>
      </c>
      <c r="AJ19">
        <v>13.3</v>
      </c>
      <c r="AK19">
        <v>25.9</v>
      </c>
      <c r="AL19">
        <v>104.5</v>
      </c>
      <c r="AM19">
        <v>0.88</v>
      </c>
      <c r="AN19">
        <v>4</v>
      </c>
      <c r="AO19">
        <v>5.94</v>
      </c>
      <c r="AP19">
        <v>7.81</v>
      </c>
      <c r="AQ19">
        <v>64.099999999999994</v>
      </c>
      <c r="AR19">
        <v>1.69</v>
      </c>
      <c r="AS19">
        <v>32.1</v>
      </c>
      <c r="AT19">
        <v>11.8</v>
      </c>
      <c r="AU19">
        <v>-3.39</v>
      </c>
    </row>
    <row r="20" spans="1:47">
      <c r="A20">
        <v>38</v>
      </c>
      <c r="B20">
        <v>15</v>
      </c>
      <c r="C20">
        <v>27</v>
      </c>
      <c r="D20">
        <v>256</v>
      </c>
      <c r="E20">
        <v>0</v>
      </c>
      <c r="F20">
        <v>1</v>
      </c>
      <c r="G20">
        <v>0</v>
      </c>
      <c r="H20">
        <v>9.5</v>
      </c>
      <c r="I20">
        <v>9.1</v>
      </c>
      <c r="J20">
        <v>55.6</v>
      </c>
      <c r="K20">
        <v>127.5</v>
      </c>
      <c r="L20">
        <v>27</v>
      </c>
      <c r="M20">
        <v>106</v>
      </c>
      <c r="N20">
        <v>3.9</v>
      </c>
      <c r="O20">
        <v>5</v>
      </c>
      <c r="P20">
        <v>256</v>
      </c>
      <c r="Q20">
        <v>4</v>
      </c>
      <c r="R20">
        <v>10</v>
      </c>
      <c r="S20">
        <v>0</v>
      </c>
      <c r="T20">
        <v>0</v>
      </c>
      <c r="U20" t="s">
        <v>48</v>
      </c>
      <c r="V20">
        <v>16</v>
      </c>
      <c r="W20">
        <v>20.6</v>
      </c>
      <c r="X20">
        <v>333.7</v>
      </c>
      <c r="Y20">
        <v>61.3</v>
      </c>
      <c r="Z20">
        <v>5.4</v>
      </c>
      <c r="AA20">
        <v>1.25</v>
      </c>
      <c r="AB20">
        <v>0.44</v>
      </c>
      <c r="AC20">
        <v>19.399999999999999</v>
      </c>
      <c r="AD20">
        <v>21.9</v>
      </c>
      <c r="AE20">
        <v>34.299999999999997</v>
      </c>
      <c r="AF20">
        <v>227.9</v>
      </c>
      <c r="AG20">
        <v>1.44</v>
      </c>
      <c r="AH20">
        <v>0.81</v>
      </c>
      <c r="AI20">
        <v>6.2</v>
      </c>
      <c r="AJ20">
        <v>11.1</v>
      </c>
      <c r="AK20">
        <v>24.7</v>
      </c>
      <c r="AL20">
        <v>105.8</v>
      </c>
      <c r="AM20">
        <v>0.69</v>
      </c>
      <c r="AN20">
        <v>4.3</v>
      </c>
      <c r="AO20">
        <v>6.31</v>
      </c>
      <c r="AP20">
        <v>6.44</v>
      </c>
      <c r="AQ20">
        <v>51.8</v>
      </c>
      <c r="AR20">
        <v>2</v>
      </c>
      <c r="AS20">
        <v>33.700000000000003</v>
      </c>
      <c r="AT20">
        <v>11.8</v>
      </c>
      <c r="AU20">
        <v>-2.41</v>
      </c>
    </row>
    <row r="21" spans="1:47">
      <c r="A21">
        <v>42</v>
      </c>
      <c r="B21">
        <v>23</v>
      </c>
      <c r="C21">
        <v>28</v>
      </c>
      <c r="D21">
        <v>322</v>
      </c>
      <c r="E21">
        <v>0</v>
      </c>
      <c r="F21">
        <v>1</v>
      </c>
      <c r="G21">
        <v>4</v>
      </c>
      <c r="H21">
        <v>11.6</v>
      </c>
      <c r="I21">
        <v>11.1</v>
      </c>
      <c r="J21">
        <v>82.1</v>
      </c>
      <c r="K21">
        <v>154.19999999999999</v>
      </c>
      <c r="L21">
        <v>25</v>
      </c>
      <c r="M21">
        <v>127</v>
      </c>
      <c r="N21">
        <v>5.0999999999999996</v>
      </c>
      <c r="O21">
        <v>2</v>
      </c>
      <c r="P21">
        <v>100</v>
      </c>
      <c r="Q21">
        <v>2</v>
      </c>
      <c r="R21">
        <v>5</v>
      </c>
      <c r="S21">
        <v>0</v>
      </c>
      <c r="T21">
        <v>0</v>
      </c>
      <c r="U21" t="s">
        <v>51</v>
      </c>
      <c r="V21">
        <v>16</v>
      </c>
      <c r="W21">
        <v>22.5</v>
      </c>
      <c r="X21">
        <v>327.2</v>
      </c>
      <c r="Y21">
        <v>61.7</v>
      </c>
      <c r="Z21">
        <v>5.3</v>
      </c>
      <c r="AA21">
        <v>0.94</v>
      </c>
      <c r="AB21">
        <v>0.44</v>
      </c>
      <c r="AC21">
        <v>19.8</v>
      </c>
      <c r="AD21">
        <v>22.6</v>
      </c>
      <c r="AE21">
        <v>35.4</v>
      </c>
      <c r="AF21">
        <v>231.1</v>
      </c>
      <c r="AG21">
        <v>1.69</v>
      </c>
      <c r="AH21">
        <v>0.5</v>
      </c>
      <c r="AI21">
        <v>6</v>
      </c>
      <c r="AJ21">
        <v>12.5</v>
      </c>
      <c r="AK21">
        <v>23.1</v>
      </c>
      <c r="AL21">
        <v>96.1</v>
      </c>
      <c r="AM21">
        <v>0.81</v>
      </c>
      <c r="AN21">
        <v>4.2</v>
      </c>
      <c r="AO21">
        <v>5.25</v>
      </c>
      <c r="AP21">
        <v>8.5</v>
      </c>
      <c r="AQ21">
        <v>73.099999999999994</v>
      </c>
      <c r="AR21">
        <v>2.06</v>
      </c>
      <c r="AS21">
        <v>33.700000000000003</v>
      </c>
      <c r="AT21">
        <v>8.1999999999999993</v>
      </c>
      <c r="AU21">
        <v>-3.27</v>
      </c>
    </row>
    <row r="22" spans="1:47">
      <c r="A22">
        <v>38</v>
      </c>
      <c r="B22">
        <v>24</v>
      </c>
      <c r="C22">
        <v>38</v>
      </c>
      <c r="D22">
        <v>307</v>
      </c>
      <c r="E22">
        <v>0</v>
      </c>
      <c r="F22">
        <v>2</v>
      </c>
      <c r="G22">
        <v>7</v>
      </c>
      <c r="H22">
        <v>8.3000000000000007</v>
      </c>
      <c r="I22">
        <v>7.7</v>
      </c>
      <c r="J22">
        <v>63.2</v>
      </c>
      <c r="K22">
        <v>114.7</v>
      </c>
      <c r="L22">
        <v>28</v>
      </c>
      <c r="M22">
        <v>77</v>
      </c>
      <c r="N22">
        <v>2.8</v>
      </c>
      <c r="O22">
        <v>2</v>
      </c>
      <c r="P22">
        <v>87</v>
      </c>
      <c r="Q22">
        <v>7</v>
      </c>
      <c r="R22">
        <v>11</v>
      </c>
      <c r="S22">
        <v>1</v>
      </c>
      <c r="T22">
        <v>1</v>
      </c>
      <c r="U22" t="s">
        <v>52</v>
      </c>
      <c r="V22">
        <v>16</v>
      </c>
      <c r="W22">
        <v>27.2</v>
      </c>
      <c r="X22">
        <v>346.6</v>
      </c>
      <c r="Y22">
        <v>63.9</v>
      </c>
      <c r="Z22">
        <v>5.4</v>
      </c>
      <c r="AA22">
        <v>0.44</v>
      </c>
      <c r="AB22">
        <v>0.31</v>
      </c>
      <c r="AC22">
        <v>21.1</v>
      </c>
      <c r="AD22">
        <v>21.5</v>
      </c>
      <c r="AE22">
        <v>33.9</v>
      </c>
      <c r="AF22">
        <v>233.3</v>
      </c>
      <c r="AG22">
        <v>2.19</v>
      </c>
      <c r="AH22">
        <v>0.13</v>
      </c>
      <c r="AI22">
        <v>6.4</v>
      </c>
      <c r="AJ22">
        <v>12.2</v>
      </c>
      <c r="AK22">
        <v>27.8</v>
      </c>
      <c r="AL22">
        <v>113.4</v>
      </c>
      <c r="AM22">
        <v>0.81</v>
      </c>
      <c r="AN22">
        <v>4.0999999999999996</v>
      </c>
      <c r="AO22">
        <v>6.5</v>
      </c>
      <c r="AP22">
        <v>7.31</v>
      </c>
      <c r="AQ22">
        <v>63.2</v>
      </c>
      <c r="AR22">
        <v>2.38</v>
      </c>
      <c r="AS22">
        <v>39.799999999999997</v>
      </c>
      <c r="AT22">
        <v>3.9</v>
      </c>
      <c r="AU22">
        <v>-7.93</v>
      </c>
    </row>
    <row r="23" spans="1:47">
      <c r="A23">
        <v>27</v>
      </c>
      <c r="B23">
        <v>28</v>
      </c>
      <c r="C23">
        <v>45</v>
      </c>
      <c r="D23">
        <v>304</v>
      </c>
      <c r="E23">
        <v>0</v>
      </c>
      <c r="F23">
        <v>1</v>
      </c>
      <c r="G23">
        <v>0</v>
      </c>
      <c r="H23">
        <v>6.8</v>
      </c>
      <c r="I23">
        <v>6.6</v>
      </c>
      <c r="J23">
        <v>62.2</v>
      </c>
      <c r="K23">
        <v>89.5</v>
      </c>
      <c r="L23">
        <v>26</v>
      </c>
      <c r="M23">
        <v>142</v>
      </c>
      <c r="N23">
        <v>5.5</v>
      </c>
      <c r="O23">
        <v>4</v>
      </c>
      <c r="P23">
        <v>168</v>
      </c>
      <c r="Q23">
        <v>7</v>
      </c>
      <c r="R23">
        <v>15</v>
      </c>
      <c r="S23">
        <v>2</v>
      </c>
      <c r="T23">
        <v>2</v>
      </c>
      <c r="U23" t="s">
        <v>44</v>
      </c>
      <c r="V23">
        <v>16</v>
      </c>
      <c r="W23">
        <v>21.8</v>
      </c>
      <c r="X23">
        <v>365.1</v>
      </c>
      <c r="Y23">
        <v>63.9</v>
      </c>
      <c r="Z23">
        <v>5.7</v>
      </c>
      <c r="AA23">
        <v>1.75</v>
      </c>
      <c r="AB23">
        <v>0.69</v>
      </c>
      <c r="AC23">
        <v>19.899999999999999</v>
      </c>
      <c r="AD23">
        <v>22.1</v>
      </c>
      <c r="AE23">
        <v>34.299999999999997</v>
      </c>
      <c r="AF23">
        <v>245.6</v>
      </c>
      <c r="AG23">
        <v>1.63</v>
      </c>
      <c r="AH23">
        <v>1.06</v>
      </c>
      <c r="AI23">
        <v>6.6</v>
      </c>
      <c r="AJ23">
        <v>12.3</v>
      </c>
      <c r="AK23">
        <v>26.8</v>
      </c>
      <c r="AL23">
        <v>119.6</v>
      </c>
      <c r="AM23">
        <v>0.69</v>
      </c>
      <c r="AN23">
        <v>4.5</v>
      </c>
      <c r="AO23">
        <v>5.31</v>
      </c>
      <c r="AP23">
        <v>7.69</v>
      </c>
      <c r="AQ23">
        <v>62.9</v>
      </c>
      <c r="AR23">
        <v>2.25</v>
      </c>
      <c r="AS23">
        <v>34.1</v>
      </c>
      <c r="AT23">
        <v>14.1</v>
      </c>
      <c r="AU23">
        <v>-2.4700000000000002</v>
      </c>
    </row>
    <row r="24" spans="1:47">
      <c r="A24">
        <v>30</v>
      </c>
      <c r="B24">
        <v>22</v>
      </c>
      <c r="C24">
        <v>38</v>
      </c>
      <c r="D24">
        <v>298</v>
      </c>
      <c r="E24">
        <v>2</v>
      </c>
      <c r="F24">
        <v>1</v>
      </c>
      <c r="G24">
        <v>15</v>
      </c>
      <c r="H24">
        <v>8.1999999999999993</v>
      </c>
      <c r="I24">
        <v>7.6</v>
      </c>
      <c r="J24">
        <v>57.9</v>
      </c>
      <c r="K24">
        <v>61.1</v>
      </c>
      <c r="L24">
        <v>30</v>
      </c>
      <c r="M24">
        <v>126</v>
      </c>
      <c r="N24">
        <v>4.2</v>
      </c>
      <c r="O24">
        <v>2</v>
      </c>
      <c r="P24">
        <v>116</v>
      </c>
      <c r="Q24">
        <v>4</v>
      </c>
      <c r="R24">
        <v>12</v>
      </c>
      <c r="S24">
        <v>0</v>
      </c>
      <c r="T24">
        <v>0</v>
      </c>
      <c r="U24" t="s">
        <v>38</v>
      </c>
      <c r="V24">
        <v>16</v>
      </c>
      <c r="W24">
        <v>19.8</v>
      </c>
      <c r="X24">
        <v>311.39999999999998</v>
      </c>
      <c r="Y24">
        <v>60.6</v>
      </c>
      <c r="Z24">
        <v>5.0999999999999996</v>
      </c>
      <c r="AA24">
        <v>1.06</v>
      </c>
      <c r="AB24">
        <v>0.38</v>
      </c>
      <c r="AC24">
        <v>18</v>
      </c>
      <c r="AD24">
        <v>19.5</v>
      </c>
      <c r="AE24">
        <v>31.2</v>
      </c>
      <c r="AF24">
        <v>194.6</v>
      </c>
      <c r="AG24">
        <v>1.06</v>
      </c>
      <c r="AH24">
        <v>0.69</v>
      </c>
      <c r="AI24">
        <v>5.8</v>
      </c>
      <c r="AJ24">
        <v>10.1</v>
      </c>
      <c r="AK24">
        <v>27.1</v>
      </c>
      <c r="AL24">
        <v>116.9</v>
      </c>
      <c r="AM24">
        <v>1</v>
      </c>
      <c r="AN24">
        <v>4.3</v>
      </c>
      <c r="AO24">
        <v>5.56</v>
      </c>
      <c r="AP24">
        <v>5.75</v>
      </c>
      <c r="AQ24">
        <v>45.9</v>
      </c>
      <c r="AR24">
        <v>2.31</v>
      </c>
      <c r="AS24">
        <v>33.1</v>
      </c>
      <c r="AT24">
        <v>8.3000000000000007</v>
      </c>
      <c r="AU24">
        <v>0.28999999999999998</v>
      </c>
    </row>
    <row r="25" spans="1:47">
      <c r="A25">
        <v>40</v>
      </c>
      <c r="B25">
        <v>23</v>
      </c>
      <c r="C25">
        <v>36</v>
      </c>
      <c r="D25">
        <v>352</v>
      </c>
      <c r="E25">
        <v>2</v>
      </c>
      <c r="F25">
        <v>0</v>
      </c>
      <c r="G25">
        <v>0</v>
      </c>
      <c r="H25">
        <v>9.8000000000000007</v>
      </c>
      <c r="I25">
        <v>9.8000000000000007</v>
      </c>
      <c r="J25">
        <v>63.9</v>
      </c>
      <c r="K25">
        <v>110</v>
      </c>
      <c r="L25">
        <v>17</v>
      </c>
      <c r="M25">
        <v>94</v>
      </c>
      <c r="N25">
        <v>5.5</v>
      </c>
      <c r="O25">
        <v>1</v>
      </c>
      <c r="P25">
        <v>51</v>
      </c>
      <c r="Q25">
        <v>4</v>
      </c>
      <c r="R25">
        <v>10</v>
      </c>
      <c r="S25">
        <v>1</v>
      </c>
      <c r="T25">
        <v>1</v>
      </c>
      <c r="U25" t="s">
        <v>49</v>
      </c>
      <c r="V25">
        <v>16</v>
      </c>
      <c r="W25">
        <v>20.3</v>
      </c>
      <c r="X25">
        <v>359.1</v>
      </c>
      <c r="Y25">
        <v>62.6</v>
      </c>
      <c r="Z25">
        <v>5.7</v>
      </c>
      <c r="AA25">
        <v>1.75</v>
      </c>
      <c r="AB25">
        <v>0.63</v>
      </c>
      <c r="AC25">
        <v>20.100000000000001</v>
      </c>
      <c r="AD25">
        <v>23.1</v>
      </c>
      <c r="AE25">
        <v>37.799999999999997</v>
      </c>
      <c r="AF25">
        <v>246.4</v>
      </c>
      <c r="AG25">
        <v>1.81</v>
      </c>
      <c r="AH25">
        <v>1.1299999999999999</v>
      </c>
      <c r="AI25">
        <v>6.2</v>
      </c>
      <c r="AJ25">
        <v>13</v>
      </c>
      <c r="AK25">
        <v>22.9</v>
      </c>
      <c r="AL25">
        <v>112.7</v>
      </c>
      <c r="AM25">
        <v>0.44</v>
      </c>
      <c r="AN25">
        <v>4.9000000000000004</v>
      </c>
      <c r="AO25">
        <v>5.81</v>
      </c>
      <c r="AP25">
        <v>5.69</v>
      </c>
      <c r="AQ25">
        <v>52.4</v>
      </c>
      <c r="AR25">
        <v>1.31</v>
      </c>
      <c r="AS25">
        <v>32.6</v>
      </c>
      <c r="AT25">
        <v>15</v>
      </c>
      <c r="AU25">
        <v>-2.04</v>
      </c>
    </row>
    <row r="26" spans="1:47">
      <c r="A26">
        <v>45</v>
      </c>
      <c r="B26">
        <v>28</v>
      </c>
      <c r="C26">
        <v>39</v>
      </c>
      <c r="D26">
        <v>353</v>
      </c>
      <c r="E26">
        <v>1</v>
      </c>
      <c r="F26">
        <v>2</v>
      </c>
      <c r="G26">
        <v>5</v>
      </c>
      <c r="H26">
        <v>9.1999999999999993</v>
      </c>
      <c r="I26">
        <v>8.6</v>
      </c>
      <c r="J26">
        <v>71.8</v>
      </c>
      <c r="K26">
        <v>123.1</v>
      </c>
      <c r="L26">
        <v>29</v>
      </c>
      <c r="M26">
        <v>198</v>
      </c>
      <c r="N26">
        <v>6.8</v>
      </c>
      <c r="O26">
        <v>0</v>
      </c>
      <c r="P26">
        <v>0</v>
      </c>
      <c r="Q26">
        <v>9</v>
      </c>
      <c r="R26">
        <v>12</v>
      </c>
      <c r="S26">
        <v>0</v>
      </c>
      <c r="T26">
        <v>1</v>
      </c>
      <c r="U26" t="s">
        <v>53</v>
      </c>
      <c r="V26">
        <v>16</v>
      </c>
      <c r="W26">
        <v>28.4</v>
      </c>
      <c r="X26">
        <v>413.6</v>
      </c>
      <c r="Y26">
        <v>67.8</v>
      </c>
      <c r="Z26">
        <v>6.1</v>
      </c>
      <c r="AA26">
        <v>1.1299999999999999</v>
      </c>
      <c r="AB26">
        <v>0.38</v>
      </c>
      <c r="AC26">
        <v>23.3</v>
      </c>
      <c r="AD26">
        <v>24.3</v>
      </c>
      <c r="AE26">
        <v>36.5</v>
      </c>
      <c r="AF26">
        <v>275.89999999999998</v>
      </c>
      <c r="AG26">
        <v>2</v>
      </c>
      <c r="AH26">
        <v>0.75</v>
      </c>
      <c r="AI26">
        <v>7.1</v>
      </c>
      <c r="AJ26">
        <v>13.8</v>
      </c>
      <c r="AK26">
        <v>29.1</v>
      </c>
      <c r="AL26">
        <v>137.80000000000001</v>
      </c>
      <c r="AM26">
        <v>1.06</v>
      </c>
      <c r="AN26">
        <v>4.7</v>
      </c>
      <c r="AO26">
        <v>7.81</v>
      </c>
      <c r="AP26">
        <v>7.06</v>
      </c>
      <c r="AQ26">
        <v>59</v>
      </c>
      <c r="AR26">
        <v>1.63</v>
      </c>
      <c r="AS26">
        <v>46.3</v>
      </c>
      <c r="AT26">
        <v>10.199999999999999</v>
      </c>
      <c r="AU26">
        <v>-10.3</v>
      </c>
    </row>
    <row r="27" spans="1:47">
      <c r="A27">
        <v>30</v>
      </c>
      <c r="B27">
        <v>24</v>
      </c>
      <c r="C27">
        <v>34</v>
      </c>
      <c r="D27">
        <v>291</v>
      </c>
      <c r="E27">
        <v>1</v>
      </c>
      <c r="F27">
        <v>2</v>
      </c>
      <c r="G27">
        <v>12</v>
      </c>
      <c r="H27">
        <v>8.9</v>
      </c>
      <c r="I27">
        <v>8.1</v>
      </c>
      <c r="J27">
        <v>70.599999999999994</v>
      </c>
      <c r="K27">
        <v>123.5</v>
      </c>
      <c r="L27">
        <v>18</v>
      </c>
      <c r="M27">
        <v>49</v>
      </c>
      <c r="N27">
        <v>2.7</v>
      </c>
      <c r="O27">
        <v>5</v>
      </c>
      <c r="P27">
        <v>196</v>
      </c>
      <c r="Q27">
        <v>3</v>
      </c>
      <c r="R27">
        <v>10</v>
      </c>
      <c r="S27">
        <v>1</v>
      </c>
      <c r="T27">
        <v>1</v>
      </c>
      <c r="U27" t="s">
        <v>44</v>
      </c>
      <c r="V27">
        <v>16</v>
      </c>
      <c r="W27">
        <v>21.8</v>
      </c>
      <c r="X27">
        <v>365.1</v>
      </c>
      <c r="Y27">
        <v>63.9</v>
      </c>
      <c r="Z27">
        <v>5.7</v>
      </c>
      <c r="AA27">
        <v>1.75</v>
      </c>
      <c r="AB27">
        <v>0.69</v>
      </c>
      <c r="AC27">
        <v>19.899999999999999</v>
      </c>
      <c r="AD27">
        <v>22.1</v>
      </c>
      <c r="AE27">
        <v>34.299999999999997</v>
      </c>
      <c r="AF27">
        <v>245.6</v>
      </c>
      <c r="AG27">
        <v>1.63</v>
      </c>
      <c r="AH27">
        <v>1.06</v>
      </c>
      <c r="AI27">
        <v>6.6</v>
      </c>
      <c r="AJ27">
        <v>12.3</v>
      </c>
      <c r="AK27">
        <v>26.8</v>
      </c>
      <c r="AL27">
        <v>119.6</v>
      </c>
      <c r="AM27">
        <v>0.69</v>
      </c>
      <c r="AN27">
        <v>4.5</v>
      </c>
      <c r="AO27">
        <v>5.31</v>
      </c>
      <c r="AP27">
        <v>7.69</v>
      </c>
      <c r="AQ27">
        <v>62.9</v>
      </c>
      <c r="AR27">
        <v>2.25</v>
      </c>
      <c r="AS27">
        <v>34.1</v>
      </c>
      <c r="AT27">
        <v>14.1</v>
      </c>
      <c r="AU27">
        <v>-2.4700000000000002</v>
      </c>
    </row>
    <row r="28" spans="1:47">
      <c r="A28">
        <v>37</v>
      </c>
      <c r="B28">
        <v>23</v>
      </c>
      <c r="C28">
        <v>32</v>
      </c>
      <c r="D28">
        <v>360</v>
      </c>
      <c r="E28">
        <v>1</v>
      </c>
      <c r="F28">
        <v>2</v>
      </c>
      <c r="G28">
        <v>15</v>
      </c>
      <c r="H28">
        <v>11.7</v>
      </c>
      <c r="I28">
        <v>10.6</v>
      </c>
      <c r="J28">
        <v>71.900000000000006</v>
      </c>
      <c r="K28">
        <v>127.1</v>
      </c>
      <c r="L28">
        <v>24</v>
      </c>
      <c r="M28">
        <v>139</v>
      </c>
      <c r="N28">
        <v>5.8</v>
      </c>
      <c r="O28">
        <v>2</v>
      </c>
      <c r="P28">
        <v>63</v>
      </c>
      <c r="Q28">
        <v>6</v>
      </c>
      <c r="R28">
        <v>10</v>
      </c>
      <c r="S28">
        <v>0</v>
      </c>
      <c r="T28">
        <v>0</v>
      </c>
      <c r="U28" t="s">
        <v>54</v>
      </c>
      <c r="V28">
        <v>16</v>
      </c>
      <c r="W28">
        <v>24.5</v>
      </c>
      <c r="X28">
        <v>393</v>
      </c>
      <c r="Y28">
        <v>70.099999999999994</v>
      </c>
      <c r="Z28">
        <v>5.6</v>
      </c>
      <c r="AA28">
        <v>1.94</v>
      </c>
      <c r="AB28">
        <v>0.88</v>
      </c>
      <c r="AC28">
        <v>23.6</v>
      </c>
      <c r="AD28">
        <v>24.6</v>
      </c>
      <c r="AE28">
        <v>39.1</v>
      </c>
      <c r="AF28">
        <v>257.8</v>
      </c>
      <c r="AG28">
        <v>1.31</v>
      </c>
      <c r="AH28">
        <v>1.06</v>
      </c>
      <c r="AI28">
        <v>6.2</v>
      </c>
      <c r="AJ28">
        <v>13.5</v>
      </c>
      <c r="AK28">
        <v>28.7</v>
      </c>
      <c r="AL28">
        <v>135.19999999999999</v>
      </c>
      <c r="AM28">
        <v>1.25</v>
      </c>
      <c r="AN28">
        <v>4.7</v>
      </c>
      <c r="AO28">
        <v>8.1300000000000008</v>
      </c>
      <c r="AP28">
        <v>7.44</v>
      </c>
      <c r="AQ28">
        <v>61.9</v>
      </c>
      <c r="AR28">
        <v>1.94</v>
      </c>
      <c r="AS28">
        <v>35.299999999999997</v>
      </c>
      <c r="AT28">
        <v>15.4</v>
      </c>
      <c r="AU28">
        <v>-2.88</v>
      </c>
    </row>
    <row r="29" spans="1:47">
      <c r="A29">
        <v>26</v>
      </c>
      <c r="B29">
        <v>21</v>
      </c>
      <c r="C29">
        <v>28</v>
      </c>
      <c r="D29">
        <v>212</v>
      </c>
      <c r="E29">
        <v>0</v>
      </c>
      <c r="F29">
        <v>5</v>
      </c>
      <c r="G29">
        <v>37</v>
      </c>
      <c r="H29">
        <v>8.9</v>
      </c>
      <c r="I29">
        <v>6.4</v>
      </c>
      <c r="J29">
        <v>75</v>
      </c>
      <c r="K29">
        <v>119.9</v>
      </c>
      <c r="L29">
        <v>23</v>
      </c>
      <c r="M29">
        <v>118</v>
      </c>
      <c r="N29">
        <v>5.0999999999999996</v>
      </c>
      <c r="O29">
        <v>5</v>
      </c>
      <c r="P29">
        <v>233</v>
      </c>
      <c r="Q29">
        <v>4</v>
      </c>
      <c r="R29">
        <v>11</v>
      </c>
      <c r="S29">
        <v>0</v>
      </c>
      <c r="T29">
        <v>0</v>
      </c>
      <c r="U29" t="s">
        <v>55</v>
      </c>
      <c r="V29">
        <v>16</v>
      </c>
      <c r="W29">
        <v>26.6</v>
      </c>
      <c r="X29">
        <v>358.8</v>
      </c>
      <c r="Y29">
        <v>66.599999999999994</v>
      </c>
      <c r="Z29">
        <v>5.4</v>
      </c>
      <c r="AA29">
        <v>1</v>
      </c>
      <c r="AB29">
        <v>0.56000000000000005</v>
      </c>
      <c r="AC29">
        <v>22.3</v>
      </c>
      <c r="AD29">
        <v>21.4</v>
      </c>
      <c r="AE29">
        <v>31.6</v>
      </c>
      <c r="AF29">
        <v>203.9</v>
      </c>
      <c r="AG29">
        <v>1.31</v>
      </c>
      <c r="AH29">
        <v>0.44</v>
      </c>
      <c r="AI29">
        <v>5.9</v>
      </c>
      <c r="AJ29">
        <v>11.6</v>
      </c>
      <c r="AK29">
        <v>31.9</v>
      </c>
      <c r="AL29">
        <v>154.9</v>
      </c>
      <c r="AM29">
        <v>1.56</v>
      </c>
      <c r="AN29">
        <v>4.9000000000000004</v>
      </c>
      <c r="AO29">
        <v>8.69</v>
      </c>
      <c r="AP29">
        <v>6.25</v>
      </c>
      <c r="AQ29">
        <v>49.4</v>
      </c>
      <c r="AR29">
        <v>2</v>
      </c>
      <c r="AS29">
        <v>38</v>
      </c>
      <c r="AT29">
        <v>8.6</v>
      </c>
      <c r="AU29">
        <v>-5.36</v>
      </c>
    </row>
    <row r="30" spans="1:47">
      <c r="A30">
        <v>51</v>
      </c>
      <c r="B30">
        <v>33</v>
      </c>
      <c r="C30">
        <v>46</v>
      </c>
      <c r="D30">
        <v>448</v>
      </c>
      <c r="E30">
        <v>3</v>
      </c>
      <c r="F30">
        <v>3</v>
      </c>
      <c r="G30">
        <v>30</v>
      </c>
      <c r="H30">
        <v>10.4</v>
      </c>
      <c r="I30">
        <v>9.1</v>
      </c>
      <c r="J30">
        <v>71.7</v>
      </c>
      <c r="K30">
        <v>114.9</v>
      </c>
      <c r="L30">
        <v>20</v>
      </c>
      <c r="M30">
        <v>98</v>
      </c>
      <c r="N30">
        <v>4.9000000000000004</v>
      </c>
      <c r="O30">
        <v>3</v>
      </c>
      <c r="P30">
        <v>142</v>
      </c>
      <c r="Q30">
        <v>5</v>
      </c>
      <c r="R30">
        <v>10</v>
      </c>
      <c r="S30">
        <v>1</v>
      </c>
      <c r="T30">
        <v>1</v>
      </c>
      <c r="U30" t="s">
        <v>56</v>
      </c>
      <c r="V30">
        <v>16</v>
      </c>
      <c r="W30">
        <v>24</v>
      </c>
      <c r="X30">
        <v>358.6</v>
      </c>
      <c r="Y30">
        <v>60</v>
      </c>
      <c r="Z30">
        <v>6</v>
      </c>
      <c r="AA30">
        <v>1.88</v>
      </c>
      <c r="AB30">
        <v>0.75</v>
      </c>
      <c r="AC30">
        <v>20.100000000000001</v>
      </c>
      <c r="AD30">
        <v>21.7</v>
      </c>
      <c r="AE30">
        <v>33.299999999999997</v>
      </c>
      <c r="AF30">
        <v>236.3</v>
      </c>
      <c r="AG30">
        <v>1.94</v>
      </c>
      <c r="AH30">
        <v>1.1299999999999999</v>
      </c>
      <c r="AI30">
        <v>6.6</v>
      </c>
      <c r="AJ30">
        <v>11.6</v>
      </c>
      <c r="AK30">
        <v>24.1</v>
      </c>
      <c r="AL30">
        <v>122.3</v>
      </c>
      <c r="AM30">
        <v>0.75</v>
      </c>
      <c r="AN30">
        <v>5.0999999999999996</v>
      </c>
      <c r="AO30">
        <v>6.31</v>
      </c>
      <c r="AP30">
        <v>6.19</v>
      </c>
      <c r="AQ30">
        <v>53.3</v>
      </c>
      <c r="AR30">
        <v>2.25</v>
      </c>
      <c r="AS30">
        <v>38.200000000000003</v>
      </c>
      <c r="AT30">
        <v>16.899999999999999</v>
      </c>
      <c r="AU30">
        <v>-4.63</v>
      </c>
    </row>
    <row r="31" spans="1:47">
      <c r="A31">
        <v>40</v>
      </c>
      <c r="B31">
        <v>23</v>
      </c>
      <c r="C31">
        <v>38</v>
      </c>
      <c r="D31">
        <v>295</v>
      </c>
      <c r="E31">
        <v>0</v>
      </c>
      <c r="F31">
        <v>0</v>
      </c>
      <c r="G31">
        <v>0</v>
      </c>
      <c r="H31">
        <v>7.8</v>
      </c>
      <c r="I31">
        <v>7.8</v>
      </c>
      <c r="J31">
        <v>60.5</v>
      </c>
      <c r="K31">
        <v>120</v>
      </c>
      <c r="L31">
        <v>30</v>
      </c>
      <c r="M31">
        <v>174</v>
      </c>
      <c r="N31">
        <v>5.8</v>
      </c>
      <c r="O31">
        <v>3</v>
      </c>
      <c r="P31">
        <v>123</v>
      </c>
      <c r="Q31">
        <v>6</v>
      </c>
      <c r="R31">
        <v>13</v>
      </c>
      <c r="S31">
        <v>1</v>
      </c>
      <c r="T31">
        <v>1</v>
      </c>
      <c r="U31" t="s">
        <v>39</v>
      </c>
      <c r="V31">
        <v>16</v>
      </c>
      <c r="W31">
        <v>29.2</v>
      </c>
      <c r="X31">
        <v>381.4</v>
      </c>
      <c r="Y31">
        <v>60.8</v>
      </c>
      <c r="Z31">
        <v>6.3</v>
      </c>
      <c r="AA31">
        <v>1.06</v>
      </c>
      <c r="AB31">
        <v>0.19</v>
      </c>
      <c r="AC31">
        <v>19.8</v>
      </c>
      <c r="AD31">
        <v>18.7</v>
      </c>
      <c r="AE31">
        <v>30</v>
      </c>
      <c r="AF31">
        <v>240.8</v>
      </c>
      <c r="AG31">
        <v>2.25</v>
      </c>
      <c r="AH31">
        <v>0.88</v>
      </c>
      <c r="AI31">
        <v>7.8</v>
      </c>
      <c r="AJ31">
        <v>11.1</v>
      </c>
      <c r="AK31">
        <v>30</v>
      </c>
      <c r="AL31">
        <v>140.6</v>
      </c>
      <c r="AM31">
        <v>1</v>
      </c>
      <c r="AN31">
        <v>4.7</v>
      </c>
      <c r="AO31">
        <v>6.75</v>
      </c>
      <c r="AP31">
        <v>7.31</v>
      </c>
      <c r="AQ31">
        <v>61.9</v>
      </c>
      <c r="AR31">
        <v>1.94</v>
      </c>
      <c r="AS31">
        <v>44.3</v>
      </c>
      <c r="AT31">
        <v>9.8000000000000007</v>
      </c>
      <c r="AU31">
        <v>-10.75</v>
      </c>
    </row>
    <row r="32" spans="1:47">
      <c r="A32">
        <v>27</v>
      </c>
      <c r="B32">
        <v>35</v>
      </c>
      <c r="C32">
        <v>53</v>
      </c>
      <c r="D32">
        <v>348</v>
      </c>
      <c r="E32">
        <v>1</v>
      </c>
      <c r="F32">
        <v>3</v>
      </c>
      <c r="G32">
        <v>29</v>
      </c>
      <c r="H32">
        <v>7.1</v>
      </c>
      <c r="I32">
        <v>6.2</v>
      </c>
      <c r="J32">
        <v>66</v>
      </c>
      <c r="K32">
        <v>89.2</v>
      </c>
      <c r="L32">
        <v>27</v>
      </c>
      <c r="M32">
        <v>94</v>
      </c>
      <c r="N32">
        <v>3.5</v>
      </c>
      <c r="O32">
        <v>3</v>
      </c>
      <c r="P32">
        <v>111</v>
      </c>
      <c r="Q32">
        <v>6</v>
      </c>
      <c r="R32">
        <v>16</v>
      </c>
      <c r="S32">
        <v>3</v>
      </c>
      <c r="T32">
        <v>3</v>
      </c>
      <c r="U32" t="s">
        <v>40</v>
      </c>
      <c r="V32">
        <v>16</v>
      </c>
      <c r="W32">
        <v>17.899999999999999</v>
      </c>
      <c r="X32">
        <v>292.89999999999998</v>
      </c>
      <c r="Y32">
        <v>60.9</v>
      </c>
      <c r="Z32">
        <v>4.8</v>
      </c>
      <c r="AA32">
        <v>1.06</v>
      </c>
      <c r="AB32">
        <v>0.31</v>
      </c>
      <c r="AC32">
        <v>17.899999999999999</v>
      </c>
      <c r="AD32">
        <v>21.1</v>
      </c>
      <c r="AE32">
        <v>36.1</v>
      </c>
      <c r="AF32">
        <v>210</v>
      </c>
      <c r="AG32">
        <v>1.31</v>
      </c>
      <c r="AH32">
        <v>0.75</v>
      </c>
      <c r="AI32">
        <v>5.4</v>
      </c>
      <c r="AJ32">
        <v>10.9</v>
      </c>
      <c r="AK32">
        <v>22.1</v>
      </c>
      <c r="AL32">
        <v>82.9</v>
      </c>
      <c r="AM32">
        <v>0.69</v>
      </c>
      <c r="AN32">
        <v>3.7</v>
      </c>
      <c r="AO32">
        <v>5.13</v>
      </c>
      <c r="AP32">
        <v>7.06</v>
      </c>
      <c r="AQ32">
        <v>63.6</v>
      </c>
      <c r="AR32">
        <v>1.88</v>
      </c>
      <c r="AS32">
        <v>29.1</v>
      </c>
      <c r="AT32">
        <v>9.5</v>
      </c>
      <c r="AU32">
        <v>2.4900000000000002</v>
      </c>
    </row>
    <row r="33" spans="1:47">
      <c r="A33">
        <v>28</v>
      </c>
      <c r="B33">
        <v>24</v>
      </c>
      <c r="C33">
        <v>34</v>
      </c>
      <c r="D33">
        <v>234</v>
      </c>
      <c r="E33">
        <v>0</v>
      </c>
      <c r="F33">
        <v>2</v>
      </c>
      <c r="G33">
        <v>9</v>
      </c>
      <c r="H33">
        <v>7.1</v>
      </c>
      <c r="I33">
        <v>6.5</v>
      </c>
      <c r="J33">
        <v>70.599999999999994</v>
      </c>
      <c r="K33">
        <v>109.2</v>
      </c>
      <c r="L33">
        <v>17</v>
      </c>
      <c r="M33">
        <v>60</v>
      </c>
      <c r="N33">
        <v>3.5</v>
      </c>
      <c r="O33">
        <v>4</v>
      </c>
      <c r="P33">
        <v>203</v>
      </c>
      <c r="Q33">
        <v>6</v>
      </c>
      <c r="R33">
        <v>10</v>
      </c>
      <c r="S33">
        <v>0</v>
      </c>
      <c r="T33">
        <v>0</v>
      </c>
      <c r="U33" t="s">
        <v>48</v>
      </c>
      <c r="V33">
        <v>16</v>
      </c>
      <c r="W33">
        <v>20.6</v>
      </c>
      <c r="X33">
        <v>333.7</v>
      </c>
      <c r="Y33">
        <v>61.3</v>
      </c>
      <c r="Z33">
        <v>5.4</v>
      </c>
      <c r="AA33">
        <v>1.25</v>
      </c>
      <c r="AB33">
        <v>0.44</v>
      </c>
      <c r="AC33">
        <v>19.399999999999999</v>
      </c>
      <c r="AD33">
        <v>21.9</v>
      </c>
      <c r="AE33">
        <v>34.299999999999997</v>
      </c>
      <c r="AF33">
        <v>227.9</v>
      </c>
      <c r="AG33">
        <v>1.44</v>
      </c>
      <c r="AH33">
        <v>0.81</v>
      </c>
      <c r="AI33">
        <v>6.2</v>
      </c>
      <c r="AJ33">
        <v>11.1</v>
      </c>
      <c r="AK33">
        <v>24.7</v>
      </c>
      <c r="AL33">
        <v>105.8</v>
      </c>
      <c r="AM33">
        <v>0.69</v>
      </c>
      <c r="AN33">
        <v>4.3</v>
      </c>
      <c r="AO33">
        <v>6.31</v>
      </c>
      <c r="AP33">
        <v>6.44</v>
      </c>
      <c r="AQ33">
        <v>51.8</v>
      </c>
      <c r="AR33">
        <v>2</v>
      </c>
      <c r="AS33">
        <v>33.700000000000003</v>
      </c>
      <c r="AT33">
        <v>11.8</v>
      </c>
      <c r="AU33">
        <v>-2.41</v>
      </c>
    </row>
    <row r="34" spans="1:47">
      <c r="A34">
        <v>31</v>
      </c>
      <c r="B34">
        <v>23</v>
      </c>
      <c r="C34">
        <v>40</v>
      </c>
      <c r="D34">
        <v>265</v>
      </c>
      <c r="E34">
        <v>0</v>
      </c>
      <c r="F34">
        <v>1</v>
      </c>
      <c r="G34">
        <v>8</v>
      </c>
      <c r="H34">
        <v>6.8</v>
      </c>
      <c r="I34">
        <v>6.5</v>
      </c>
      <c r="J34">
        <v>57.5</v>
      </c>
      <c r="K34">
        <v>102.6</v>
      </c>
      <c r="L34">
        <v>19</v>
      </c>
      <c r="M34">
        <v>154</v>
      </c>
      <c r="N34">
        <v>8.1</v>
      </c>
      <c r="O34">
        <v>3</v>
      </c>
      <c r="P34">
        <v>144</v>
      </c>
      <c r="Q34">
        <v>5</v>
      </c>
      <c r="R34">
        <v>12</v>
      </c>
      <c r="S34">
        <v>1</v>
      </c>
      <c r="T34">
        <v>1</v>
      </c>
      <c r="U34" t="s">
        <v>57</v>
      </c>
      <c r="V34">
        <v>16</v>
      </c>
      <c r="W34">
        <v>21.7</v>
      </c>
      <c r="X34">
        <v>353.3</v>
      </c>
      <c r="Y34">
        <v>59.7</v>
      </c>
      <c r="Z34">
        <v>5.9</v>
      </c>
      <c r="AA34">
        <v>1.63</v>
      </c>
      <c r="AB34">
        <v>0.88</v>
      </c>
      <c r="AC34">
        <v>20.2</v>
      </c>
      <c r="AD34">
        <v>22.2</v>
      </c>
      <c r="AE34">
        <v>34.1</v>
      </c>
      <c r="AF34">
        <v>240.1</v>
      </c>
      <c r="AG34">
        <v>1.63</v>
      </c>
      <c r="AH34">
        <v>0.75</v>
      </c>
      <c r="AI34">
        <v>6.5</v>
      </c>
      <c r="AJ34">
        <v>12.6</v>
      </c>
      <c r="AK34">
        <v>22.9</v>
      </c>
      <c r="AL34">
        <v>113.2</v>
      </c>
      <c r="AM34">
        <v>0.56000000000000005</v>
      </c>
      <c r="AN34">
        <v>4.9000000000000004</v>
      </c>
      <c r="AO34">
        <v>5.69</v>
      </c>
      <c r="AP34">
        <v>6.75</v>
      </c>
      <c r="AQ34">
        <v>61.3</v>
      </c>
      <c r="AR34">
        <v>1.94</v>
      </c>
      <c r="AS34">
        <v>35.200000000000003</v>
      </c>
      <c r="AT34">
        <v>14.2</v>
      </c>
      <c r="AU34">
        <v>-3.83</v>
      </c>
    </row>
    <row r="35" spans="1:47">
      <c r="A35">
        <v>35</v>
      </c>
      <c r="B35">
        <v>16</v>
      </c>
      <c r="C35">
        <v>27</v>
      </c>
      <c r="D35">
        <v>310</v>
      </c>
      <c r="E35">
        <v>1</v>
      </c>
      <c r="F35">
        <v>0</v>
      </c>
      <c r="G35">
        <v>0</v>
      </c>
      <c r="H35">
        <v>11.5</v>
      </c>
      <c r="I35">
        <v>11.5</v>
      </c>
      <c r="J35">
        <v>59.3</v>
      </c>
      <c r="K35">
        <v>108.6</v>
      </c>
      <c r="L35">
        <v>27</v>
      </c>
      <c r="M35">
        <v>99</v>
      </c>
      <c r="N35">
        <v>3.7</v>
      </c>
      <c r="O35">
        <v>1</v>
      </c>
      <c r="P35">
        <v>28</v>
      </c>
      <c r="Q35">
        <v>5</v>
      </c>
      <c r="R35">
        <v>9</v>
      </c>
      <c r="S35">
        <v>1</v>
      </c>
      <c r="T35">
        <v>3</v>
      </c>
      <c r="U35" t="s">
        <v>39</v>
      </c>
      <c r="V35">
        <v>16</v>
      </c>
      <c r="W35">
        <v>29.2</v>
      </c>
      <c r="X35">
        <v>381.4</v>
      </c>
      <c r="Y35">
        <v>60.8</v>
      </c>
      <c r="Z35">
        <v>6.3</v>
      </c>
      <c r="AA35">
        <v>1.06</v>
      </c>
      <c r="AB35">
        <v>0.19</v>
      </c>
      <c r="AC35">
        <v>19.8</v>
      </c>
      <c r="AD35">
        <v>18.7</v>
      </c>
      <c r="AE35">
        <v>30</v>
      </c>
      <c r="AF35">
        <v>240.8</v>
      </c>
      <c r="AG35">
        <v>2.25</v>
      </c>
      <c r="AH35">
        <v>0.88</v>
      </c>
      <c r="AI35">
        <v>7.8</v>
      </c>
      <c r="AJ35">
        <v>11.1</v>
      </c>
      <c r="AK35">
        <v>30</v>
      </c>
      <c r="AL35">
        <v>140.6</v>
      </c>
      <c r="AM35">
        <v>1</v>
      </c>
      <c r="AN35">
        <v>4.7</v>
      </c>
      <c r="AO35">
        <v>6.75</v>
      </c>
      <c r="AP35">
        <v>7.31</v>
      </c>
      <c r="AQ35">
        <v>61.9</v>
      </c>
      <c r="AR35">
        <v>1.94</v>
      </c>
      <c r="AS35">
        <v>44.3</v>
      </c>
      <c r="AT35">
        <v>9.8000000000000007</v>
      </c>
      <c r="AU35">
        <v>-10.75</v>
      </c>
    </row>
    <row r="36" spans="1:47">
      <c r="A36">
        <v>31</v>
      </c>
      <c r="B36">
        <v>27</v>
      </c>
      <c r="C36">
        <v>41</v>
      </c>
      <c r="D36">
        <v>253</v>
      </c>
      <c r="E36">
        <v>0</v>
      </c>
      <c r="F36">
        <v>4</v>
      </c>
      <c r="G36">
        <v>25</v>
      </c>
      <c r="H36">
        <v>6.8</v>
      </c>
      <c r="I36">
        <v>5.6</v>
      </c>
      <c r="J36">
        <v>65.900000000000006</v>
      </c>
      <c r="K36">
        <v>82.7</v>
      </c>
      <c r="L36">
        <v>33</v>
      </c>
      <c r="M36">
        <v>180</v>
      </c>
      <c r="N36">
        <v>5.5</v>
      </c>
      <c r="O36">
        <v>4</v>
      </c>
      <c r="P36">
        <v>110</v>
      </c>
      <c r="Q36">
        <v>4</v>
      </c>
      <c r="R36">
        <v>14</v>
      </c>
      <c r="S36">
        <v>3</v>
      </c>
      <c r="T36">
        <v>4</v>
      </c>
      <c r="U36" t="s">
        <v>42</v>
      </c>
      <c r="V36">
        <v>16</v>
      </c>
      <c r="W36">
        <v>21.5</v>
      </c>
      <c r="X36">
        <v>339.7</v>
      </c>
      <c r="Y36">
        <v>62.3</v>
      </c>
      <c r="Z36">
        <v>5.5</v>
      </c>
      <c r="AA36">
        <v>1.63</v>
      </c>
      <c r="AB36">
        <v>0.69</v>
      </c>
      <c r="AC36">
        <v>19.7</v>
      </c>
      <c r="AD36">
        <v>24</v>
      </c>
      <c r="AE36">
        <v>33.9</v>
      </c>
      <c r="AF36">
        <v>237.8</v>
      </c>
      <c r="AG36">
        <v>1.31</v>
      </c>
      <c r="AH36">
        <v>0.94</v>
      </c>
      <c r="AI36">
        <v>6.6</v>
      </c>
      <c r="AJ36">
        <v>12.7</v>
      </c>
      <c r="AK36">
        <v>26.1</v>
      </c>
      <c r="AL36">
        <v>101.9</v>
      </c>
      <c r="AM36">
        <v>0.75</v>
      </c>
      <c r="AN36">
        <v>3.9</v>
      </c>
      <c r="AO36">
        <v>5.44</v>
      </c>
      <c r="AP36">
        <v>8.19</v>
      </c>
      <c r="AQ36">
        <v>69.7</v>
      </c>
      <c r="AR36">
        <v>1.56</v>
      </c>
      <c r="AS36">
        <v>35.5</v>
      </c>
      <c r="AT36">
        <v>14.5</v>
      </c>
      <c r="AU36">
        <v>-2.33</v>
      </c>
    </row>
    <row r="37" spans="1:47">
      <c r="A37">
        <v>31</v>
      </c>
      <c r="B37">
        <v>16</v>
      </c>
      <c r="C37">
        <v>31</v>
      </c>
      <c r="D37">
        <v>249</v>
      </c>
      <c r="E37">
        <v>0</v>
      </c>
      <c r="F37">
        <v>4</v>
      </c>
      <c r="G37">
        <v>46</v>
      </c>
      <c r="H37">
        <v>9.5</v>
      </c>
      <c r="I37">
        <v>7.1</v>
      </c>
      <c r="J37">
        <v>51.6</v>
      </c>
      <c r="K37">
        <v>110.8</v>
      </c>
      <c r="L37">
        <v>12</v>
      </c>
      <c r="M37">
        <v>41</v>
      </c>
      <c r="N37">
        <v>3.4</v>
      </c>
      <c r="O37">
        <v>5</v>
      </c>
      <c r="P37">
        <v>217</v>
      </c>
      <c r="Q37">
        <v>4</v>
      </c>
      <c r="R37">
        <v>9</v>
      </c>
      <c r="S37">
        <v>0</v>
      </c>
      <c r="T37">
        <v>0</v>
      </c>
      <c r="U37" t="s">
        <v>49</v>
      </c>
      <c r="V37">
        <v>16</v>
      </c>
      <c r="W37">
        <v>20.3</v>
      </c>
      <c r="X37">
        <v>359.1</v>
      </c>
      <c r="Y37">
        <v>62.6</v>
      </c>
      <c r="Z37">
        <v>5.7</v>
      </c>
      <c r="AA37">
        <v>1.75</v>
      </c>
      <c r="AB37">
        <v>0.63</v>
      </c>
      <c r="AC37">
        <v>20.100000000000001</v>
      </c>
      <c r="AD37">
        <v>23.1</v>
      </c>
      <c r="AE37">
        <v>37.799999999999997</v>
      </c>
      <c r="AF37">
        <v>246.4</v>
      </c>
      <c r="AG37">
        <v>1.81</v>
      </c>
      <c r="AH37">
        <v>1.1299999999999999</v>
      </c>
      <c r="AI37">
        <v>6.2</v>
      </c>
      <c r="AJ37">
        <v>13</v>
      </c>
      <c r="AK37">
        <v>22.9</v>
      </c>
      <c r="AL37">
        <v>112.7</v>
      </c>
      <c r="AM37">
        <v>0.44</v>
      </c>
      <c r="AN37">
        <v>4.9000000000000004</v>
      </c>
      <c r="AO37">
        <v>5.81</v>
      </c>
      <c r="AP37">
        <v>5.69</v>
      </c>
      <c r="AQ37">
        <v>52.4</v>
      </c>
      <c r="AR37">
        <v>1.31</v>
      </c>
      <c r="AS37">
        <v>32.6</v>
      </c>
      <c r="AT37">
        <v>15</v>
      </c>
      <c r="AU37">
        <v>-2.04</v>
      </c>
    </row>
    <row r="38" spans="1:47">
      <c r="A38">
        <v>42</v>
      </c>
      <c r="B38">
        <v>28</v>
      </c>
      <c r="C38">
        <v>35</v>
      </c>
      <c r="D38">
        <v>352</v>
      </c>
      <c r="E38">
        <v>0</v>
      </c>
      <c r="F38">
        <v>3</v>
      </c>
      <c r="G38">
        <v>16</v>
      </c>
      <c r="H38">
        <v>10.5</v>
      </c>
      <c r="I38">
        <v>9.3000000000000007</v>
      </c>
      <c r="J38">
        <v>80</v>
      </c>
      <c r="K38">
        <v>146.69999999999999</v>
      </c>
      <c r="L38">
        <v>27</v>
      </c>
      <c r="M38">
        <v>185</v>
      </c>
      <c r="N38">
        <v>6.9</v>
      </c>
      <c r="O38">
        <v>6</v>
      </c>
      <c r="P38">
        <v>262</v>
      </c>
      <c r="Q38">
        <v>4</v>
      </c>
      <c r="R38">
        <v>11</v>
      </c>
      <c r="S38">
        <v>0</v>
      </c>
      <c r="T38">
        <v>0</v>
      </c>
      <c r="U38" t="s">
        <v>49</v>
      </c>
      <c r="V38">
        <v>16</v>
      </c>
      <c r="W38">
        <v>18.5</v>
      </c>
      <c r="X38">
        <v>366</v>
      </c>
      <c r="Y38">
        <v>63.9</v>
      </c>
      <c r="Z38">
        <v>5.7</v>
      </c>
      <c r="AA38">
        <v>1.1299999999999999</v>
      </c>
      <c r="AB38">
        <v>0.38</v>
      </c>
      <c r="AC38">
        <v>20.3</v>
      </c>
      <c r="AD38">
        <v>22.9</v>
      </c>
      <c r="AE38">
        <v>36.9</v>
      </c>
      <c r="AF38">
        <v>251.3</v>
      </c>
      <c r="AG38">
        <v>1.5</v>
      </c>
      <c r="AH38">
        <v>0.75</v>
      </c>
      <c r="AI38">
        <v>6.4</v>
      </c>
      <c r="AJ38">
        <v>12.8</v>
      </c>
      <c r="AK38">
        <v>24.4</v>
      </c>
      <c r="AL38">
        <v>114.8</v>
      </c>
      <c r="AM38">
        <v>0.38</v>
      </c>
      <c r="AN38">
        <v>4.7</v>
      </c>
      <c r="AO38">
        <v>6.13</v>
      </c>
      <c r="AP38">
        <v>6.94</v>
      </c>
      <c r="AQ38">
        <v>64.7</v>
      </c>
      <c r="AR38">
        <v>1.44</v>
      </c>
      <c r="AS38">
        <v>30.2</v>
      </c>
      <c r="AT38">
        <v>9.9</v>
      </c>
      <c r="AU38">
        <v>0.76</v>
      </c>
    </row>
    <row r="39" spans="1:47">
      <c r="A39">
        <v>27</v>
      </c>
      <c r="B39">
        <v>21</v>
      </c>
      <c r="C39">
        <v>28</v>
      </c>
      <c r="D39">
        <v>232</v>
      </c>
      <c r="E39">
        <v>0</v>
      </c>
      <c r="F39">
        <v>4</v>
      </c>
      <c r="G39">
        <v>19</v>
      </c>
      <c r="H39">
        <v>9</v>
      </c>
      <c r="I39">
        <v>7.3</v>
      </c>
      <c r="J39">
        <v>75</v>
      </c>
      <c r="K39">
        <v>111</v>
      </c>
      <c r="L39">
        <v>19</v>
      </c>
      <c r="M39">
        <v>112</v>
      </c>
      <c r="N39">
        <v>5.9</v>
      </c>
      <c r="O39">
        <v>5</v>
      </c>
      <c r="P39">
        <v>227</v>
      </c>
      <c r="Q39">
        <v>5</v>
      </c>
      <c r="R39">
        <v>12</v>
      </c>
      <c r="S39">
        <v>0</v>
      </c>
      <c r="T39">
        <v>0</v>
      </c>
      <c r="U39" t="s">
        <v>58</v>
      </c>
      <c r="V39">
        <v>16</v>
      </c>
      <c r="W39">
        <v>18.399999999999999</v>
      </c>
      <c r="X39">
        <v>306.5</v>
      </c>
      <c r="Y39">
        <v>61</v>
      </c>
      <c r="Z39">
        <v>5</v>
      </c>
      <c r="AA39">
        <v>1.94</v>
      </c>
      <c r="AB39">
        <v>0.75</v>
      </c>
      <c r="AC39">
        <v>17</v>
      </c>
      <c r="AD39">
        <v>22.7</v>
      </c>
      <c r="AE39">
        <v>37.6</v>
      </c>
      <c r="AF39">
        <v>227.3</v>
      </c>
      <c r="AG39">
        <v>1.5</v>
      </c>
      <c r="AH39">
        <v>1.19</v>
      </c>
      <c r="AI39">
        <v>5.7</v>
      </c>
      <c r="AJ39">
        <v>11.1</v>
      </c>
      <c r="AK39">
        <v>21.1</v>
      </c>
      <c r="AL39">
        <v>79.2</v>
      </c>
      <c r="AM39">
        <v>0.44</v>
      </c>
      <c r="AN39">
        <v>3.8</v>
      </c>
      <c r="AO39">
        <v>3.88</v>
      </c>
      <c r="AP39">
        <v>6.31</v>
      </c>
      <c r="AQ39">
        <v>57.3</v>
      </c>
      <c r="AR39">
        <v>2.06</v>
      </c>
      <c r="AS39">
        <v>27.1</v>
      </c>
      <c r="AT39">
        <v>15.4</v>
      </c>
      <c r="AU39">
        <v>10.1</v>
      </c>
    </row>
    <row r="40" spans="1:47">
      <c r="A40">
        <v>24</v>
      </c>
      <c r="B40">
        <v>16</v>
      </c>
      <c r="C40">
        <v>21</v>
      </c>
      <c r="D40">
        <v>122</v>
      </c>
      <c r="E40">
        <v>0</v>
      </c>
      <c r="F40">
        <v>5</v>
      </c>
      <c r="G40">
        <v>33</v>
      </c>
      <c r="H40">
        <v>7.4</v>
      </c>
      <c r="I40">
        <v>4.7</v>
      </c>
      <c r="J40">
        <v>76.2</v>
      </c>
      <c r="K40">
        <v>121.5</v>
      </c>
      <c r="L40">
        <v>25</v>
      </c>
      <c r="M40">
        <v>189</v>
      </c>
      <c r="N40">
        <v>7.6</v>
      </c>
      <c r="O40">
        <v>5</v>
      </c>
      <c r="P40">
        <v>249</v>
      </c>
      <c r="Q40">
        <v>4</v>
      </c>
      <c r="R40">
        <v>12</v>
      </c>
      <c r="S40">
        <v>0</v>
      </c>
      <c r="T40">
        <v>1</v>
      </c>
      <c r="U40" t="s">
        <v>48</v>
      </c>
      <c r="V40">
        <v>16</v>
      </c>
      <c r="W40">
        <v>17</v>
      </c>
      <c r="X40">
        <v>328.4</v>
      </c>
      <c r="Y40">
        <v>62.3</v>
      </c>
      <c r="Z40">
        <v>5.3</v>
      </c>
      <c r="AA40">
        <v>1.69</v>
      </c>
      <c r="AB40">
        <v>0.56000000000000005</v>
      </c>
      <c r="AC40">
        <v>17.600000000000001</v>
      </c>
      <c r="AD40">
        <v>20.6</v>
      </c>
      <c r="AE40">
        <v>32.799999999999997</v>
      </c>
      <c r="AF40">
        <v>197.3</v>
      </c>
      <c r="AG40">
        <v>1.06</v>
      </c>
      <c r="AH40">
        <v>1.1299999999999999</v>
      </c>
      <c r="AI40">
        <v>5.6</v>
      </c>
      <c r="AJ40">
        <v>9.56</v>
      </c>
      <c r="AK40">
        <v>26.9</v>
      </c>
      <c r="AL40">
        <v>131.1</v>
      </c>
      <c r="AM40">
        <v>0.69</v>
      </c>
      <c r="AN40">
        <v>4.9000000000000004</v>
      </c>
      <c r="AO40">
        <v>6.19</v>
      </c>
      <c r="AP40">
        <v>6.81</v>
      </c>
      <c r="AQ40">
        <v>62.3</v>
      </c>
      <c r="AR40">
        <v>1.88</v>
      </c>
      <c r="AS40">
        <v>28.5</v>
      </c>
      <c r="AT40">
        <v>15.1</v>
      </c>
      <c r="AU40">
        <v>7.52</v>
      </c>
    </row>
    <row r="41" spans="1:47">
      <c r="A41">
        <v>29</v>
      </c>
      <c r="B41">
        <v>27</v>
      </c>
      <c r="C41">
        <v>37</v>
      </c>
      <c r="D41">
        <v>261</v>
      </c>
      <c r="E41">
        <v>0</v>
      </c>
      <c r="F41">
        <v>4</v>
      </c>
      <c r="G41">
        <v>32</v>
      </c>
      <c r="H41">
        <v>7.9</v>
      </c>
      <c r="I41">
        <v>6.4</v>
      </c>
      <c r="J41">
        <v>73</v>
      </c>
      <c r="K41">
        <v>101.3</v>
      </c>
      <c r="L41">
        <v>31</v>
      </c>
      <c r="M41">
        <v>168</v>
      </c>
      <c r="N41">
        <v>5.4</v>
      </c>
      <c r="O41">
        <v>3</v>
      </c>
      <c r="P41">
        <v>105</v>
      </c>
      <c r="Q41">
        <v>8</v>
      </c>
      <c r="R41">
        <v>13</v>
      </c>
      <c r="S41">
        <v>0</v>
      </c>
      <c r="T41">
        <v>0</v>
      </c>
      <c r="U41" t="s">
        <v>59</v>
      </c>
      <c r="V41">
        <v>16</v>
      </c>
      <c r="W41">
        <v>24.3</v>
      </c>
      <c r="X41">
        <v>347.9</v>
      </c>
      <c r="Y41">
        <v>65.3</v>
      </c>
      <c r="Z41">
        <v>5.3</v>
      </c>
      <c r="AA41">
        <v>1.44</v>
      </c>
      <c r="AB41">
        <v>0.44</v>
      </c>
      <c r="AC41">
        <v>19.2</v>
      </c>
      <c r="AD41">
        <v>19.100000000000001</v>
      </c>
      <c r="AE41">
        <v>33.200000000000003</v>
      </c>
      <c r="AF41">
        <v>213.8</v>
      </c>
      <c r="AG41">
        <v>1.44</v>
      </c>
      <c r="AH41">
        <v>1</v>
      </c>
      <c r="AI41">
        <v>6</v>
      </c>
      <c r="AJ41">
        <v>10.7</v>
      </c>
      <c r="AK41">
        <v>29.5</v>
      </c>
      <c r="AL41">
        <v>134.1</v>
      </c>
      <c r="AM41">
        <v>0.81</v>
      </c>
      <c r="AN41">
        <v>4.5</v>
      </c>
      <c r="AO41">
        <v>6.56</v>
      </c>
      <c r="AP41">
        <v>6.25</v>
      </c>
      <c r="AQ41">
        <v>55.4</v>
      </c>
      <c r="AR41">
        <v>1.94</v>
      </c>
      <c r="AS41">
        <v>35.9</v>
      </c>
      <c r="AT41">
        <v>11.8</v>
      </c>
      <c r="AU41">
        <v>7.54</v>
      </c>
    </row>
    <row r="42" spans="1:47">
      <c r="A42">
        <v>42</v>
      </c>
      <c r="B42">
        <v>29</v>
      </c>
      <c r="C42">
        <v>37</v>
      </c>
      <c r="D42">
        <v>323</v>
      </c>
      <c r="E42">
        <v>0</v>
      </c>
      <c r="F42">
        <v>1</v>
      </c>
      <c r="G42">
        <v>1</v>
      </c>
      <c r="H42">
        <v>8.8000000000000007</v>
      </c>
      <c r="I42">
        <v>8.5</v>
      </c>
      <c r="J42">
        <v>78.400000000000006</v>
      </c>
      <c r="K42">
        <v>130.1</v>
      </c>
      <c r="L42">
        <v>35</v>
      </c>
      <c r="M42">
        <v>127</v>
      </c>
      <c r="N42">
        <v>3.6</v>
      </c>
      <c r="O42">
        <v>2</v>
      </c>
      <c r="P42">
        <v>86</v>
      </c>
      <c r="Q42">
        <v>9</v>
      </c>
      <c r="R42">
        <v>16</v>
      </c>
      <c r="S42">
        <v>0</v>
      </c>
      <c r="T42">
        <v>0</v>
      </c>
      <c r="U42" t="s">
        <v>43</v>
      </c>
      <c r="V42">
        <v>16</v>
      </c>
      <c r="W42">
        <v>27.3</v>
      </c>
      <c r="X42">
        <v>346.6</v>
      </c>
      <c r="Y42">
        <v>60.8</v>
      </c>
      <c r="Z42">
        <v>5.7</v>
      </c>
      <c r="AA42">
        <v>1</v>
      </c>
      <c r="AB42">
        <v>0.31</v>
      </c>
      <c r="AC42">
        <v>18.8</v>
      </c>
      <c r="AD42">
        <v>20.100000000000001</v>
      </c>
      <c r="AE42">
        <v>31.3</v>
      </c>
      <c r="AF42">
        <v>237.4</v>
      </c>
      <c r="AG42">
        <v>1.88</v>
      </c>
      <c r="AH42">
        <v>0.69</v>
      </c>
      <c r="AI42">
        <v>7.1</v>
      </c>
      <c r="AJ42">
        <v>11</v>
      </c>
      <c r="AK42">
        <v>27.5</v>
      </c>
      <c r="AL42">
        <v>109.2</v>
      </c>
      <c r="AM42">
        <v>0.88</v>
      </c>
      <c r="AN42">
        <v>4</v>
      </c>
      <c r="AO42">
        <v>5.5</v>
      </c>
      <c r="AP42">
        <v>7.63</v>
      </c>
      <c r="AQ42">
        <v>70.5</v>
      </c>
      <c r="AR42">
        <v>2.31</v>
      </c>
      <c r="AS42">
        <v>39.700000000000003</v>
      </c>
      <c r="AT42">
        <v>7.7</v>
      </c>
      <c r="AU42">
        <v>2.95</v>
      </c>
    </row>
    <row r="43" spans="1:47">
      <c r="A43">
        <v>13</v>
      </c>
      <c r="B43">
        <v>19</v>
      </c>
      <c r="C43">
        <v>34</v>
      </c>
      <c r="D43">
        <v>223</v>
      </c>
      <c r="E43">
        <v>0</v>
      </c>
      <c r="F43">
        <v>3</v>
      </c>
      <c r="G43">
        <v>23</v>
      </c>
      <c r="H43">
        <v>7.2</v>
      </c>
      <c r="I43">
        <v>6</v>
      </c>
      <c r="J43">
        <v>55.9</v>
      </c>
      <c r="K43">
        <v>85.8</v>
      </c>
      <c r="L43">
        <v>15</v>
      </c>
      <c r="M43">
        <v>28</v>
      </c>
      <c r="N43">
        <v>1.9</v>
      </c>
      <c r="O43">
        <v>4</v>
      </c>
      <c r="P43">
        <v>190</v>
      </c>
      <c r="Q43">
        <v>3</v>
      </c>
      <c r="R43">
        <v>11</v>
      </c>
      <c r="S43">
        <v>0</v>
      </c>
      <c r="T43">
        <v>2</v>
      </c>
      <c r="U43" t="s">
        <v>51</v>
      </c>
      <c r="V43">
        <v>16</v>
      </c>
      <c r="W43">
        <v>19.3</v>
      </c>
      <c r="X43">
        <v>306.89999999999998</v>
      </c>
      <c r="Y43">
        <v>58.8</v>
      </c>
      <c r="Z43">
        <v>5.2</v>
      </c>
      <c r="AA43">
        <v>1.38</v>
      </c>
      <c r="AB43">
        <v>0.38</v>
      </c>
      <c r="AC43">
        <v>16.899999999999999</v>
      </c>
      <c r="AD43">
        <v>18.600000000000001</v>
      </c>
      <c r="AE43">
        <v>31.2</v>
      </c>
      <c r="AF43">
        <v>201.1</v>
      </c>
      <c r="AG43">
        <v>1.25</v>
      </c>
      <c r="AH43">
        <v>1</v>
      </c>
      <c r="AI43">
        <v>5.8</v>
      </c>
      <c r="AJ43">
        <v>9.81</v>
      </c>
      <c r="AK43">
        <v>24.1</v>
      </c>
      <c r="AL43">
        <v>105.8</v>
      </c>
      <c r="AM43">
        <v>0.88</v>
      </c>
      <c r="AN43">
        <v>4.4000000000000004</v>
      </c>
      <c r="AO43">
        <v>5.56</v>
      </c>
      <c r="AP43">
        <v>6.88</v>
      </c>
      <c r="AQ43">
        <v>65.099999999999994</v>
      </c>
      <c r="AR43">
        <v>1.5</v>
      </c>
      <c r="AS43">
        <v>30.3</v>
      </c>
      <c r="AT43">
        <v>12.4</v>
      </c>
      <c r="AU43">
        <v>1.98</v>
      </c>
    </row>
    <row r="44" spans="1:47">
      <c r="A44">
        <v>30</v>
      </c>
      <c r="B44">
        <v>25</v>
      </c>
      <c r="C44">
        <v>36</v>
      </c>
      <c r="D44">
        <v>331</v>
      </c>
      <c r="E44">
        <v>0</v>
      </c>
      <c r="F44">
        <v>1</v>
      </c>
      <c r="G44">
        <v>11</v>
      </c>
      <c r="H44">
        <v>9.5</v>
      </c>
      <c r="I44">
        <v>8.9</v>
      </c>
      <c r="J44">
        <v>69.400000000000006</v>
      </c>
      <c r="K44">
        <v>126</v>
      </c>
      <c r="L44">
        <v>23</v>
      </c>
      <c r="M44">
        <v>94</v>
      </c>
      <c r="N44">
        <v>4.0999999999999996</v>
      </c>
      <c r="O44">
        <v>3</v>
      </c>
      <c r="P44">
        <v>137</v>
      </c>
      <c r="Q44">
        <v>8</v>
      </c>
      <c r="R44">
        <v>15</v>
      </c>
      <c r="S44">
        <v>0</v>
      </c>
      <c r="T44">
        <v>0</v>
      </c>
      <c r="U44" t="s">
        <v>39</v>
      </c>
      <c r="V44">
        <v>16</v>
      </c>
      <c r="W44">
        <v>23.3</v>
      </c>
      <c r="X44">
        <v>350.1</v>
      </c>
      <c r="Y44">
        <v>62.1</v>
      </c>
      <c r="Z44">
        <v>5.6</v>
      </c>
      <c r="AA44">
        <v>0.88</v>
      </c>
      <c r="AB44">
        <v>0.56000000000000005</v>
      </c>
      <c r="AC44">
        <v>19</v>
      </c>
      <c r="AD44">
        <v>22.6</v>
      </c>
      <c r="AE44">
        <v>33.1</v>
      </c>
      <c r="AF44">
        <v>241.1</v>
      </c>
      <c r="AG44">
        <v>1.5</v>
      </c>
      <c r="AH44">
        <v>0.31</v>
      </c>
      <c r="AI44">
        <v>6.9</v>
      </c>
      <c r="AJ44">
        <v>11.7</v>
      </c>
      <c r="AK44">
        <v>27.1</v>
      </c>
      <c r="AL44">
        <v>108.9</v>
      </c>
      <c r="AM44">
        <v>0.69</v>
      </c>
      <c r="AN44">
        <v>4</v>
      </c>
      <c r="AO44">
        <v>5.81</v>
      </c>
      <c r="AP44">
        <v>6.38</v>
      </c>
      <c r="AQ44">
        <v>59</v>
      </c>
      <c r="AR44">
        <v>1.5</v>
      </c>
      <c r="AS44">
        <v>40.9</v>
      </c>
      <c r="AT44">
        <v>7</v>
      </c>
      <c r="AU44">
        <v>0.72</v>
      </c>
    </row>
    <row r="45" spans="1:47">
      <c r="A45">
        <v>29</v>
      </c>
      <c r="B45">
        <v>14</v>
      </c>
      <c r="C45">
        <v>32</v>
      </c>
      <c r="D45">
        <v>197</v>
      </c>
      <c r="E45">
        <v>1</v>
      </c>
      <c r="F45">
        <v>1</v>
      </c>
      <c r="G45">
        <v>5</v>
      </c>
      <c r="H45">
        <v>6.3</v>
      </c>
      <c r="I45">
        <v>6</v>
      </c>
      <c r="J45">
        <v>43.8</v>
      </c>
      <c r="K45">
        <v>61.6</v>
      </c>
      <c r="L45">
        <v>26</v>
      </c>
      <c r="M45">
        <v>79</v>
      </c>
      <c r="N45">
        <v>3</v>
      </c>
      <c r="O45">
        <v>5</v>
      </c>
      <c r="P45">
        <v>209</v>
      </c>
      <c r="Q45">
        <v>2</v>
      </c>
      <c r="R45">
        <v>12</v>
      </c>
      <c r="S45">
        <v>0</v>
      </c>
      <c r="T45">
        <v>0</v>
      </c>
      <c r="U45" t="s">
        <v>44</v>
      </c>
      <c r="V45">
        <v>16</v>
      </c>
      <c r="W45">
        <v>23.9</v>
      </c>
      <c r="X45">
        <v>290</v>
      </c>
      <c r="Y45">
        <v>59.5</v>
      </c>
      <c r="Z45">
        <v>4.9000000000000004</v>
      </c>
      <c r="AA45">
        <v>1.06</v>
      </c>
      <c r="AB45">
        <v>0.44</v>
      </c>
      <c r="AC45">
        <v>16.600000000000001</v>
      </c>
      <c r="AD45">
        <v>18.399999999999999</v>
      </c>
      <c r="AE45">
        <v>30.7</v>
      </c>
      <c r="AF45">
        <v>200.6</v>
      </c>
      <c r="AG45">
        <v>1.81</v>
      </c>
      <c r="AH45">
        <v>0.63</v>
      </c>
      <c r="AI45">
        <v>6.1</v>
      </c>
      <c r="AJ45">
        <v>10.4</v>
      </c>
      <c r="AK45">
        <v>26.8</v>
      </c>
      <c r="AL45">
        <v>89.4</v>
      </c>
      <c r="AM45">
        <v>0.56000000000000005</v>
      </c>
      <c r="AN45">
        <v>3.3</v>
      </c>
      <c r="AO45">
        <v>4.25</v>
      </c>
      <c r="AP45">
        <v>5.56</v>
      </c>
      <c r="AQ45">
        <v>51.3</v>
      </c>
      <c r="AR45">
        <v>2</v>
      </c>
      <c r="AS45">
        <v>32.5</v>
      </c>
      <c r="AT45">
        <v>8.8000000000000007</v>
      </c>
      <c r="AU45">
        <v>8.1999999999999993</v>
      </c>
    </row>
    <row r="46" spans="1:47">
      <c r="A46">
        <v>17</v>
      </c>
      <c r="B46">
        <v>25</v>
      </c>
      <c r="C46">
        <v>34</v>
      </c>
      <c r="D46">
        <v>255</v>
      </c>
      <c r="E46">
        <v>1</v>
      </c>
      <c r="F46">
        <v>2</v>
      </c>
      <c r="G46">
        <v>8</v>
      </c>
      <c r="H46">
        <v>7.7</v>
      </c>
      <c r="I46">
        <v>7.1</v>
      </c>
      <c r="J46">
        <v>73.5</v>
      </c>
      <c r="K46">
        <v>102</v>
      </c>
      <c r="L46">
        <v>19</v>
      </c>
      <c r="M46">
        <v>68</v>
      </c>
      <c r="N46">
        <v>3.6</v>
      </c>
      <c r="O46">
        <v>5</v>
      </c>
      <c r="P46">
        <v>231</v>
      </c>
      <c r="Q46">
        <v>4</v>
      </c>
      <c r="R46">
        <v>11</v>
      </c>
      <c r="S46">
        <v>0</v>
      </c>
      <c r="T46">
        <v>1</v>
      </c>
      <c r="U46" t="s">
        <v>60</v>
      </c>
      <c r="V46">
        <v>16</v>
      </c>
      <c r="W46">
        <v>20.8</v>
      </c>
      <c r="X46">
        <v>318.10000000000002</v>
      </c>
      <c r="Y46">
        <v>62.5</v>
      </c>
      <c r="Z46">
        <v>5.0999999999999996</v>
      </c>
      <c r="AA46">
        <v>1.31</v>
      </c>
      <c r="AB46">
        <v>0.69</v>
      </c>
      <c r="AC46">
        <v>19.5</v>
      </c>
      <c r="AD46">
        <v>23.2</v>
      </c>
      <c r="AE46">
        <v>34.9</v>
      </c>
      <c r="AF46">
        <v>214.1</v>
      </c>
      <c r="AG46">
        <v>1.75</v>
      </c>
      <c r="AH46">
        <v>0.63</v>
      </c>
      <c r="AI46">
        <v>5.7</v>
      </c>
      <c r="AJ46">
        <v>11.3</v>
      </c>
      <c r="AK46">
        <v>25.2</v>
      </c>
      <c r="AL46">
        <v>104</v>
      </c>
      <c r="AM46">
        <v>0.44</v>
      </c>
      <c r="AN46">
        <v>4.0999999999999996</v>
      </c>
      <c r="AO46">
        <v>6</v>
      </c>
      <c r="AP46">
        <v>6.69</v>
      </c>
      <c r="AQ46">
        <v>55</v>
      </c>
      <c r="AR46">
        <v>2.19</v>
      </c>
      <c r="AS46">
        <v>31.6</v>
      </c>
      <c r="AT46">
        <v>10.5</v>
      </c>
      <c r="AU46">
        <v>1.87</v>
      </c>
    </row>
    <row r="47" spans="1:47">
      <c r="A47">
        <v>9</v>
      </c>
      <c r="B47">
        <v>27</v>
      </c>
      <c r="C47">
        <v>41</v>
      </c>
      <c r="D47">
        <v>229</v>
      </c>
      <c r="E47">
        <v>3</v>
      </c>
      <c r="F47">
        <v>1</v>
      </c>
      <c r="G47">
        <v>1</v>
      </c>
      <c r="H47">
        <v>5.6</v>
      </c>
      <c r="I47">
        <v>5.5</v>
      </c>
      <c r="J47">
        <v>65.900000000000006</v>
      </c>
      <c r="K47">
        <v>49.7</v>
      </c>
      <c r="L47">
        <v>29</v>
      </c>
      <c r="M47">
        <v>134</v>
      </c>
      <c r="N47">
        <v>4.5999999999999996</v>
      </c>
      <c r="O47">
        <v>5</v>
      </c>
      <c r="P47">
        <v>215</v>
      </c>
      <c r="Q47">
        <v>3</v>
      </c>
      <c r="R47">
        <v>11</v>
      </c>
      <c r="S47">
        <v>1</v>
      </c>
      <c r="T47">
        <v>1</v>
      </c>
      <c r="U47" t="s">
        <v>61</v>
      </c>
      <c r="V47">
        <v>16</v>
      </c>
      <c r="W47">
        <v>24.3</v>
      </c>
      <c r="X47">
        <v>373.2</v>
      </c>
      <c r="Y47">
        <v>65.8</v>
      </c>
      <c r="Z47">
        <v>5.7</v>
      </c>
      <c r="AA47">
        <v>1.19</v>
      </c>
      <c r="AB47">
        <v>0.38</v>
      </c>
      <c r="AC47">
        <v>19.600000000000001</v>
      </c>
      <c r="AD47">
        <v>21.7</v>
      </c>
      <c r="AE47">
        <v>35.1</v>
      </c>
      <c r="AF47">
        <v>252.4</v>
      </c>
      <c r="AG47">
        <v>2</v>
      </c>
      <c r="AH47">
        <v>0.81</v>
      </c>
      <c r="AI47">
        <v>6.9</v>
      </c>
      <c r="AJ47">
        <v>11.8</v>
      </c>
      <c r="AK47">
        <v>29</v>
      </c>
      <c r="AL47">
        <v>120.8</v>
      </c>
      <c r="AM47">
        <v>0.63</v>
      </c>
      <c r="AN47">
        <v>4.2</v>
      </c>
      <c r="AO47">
        <v>6.31</v>
      </c>
      <c r="AP47">
        <v>7.19</v>
      </c>
      <c r="AQ47">
        <v>57.7</v>
      </c>
      <c r="AR47">
        <v>1.44</v>
      </c>
      <c r="AS47">
        <v>35.5</v>
      </c>
      <c r="AT47">
        <v>9.6</v>
      </c>
      <c r="AU47">
        <v>5.94</v>
      </c>
    </row>
    <row r="48" spans="1:47">
      <c r="A48">
        <v>10</v>
      </c>
      <c r="B48">
        <v>23</v>
      </c>
      <c r="C48">
        <v>36</v>
      </c>
      <c r="D48">
        <v>181</v>
      </c>
      <c r="E48">
        <v>1</v>
      </c>
      <c r="F48">
        <v>2</v>
      </c>
      <c r="G48">
        <v>18</v>
      </c>
      <c r="H48">
        <v>5.5</v>
      </c>
      <c r="I48">
        <v>4.8</v>
      </c>
      <c r="J48">
        <v>63.9</v>
      </c>
      <c r="K48">
        <v>74</v>
      </c>
      <c r="L48">
        <v>19</v>
      </c>
      <c r="M48">
        <v>55</v>
      </c>
      <c r="N48">
        <v>2.9</v>
      </c>
      <c r="O48">
        <v>8</v>
      </c>
      <c r="P48">
        <v>390</v>
      </c>
      <c r="Q48">
        <v>2</v>
      </c>
      <c r="R48">
        <v>13</v>
      </c>
      <c r="S48">
        <v>0</v>
      </c>
      <c r="T48">
        <v>1</v>
      </c>
      <c r="U48" t="s">
        <v>62</v>
      </c>
      <c r="V48">
        <v>16</v>
      </c>
      <c r="W48">
        <v>22.4</v>
      </c>
      <c r="X48">
        <v>355.1</v>
      </c>
      <c r="Y48">
        <v>66.599999999999994</v>
      </c>
      <c r="Z48">
        <v>5.3</v>
      </c>
      <c r="AA48">
        <v>1.56</v>
      </c>
      <c r="AB48">
        <v>0.44</v>
      </c>
      <c r="AC48">
        <v>21.8</v>
      </c>
      <c r="AD48">
        <v>23.1</v>
      </c>
      <c r="AE48">
        <v>35.799999999999997</v>
      </c>
      <c r="AF48">
        <v>230.5</v>
      </c>
      <c r="AG48">
        <v>0.88</v>
      </c>
      <c r="AH48">
        <v>1.1299999999999999</v>
      </c>
      <c r="AI48">
        <v>6.1</v>
      </c>
      <c r="AJ48">
        <v>12.4</v>
      </c>
      <c r="AK48">
        <v>29.1</v>
      </c>
      <c r="AL48">
        <v>124.6</v>
      </c>
      <c r="AM48">
        <v>1.38</v>
      </c>
      <c r="AN48">
        <v>4.3</v>
      </c>
      <c r="AO48">
        <v>7.56</v>
      </c>
      <c r="AP48">
        <v>6.06</v>
      </c>
      <c r="AQ48">
        <v>54.6</v>
      </c>
      <c r="AR48">
        <v>1.75</v>
      </c>
      <c r="AS48">
        <v>37.200000000000003</v>
      </c>
      <c r="AT48">
        <v>13.1</v>
      </c>
      <c r="AU48">
        <v>5.4</v>
      </c>
    </row>
    <row r="49" spans="1:47">
      <c r="A49">
        <v>31</v>
      </c>
      <c r="B49">
        <v>19</v>
      </c>
      <c r="C49">
        <v>33</v>
      </c>
      <c r="D49">
        <v>362</v>
      </c>
      <c r="E49">
        <v>0</v>
      </c>
      <c r="F49">
        <v>2</v>
      </c>
      <c r="G49">
        <v>4</v>
      </c>
      <c r="H49">
        <v>11.1</v>
      </c>
      <c r="I49">
        <v>10.3</v>
      </c>
      <c r="J49">
        <v>57.6</v>
      </c>
      <c r="K49">
        <v>135.4</v>
      </c>
      <c r="L49">
        <v>11</v>
      </c>
      <c r="M49">
        <v>112</v>
      </c>
      <c r="N49">
        <v>10.199999999999999</v>
      </c>
      <c r="O49">
        <v>2</v>
      </c>
      <c r="P49">
        <v>98</v>
      </c>
      <c r="Q49">
        <v>3</v>
      </c>
      <c r="R49">
        <v>8</v>
      </c>
      <c r="S49">
        <v>0</v>
      </c>
      <c r="T49">
        <v>1</v>
      </c>
      <c r="U49" t="s">
        <v>63</v>
      </c>
      <c r="V49">
        <v>16</v>
      </c>
      <c r="W49">
        <v>23.9</v>
      </c>
      <c r="X49">
        <v>352.3</v>
      </c>
      <c r="Y49">
        <v>65.8</v>
      </c>
      <c r="Z49">
        <v>5.4</v>
      </c>
      <c r="AA49">
        <v>1.25</v>
      </c>
      <c r="AB49">
        <v>0.56000000000000005</v>
      </c>
      <c r="AC49">
        <v>20.6</v>
      </c>
      <c r="AD49">
        <v>20.6</v>
      </c>
      <c r="AE49">
        <v>34.9</v>
      </c>
      <c r="AF49">
        <v>234.3</v>
      </c>
      <c r="AG49">
        <v>1.88</v>
      </c>
      <c r="AH49">
        <v>0.69</v>
      </c>
      <c r="AI49">
        <v>6.4</v>
      </c>
      <c r="AJ49">
        <v>11.9</v>
      </c>
      <c r="AK49">
        <v>29.1</v>
      </c>
      <c r="AL49">
        <v>117.9</v>
      </c>
      <c r="AM49">
        <v>0.81</v>
      </c>
      <c r="AN49">
        <v>4</v>
      </c>
      <c r="AO49">
        <v>5.5</v>
      </c>
      <c r="AP49">
        <v>7.13</v>
      </c>
      <c r="AQ49">
        <v>61.3</v>
      </c>
      <c r="AR49">
        <v>3.13</v>
      </c>
      <c r="AS49">
        <v>33.299999999999997</v>
      </c>
      <c r="AT49">
        <v>10.4</v>
      </c>
      <c r="AU49">
        <v>2.62</v>
      </c>
    </row>
    <row r="50" spans="1:47">
      <c r="A50">
        <v>26</v>
      </c>
      <c r="B50">
        <v>20</v>
      </c>
      <c r="C50">
        <v>34</v>
      </c>
      <c r="D50">
        <v>243</v>
      </c>
      <c r="E50">
        <v>1</v>
      </c>
      <c r="F50">
        <v>4</v>
      </c>
      <c r="G50">
        <v>25</v>
      </c>
      <c r="H50">
        <v>7.9</v>
      </c>
      <c r="I50">
        <v>6.4</v>
      </c>
      <c r="J50">
        <v>58.8</v>
      </c>
      <c r="K50">
        <v>68.599999999999994</v>
      </c>
      <c r="L50">
        <v>33</v>
      </c>
      <c r="M50">
        <v>165</v>
      </c>
      <c r="N50">
        <v>5</v>
      </c>
      <c r="O50">
        <v>3</v>
      </c>
      <c r="P50">
        <v>103</v>
      </c>
      <c r="Q50">
        <v>5</v>
      </c>
      <c r="R50">
        <v>13</v>
      </c>
      <c r="S50">
        <v>0</v>
      </c>
      <c r="T50">
        <v>0</v>
      </c>
      <c r="U50" t="s">
        <v>39</v>
      </c>
      <c r="V50">
        <v>16</v>
      </c>
      <c r="W50">
        <v>23.3</v>
      </c>
      <c r="X50">
        <v>350.1</v>
      </c>
      <c r="Y50">
        <v>62.1</v>
      </c>
      <c r="Z50">
        <v>5.6</v>
      </c>
      <c r="AA50">
        <v>0.88</v>
      </c>
      <c r="AB50">
        <v>0.56000000000000005</v>
      </c>
      <c r="AC50">
        <v>19</v>
      </c>
      <c r="AD50">
        <v>22.6</v>
      </c>
      <c r="AE50">
        <v>33.1</v>
      </c>
      <c r="AF50">
        <v>241.1</v>
      </c>
      <c r="AG50">
        <v>1.5</v>
      </c>
      <c r="AH50">
        <v>0.31</v>
      </c>
      <c r="AI50">
        <v>6.9</v>
      </c>
      <c r="AJ50">
        <v>11.7</v>
      </c>
      <c r="AK50">
        <v>27.1</v>
      </c>
      <c r="AL50">
        <v>108.9</v>
      </c>
      <c r="AM50">
        <v>0.69</v>
      </c>
      <c r="AN50">
        <v>4</v>
      </c>
      <c r="AO50">
        <v>5.81</v>
      </c>
      <c r="AP50">
        <v>6.38</v>
      </c>
      <c r="AQ50">
        <v>59</v>
      </c>
      <c r="AR50">
        <v>1.5</v>
      </c>
      <c r="AS50">
        <v>40.9</v>
      </c>
      <c r="AT50">
        <v>7</v>
      </c>
      <c r="AU50">
        <v>0.72</v>
      </c>
    </row>
    <row r="51" spans="1:47">
      <c r="A51">
        <v>30</v>
      </c>
      <c r="B51">
        <v>23</v>
      </c>
      <c r="C51">
        <v>30</v>
      </c>
      <c r="D51">
        <v>223</v>
      </c>
      <c r="E51">
        <v>0</v>
      </c>
      <c r="F51">
        <v>1</v>
      </c>
      <c r="G51">
        <v>8</v>
      </c>
      <c r="H51">
        <v>7.7</v>
      </c>
      <c r="I51">
        <v>7.2</v>
      </c>
      <c r="J51">
        <v>76.7</v>
      </c>
      <c r="K51">
        <v>119.2</v>
      </c>
      <c r="L51">
        <v>32</v>
      </c>
      <c r="M51">
        <v>174</v>
      </c>
      <c r="N51">
        <v>5.4</v>
      </c>
      <c r="O51">
        <v>3</v>
      </c>
      <c r="P51">
        <v>129</v>
      </c>
      <c r="Q51">
        <v>6</v>
      </c>
      <c r="R51">
        <v>14</v>
      </c>
      <c r="S51">
        <v>1</v>
      </c>
      <c r="T51">
        <v>1</v>
      </c>
      <c r="U51" t="s">
        <v>48</v>
      </c>
      <c r="V51">
        <v>16</v>
      </c>
      <c r="W51">
        <v>17</v>
      </c>
      <c r="X51">
        <v>328.4</v>
      </c>
      <c r="Y51">
        <v>62.3</v>
      </c>
      <c r="Z51">
        <v>5.3</v>
      </c>
      <c r="AA51">
        <v>1.69</v>
      </c>
      <c r="AB51">
        <v>0.56000000000000005</v>
      </c>
      <c r="AC51">
        <v>17.600000000000001</v>
      </c>
      <c r="AD51">
        <v>20.6</v>
      </c>
      <c r="AE51">
        <v>32.799999999999997</v>
      </c>
      <c r="AF51">
        <v>197.3</v>
      </c>
      <c r="AG51">
        <v>1.06</v>
      </c>
      <c r="AH51">
        <v>1.1299999999999999</v>
      </c>
      <c r="AI51">
        <v>5.6</v>
      </c>
      <c r="AJ51">
        <v>9.56</v>
      </c>
      <c r="AK51">
        <v>26.9</v>
      </c>
      <c r="AL51">
        <v>131.1</v>
      </c>
      <c r="AM51">
        <v>0.69</v>
      </c>
      <c r="AN51">
        <v>4.9000000000000004</v>
      </c>
      <c r="AO51">
        <v>6.19</v>
      </c>
      <c r="AP51">
        <v>6.81</v>
      </c>
      <c r="AQ51">
        <v>62.3</v>
      </c>
      <c r="AR51">
        <v>1.88</v>
      </c>
      <c r="AS51">
        <v>28.5</v>
      </c>
      <c r="AT51">
        <v>15.1</v>
      </c>
      <c r="AU51">
        <v>7.52</v>
      </c>
    </row>
    <row r="52" spans="1:47">
      <c r="A52">
        <v>29</v>
      </c>
      <c r="B52">
        <v>25</v>
      </c>
      <c r="C52">
        <v>39</v>
      </c>
      <c r="D52">
        <v>301</v>
      </c>
      <c r="E52">
        <v>0</v>
      </c>
      <c r="F52">
        <v>1</v>
      </c>
      <c r="G52">
        <v>3</v>
      </c>
      <c r="H52">
        <v>7.8</v>
      </c>
      <c r="I52">
        <v>7.5</v>
      </c>
      <c r="J52">
        <v>64.099999999999994</v>
      </c>
      <c r="K52">
        <v>96.2</v>
      </c>
      <c r="L52">
        <v>34</v>
      </c>
      <c r="M52">
        <v>103</v>
      </c>
      <c r="N52">
        <v>3</v>
      </c>
      <c r="O52">
        <v>1</v>
      </c>
      <c r="P52">
        <v>49</v>
      </c>
      <c r="Q52">
        <v>8</v>
      </c>
      <c r="R52">
        <v>16</v>
      </c>
      <c r="S52">
        <v>0</v>
      </c>
      <c r="T52">
        <v>1</v>
      </c>
      <c r="U52" t="s">
        <v>64</v>
      </c>
      <c r="V52">
        <v>16</v>
      </c>
      <c r="W52">
        <v>24.6</v>
      </c>
      <c r="X52">
        <v>335.7</v>
      </c>
      <c r="Y52">
        <v>61.8</v>
      </c>
      <c r="Z52">
        <v>5.4</v>
      </c>
      <c r="AA52">
        <v>0.94</v>
      </c>
      <c r="AB52">
        <v>0.38</v>
      </c>
      <c r="AC52">
        <v>19.899999999999999</v>
      </c>
      <c r="AD52">
        <v>21.2</v>
      </c>
      <c r="AE52">
        <v>33</v>
      </c>
      <c r="AF52">
        <v>225.2</v>
      </c>
      <c r="AG52">
        <v>1.63</v>
      </c>
      <c r="AH52">
        <v>0.56000000000000005</v>
      </c>
      <c r="AI52">
        <v>6.5</v>
      </c>
      <c r="AJ52">
        <v>11.9</v>
      </c>
      <c r="AK52">
        <v>26.9</v>
      </c>
      <c r="AL52">
        <v>110.5</v>
      </c>
      <c r="AM52">
        <v>0.88</v>
      </c>
      <c r="AN52">
        <v>4.0999999999999996</v>
      </c>
      <c r="AO52">
        <v>5.5</v>
      </c>
      <c r="AP52">
        <v>7.63</v>
      </c>
      <c r="AQ52">
        <v>67.3</v>
      </c>
      <c r="AR52">
        <v>2.56</v>
      </c>
      <c r="AS52">
        <v>36.6</v>
      </c>
      <c r="AT52">
        <v>8.1</v>
      </c>
      <c r="AU52">
        <v>3.82</v>
      </c>
    </row>
    <row r="53" spans="1:47">
      <c r="A53">
        <v>27</v>
      </c>
      <c r="B53">
        <v>22</v>
      </c>
      <c r="C53">
        <v>36</v>
      </c>
      <c r="D53">
        <v>269</v>
      </c>
      <c r="E53">
        <v>1</v>
      </c>
      <c r="F53">
        <v>2</v>
      </c>
      <c r="G53">
        <v>15</v>
      </c>
      <c r="H53">
        <v>7.9</v>
      </c>
      <c r="I53">
        <v>7.1</v>
      </c>
      <c r="J53">
        <v>61.1</v>
      </c>
      <c r="K53">
        <v>72.599999999999994</v>
      </c>
      <c r="L53">
        <v>27</v>
      </c>
      <c r="M53">
        <v>110</v>
      </c>
      <c r="N53">
        <v>4.0999999999999996</v>
      </c>
      <c r="O53">
        <v>5</v>
      </c>
      <c r="P53">
        <v>256</v>
      </c>
      <c r="Q53">
        <v>4</v>
      </c>
      <c r="R53">
        <v>11</v>
      </c>
      <c r="S53">
        <v>1</v>
      </c>
      <c r="T53">
        <v>1</v>
      </c>
      <c r="U53" t="s">
        <v>44</v>
      </c>
      <c r="V53">
        <v>16</v>
      </c>
      <c r="W53">
        <v>23.9</v>
      </c>
      <c r="X53">
        <v>290</v>
      </c>
      <c r="Y53">
        <v>59.5</v>
      </c>
      <c r="Z53">
        <v>4.9000000000000004</v>
      </c>
      <c r="AA53">
        <v>1.06</v>
      </c>
      <c r="AB53">
        <v>0.44</v>
      </c>
      <c r="AC53">
        <v>16.600000000000001</v>
      </c>
      <c r="AD53">
        <v>18.399999999999999</v>
      </c>
      <c r="AE53">
        <v>30.7</v>
      </c>
      <c r="AF53">
        <v>200.6</v>
      </c>
      <c r="AG53">
        <v>1.81</v>
      </c>
      <c r="AH53">
        <v>0.63</v>
      </c>
      <c r="AI53">
        <v>6.1</v>
      </c>
      <c r="AJ53">
        <v>10.4</v>
      </c>
      <c r="AK53">
        <v>26.8</v>
      </c>
      <c r="AL53">
        <v>89.4</v>
      </c>
      <c r="AM53">
        <v>0.56000000000000005</v>
      </c>
      <c r="AN53">
        <v>3.3</v>
      </c>
      <c r="AO53">
        <v>4.25</v>
      </c>
      <c r="AP53">
        <v>5.56</v>
      </c>
      <c r="AQ53">
        <v>51.3</v>
      </c>
      <c r="AR53">
        <v>2</v>
      </c>
      <c r="AS53">
        <v>32.5</v>
      </c>
      <c r="AT53">
        <v>8.8000000000000007</v>
      </c>
      <c r="AU53">
        <v>8.1999999999999993</v>
      </c>
    </row>
    <row r="54" spans="1:47">
      <c r="A54" s="2">
        <v>21</v>
      </c>
      <c r="B54" s="2">
        <v>24</v>
      </c>
      <c r="C54" s="2">
        <v>33</v>
      </c>
      <c r="D54" s="2">
        <v>256</v>
      </c>
      <c r="E54" s="2">
        <v>0</v>
      </c>
      <c r="F54" s="2">
        <v>4</v>
      </c>
      <c r="G54" s="2">
        <v>8</v>
      </c>
      <c r="H54" s="2">
        <v>8</v>
      </c>
      <c r="I54" s="2">
        <v>6.9</v>
      </c>
      <c r="J54" s="2">
        <v>72.7</v>
      </c>
      <c r="K54" s="2">
        <v>115.2</v>
      </c>
      <c r="L54" s="2">
        <v>16</v>
      </c>
      <c r="M54" s="2">
        <v>69</v>
      </c>
      <c r="N54" s="2">
        <v>4.3</v>
      </c>
      <c r="O54" s="2">
        <v>5</v>
      </c>
      <c r="P54" s="2">
        <v>250</v>
      </c>
      <c r="Q54" s="2">
        <v>4</v>
      </c>
      <c r="R54" s="2">
        <v>11</v>
      </c>
      <c r="S54" s="2">
        <v>0</v>
      </c>
      <c r="T54" s="2">
        <v>1</v>
      </c>
      <c r="U54" t="s">
        <v>47</v>
      </c>
      <c r="V54">
        <v>16</v>
      </c>
      <c r="W54">
        <v>22.3</v>
      </c>
      <c r="X54">
        <v>328</v>
      </c>
      <c r="Y54">
        <v>65.400000000000006</v>
      </c>
      <c r="Z54">
        <v>5</v>
      </c>
      <c r="AA54">
        <v>1.31</v>
      </c>
      <c r="AB54">
        <v>0.56000000000000005</v>
      </c>
      <c r="AC54">
        <v>20.2</v>
      </c>
      <c r="AD54">
        <v>23.1</v>
      </c>
      <c r="AE54">
        <v>37.799999999999997</v>
      </c>
      <c r="AF54">
        <v>239.3</v>
      </c>
      <c r="AG54">
        <v>1.69</v>
      </c>
      <c r="AH54">
        <v>0.75</v>
      </c>
      <c r="AI54">
        <v>5.9</v>
      </c>
      <c r="AJ54">
        <v>14.4</v>
      </c>
      <c r="AK54">
        <v>24.9</v>
      </c>
      <c r="AL54">
        <v>88.8</v>
      </c>
      <c r="AM54">
        <v>0.31</v>
      </c>
      <c r="AN54">
        <v>3.6</v>
      </c>
      <c r="AO54">
        <v>4.25</v>
      </c>
      <c r="AP54">
        <v>7.44</v>
      </c>
      <c r="AQ54">
        <v>58.9</v>
      </c>
      <c r="AR54">
        <v>1.5</v>
      </c>
      <c r="AS54">
        <v>37.299999999999997</v>
      </c>
      <c r="AT54">
        <v>10.8</v>
      </c>
      <c r="AU54">
        <v>4.84</v>
      </c>
    </row>
    <row r="55" spans="1:47">
      <c r="A55">
        <v>33</v>
      </c>
      <c r="B55">
        <v>34</v>
      </c>
      <c r="C55">
        <v>48</v>
      </c>
      <c r="D55">
        <v>330</v>
      </c>
      <c r="E55">
        <v>1</v>
      </c>
      <c r="F55">
        <v>3</v>
      </c>
      <c r="G55">
        <v>33</v>
      </c>
      <c r="H55">
        <v>7.6</v>
      </c>
      <c r="I55">
        <v>6.5</v>
      </c>
      <c r="J55">
        <v>70.8</v>
      </c>
      <c r="K55">
        <v>95</v>
      </c>
      <c r="L55">
        <v>19</v>
      </c>
      <c r="M55">
        <v>83</v>
      </c>
      <c r="N55">
        <v>4.4000000000000004</v>
      </c>
      <c r="O55">
        <v>5</v>
      </c>
      <c r="P55">
        <v>197</v>
      </c>
      <c r="Q55">
        <v>5</v>
      </c>
      <c r="R55">
        <v>14</v>
      </c>
      <c r="S55">
        <v>2</v>
      </c>
      <c r="T55">
        <v>2</v>
      </c>
      <c r="U55" s="2" t="s">
        <v>71</v>
      </c>
      <c r="V55">
        <f>VLOOKUP($U55,'2016 Def'!$B$2:$AB$33,2,0)</f>
        <v>16</v>
      </c>
      <c r="W55">
        <f>VLOOKUP($U55,'2016 Def'!$B$2:$AB$33,3,0)</f>
        <v>26.4</v>
      </c>
      <c r="X55">
        <f>VLOOKUP($U55,'2016 Def'!$B$2:$AB$33,4,0)</f>
        <v>347.1</v>
      </c>
      <c r="Y55">
        <f>VLOOKUP($U55,'2016 Def'!$B$2:$AB$33,5,0)</f>
        <v>64.099999999999994</v>
      </c>
      <c r="Z55">
        <f>VLOOKUP($U55,'2016 Def'!$B$2:$AB$33,6,0)</f>
        <v>5.4</v>
      </c>
      <c r="AA55">
        <f>VLOOKUP($U55,'2016 Def'!$B$2:$AB$33,7,0)</f>
        <v>1.75</v>
      </c>
      <c r="AB55">
        <f>VLOOKUP($U55,'2016 Def'!$B$2:$AB$33,8,0)</f>
        <v>0.63</v>
      </c>
      <c r="AC55">
        <f>VLOOKUP($U55,'2016 Def'!$B$2:$AB$33,9,0)</f>
        <v>20.6</v>
      </c>
      <c r="AD55">
        <f>VLOOKUP($U55,'2016 Def'!$B$2:$AB$33,10,0)</f>
        <v>22.8</v>
      </c>
      <c r="AE55">
        <f>VLOOKUP($U55,'2016 Def'!$B$2:$AB$33,11,0)</f>
        <v>36.299999999999997</v>
      </c>
      <c r="AF55">
        <f>VLOOKUP($U55,'2016 Def'!$B$2:$AB$33,12,0)</f>
        <v>249.2</v>
      </c>
      <c r="AG55">
        <f>VLOOKUP($U55,'2016 Def'!$B$2:$AB$33,13,0)</f>
        <v>1.31</v>
      </c>
      <c r="AH55">
        <f>VLOOKUP($U55,'2016 Def'!$B$2:$AB$33,14,0)</f>
        <v>1.1299999999999999</v>
      </c>
      <c r="AI55">
        <f>VLOOKUP($U55,'2016 Def'!$B$2:$AB$33,15,0)</f>
        <v>6.5</v>
      </c>
      <c r="AJ55">
        <f>VLOOKUP($U55,'2016 Def'!$B$2:$AB$33,16,0)</f>
        <v>12.8</v>
      </c>
      <c r="AK55">
        <f>VLOOKUP($U55,'2016 Def'!$B$2:$AB$33,17,0)</f>
        <v>25.6</v>
      </c>
      <c r="AL55">
        <f>VLOOKUP($U55,'2016 Def'!$B$2:$AB$33,18,0)</f>
        <v>97.9</v>
      </c>
      <c r="AM55">
        <f>VLOOKUP($U55,'2016 Def'!$B$2:$AB$33,19,0)</f>
        <v>1.25</v>
      </c>
      <c r="AN55">
        <f>VLOOKUP($U55,'2016 Def'!$B$2:$AB$33,20,0)</f>
        <v>3.8</v>
      </c>
      <c r="AO55">
        <f>VLOOKUP($U55,'2016 Def'!$B$2:$AB$33,21,0)</f>
        <v>6.13</v>
      </c>
      <c r="AP55">
        <f>VLOOKUP($U55,'2016 Def'!$B$2:$AB$33,22,0)</f>
        <v>7.44</v>
      </c>
      <c r="AQ55">
        <f>VLOOKUP($U55,'2016 Def'!$B$2:$AB$33,23,0)</f>
        <v>52.3</v>
      </c>
      <c r="AR55">
        <f>VLOOKUP($U55,'2016 Def'!$B$2:$AB$33,24,0)</f>
        <v>1.69</v>
      </c>
      <c r="AS55">
        <f>VLOOKUP($U55,'2016 Def'!$B$2:$AB$33,25,0)</f>
        <v>39.799999999999997</v>
      </c>
      <c r="AT55">
        <f>VLOOKUP($U55,'2016 Def'!$B$2:$AB$33,26,0)</f>
        <v>14.5</v>
      </c>
      <c r="AU55">
        <f>VLOOKUP($U55,'2016 Def'!$B$2:$AB$33,27,0)</f>
        <v>4.49</v>
      </c>
    </row>
    <row r="56" spans="1:47">
      <c r="A56">
        <v>12</v>
      </c>
      <c r="B56">
        <v>20</v>
      </c>
      <c r="C56">
        <v>37</v>
      </c>
      <c r="D56">
        <v>172</v>
      </c>
      <c r="E56">
        <v>0</v>
      </c>
      <c r="F56">
        <v>4</v>
      </c>
      <c r="G56">
        <v>14</v>
      </c>
      <c r="H56">
        <v>5</v>
      </c>
      <c r="I56">
        <v>4.2</v>
      </c>
      <c r="J56">
        <v>54.1</v>
      </c>
      <c r="K56">
        <v>66.5</v>
      </c>
      <c r="L56">
        <v>19</v>
      </c>
      <c r="M56">
        <v>119</v>
      </c>
      <c r="N56">
        <v>6.3</v>
      </c>
      <c r="O56">
        <v>6</v>
      </c>
      <c r="P56">
        <v>285</v>
      </c>
      <c r="Q56">
        <v>3</v>
      </c>
      <c r="R56">
        <v>14</v>
      </c>
      <c r="S56">
        <v>0</v>
      </c>
      <c r="T56">
        <v>0</v>
      </c>
      <c r="U56" s="2" t="s">
        <v>43</v>
      </c>
      <c r="V56">
        <f>VLOOKUP($U56,'2016 Def'!$B$2:$AB$33,2,0)</f>
        <v>16</v>
      </c>
      <c r="W56">
        <f>VLOOKUP($U56,'2016 Def'!$B$2:$AB$33,3,0)</f>
        <v>20.5</v>
      </c>
      <c r="X56">
        <f>VLOOKUP($U56,'2016 Def'!$B$2:$AB$33,4,0)</f>
        <v>301.3</v>
      </c>
      <c r="Y56">
        <f>VLOOKUP($U56,'2016 Def'!$B$2:$AB$33,5,0)</f>
        <v>59.4</v>
      </c>
      <c r="Z56">
        <f>VLOOKUP($U56,'2016 Def'!$B$2:$AB$33,6,0)</f>
        <v>5.0999999999999996</v>
      </c>
      <c r="AA56">
        <f>VLOOKUP($U56,'2016 Def'!$B$2:$AB$33,7,0)</f>
        <v>1.06</v>
      </c>
      <c r="AB56">
        <f>VLOOKUP($U56,'2016 Def'!$B$2:$AB$33,8,0)</f>
        <v>0.38</v>
      </c>
      <c r="AC56">
        <f>VLOOKUP($U56,'2016 Def'!$B$2:$AB$33,9,0)</f>
        <v>17</v>
      </c>
      <c r="AD56">
        <f>VLOOKUP($U56,'2016 Def'!$B$2:$AB$33,10,0)</f>
        <v>19.899999999999999</v>
      </c>
      <c r="AE56">
        <f>VLOOKUP($U56,'2016 Def'!$B$2:$AB$33,11,0)</f>
        <v>32.6</v>
      </c>
      <c r="AF56">
        <f>VLOOKUP($U56,'2016 Def'!$B$2:$AB$33,12,0)</f>
        <v>201.6</v>
      </c>
      <c r="AG56">
        <f>VLOOKUP($U56,'2016 Def'!$B$2:$AB$33,13,0)</f>
        <v>1.25</v>
      </c>
      <c r="AH56">
        <f>VLOOKUP($U56,'2016 Def'!$B$2:$AB$33,14,0)</f>
        <v>0.69</v>
      </c>
      <c r="AI56">
        <f>VLOOKUP($U56,'2016 Def'!$B$2:$AB$33,15,0)</f>
        <v>5.8</v>
      </c>
      <c r="AJ56">
        <f>VLOOKUP($U56,'2016 Def'!$B$2:$AB$33,16,0)</f>
        <v>9.81</v>
      </c>
      <c r="AK56">
        <f>VLOOKUP($U56,'2016 Def'!$B$2:$AB$33,17,0)</f>
        <v>24.8</v>
      </c>
      <c r="AL56">
        <f>VLOOKUP($U56,'2016 Def'!$B$2:$AB$33,18,0)</f>
        <v>99.7</v>
      </c>
      <c r="AM56">
        <f>VLOOKUP($U56,'2016 Def'!$B$2:$AB$33,19,0)</f>
        <v>0.81</v>
      </c>
      <c r="AN56">
        <f>VLOOKUP($U56,'2016 Def'!$B$2:$AB$33,20,0)</f>
        <v>4</v>
      </c>
      <c r="AO56">
        <f>VLOOKUP($U56,'2016 Def'!$B$2:$AB$33,21,0)</f>
        <v>5.44</v>
      </c>
      <c r="AP56">
        <f>VLOOKUP($U56,'2016 Def'!$B$2:$AB$33,22,0)</f>
        <v>7.13</v>
      </c>
      <c r="AQ56">
        <f>VLOOKUP($U56,'2016 Def'!$B$2:$AB$33,23,0)</f>
        <v>59.3</v>
      </c>
      <c r="AR56">
        <f>VLOOKUP($U56,'2016 Def'!$B$2:$AB$33,24,0)</f>
        <v>1.75</v>
      </c>
      <c r="AS56">
        <f>VLOOKUP($U56,'2016 Def'!$B$2:$AB$33,25,0)</f>
        <v>31.7</v>
      </c>
      <c r="AT56">
        <f>VLOOKUP($U56,'2016 Def'!$B$2:$AB$33,26,0)</f>
        <v>9.1</v>
      </c>
      <c r="AU56">
        <f>VLOOKUP($U56,'2016 Def'!$B$2:$AB$33,27,0)</f>
        <v>5.56</v>
      </c>
    </row>
    <row r="57" spans="1:47">
      <c r="A57">
        <v>24</v>
      </c>
      <c r="B57">
        <v>25</v>
      </c>
      <c r="C57">
        <v>33</v>
      </c>
      <c r="D57">
        <v>221</v>
      </c>
      <c r="E57">
        <v>0</v>
      </c>
      <c r="F57">
        <v>2</v>
      </c>
      <c r="G57">
        <v>16</v>
      </c>
      <c r="H57">
        <v>7.2</v>
      </c>
      <c r="I57">
        <v>6.3</v>
      </c>
      <c r="J57">
        <v>75.8</v>
      </c>
      <c r="K57">
        <v>103.2</v>
      </c>
      <c r="L57">
        <v>27</v>
      </c>
      <c r="M57">
        <v>72</v>
      </c>
      <c r="N57">
        <v>2.7</v>
      </c>
      <c r="O57">
        <v>4</v>
      </c>
      <c r="P57">
        <v>172</v>
      </c>
      <c r="Q57">
        <v>7</v>
      </c>
      <c r="R57">
        <v>15</v>
      </c>
      <c r="S57">
        <v>0</v>
      </c>
      <c r="T57">
        <v>1</v>
      </c>
      <c r="U57" s="2" t="s">
        <v>63</v>
      </c>
      <c r="V57">
        <f>VLOOKUP($U57,'2016 Def'!$B$2:$AB$33,2,0)</f>
        <v>16</v>
      </c>
      <c r="W57">
        <f>VLOOKUP($U57,'2016 Def'!$B$2:$AB$33,3,0)</f>
        <v>25.6</v>
      </c>
      <c r="X57">
        <f>VLOOKUP($U57,'2016 Def'!$B$2:$AB$33,4,0)</f>
        <v>342.4</v>
      </c>
      <c r="Y57">
        <f>VLOOKUP($U57,'2016 Def'!$B$2:$AB$33,5,0)</f>
        <v>62.5</v>
      </c>
      <c r="Z57">
        <f>VLOOKUP($U57,'2016 Def'!$B$2:$AB$33,6,0)</f>
        <v>5.5</v>
      </c>
      <c r="AA57">
        <f>VLOOKUP($U57,'2016 Def'!$B$2:$AB$33,7,0)</f>
        <v>0.88</v>
      </c>
      <c r="AB57">
        <f>VLOOKUP($U57,'2016 Def'!$B$2:$AB$33,8,0)</f>
        <v>0.38</v>
      </c>
      <c r="AC57">
        <f>VLOOKUP($U57,'2016 Def'!$B$2:$AB$33,9,0)</f>
        <v>19.899999999999999</v>
      </c>
      <c r="AD57">
        <f>VLOOKUP($U57,'2016 Def'!$B$2:$AB$33,10,0)</f>
        <v>21.7</v>
      </c>
      <c r="AE57">
        <f>VLOOKUP($U57,'2016 Def'!$B$2:$AB$33,11,0)</f>
        <v>34.1</v>
      </c>
      <c r="AF57">
        <f>VLOOKUP($U57,'2016 Def'!$B$2:$AB$33,12,0)</f>
        <v>243.6</v>
      </c>
      <c r="AG57">
        <f>VLOOKUP($U57,'2016 Def'!$B$2:$AB$33,13,0)</f>
        <v>1.88</v>
      </c>
      <c r="AH57">
        <f>VLOOKUP($U57,'2016 Def'!$B$2:$AB$33,14,0)</f>
        <v>0.5</v>
      </c>
      <c r="AI57">
        <f>VLOOKUP($U57,'2016 Def'!$B$2:$AB$33,15,0)</f>
        <v>6.8</v>
      </c>
      <c r="AJ57">
        <f>VLOOKUP($U57,'2016 Def'!$B$2:$AB$33,16,0)</f>
        <v>12.7</v>
      </c>
      <c r="AK57">
        <f>VLOOKUP($U57,'2016 Def'!$B$2:$AB$33,17,0)</f>
        <v>26.8</v>
      </c>
      <c r="AL57">
        <f>VLOOKUP($U57,'2016 Def'!$B$2:$AB$33,18,0)</f>
        <v>98.8</v>
      </c>
      <c r="AM57">
        <f>VLOOKUP($U57,'2016 Def'!$B$2:$AB$33,19,0)</f>
        <v>0.69</v>
      </c>
      <c r="AN57">
        <f>VLOOKUP($U57,'2016 Def'!$B$2:$AB$33,20,0)</f>
        <v>3.7</v>
      </c>
      <c r="AO57">
        <f>VLOOKUP($U57,'2016 Def'!$B$2:$AB$33,21,0)</f>
        <v>5.38</v>
      </c>
      <c r="AP57">
        <f>VLOOKUP($U57,'2016 Def'!$B$2:$AB$33,22,0)</f>
        <v>4.63</v>
      </c>
      <c r="AQ57">
        <f>VLOOKUP($U57,'2016 Def'!$B$2:$AB$33,23,0)</f>
        <v>40.700000000000003</v>
      </c>
      <c r="AR57">
        <f>VLOOKUP($U57,'2016 Def'!$B$2:$AB$33,24,0)</f>
        <v>1.81</v>
      </c>
      <c r="AS57">
        <f>VLOOKUP($U57,'2016 Def'!$B$2:$AB$33,25,0)</f>
        <v>37.700000000000003</v>
      </c>
      <c r="AT57">
        <f>VLOOKUP($U57,'2016 Def'!$B$2:$AB$33,26,0)</f>
        <v>7.1</v>
      </c>
      <c r="AU57">
        <f>VLOOKUP($U57,'2016 Def'!$B$2:$AB$33,27,0)</f>
        <v>-3.5</v>
      </c>
    </row>
    <row r="58" spans="1:47">
      <c r="A58">
        <v>14</v>
      </c>
      <c r="B58">
        <v>30</v>
      </c>
      <c r="C58">
        <v>50</v>
      </c>
      <c r="D58">
        <v>270</v>
      </c>
      <c r="E58">
        <v>1</v>
      </c>
      <c r="F58">
        <v>4</v>
      </c>
      <c r="G58">
        <v>17</v>
      </c>
      <c r="H58">
        <v>5.7</v>
      </c>
      <c r="I58">
        <v>5</v>
      </c>
      <c r="J58">
        <v>60</v>
      </c>
      <c r="K58">
        <v>79.599999999999994</v>
      </c>
      <c r="L58">
        <v>18</v>
      </c>
      <c r="M58">
        <v>87</v>
      </c>
      <c r="N58">
        <v>4.8</v>
      </c>
      <c r="O58">
        <v>6</v>
      </c>
      <c r="P58">
        <v>257</v>
      </c>
      <c r="Q58">
        <v>8</v>
      </c>
      <c r="R58">
        <v>17</v>
      </c>
      <c r="S58">
        <v>2</v>
      </c>
      <c r="T58">
        <v>3</v>
      </c>
      <c r="U58" s="2" t="s">
        <v>51</v>
      </c>
      <c r="V58">
        <f>VLOOKUP($U58,'2016 Def'!$B$2:$AB$33,2,0)</f>
        <v>16</v>
      </c>
      <c r="W58">
        <f>VLOOKUP($U58,'2016 Def'!$B$2:$AB$33,3,0)</f>
        <v>20.399999999999999</v>
      </c>
      <c r="X58">
        <f>VLOOKUP($U58,'2016 Def'!$B$2:$AB$33,4,0)</f>
        <v>342.6</v>
      </c>
      <c r="Y58">
        <f>VLOOKUP($U58,'2016 Def'!$B$2:$AB$33,5,0)</f>
        <v>62.3</v>
      </c>
      <c r="Z58">
        <f>VLOOKUP($U58,'2016 Def'!$B$2:$AB$33,6,0)</f>
        <v>5.5</v>
      </c>
      <c r="AA58">
        <f>VLOOKUP($U58,'2016 Def'!$B$2:$AB$33,7,0)</f>
        <v>1.44</v>
      </c>
      <c r="AB58">
        <f>VLOOKUP($U58,'2016 Def'!$B$2:$AB$33,8,0)</f>
        <v>0.63</v>
      </c>
      <c r="AC58">
        <f>VLOOKUP($U58,'2016 Def'!$B$2:$AB$33,9,0)</f>
        <v>19.600000000000001</v>
      </c>
      <c r="AD58">
        <f>VLOOKUP($U58,'2016 Def'!$B$2:$AB$33,10,0)</f>
        <v>23.8</v>
      </c>
      <c r="AE58">
        <f>VLOOKUP($U58,'2016 Def'!$B$2:$AB$33,11,0)</f>
        <v>36.9</v>
      </c>
      <c r="AF58">
        <f>VLOOKUP($U58,'2016 Def'!$B$2:$AB$33,12,0)</f>
        <v>242.6</v>
      </c>
      <c r="AG58">
        <f>VLOOKUP($U58,'2016 Def'!$B$2:$AB$33,13,0)</f>
        <v>1.25</v>
      </c>
      <c r="AH58">
        <f>VLOOKUP($U58,'2016 Def'!$B$2:$AB$33,14,0)</f>
        <v>0.81</v>
      </c>
      <c r="AI58">
        <f>VLOOKUP($U58,'2016 Def'!$B$2:$AB$33,15,0)</f>
        <v>6.2</v>
      </c>
      <c r="AJ58">
        <f>VLOOKUP($U58,'2016 Def'!$B$2:$AB$33,16,0)</f>
        <v>11.5</v>
      </c>
      <c r="AK58">
        <f>VLOOKUP($U58,'2016 Def'!$B$2:$AB$33,17,0)</f>
        <v>23.1</v>
      </c>
      <c r="AL58">
        <f>VLOOKUP($U58,'2016 Def'!$B$2:$AB$33,18,0)</f>
        <v>100</v>
      </c>
      <c r="AM58">
        <f>VLOOKUP($U58,'2016 Def'!$B$2:$AB$33,19,0)</f>
        <v>0.94</v>
      </c>
      <c r="AN58">
        <f>VLOOKUP($U58,'2016 Def'!$B$2:$AB$33,20,0)</f>
        <v>4.3</v>
      </c>
      <c r="AO58">
        <f>VLOOKUP($U58,'2016 Def'!$B$2:$AB$33,21,0)</f>
        <v>5.94</v>
      </c>
      <c r="AP58">
        <f>VLOOKUP($U58,'2016 Def'!$B$2:$AB$33,22,0)</f>
        <v>6.81</v>
      </c>
      <c r="AQ58">
        <f>VLOOKUP($U58,'2016 Def'!$B$2:$AB$33,23,0)</f>
        <v>57.5</v>
      </c>
      <c r="AR58">
        <f>VLOOKUP($U58,'2016 Def'!$B$2:$AB$33,24,0)</f>
        <v>2.13</v>
      </c>
      <c r="AS58">
        <f>VLOOKUP($U58,'2016 Def'!$B$2:$AB$33,25,0)</f>
        <v>34.5</v>
      </c>
      <c r="AT58">
        <f>VLOOKUP($U58,'2016 Def'!$B$2:$AB$33,26,0)</f>
        <v>11.9</v>
      </c>
      <c r="AU58">
        <f>VLOOKUP($U58,'2016 Def'!$B$2:$AB$33,27,0)</f>
        <v>0.82</v>
      </c>
    </row>
    <row r="59" spans="1:47">
      <c r="A59">
        <v>26</v>
      </c>
      <c r="B59">
        <v>19</v>
      </c>
      <c r="C59">
        <v>23</v>
      </c>
      <c r="D59">
        <v>223</v>
      </c>
      <c r="E59">
        <v>0</v>
      </c>
      <c r="F59">
        <v>1</v>
      </c>
      <c r="G59">
        <v>1</v>
      </c>
      <c r="H59">
        <v>9.6999999999999993</v>
      </c>
      <c r="I59">
        <v>9.3000000000000007</v>
      </c>
      <c r="J59">
        <v>82.6</v>
      </c>
      <c r="K59">
        <v>107.1</v>
      </c>
      <c r="L59">
        <v>40</v>
      </c>
      <c r="M59">
        <v>183</v>
      </c>
      <c r="N59">
        <v>4.5999999999999996</v>
      </c>
      <c r="O59">
        <v>3</v>
      </c>
      <c r="P59">
        <v>122</v>
      </c>
      <c r="Q59">
        <v>7</v>
      </c>
      <c r="R59">
        <v>13</v>
      </c>
      <c r="S59">
        <v>0</v>
      </c>
      <c r="T59">
        <v>0</v>
      </c>
      <c r="U59" s="2" t="s">
        <v>39</v>
      </c>
      <c r="V59">
        <f>VLOOKUP($U59,'2016 Def'!$B$2:$AB$33,2,0)</f>
        <v>16</v>
      </c>
      <c r="W59">
        <f>VLOOKUP($U59,'2016 Def'!$B$2:$AB$33,3,0)</f>
        <v>24.1</v>
      </c>
      <c r="X59">
        <f>VLOOKUP($U59,'2016 Def'!$B$2:$AB$33,4,0)</f>
        <v>375.1</v>
      </c>
      <c r="Y59">
        <f>VLOOKUP($U59,'2016 Def'!$B$2:$AB$33,5,0)</f>
        <v>61.7</v>
      </c>
      <c r="Z59">
        <f>VLOOKUP($U59,'2016 Def'!$B$2:$AB$33,6,0)</f>
        <v>6.1</v>
      </c>
      <c r="AA59">
        <f>VLOOKUP($U59,'2016 Def'!$B$2:$AB$33,7,0)</f>
        <v>1.88</v>
      </c>
      <c r="AB59">
        <f>VLOOKUP($U59,'2016 Def'!$B$2:$AB$33,8,0)</f>
        <v>0.88</v>
      </c>
      <c r="AC59">
        <f>VLOOKUP($U59,'2016 Def'!$B$2:$AB$33,9,0)</f>
        <v>19.899999999999999</v>
      </c>
      <c r="AD59">
        <f>VLOOKUP($U59,'2016 Def'!$B$2:$AB$33,10,0)</f>
        <v>20.5</v>
      </c>
      <c r="AE59">
        <f>VLOOKUP($U59,'2016 Def'!$B$2:$AB$33,11,0)</f>
        <v>33.799999999999997</v>
      </c>
      <c r="AF59">
        <f>VLOOKUP($U59,'2016 Def'!$B$2:$AB$33,12,0)</f>
        <v>257.5</v>
      </c>
      <c r="AG59">
        <f>VLOOKUP($U59,'2016 Def'!$B$2:$AB$33,13,0)</f>
        <v>1.69</v>
      </c>
      <c r="AH59">
        <f>VLOOKUP($U59,'2016 Def'!$B$2:$AB$33,14,0)</f>
        <v>1</v>
      </c>
      <c r="AI59">
        <f>VLOOKUP($U59,'2016 Def'!$B$2:$AB$33,15,0)</f>
        <v>7.3</v>
      </c>
      <c r="AJ59">
        <f>VLOOKUP($U59,'2016 Def'!$B$2:$AB$33,16,0)</f>
        <v>11.8</v>
      </c>
      <c r="AK59">
        <f>VLOOKUP($U59,'2016 Def'!$B$2:$AB$33,17,0)</f>
        <v>26.3</v>
      </c>
      <c r="AL59">
        <f>VLOOKUP($U59,'2016 Def'!$B$2:$AB$33,18,0)</f>
        <v>117.6</v>
      </c>
      <c r="AM59">
        <f>VLOOKUP($U59,'2016 Def'!$B$2:$AB$33,19,0)</f>
        <v>1.1299999999999999</v>
      </c>
      <c r="AN59">
        <f>VLOOKUP($U59,'2016 Def'!$B$2:$AB$33,20,0)</f>
        <v>4.5</v>
      </c>
      <c r="AO59">
        <f>VLOOKUP($U59,'2016 Def'!$B$2:$AB$33,21,0)</f>
        <v>5.88</v>
      </c>
      <c r="AP59">
        <f>VLOOKUP($U59,'2016 Def'!$B$2:$AB$33,22,0)</f>
        <v>7.19</v>
      </c>
      <c r="AQ59">
        <f>VLOOKUP($U59,'2016 Def'!$B$2:$AB$33,23,0)</f>
        <v>66.400000000000006</v>
      </c>
      <c r="AR59">
        <f>VLOOKUP($U59,'2016 Def'!$B$2:$AB$33,24,0)</f>
        <v>2.25</v>
      </c>
      <c r="AS59">
        <f>VLOOKUP($U59,'2016 Def'!$B$2:$AB$33,25,0)</f>
        <v>35.299999999999997</v>
      </c>
      <c r="AT59">
        <f>VLOOKUP($U59,'2016 Def'!$B$2:$AB$33,26,0)</f>
        <v>14.2</v>
      </c>
      <c r="AU59">
        <f>VLOOKUP($U59,'2016 Def'!$B$2:$AB$33,27,0)</f>
        <v>-1.76</v>
      </c>
    </row>
    <row r="60" spans="1:47">
      <c r="A60">
        <v>27</v>
      </c>
      <c r="B60">
        <v>17</v>
      </c>
      <c r="C60">
        <v>24</v>
      </c>
      <c r="D60">
        <v>214</v>
      </c>
      <c r="E60">
        <v>0</v>
      </c>
      <c r="F60">
        <v>0</v>
      </c>
      <c r="G60">
        <v>0</v>
      </c>
      <c r="H60">
        <v>8.9</v>
      </c>
      <c r="I60">
        <v>8.9</v>
      </c>
      <c r="J60">
        <v>70.8</v>
      </c>
      <c r="K60">
        <v>126</v>
      </c>
      <c r="L60">
        <v>28</v>
      </c>
      <c r="M60">
        <v>112</v>
      </c>
      <c r="N60">
        <v>4</v>
      </c>
      <c r="O60">
        <v>4</v>
      </c>
      <c r="P60">
        <v>191</v>
      </c>
      <c r="Q60">
        <v>3</v>
      </c>
      <c r="R60">
        <v>9</v>
      </c>
      <c r="S60">
        <v>0</v>
      </c>
      <c r="T60">
        <v>0</v>
      </c>
      <c r="U60" s="2" t="s">
        <v>68</v>
      </c>
      <c r="V60">
        <f>VLOOKUP($U60,'2016 Def'!$B$2:$AB$33,2,0)</f>
        <v>16</v>
      </c>
      <c r="W60">
        <f>VLOOKUP($U60,'2016 Def'!$B$2:$AB$33,3,0)</f>
        <v>28.4</v>
      </c>
      <c r="X60">
        <f>VLOOKUP($U60,'2016 Def'!$B$2:$AB$33,4,0)</f>
        <v>375.4</v>
      </c>
      <c r="Y60">
        <f>VLOOKUP($U60,'2016 Def'!$B$2:$AB$33,5,0)</f>
        <v>63</v>
      </c>
      <c r="Z60">
        <f>VLOOKUP($U60,'2016 Def'!$B$2:$AB$33,6,0)</f>
        <v>6</v>
      </c>
      <c r="AA60">
        <f>VLOOKUP($U60,'2016 Def'!$B$2:$AB$33,7,0)</f>
        <v>1.31</v>
      </c>
      <c r="AB60">
        <f>VLOOKUP($U60,'2016 Def'!$B$2:$AB$33,8,0)</f>
        <v>0.75</v>
      </c>
      <c r="AC60">
        <f>VLOOKUP($U60,'2016 Def'!$B$2:$AB$33,9,0)</f>
        <v>22.1</v>
      </c>
      <c r="AD60">
        <f>VLOOKUP($U60,'2016 Def'!$B$2:$AB$33,10,0)</f>
        <v>23.6</v>
      </c>
      <c r="AE60">
        <f>VLOOKUP($U60,'2016 Def'!$B$2:$AB$33,11,0)</f>
        <v>36.4</v>
      </c>
      <c r="AF60">
        <f>VLOOKUP($U60,'2016 Def'!$B$2:$AB$33,12,0)</f>
        <v>273.8</v>
      </c>
      <c r="AG60">
        <f>VLOOKUP($U60,'2016 Def'!$B$2:$AB$33,13,0)</f>
        <v>1.69</v>
      </c>
      <c r="AH60">
        <f>VLOOKUP($U60,'2016 Def'!$B$2:$AB$33,14,0)</f>
        <v>0.56000000000000005</v>
      </c>
      <c r="AI60">
        <f>VLOOKUP($U60,'2016 Def'!$B$2:$AB$33,15,0)</f>
        <v>7.2</v>
      </c>
      <c r="AJ60">
        <f>VLOOKUP($U60,'2016 Def'!$B$2:$AB$33,16,0)</f>
        <v>14.4</v>
      </c>
      <c r="AK60">
        <f>VLOOKUP($U60,'2016 Def'!$B$2:$AB$33,17,0)</f>
        <v>24.8</v>
      </c>
      <c r="AL60">
        <f>VLOOKUP($U60,'2016 Def'!$B$2:$AB$33,18,0)</f>
        <v>101.6</v>
      </c>
      <c r="AM60">
        <f>VLOOKUP($U60,'2016 Def'!$B$2:$AB$33,19,0)</f>
        <v>1.19</v>
      </c>
      <c r="AN60">
        <f>VLOOKUP($U60,'2016 Def'!$B$2:$AB$33,20,0)</f>
        <v>4.0999999999999996</v>
      </c>
      <c r="AO60">
        <f>VLOOKUP($U60,'2016 Def'!$B$2:$AB$33,21,0)</f>
        <v>5.69</v>
      </c>
      <c r="AP60">
        <f>VLOOKUP($U60,'2016 Def'!$B$2:$AB$33,22,0)</f>
        <v>6.5</v>
      </c>
      <c r="AQ60">
        <f>VLOOKUP($U60,'2016 Def'!$B$2:$AB$33,23,0)</f>
        <v>55.1</v>
      </c>
      <c r="AR60">
        <f>VLOOKUP($U60,'2016 Def'!$B$2:$AB$33,24,0)</f>
        <v>2</v>
      </c>
      <c r="AS60">
        <f>VLOOKUP($U60,'2016 Def'!$B$2:$AB$33,25,0)</f>
        <v>45.3</v>
      </c>
      <c r="AT60">
        <f>VLOOKUP($U60,'2016 Def'!$B$2:$AB$33,26,0)</f>
        <v>12.2</v>
      </c>
      <c r="AU60">
        <f>VLOOKUP($U60,'2016 Def'!$B$2:$AB$33,27,0)</f>
        <v>-3.85</v>
      </c>
    </row>
    <row r="61" spans="1:47">
      <c r="A61">
        <v>30</v>
      </c>
      <c r="B61">
        <v>25</v>
      </c>
      <c r="C61">
        <v>41</v>
      </c>
      <c r="D61">
        <v>334</v>
      </c>
      <c r="E61">
        <v>0</v>
      </c>
      <c r="F61">
        <v>3</v>
      </c>
      <c r="G61">
        <v>16</v>
      </c>
      <c r="H61">
        <v>8.5</v>
      </c>
      <c r="I61">
        <v>7.6</v>
      </c>
      <c r="J61">
        <v>61</v>
      </c>
      <c r="K61">
        <v>111.2</v>
      </c>
      <c r="L61">
        <v>27</v>
      </c>
      <c r="M61">
        <v>88</v>
      </c>
      <c r="N61">
        <v>3.3</v>
      </c>
      <c r="O61">
        <v>5</v>
      </c>
      <c r="P61">
        <v>245</v>
      </c>
      <c r="Q61">
        <v>7</v>
      </c>
      <c r="R61">
        <v>16</v>
      </c>
      <c r="S61">
        <v>0</v>
      </c>
      <c r="T61">
        <v>0</v>
      </c>
      <c r="U61" s="2" t="s">
        <v>42</v>
      </c>
      <c r="V61">
        <f>VLOOKUP($U61,'2016 Def'!$B$2:$AB$33,2,0)</f>
        <v>16</v>
      </c>
      <c r="W61">
        <f>VLOOKUP($U61,'2016 Def'!$B$2:$AB$33,3,0)</f>
        <v>24.5</v>
      </c>
      <c r="X61">
        <f>VLOOKUP($U61,'2016 Def'!$B$2:$AB$33,4,0)</f>
        <v>382.9</v>
      </c>
      <c r="Y61">
        <f>VLOOKUP($U61,'2016 Def'!$B$2:$AB$33,5,0)</f>
        <v>64</v>
      </c>
      <c r="Z61">
        <f>VLOOKUP($U61,'2016 Def'!$B$2:$AB$33,6,0)</f>
        <v>6</v>
      </c>
      <c r="AA61">
        <f>VLOOKUP($U61,'2016 Def'!$B$2:$AB$33,7,0)</f>
        <v>1.06</v>
      </c>
      <c r="AB61">
        <f>VLOOKUP($U61,'2016 Def'!$B$2:$AB$33,8,0)</f>
        <v>0.56000000000000005</v>
      </c>
      <c r="AC61">
        <f>VLOOKUP($U61,'2016 Def'!$B$2:$AB$33,9,0)</f>
        <v>22.1</v>
      </c>
      <c r="AD61">
        <f>VLOOKUP($U61,'2016 Def'!$B$2:$AB$33,10,0)</f>
        <v>23.6</v>
      </c>
      <c r="AE61">
        <f>VLOOKUP($U61,'2016 Def'!$B$2:$AB$33,11,0)</f>
        <v>36.4</v>
      </c>
      <c r="AF61">
        <f>VLOOKUP($U61,'2016 Def'!$B$2:$AB$33,12,0)</f>
        <v>262.5</v>
      </c>
      <c r="AG61">
        <f>VLOOKUP($U61,'2016 Def'!$B$2:$AB$33,13,0)</f>
        <v>1.69</v>
      </c>
      <c r="AH61">
        <f>VLOOKUP($U61,'2016 Def'!$B$2:$AB$33,14,0)</f>
        <v>0.5</v>
      </c>
      <c r="AI61">
        <f>VLOOKUP($U61,'2016 Def'!$B$2:$AB$33,15,0)</f>
        <v>6.8</v>
      </c>
      <c r="AJ61">
        <f>VLOOKUP($U61,'2016 Def'!$B$2:$AB$33,16,0)</f>
        <v>14.1</v>
      </c>
      <c r="AK61">
        <f>VLOOKUP($U61,'2016 Def'!$B$2:$AB$33,17,0)</f>
        <v>25.6</v>
      </c>
      <c r="AL61">
        <f>VLOOKUP($U61,'2016 Def'!$B$2:$AB$33,18,0)</f>
        <v>120.4</v>
      </c>
      <c r="AM61">
        <f>VLOOKUP($U61,'2016 Def'!$B$2:$AB$33,19,0)</f>
        <v>0.75</v>
      </c>
      <c r="AN61">
        <f>VLOOKUP($U61,'2016 Def'!$B$2:$AB$33,20,0)</f>
        <v>4.7</v>
      </c>
      <c r="AO61">
        <f>VLOOKUP($U61,'2016 Def'!$B$2:$AB$33,21,0)</f>
        <v>5.81</v>
      </c>
      <c r="AP61">
        <f>VLOOKUP($U61,'2016 Def'!$B$2:$AB$33,22,0)</f>
        <v>7.81</v>
      </c>
      <c r="AQ61">
        <f>VLOOKUP($U61,'2016 Def'!$B$2:$AB$33,23,0)</f>
        <v>72.2</v>
      </c>
      <c r="AR61">
        <f>VLOOKUP($U61,'2016 Def'!$B$2:$AB$33,24,0)</f>
        <v>2.19</v>
      </c>
      <c r="AS61">
        <f>VLOOKUP($U61,'2016 Def'!$B$2:$AB$33,25,0)</f>
        <v>41.5</v>
      </c>
      <c r="AT61">
        <f>VLOOKUP($U61,'2016 Def'!$B$2:$AB$33,26,0)</f>
        <v>9.6999999999999993</v>
      </c>
      <c r="AU61">
        <f>VLOOKUP($U61,'2016 Def'!$B$2:$AB$33,27,0)</f>
        <v>-2.93</v>
      </c>
    </row>
    <row r="62" spans="1:47">
      <c r="A62">
        <v>19</v>
      </c>
      <c r="B62">
        <v>20</v>
      </c>
      <c r="C62">
        <v>33</v>
      </c>
      <c r="D62">
        <v>169</v>
      </c>
      <c r="E62">
        <v>0</v>
      </c>
      <c r="F62">
        <v>2</v>
      </c>
      <c r="G62">
        <v>18</v>
      </c>
      <c r="H62">
        <v>5.7</v>
      </c>
      <c r="I62">
        <v>4.8</v>
      </c>
      <c r="J62">
        <v>60.6</v>
      </c>
      <c r="K62">
        <v>84</v>
      </c>
      <c r="L62">
        <v>22</v>
      </c>
      <c r="M62">
        <v>62</v>
      </c>
      <c r="N62">
        <v>2.8</v>
      </c>
      <c r="O62">
        <v>7</v>
      </c>
      <c r="P62">
        <v>353</v>
      </c>
      <c r="Q62">
        <v>1</v>
      </c>
      <c r="R62">
        <v>14</v>
      </c>
      <c r="S62">
        <v>1</v>
      </c>
      <c r="T62">
        <v>1</v>
      </c>
      <c r="U62" s="2" t="s">
        <v>38</v>
      </c>
      <c r="V62">
        <f>VLOOKUP($U62,'2016 Def'!$B$2:$AB$33,2,0)</f>
        <v>16</v>
      </c>
      <c r="W62">
        <f>VLOOKUP($U62,'2016 Def'!$B$2:$AB$33,3,0)</f>
        <v>25</v>
      </c>
      <c r="X62">
        <f>VLOOKUP($U62,'2016 Def'!$B$2:$AB$33,4,0)</f>
        <v>321.7</v>
      </c>
      <c r="Y62">
        <f>VLOOKUP($U62,'2016 Def'!$B$2:$AB$33,5,0)</f>
        <v>64.400000000000006</v>
      </c>
      <c r="Z62">
        <f>VLOOKUP($U62,'2016 Def'!$B$2:$AB$33,6,0)</f>
        <v>5</v>
      </c>
      <c r="AA62">
        <f>VLOOKUP($U62,'2016 Def'!$B$2:$AB$33,7,0)</f>
        <v>0.81</v>
      </c>
      <c r="AB62">
        <f>VLOOKUP($U62,'2016 Def'!$B$2:$AB$33,8,0)</f>
        <v>0.38</v>
      </c>
      <c r="AC62">
        <f>VLOOKUP($U62,'2016 Def'!$B$2:$AB$33,9,0)</f>
        <v>19.100000000000001</v>
      </c>
      <c r="AD62">
        <f>VLOOKUP($U62,'2016 Def'!$B$2:$AB$33,10,0)</f>
        <v>21.6</v>
      </c>
      <c r="AE62">
        <f>VLOOKUP($U62,'2016 Def'!$B$2:$AB$33,11,0)</f>
        <v>34.4</v>
      </c>
      <c r="AF62">
        <f>VLOOKUP($U62,'2016 Def'!$B$2:$AB$33,12,0)</f>
        <v>215.3</v>
      </c>
      <c r="AG62">
        <f>VLOOKUP($U62,'2016 Def'!$B$2:$AB$33,13,0)</f>
        <v>1.25</v>
      </c>
      <c r="AH62">
        <f>VLOOKUP($U62,'2016 Def'!$B$2:$AB$33,14,0)</f>
        <v>0.44</v>
      </c>
      <c r="AI62">
        <f>VLOOKUP($U62,'2016 Def'!$B$2:$AB$33,15,0)</f>
        <v>5.9</v>
      </c>
      <c r="AJ62">
        <f>VLOOKUP($U62,'2016 Def'!$B$2:$AB$33,16,0)</f>
        <v>10.9</v>
      </c>
      <c r="AK62">
        <f>VLOOKUP($U62,'2016 Def'!$B$2:$AB$33,17,0)</f>
        <v>27.9</v>
      </c>
      <c r="AL62">
        <f>VLOOKUP($U62,'2016 Def'!$B$2:$AB$33,18,0)</f>
        <v>106.4</v>
      </c>
      <c r="AM62">
        <f>VLOOKUP($U62,'2016 Def'!$B$2:$AB$33,19,0)</f>
        <v>1.06</v>
      </c>
      <c r="AN62">
        <f>VLOOKUP($U62,'2016 Def'!$B$2:$AB$33,20,0)</f>
        <v>3.8</v>
      </c>
      <c r="AO62">
        <f>VLOOKUP($U62,'2016 Def'!$B$2:$AB$33,21,0)</f>
        <v>5.81</v>
      </c>
      <c r="AP62">
        <f>VLOOKUP($U62,'2016 Def'!$B$2:$AB$33,22,0)</f>
        <v>6.31</v>
      </c>
      <c r="AQ62">
        <f>VLOOKUP($U62,'2016 Def'!$B$2:$AB$33,23,0)</f>
        <v>59.3</v>
      </c>
      <c r="AR62">
        <f>VLOOKUP($U62,'2016 Def'!$B$2:$AB$33,24,0)</f>
        <v>2.38</v>
      </c>
      <c r="AS62">
        <f>VLOOKUP($U62,'2016 Def'!$B$2:$AB$33,25,0)</f>
        <v>39.299999999999997</v>
      </c>
      <c r="AT62">
        <f>VLOOKUP($U62,'2016 Def'!$B$2:$AB$33,26,0)</f>
        <v>5.8</v>
      </c>
      <c r="AU62">
        <f>VLOOKUP($U62,'2016 Def'!$B$2:$AB$33,27,0)</f>
        <v>2.5299999999999998</v>
      </c>
    </row>
    <row r="63" spans="1:47">
      <c r="A63">
        <v>20</v>
      </c>
      <c r="B63">
        <v>25</v>
      </c>
      <c r="C63">
        <v>38</v>
      </c>
      <c r="D63">
        <v>165</v>
      </c>
      <c r="E63">
        <v>1</v>
      </c>
      <c r="F63">
        <v>3</v>
      </c>
      <c r="G63">
        <v>13</v>
      </c>
      <c r="H63">
        <v>4.7</v>
      </c>
      <c r="I63">
        <v>4</v>
      </c>
      <c r="J63">
        <v>65.8</v>
      </c>
      <c r="K63">
        <v>64</v>
      </c>
      <c r="L63">
        <v>20</v>
      </c>
      <c r="M63">
        <v>91</v>
      </c>
      <c r="N63">
        <v>4.5999999999999996</v>
      </c>
      <c r="O63">
        <v>5</v>
      </c>
      <c r="P63">
        <v>245</v>
      </c>
      <c r="Q63">
        <v>2</v>
      </c>
      <c r="R63">
        <v>12</v>
      </c>
      <c r="S63">
        <v>1</v>
      </c>
      <c r="T63">
        <v>1</v>
      </c>
      <c r="U63" s="2" t="s">
        <v>65</v>
      </c>
      <c r="V63">
        <f>VLOOKUP($U63,'2016 Def'!$B$2:$AB$33,2,0)</f>
        <v>16</v>
      </c>
      <c r="W63">
        <f>VLOOKUP($U63,'2016 Def'!$B$2:$AB$33,3,0)</f>
        <v>25.1</v>
      </c>
      <c r="X63">
        <f>VLOOKUP($U63,'2016 Def'!$B$2:$AB$33,4,0)</f>
        <v>359.8</v>
      </c>
      <c r="Y63">
        <f>VLOOKUP($U63,'2016 Def'!$B$2:$AB$33,5,0)</f>
        <v>64.7</v>
      </c>
      <c r="Z63">
        <f>VLOOKUP($U63,'2016 Def'!$B$2:$AB$33,6,0)</f>
        <v>5.6</v>
      </c>
      <c r="AA63">
        <f>VLOOKUP($U63,'2016 Def'!$B$2:$AB$33,7,0)</f>
        <v>1.69</v>
      </c>
      <c r="AB63">
        <f>VLOOKUP($U63,'2016 Def'!$B$2:$AB$33,8,0)</f>
        <v>0.63</v>
      </c>
      <c r="AC63">
        <f>VLOOKUP($U63,'2016 Def'!$B$2:$AB$33,9,0)</f>
        <v>20.6</v>
      </c>
      <c r="AD63">
        <f>VLOOKUP($U63,'2016 Def'!$B$2:$AB$33,10,0)</f>
        <v>25.6</v>
      </c>
      <c r="AE63">
        <f>VLOOKUP($U63,'2016 Def'!$B$2:$AB$33,11,0)</f>
        <v>38.299999999999997</v>
      </c>
      <c r="AF63">
        <f>VLOOKUP($U63,'2016 Def'!$B$2:$AB$33,12,0)</f>
        <v>268.2</v>
      </c>
      <c r="AG63">
        <f>VLOOKUP($U63,'2016 Def'!$B$2:$AB$33,13,0)</f>
        <v>1.69</v>
      </c>
      <c r="AH63">
        <f>VLOOKUP($U63,'2016 Def'!$B$2:$AB$33,14,0)</f>
        <v>1.06</v>
      </c>
      <c r="AI63">
        <f>VLOOKUP($U63,'2016 Def'!$B$2:$AB$33,15,0)</f>
        <v>6.5</v>
      </c>
      <c r="AJ63">
        <f>VLOOKUP($U63,'2016 Def'!$B$2:$AB$33,16,0)</f>
        <v>13.9</v>
      </c>
      <c r="AK63">
        <f>VLOOKUP($U63,'2016 Def'!$B$2:$AB$33,17,0)</f>
        <v>23.5</v>
      </c>
      <c r="AL63">
        <f>VLOOKUP($U63,'2016 Def'!$B$2:$AB$33,18,0)</f>
        <v>91.6</v>
      </c>
      <c r="AM63">
        <f>VLOOKUP($U63,'2016 Def'!$B$2:$AB$33,19,0)</f>
        <v>0.69</v>
      </c>
      <c r="AN63">
        <f>VLOOKUP($U63,'2016 Def'!$B$2:$AB$33,20,0)</f>
        <v>3.9</v>
      </c>
      <c r="AO63">
        <f>VLOOKUP($U63,'2016 Def'!$B$2:$AB$33,21,0)</f>
        <v>5.63</v>
      </c>
      <c r="AP63">
        <f>VLOOKUP($U63,'2016 Def'!$B$2:$AB$33,22,0)</f>
        <v>7</v>
      </c>
      <c r="AQ63">
        <f>VLOOKUP($U63,'2016 Def'!$B$2:$AB$33,23,0)</f>
        <v>56.7</v>
      </c>
      <c r="AR63">
        <f>VLOOKUP($U63,'2016 Def'!$B$2:$AB$33,24,0)</f>
        <v>1</v>
      </c>
      <c r="AS63">
        <f>VLOOKUP($U63,'2016 Def'!$B$2:$AB$33,25,0)</f>
        <v>36.200000000000003</v>
      </c>
      <c r="AT63">
        <f>VLOOKUP($U63,'2016 Def'!$B$2:$AB$33,26,0)</f>
        <v>13.8</v>
      </c>
      <c r="AU63">
        <f>VLOOKUP($U63,'2016 Def'!$B$2:$AB$33,27,0)</f>
        <v>3.61</v>
      </c>
    </row>
    <row r="64" spans="1:47">
      <c r="A64">
        <v>17</v>
      </c>
      <c r="B64">
        <v>24</v>
      </c>
      <c r="C64">
        <v>31</v>
      </c>
      <c r="D64">
        <v>261</v>
      </c>
      <c r="E64">
        <v>1</v>
      </c>
      <c r="F64">
        <v>0</v>
      </c>
      <c r="G64">
        <v>0</v>
      </c>
      <c r="H64">
        <v>8.4</v>
      </c>
      <c r="I64">
        <v>8.4</v>
      </c>
      <c r="J64">
        <v>77.400000000000006</v>
      </c>
      <c r="K64">
        <v>99</v>
      </c>
      <c r="L64">
        <v>21</v>
      </c>
      <c r="M64">
        <v>82</v>
      </c>
      <c r="N64">
        <v>3.9</v>
      </c>
      <c r="O64">
        <v>3</v>
      </c>
      <c r="P64">
        <v>130</v>
      </c>
      <c r="Q64">
        <v>4</v>
      </c>
      <c r="R64">
        <v>8</v>
      </c>
      <c r="S64">
        <v>0</v>
      </c>
      <c r="T64">
        <v>0</v>
      </c>
      <c r="U64" s="2" t="s">
        <v>66</v>
      </c>
      <c r="V64">
        <f>VLOOKUP($U64,'2016 Def'!$B$2:$AB$33,2,0)</f>
        <v>16</v>
      </c>
      <c r="W64">
        <f>VLOOKUP($U64,'2016 Def'!$B$2:$AB$33,3,0)</f>
        <v>23.1</v>
      </c>
      <c r="X64">
        <f>VLOOKUP($U64,'2016 Def'!$B$2:$AB$33,4,0)</f>
        <v>367.9</v>
      </c>
      <c r="Y64">
        <f>VLOOKUP($U64,'2016 Def'!$B$2:$AB$33,5,0)</f>
        <v>63.3</v>
      </c>
      <c r="Z64">
        <f>VLOOKUP($U64,'2016 Def'!$B$2:$AB$33,6,0)</f>
        <v>5.8</v>
      </c>
      <c r="AA64">
        <f>VLOOKUP($U64,'2016 Def'!$B$2:$AB$33,7,0)</f>
        <v>1.81</v>
      </c>
      <c r="AB64">
        <f>VLOOKUP($U64,'2016 Def'!$B$2:$AB$33,8,0)</f>
        <v>0.75</v>
      </c>
      <c r="AC64">
        <f>VLOOKUP($U64,'2016 Def'!$B$2:$AB$33,9,0)</f>
        <v>20.399999999999999</v>
      </c>
      <c r="AD64">
        <f>VLOOKUP($U64,'2016 Def'!$B$2:$AB$33,10,0)</f>
        <v>21.7</v>
      </c>
      <c r="AE64">
        <f>VLOOKUP($U64,'2016 Def'!$B$2:$AB$33,11,0)</f>
        <v>34.299999999999997</v>
      </c>
      <c r="AF64">
        <f>VLOOKUP($U64,'2016 Def'!$B$2:$AB$33,12,0)</f>
        <v>250.8</v>
      </c>
      <c r="AG64">
        <f>VLOOKUP($U64,'2016 Def'!$B$2:$AB$33,13,0)</f>
        <v>1.5</v>
      </c>
      <c r="AH64">
        <f>VLOOKUP($U64,'2016 Def'!$B$2:$AB$33,14,0)</f>
        <v>1.06</v>
      </c>
      <c r="AI64">
        <f>VLOOKUP($U64,'2016 Def'!$B$2:$AB$33,15,0)</f>
        <v>6.8</v>
      </c>
      <c r="AJ64">
        <f>VLOOKUP($U64,'2016 Def'!$B$2:$AB$33,16,0)</f>
        <v>12.7</v>
      </c>
      <c r="AK64">
        <f>VLOOKUP($U64,'2016 Def'!$B$2:$AB$33,17,0)</f>
        <v>26.7</v>
      </c>
      <c r="AL64">
        <f>VLOOKUP($U64,'2016 Def'!$B$2:$AB$33,18,0)</f>
        <v>117.2</v>
      </c>
      <c r="AM64">
        <f>VLOOKUP($U64,'2016 Def'!$B$2:$AB$33,19,0)</f>
        <v>0.94</v>
      </c>
      <c r="AN64">
        <f>VLOOKUP($U64,'2016 Def'!$B$2:$AB$33,20,0)</f>
        <v>4.4000000000000004</v>
      </c>
      <c r="AO64">
        <f>VLOOKUP($U64,'2016 Def'!$B$2:$AB$33,21,0)</f>
        <v>6.38</v>
      </c>
      <c r="AP64">
        <f>VLOOKUP($U64,'2016 Def'!$B$2:$AB$33,22,0)</f>
        <v>7.56</v>
      </c>
      <c r="AQ64">
        <f>VLOOKUP($U64,'2016 Def'!$B$2:$AB$33,23,0)</f>
        <v>66.3</v>
      </c>
      <c r="AR64">
        <f>VLOOKUP($U64,'2016 Def'!$B$2:$AB$33,24,0)</f>
        <v>1.31</v>
      </c>
      <c r="AS64">
        <f>VLOOKUP($U64,'2016 Def'!$B$2:$AB$33,25,0)</f>
        <v>35.9</v>
      </c>
      <c r="AT64">
        <f>VLOOKUP($U64,'2016 Def'!$B$2:$AB$33,26,0)</f>
        <v>14.7</v>
      </c>
      <c r="AU64">
        <f>VLOOKUP($U64,'2016 Def'!$B$2:$AB$33,27,0)</f>
        <v>2.48</v>
      </c>
    </row>
    <row r="65" spans="1:47">
      <c r="A65">
        <v>30</v>
      </c>
      <c r="B65">
        <v>26</v>
      </c>
      <c r="C65">
        <v>44</v>
      </c>
      <c r="D65">
        <v>190</v>
      </c>
      <c r="E65">
        <v>0</v>
      </c>
      <c r="F65">
        <v>6</v>
      </c>
      <c r="G65">
        <v>30</v>
      </c>
      <c r="H65">
        <v>5</v>
      </c>
      <c r="I65">
        <v>3.8</v>
      </c>
      <c r="J65">
        <v>59.1</v>
      </c>
      <c r="K65">
        <v>76.900000000000006</v>
      </c>
      <c r="L65">
        <v>26</v>
      </c>
      <c r="M65">
        <v>83</v>
      </c>
      <c r="N65">
        <v>3.2</v>
      </c>
      <c r="O65">
        <v>9</v>
      </c>
      <c r="P65">
        <v>431</v>
      </c>
      <c r="Q65">
        <v>5</v>
      </c>
      <c r="R65">
        <v>17</v>
      </c>
      <c r="S65">
        <v>1</v>
      </c>
      <c r="T65">
        <v>1</v>
      </c>
      <c r="U65" s="2" t="s">
        <v>44</v>
      </c>
      <c r="V65">
        <f>VLOOKUP($U65,'2016 Def'!$B$2:$AB$33,2,0)</f>
        <v>16</v>
      </c>
      <c r="W65">
        <f>VLOOKUP($U65,'2016 Def'!$B$2:$AB$33,3,0)</f>
        <v>18.600000000000001</v>
      </c>
      <c r="X65">
        <f>VLOOKUP($U65,'2016 Def'!$B$2:$AB$33,4,0)</f>
        <v>316.10000000000002</v>
      </c>
      <c r="Y65">
        <f>VLOOKUP($U65,'2016 Def'!$B$2:$AB$33,5,0)</f>
        <v>67.3</v>
      </c>
      <c r="Z65">
        <f>VLOOKUP($U65,'2016 Def'!$B$2:$AB$33,6,0)</f>
        <v>4.7</v>
      </c>
      <c r="AA65">
        <f>VLOOKUP($U65,'2016 Def'!$B$2:$AB$33,7,0)</f>
        <v>1.69</v>
      </c>
      <c r="AB65">
        <f>VLOOKUP($U65,'2016 Def'!$B$2:$AB$33,8,0)</f>
        <v>0.81</v>
      </c>
      <c r="AC65">
        <f>VLOOKUP($U65,'2016 Def'!$B$2:$AB$33,9,0)</f>
        <v>19.100000000000001</v>
      </c>
      <c r="AD65">
        <f>VLOOKUP($U65,'2016 Def'!$B$2:$AB$33,10,0)</f>
        <v>19.100000000000001</v>
      </c>
      <c r="AE65">
        <f>VLOOKUP($U65,'2016 Def'!$B$2:$AB$33,11,0)</f>
        <v>34.5</v>
      </c>
      <c r="AF65">
        <f>VLOOKUP($U65,'2016 Def'!$B$2:$AB$33,12,0)</f>
        <v>185.8</v>
      </c>
      <c r="AG65">
        <f>VLOOKUP($U65,'2016 Def'!$B$2:$AB$33,13,0)</f>
        <v>0.81</v>
      </c>
      <c r="AH65">
        <f>VLOOKUP($U65,'2016 Def'!$B$2:$AB$33,14,0)</f>
        <v>0.88</v>
      </c>
      <c r="AI65">
        <f>VLOOKUP($U65,'2016 Def'!$B$2:$AB$33,15,0)</f>
        <v>5</v>
      </c>
      <c r="AJ65">
        <f>VLOOKUP($U65,'2016 Def'!$B$2:$AB$33,16,0)</f>
        <v>10.6</v>
      </c>
      <c r="AK65">
        <f>VLOOKUP($U65,'2016 Def'!$B$2:$AB$33,17,0)</f>
        <v>30.1</v>
      </c>
      <c r="AL65">
        <f>VLOOKUP($U65,'2016 Def'!$B$2:$AB$33,18,0)</f>
        <v>130.30000000000001</v>
      </c>
      <c r="AM65">
        <f>VLOOKUP($U65,'2016 Def'!$B$2:$AB$33,19,0)</f>
        <v>0.94</v>
      </c>
      <c r="AN65">
        <f>VLOOKUP($U65,'2016 Def'!$B$2:$AB$33,20,0)</f>
        <v>4.3</v>
      </c>
      <c r="AO65">
        <f>VLOOKUP($U65,'2016 Def'!$B$2:$AB$33,21,0)</f>
        <v>6.31</v>
      </c>
      <c r="AP65">
        <f>VLOOKUP($U65,'2016 Def'!$B$2:$AB$33,22,0)</f>
        <v>6.88</v>
      </c>
      <c r="AQ65">
        <f>VLOOKUP($U65,'2016 Def'!$B$2:$AB$33,23,0)</f>
        <v>61.9</v>
      </c>
      <c r="AR65">
        <f>VLOOKUP($U65,'2016 Def'!$B$2:$AB$33,24,0)</f>
        <v>2.25</v>
      </c>
      <c r="AS65">
        <f>VLOOKUP($U65,'2016 Def'!$B$2:$AB$33,25,0)</f>
        <v>29.4</v>
      </c>
      <c r="AT65">
        <f>VLOOKUP($U65,'2016 Def'!$B$2:$AB$33,26,0)</f>
        <v>12.2</v>
      </c>
      <c r="AU65">
        <f>VLOOKUP($U65,'2016 Def'!$B$2:$AB$33,27,0)</f>
        <v>9.0299999999999994</v>
      </c>
    </row>
    <row r="66" spans="1:47">
      <c r="A66">
        <v>29</v>
      </c>
      <c r="B66">
        <v>21</v>
      </c>
      <c r="C66">
        <v>25</v>
      </c>
      <c r="D66">
        <v>266</v>
      </c>
      <c r="E66">
        <v>0</v>
      </c>
      <c r="F66">
        <v>1</v>
      </c>
      <c r="G66">
        <v>4</v>
      </c>
      <c r="H66">
        <v>10.8</v>
      </c>
      <c r="I66">
        <v>10.199999999999999</v>
      </c>
      <c r="J66">
        <v>84</v>
      </c>
      <c r="K66">
        <v>124.3</v>
      </c>
      <c r="L66">
        <v>22</v>
      </c>
      <c r="M66">
        <v>123</v>
      </c>
      <c r="N66">
        <v>5.6</v>
      </c>
      <c r="O66">
        <v>3</v>
      </c>
      <c r="P66">
        <v>150</v>
      </c>
      <c r="Q66">
        <v>3</v>
      </c>
      <c r="R66">
        <v>10</v>
      </c>
      <c r="S66">
        <v>2</v>
      </c>
      <c r="T66">
        <v>2</v>
      </c>
      <c r="U66" s="2" t="s">
        <v>67</v>
      </c>
      <c r="V66">
        <f>VLOOKUP($U66,'2016 Def'!$B$2:$AB$33,2,0)</f>
        <v>16</v>
      </c>
      <c r="W66">
        <f>VLOOKUP($U66,'2016 Def'!$B$2:$AB$33,3,0)</f>
        <v>25.4</v>
      </c>
      <c r="X66">
        <f>VLOOKUP($U66,'2016 Def'!$B$2:$AB$33,4,0)</f>
        <v>371.2</v>
      </c>
      <c r="Y66">
        <f>VLOOKUP($U66,'2016 Def'!$B$2:$AB$33,5,0)</f>
        <v>66.2</v>
      </c>
      <c r="Z66">
        <f>VLOOKUP($U66,'2016 Def'!$B$2:$AB$33,6,0)</f>
        <v>5.6</v>
      </c>
      <c r="AA66">
        <f>VLOOKUP($U66,'2016 Def'!$B$2:$AB$33,7,0)</f>
        <v>1.38</v>
      </c>
      <c r="AB66">
        <f>VLOOKUP($U66,'2016 Def'!$B$2:$AB$33,8,0)</f>
        <v>0.63</v>
      </c>
      <c r="AC66">
        <f>VLOOKUP($U66,'2016 Def'!$B$2:$AB$33,9,0)</f>
        <v>22.4</v>
      </c>
      <c r="AD66">
        <f>VLOOKUP($U66,'2016 Def'!$B$2:$AB$33,10,0)</f>
        <v>26.4</v>
      </c>
      <c r="AE66">
        <f>VLOOKUP($U66,'2016 Def'!$B$2:$AB$33,11,0)</f>
        <v>40.9</v>
      </c>
      <c r="AF66">
        <f>VLOOKUP($U66,'2016 Def'!$B$2:$AB$33,12,0)</f>
        <v>266.7</v>
      </c>
      <c r="AG66">
        <f>VLOOKUP($U66,'2016 Def'!$B$2:$AB$33,13,0)</f>
        <v>1.94</v>
      </c>
      <c r="AH66">
        <f>VLOOKUP($U66,'2016 Def'!$B$2:$AB$33,14,0)</f>
        <v>0.75</v>
      </c>
      <c r="AI66">
        <f>VLOOKUP($U66,'2016 Def'!$B$2:$AB$33,15,0)</f>
        <v>6.2</v>
      </c>
      <c r="AJ66">
        <f>VLOOKUP($U66,'2016 Def'!$B$2:$AB$33,16,0)</f>
        <v>14.5</v>
      </c>
      <c r="AK66">
        <f>VLOOKUP($U66,'2016 Def'!$B$2:$AB$33,17,0)</f>
        <v>23.1</v>
      </c>
      <c r="AL66">
        <f>VLOOKUP($U66,'2016 Def'!$B$2:$AB$33,18,0)</f>
        <v>104.5</v>
      </c>
      <c r="AM66">
        <f>VLOOKUP($U66,'2016 Def'!$B$2:$AB$33,19,0)</f>
        <v>0.94</v>
      </c>
      <c r="AN66">
        <f>VLOOKUP($U66,'2016 Def'!$B$2:$AB$33,20,0)</f>
        <v>4.5</v>
      </c>
      <c r="AO66">
        <f>VLOOKUP($U66,'2016 Def'!$B$2:$AB$33,21,0)</f>
        <v>5.94</v>
      </c>
      <c r="AP66">
        <f>VLOOKUP($U66,'2016 Def'!$B$2:$AB$33,22,0)</f>
        <v>7.06</v>
      </c>
      <c r="AQ66">
        <f>VLOOKUP($U66,'2016 Def'!$B$2:$AB$33,23,0)</f>
        <v>60.9</v>
      </c>
      <c r="AR66">
        <f>VLOOKUP($U66,'2016 Def'!$B$2:$AB$33,24,0)</f>
        <v>1.94</v>
      </c>
      <c r="AS66">
        <f>VLOOKUP($U66,'2016 Def'!$B$2:$AB$33,25,0)</f>
        <v>39.200000000000003</v>
      </c>
      <c r="AT66">
        <f>VLOOKUP($U66,'2016 Def'!$B$2:$AB$33,26,0)</f>
        <v>11.4</v>
      </c>
      <c r="AU66">
        <f>VLOOKUP($U66,'2016 Def'!$B$2:$AB$33,27,0)</f>
        <v>-2.13</v>
      </c>
    </row>
    <row r="67" spans="1:47">
      <c r="A67">
        <v>21</v>
      </c>
      <c r="B67">
        <v>17</v>
      </c>
      <c r="C67">
        <v>26</v>
      </c>
      <c r="D67">
        <v>258</v>
      </c>
      <c r="E67">
        <v>1</v>
      </c>
      <c r="F67">
        <v>1</v>
      </c>
      <c r="G67">
        <v>6</v>
      </c>
      <c r="H67">
        <v>10.199999999999999</v>
      </c>
      <c r="I67">
        <v>9.6</v>
      </c>
      <c r="J67">
        <v>65.400000000000006</v>
      </c>
      <c r="K67">
        <v>94.7</v>
      </c>
      <c r="L67">
        <v>27</v>
      </c>
      <c r="M67">
        <v>65</v>
      </c>
      <c r="N67">
        <v>2.4</v>
      </c>
      <c r="O67">
        <v>5</v>
      </c>
      <c r="P67">
        <v>168</v>
      </c>
      <c r="Q67">
        <v>5</v>
      </c>
      <c r="R67">
        <v>11</v>
      </c>
      <c r="S67">
        <v>0</v>
      </c>
      <c r="T67">
        <v>1</v>
      </c>
      <c r="U67" s="2" t="s">
        <v>39</v>
      </c>
      <c r="V67">
        <f>VLOOKUP($U67,'2016 Def'!$B$2:$AB$33,2,0)</f>
        <v>16</v>
      </c>
      <c r="W67">
        <f>VLOOKUP($U67,'2016 Def'!$B$2:$AB$33,3,0)</f>
        <v>24.1</v>
      </c>
      <c r="X67">
        <f>VLOOKUP($U67,'2016 Def'!$B$2:$AB$33,4,0)</f>
        <v>375.1</v>
      </c>
      <c r="Y67">
        <f>VLOOKUP($U67,'2016 Def'!$B$2:$AB$33,5,0)</f>
        <v>61.7</v>
      </c>
      <c r="Z67">
        <f>VLOOKUP($U67,'2016 Def'!$B$2:$AB$33,6,0)</f>
        <v>6.1</v>
      </c>
      <c r="AA67">
        <f>VLOOKUP($U67,'2016 Def'!$B$2:$AB$33,7,0)</f>
        <v>1.88</v>
      </c>
      <c r="AB67">
        <f>VLOOKUP($U67,'2016 Def'!$B$2:$AB$33,8,0)</f>
        <v>0.88</v>
      </c>
      <c r="AC67">
        <f>VLOOKUP($U67,'2016 Def'!$B$2:$AB$33,9,0)</f>
        <v>19.899999999999999</v>
      </c>
      <c r="AD67">
        <f>VLOOKUP($U67,'2016 Def'!$B$2:$AB$33,10,0)</f>
        <v>20.5</v>
      </c>
      <c r="AE67">
        <f>VLOOKUP($U67,'2016 Def'!$B$2:$AB$33,11,0)</f>
        <v>33.799999999999997</v>
      </c>
      <c r="AF67">
        <f>VLOOKUP($U67,'2016 Def'!$B$2:$AB$33,12,0)</f>
        <v>257.5</v>
      </c>
      <c r="AG67">
        <f>VLOOKUP($U67,'2016 Def'!$B$2:$AB$33,13,0)</f>
        <v>1.69</v>
      </c>
      <c r="AH67">
        <f>VLOOKUP($U67,'2016 Def'!$B$2:$AB$33,14,0)</f>
        <v>1</v>
      </c>
      <c r="AI67">
        <f>VLOOKUP($U67,'2016 Def'!$B$2:$AB$33,15,0)</f>
        <v>7.3</v>
      </c>
      <c r="AJ67">
        <f>VLOOKUP($U67,'2016 Def'!$B$2:$AB$33,16,0)</f>
        <v>11.8</v>
      </c>
      <c r="AK67">
        <f>VLOOKUP($U67,'2016 Def'!$B$2:$AB$33,17,0)</f>
        <v>26.3</v>
      </c>
      <c r="AL67">
        <f>VLOOKUP($U67,'2016 Def'!$B$2:$AB$33,18,0)</f>
        <v>117.6</v>
      </c>
      <c r="AM67">
        <f>VLOOKUP($U67,'2016 Def'!$B$2:$AB$33,19,0)</f>
        <v>1.1299999999999999</v>
      </c>
      <c r="AN67">
        <f>VLOOKUP($U67,'2016 Def'!$B$2:$AB$33,20,0)</f>
        <v>4.5</v>
      </c>
      <c r="AO67">
        <f>VLOOKUP($U67,'2016 Def'!$B$2:$AB$33,21,0)</f>
        <v>5.88</v>
      </c>
      <c r="AP67">
        <f>VLOOKUP($U67,'2016 Def'!$B$2:$AB$33,22,0)</f>
        <v>7.19</v>
      </c>
      <c r="AQ67">
        <f>VLOOKUP($U67,'2016 Def'!$B$2:$AB$33,23,0)</f>
        <v>66.400000000000006</v>
      </c>
      <c r="AR67">
        <f>VLOOKUP($U67,'2016 Def'!$B$2:$AB$33,24,0)</f>
        <v>2.25</v>
      </c>
      <c r="AS67">
        <f>VLOOKUP($U67,'2016 Def'!$B$2:$AB$33,25,0)</f>
        <v>35.299999999999997</v>
      </c>
      <c r="AT67">
        <f>VLOOKUP($U67,'2016 Def'!$B$2:$AB$33,26,0)</f>
        <v>14.2</v>
      </c>
      <c r="AU67">
        <f>VLOOKUP($U67,'2016 Def'!$B$2:$AB$33,27,0)</f>
        <v>-1.76</v>
      </c>
    </row>
    <row r="68" spans="1:47">
      <c r="A68">
        <v>17</v>
      </c>
      <c r="B68">
        <v>15</v>
      </c>
      <c r="C68">
        <v>28</v>
      </c>
      <c r="D68">
        <v>159</v>
      </c>
      <c r="E68">
        <v>1</v>
      </c>
      <c r="F68">
        <v>1</v>
      </c>
      <c r="G68">
        <v>4</v>
      </c>
      <c r="H68">
        <v>5.8</v>
      </c>
      <c r="I68">
        <v>5.5</v>
      </c>
      <c r="J68">
        <v>53.6</v>
      </c>
      <c r="K68">
        <v>55.5</v>
      </c>
      <c r="L68">
        <v>28</v>
      </c>
      <c r="M68">
        <v>157</v>
      </c>
      <c r="N68">
        <v>5.6</v>
      </c>
      <c r="O68">
        <v>6</v>
      </c>
      <c r="P68">
        <v>273</v>
      </c>
      <c r="Q68">
        <v>4</v>
      </c>
      <c r="R68">
        <v>14</v>
      </c>
      <c r="S68">
        <v>1</v>
      </c>
      <c r="T68">
        <v>2</v>
      </c>
      <c r="U68" s="2" t="s">
        <v>47</v>
      </c>
      <c r="V68">
        <f>VLOOKUP($U68,'2016 Def'!$B$2:$AB$33,2,0)</f>
        <v>16</v>
      </c>
      <c r="W68">
        <f>VLOOKUP($U68,'2016 Def'!$B$2:$AB$33,3,0)</f>
        <v>23.6</v>
      </c>
      <c r="X68">
        <f>VLOOKUP($U68,'2016 Def'!$B$2:$AB$33,4,0)</f>
        <v>357.5</v>
      </c>
      <c r="Y68">
        <f>VLOOKUP($U68,'2016 Def'!$B$2:$AB$33,5,0)</f>
        <v>64.400000000000006</v>
      </c>
      <c r="Z68">
        <f>VLOOKUP($U68,'2016 Def'!$B$2:$AB$33,6,0)</f>
        <v>5.5</v>
      </c>
      <c r="AA68">
        <f>VLOOKUP($U68,'2016 Def'!$B$2:$AB$33,7,0)</f>
        <v>1.1299999999999999</v>
      </c>
      <c r="AB68">
        <f>VLOOKUP($U68,'2016 Def'!$B$2:$AB$33,8,0)</f>
        <v>0.38</v>
      </c>
      <c r="AC68">
        <f>VLOOKUP($U68,'2016 Def'!$B$2:$AB$33,9,0)</f>
        <v>20.3</v>
      </c>
      <c r="AD68">
        <f>VLOOKUP($U68,'2016 Def'!$B$2:$AB$33,10,0)</f>
        <v>24.3</v>
      </c>
      <c r="AE68">
        <f>VLOOKUP($U68,'2016 Def'!$B$2:$AB$33,11,0)</f>
        <v>39.700000000000003</v>
      </c>
      <c r="AF68">
        <f>VLOOKUP($U68,'2016 Def'!$B$2:$AB$33,12,0)</f>
        <v>269.2</v>
      </c>
      <c r="AG68">
        <f>VLOOKUP($U68,'2016 Def'!$B$2:$AB$33,13,0)</f>
        <v>1.56</v>
      </c>
      <c r="AH68">
        <f>VLOOKUP($U68,'2016 Def'!$B$2:$AB$33,14,0)</f>
        <v>0.75</v>
      </c>
      <c r="AI68">
        <f>VLOOKUP($U68,'2016 Def'!$B$2:$AB$33,15,0)</f>
        <v>6.4</v>
      </c>
      <c r="AJ68">
        <f>VLOOKUP($U68,'2016 Def'!$B$2:$AB$33,16,0)</f>
        <v>14.2</v>
      </c>
      <c r="AK68">
        <f>VLOOKUP($U68,'2016 Def'!$B$2:$AB$33,17,0)</f>
        <v>22.3</v>
      </c>
      <c r="AL68">
        <f>VLOOKUP($U68,'2016 Def'!$B$2:$AB$33,18,0)</f>
        <v>88.3</v>
      </c>
      <c r="AM68">
        <f>VLOOKUP($U68,'2016 Def'!$B$2:$AB$33,19,0)</f>
        <v>0.63</v>
      </c>
      <c r="AN68">
        <f>VLOOKUP($U68,'2016 Def'!$B$2:$AB$33,20,0)</f>
        <v>4</v>
      </c>
      <c r="AO68">
        <f>VLOOKUP($U68,'2016 Def'!$B$2:$AB$33,21,0)</f>
        <v>4.38</v>
      </c>
      <c r="AP68">
        <f>VLOOKUP($U68,'2016 Def'!$B$2:$AB$33,22,0)</f>
        <v>8.56</v>
      </c>
      <c r="AQ68">
        <f>VLOOKUP($U68,'2016 Def'!$B$2:$AB$33,23,0)</f>
        <v>74.400000000000006</v>
      </c>
      <c r="AR68">
        <f>VLOOKUP($U68,'2016 Def'!$B$2:$AB$33,24,0)</f>
        <v>1.69</v>
      </c>
      <c r="AS68">
        <f>VLOOKUP($U68,'2016 Def'!$B$2:$AB$33,25,0)</f>
        <v>35</v>
      </c>
      <c r="AT68">
        <f>VLOOKUP($U68,'2016 Def'!$B$2:$AB$33,26,0)</f>
        <v>9</v>
      </c>
      <c r="AU68">
        <f>VLOOKUP($U68,'2016 Def'!$B$2:$AB$33,27,0)</f>
        <v>0.53</v>
      </c>
    </row>
    <row r="69" spans="1:47">
      <c r="A69">
        <v>33</v>
      </c>
      <c r="B69">
        <v>26</v>
      </c>
      <c r="C69">
        <v>37</v>
      </c>
      <c r="D69">
        <v>246</v>
      </c>
      <c r="E69">
        <v>1</v>
      </c>
      <c r="F69">
        <v>0</v>
      </c>
      <c r="G69">
        <v>0</v>
      </c>
      <c r="H69">
        <v>6.6</v>
      </c>
      <c r="I69">
        <v>6.6</v>
      </c>
      <c r="J69">
        <v>70.3</v>
      </c>
      <c r="K69">
        <v>95.1</v>
      </c>
      <c r="L69">
        <v>37</v>
      </c>
      <c r="M69">
        <v>238</v>
      </c>
      <c r="N69">
        <v>6.4</v>
      </c>
      <c r="O69">
        <v>4</v>
      </c>
      <c r="P69">
        <v>164</v>
      </c>
      <c r="Q69">
        <v>9</v>
      </c>
      <c r="R69">
        <v>17</v>
      </c>
      <c r="S69">
        <v>0</v>
      </c>
      <c r="T69">
        <v>0</v>
      </c>
      <c r="U69" s="2" t="s">
        <v>44</v>
      </c>
      <c r="V69">
        <f>VLOOKUP($U69,'2016 Def'!$B$2:$AB$33,2,0)</f>
        <v>16</v>
      </c>
      <c r="W69">
        <f>VLOOKUP($U69,'2016 Def'!$B$2:$AB$33,3,0)</f>
        <v>18.600000000000001</v>
      </c>
      <c r="X69">
        <f>VLOOKUP($U69,'2016 Def'!$B$2:$AB$33,4,0)</f>
        <v>316.10000000000002</v>
      </c>
      <c r="Y69">
        <f>VLOOKUP($U69,'2016 Def'!$B$2:$AB$33,5,0)</f>
        <v>67.3</v>
      </c>
      <c r="Z69">
        <f>VLOOKUP($U69,'2016 Def'!$B$2:$AB$33,6,0)</f>
        <v>4.7</v>
      </c>
      <c r="AA69">
        <f>VLOOKUP($U69,'2016 Def'!$B$2:$AB$33,7,0)</f>
        <v>1.69</v>
      </c>
      <c r="AB69">
        <f>VLOOKUP($U69,'2016 Def'!$B$2:$AB$33,8,0)</f>
        <v>0.81</v>
      </c>
      <c r="AC69">
        <f>VLOOKUP($U69,'2016 Def'!$B$2:$AB$33,9,0)</f>
        <v>19.100000000000001</v>
      </c>
      <c r="AD69">
        <f>VLOOKUP($U69,'2016 Def'!$B$2:$AB$33,10,0)</f>
        <v>19.100000000000001</v>
      </c>
      <c r="AE69">
        <f>VLOOKUP($U69,'2016 Def'!$B$2:$AB$33,11,0)</f>
        <v>34.5</v>
      </c>
      <c r="AF69">
        <f>VLOOKUP($U69,'2016 Def'!$B$2:$AB$33,12,0)</f>
        <v>185.8</v>
      </c>
      <c r="AG69">
        <f>VLOOKUP($U69,'2016 Def'!$B$2:$AB$33,13,0)</f>
        <v>0.81</v>
      </c>
      <c r="AH69">
        <f>VLOOKUP($U69,'2016 Def'!$B$2:$AB$33,14,0)</f>
        <v>0.88</v>
      </c>
      <c r="AI69">
        <f>VLOOKUP($U69,'2016 Def'!$B$2:$AB$33,15,0)</f>
        <v>5</v>
      </c>
      <c r="AJ69">
        <f>VLOOKUP($U69,'2016 Def'!$B$2:$AB$33,16,0)</f>
        <v>10.6</v>
      </c>
      <c r="AK69">
        <f>VLOOKUP($U69,'2016 Def'!$B$2:$AB$33,17,0)</f>
        <v>30.1</v>
      </c>
      <c r="AL69">
        <f>VLOOKUP($U69,'2016 Def'!$B$2:$AB$33,18,0)</f>
        <v>130.30000000000001</v>
      </c>
      <c r="AM69">
        <f>VLOOKUP($U69,'2016 Def'!$B$2:$AB$33,19,0)</f>
        <v>0.94</v>
      </c>
      <c r="AN69">
        <f>VLOOKUP($U69,'2016 Def'!$B$2:$AB$33,20,0)</f>
        <v>4.3</v>
      </c>
      <c r="AO69">
        <f>VLOOKUP($U69,'2016 Def'!$B$2:$AB$33,21,0)</f>
        <v>6.31</v>
      </c>
      <c r="AP69">
        <f>VLOOKUP($U69,'2016 Def'!$B$2:$AB$33,22,0)</f>
        <v>6.88</v>
      </c>
      <c r="AQ69">
        <f>VLOOKUP($U69,'2016 Def'!$B$2:$AB$33,23,0)</f>
        <v>61.9</v>
      </c>
      <c r="AR69">
        <f>VLOOKUP($U69,'2016 Def'!$B$2:$AB$33,24,0)</f>
        <v>2.25</v>
      </c>
      <c r="AS69">
        <f>VLOOKUP($U69,'2016 Def'!$B$2:$AB$33,25,0)</f>
        <v>29.4</v>
      </c>
      <c r="AT69">
        <f>VLOOKUP($U69,'2016 Def'!$B$2:$AB$33,26,0)</f>
        <v>12.2</v>
      </c>
      <c r="AU69">
        <f>VLOOKUP($U69,'2016 Def'!$B$2:$AB$33,27,0)</f>
        <v>9.0299999999999994</v>
      </c>
    </row>
    <row r="70" spans="1:47">
      <c r="A70">
        <v>37</v>
      </c>
      <c r="B70">
        <v>21</v>
      </c>
      <c r="C70">
        <v>28</v>
      </c>
      <c r="D70">
        <v>262</v>
      </c>
      <c r="E70">
        <v>1</v>
      </c>
      <c r="F70">
        <v>1</v>
      </c>
      <c r="G70">
        <v>2</v>
      </c>
      <c r="H70">
        <v>9.4</v>
      </c>
      <c r="I70">
        <v>9</v>
      </c>
      <c r="J70">
        <v>75</v>
      </c>
      <c r="K70">
        <v>112.5</v>
      </c>
      <c r="L70">
        <v>31</v>
      </c>
      <c r="M70">
        <v>103</v>
      </c>
      <c r="N70">
        <v>3.3</v>
      </c>
      <c r="O70">
        <v>1</v>
      </c>
      <c r="P70">
        <v>44</v>
      </c>
      <c r="Q70">
        <v>8</v>
      </c>
      <c r="R70">
        <v>12</v>
      </c>
      <c r="S70">
        <v>0</v>
      </c>
      <c r="T70">
        <v>0</v>
      </c>
      <c r="U70" s="2" t="s">
        <v>71</v>
      </c>
      <c r="V70">
        <f>VLOOKUP($U70,'2016 Def'!$B$2:$AB$33,2,0)</f>
        <v>16</v>
      </c>
      <c r="W70">
        <f>VLOOKUP($U70,'2016 Def'!$B$2:$AB$33,3,0)</f>
        <v>26.4</v>
      </c>
      <c r="X70">
        <f>VLOOKUP($U70,'2016 Def'!$B$2:$AB$33,4,0)</f>
        <v>347.1</v>
      </c>
      <c r="Y70">
        <f>VLOOKUP($U70,'2016 Def'!$B$2:$AB$33,5,0)</f>
        <v>64.099999999999994</v>
      </c>
      <c r="Z70">
        <f>VLOOKUP($U70,'2016 Def'!$B$2:$AB$33,6,0)</f>
        <v>5.4</v>
      </c>
      <c r="AA70">
        <f>VLOOKUP($U70,'2016 Def'!$B$2:$AB$33,7,0)</f>
        <v>1.75</v>
      </c>
      <c r="AB70">
        <f>VLOOKUP($U70,'2016 Def'!$B$2:$AB$33,8,0)</f>
        <v>0.63</v>
      </c>
      <c r="AC70">
        <f>VLOOKUP($U70,'2016 Def'!$B$2:$AB$33,9,0)</f>
        <v>20.6</v>
      </c>
      <c r="AD70">
        <f>VLOOKUP($U70,'2016 Def'!$B$2:$AB$33,10,0)</f>
        <v>22.8</v>
      </c>
      <c r="AE70">
        <f>VLOOKUP($U70,'2016 Def'!$B$2:$AB$33,11,0)</f>
        <v>36.299999999999997</v>
      </c>
      <c r="AF70">
        <f>VLOOKUP($U70,'2016 Def'!$B$2:$AB$33,12,0)</f>
        <v>249.2</v>
      </c>
      <c r="AG70">
        <f>VLOOKUP($U70,'2016 Def'!$B$2:$AB$33,13,0)</f>
        <v>1.31</v>
      </c>
      <c r="AH70">
        <f>VLOOKUP($U70,'2016 Def'!$B$2:$AB$33,14,0)</f>
        <v>1.1299999999999999</v>
      </c>
      <c r="AI70">
        <f>VLOOKUP($U70,'2016 Def'!$B$2:$AB$33,15,0)</f>
        <v>6.5</v>
      </c>
      <c r="AJ70">
        <f>VLOOKUP($U70,'2016 Def'!$B$2:$AB$33,16,0)</f>
        <v>12.8</v>
      </c>
      <c r="AK70">
        <f>VLOOKUP($U70,'2016 Def'!$B$2:$AB$33,17,0)</f>
        <v>25.6</v>
      </c>
      <c r="AL70">
        <f>VLOOKUP($U70,'2016 Def'!$B$2:$AB$33,18,0)</f>
        <v>97.9</v>
      </c>
      <c r="AM70">
        <f>VLOOKUP($U70,'2016 Def'!$B$2:$AB$33,19,0)</f>
        <v>1.25</v>
      </c>
      <c r="AN70">
        <f>VLOOKUP($U70,'2016 Def'!$B$2:$AB$33,20,0)</f>
        <v>3.8</v>
      </c>
      <c r="AO70">
        <f>VLOOKUP($U70,'2016 Def'!$B$2:$AB$33,21,0)</f>
        <v>6.13</v>
      </c>
      <c r="AP70">
        <f>VLOOKUP($U70,'2016 Def'!$B$2:$AB$33,22,0)</f>
        <v>7.44</v>
      </c>
      <c r="AQ70">
        <f>VLOOKUP($U70,'2016 Def'!$B$2:$AB$33,23,0)</f>
        <v>52.3</v>
      </c>
      <c r="AR70">
        <f>VLOOKUP($U70,'2016 Def'!$B$2:$AB$33,24,0)</f>
        <v>1.69</v>
      </c>
      <c r="AS70">
        <f>VLOOKUP($U70,'2016 Def'!$B$2:$AB$33,25,0)</f>
        <v>39.799999999999997</v>
      </c>
      <c r="AT70">
        <f>VLOOKUP($U70,'2016 Def'!$B$2:$AB$33,26,0)</f>
        <v>14.5</v>
      </c>
      <c r="AU70">
        <f>VLOOKUP($U70,'2016 Def'!$B$2:$AB$33,27,0)</f>
        <v>4.49</v>
      </c>
    </row>
    <row r="71" spans="1:47">
      <c r="A71">
        <v>16</v>
      </c>
      <c r="B71">
        <v>20</v>
      </c>
      <c r="C71">
        <v>34</v>
      </c>
      <c r="D71">
        <v>166</v>
      </c>
      <c r="E71">
        <v>1</v>
      </c>
      <c r="F71">
        <v>1</v>
      </c>
      <c r="G71">
        <v>6</v>
      </c>
      <c r="H71">
        <v>5.0999999999999996</v>
      </c>
      <c r="I71">
        <v>4.7</v>
      </c>
      <c r="J71">
        <v>58.8</v>
      </c>
      <c r="K71">
        <v>69</v>
      </c>
      <c r="L71">
        <v>14</v>
      </c>
      <c r="M71">
        <v>61</v>
      </c>
      <c r="N71">
        <v>4.4000000000000004</v>
      </c>
      <c r="O71">
        <v>4</v>
      </c>
      <c r="P71">
        <v>183</v>
      </c>
      <c r="Q71">
        <v>2</v>
      </c>
      <c r="R71">
        <v>9</v>
      </c>
      <c r="S71">
        <v>2</v>
      </c>
      <c r="T71">
        <v>2</v>
      </c>
      <c r="U71" s="2" t="s">
        <v>51</v>
      </c>
      <c r="V71">
        <f>VLOOKUP($U71,'2016 Def'!$B$2:$AB$33,2,0)</f>
        <v>16</v>
      </c>
      <c r="W71">
        <f>VLOOKUP($U71,'2016 Def'!$B$2:$AB$33,3,0)</f>
        <v>20.399999999999999</v>
      </c>
      <c r="X71">
        <f>VLOOKUP($U71,'2016 Def'!$B$2:$AB$33,4,0)</f>
        <v>342.6</v>
      </c>
      <c r="Y71">
        <f>VLOOKUP($U71,'2016 Def'!$B$2:$AB$33,5,0)</f>
        <v>62.3</v>
      </c>
      <c r="Z71">
        <f>VLOOKUP($U71,'2016 Def'!$B$2:$AB$33,6,0)</f>
        <v>5.5</v>
      </c>
      <c r="AA71">
        <f>VLOOKUP($U71,'2016 Def'!$B$2:$AB$33,7,0)</f>
        <v>1.44</v>
      </c>
      <c r="AB71">
        <f>VLOOKUP($U71,'2016 Def'!$B$2:$AB$33,8,0)</f>
        <v>0.63</v>
      </c>
      <c r="AC71">
        <f>VLOOKUP($U71,'2016 Def'!$B$2:$AB$33,9,0)</f>
        <v>19.600000000000001</v>
      </c>
      <c r="AD71">
        <f>VLOOKUP($U71,'2016 Def'!$B$2:$AB$33,10,0)</f>
        <v>23.8</v>
      </c>
      <c r="AE71">
        <f>VLOOKUP($U71,'2016 Def'!$B$2:$AB$33,11,0)</f>
        <v>36.9</v>
      </c>
      <c r="AF71">
        <f>VLOOKUP($U71,'2016 Def'!$B$2:$AB$33,12,0)</f>
        <v>242.6</v>
      </c>
      <c r="AG71">
        <f>VLOOKUP($U71,'2016 Def'!$B$2:$AB$33,13,0)</f>
        <v>1.25</v>
      </c>
      <c r="AH71">
        <f>VLOOKUP($U71,'2016 Def'!$B$2:$AB$33,14,0)</f>
        <v>0.81</v>
      </c>
      <c r="AI71">
        <f>VLOOKUP($U71,'2016 Def'!$B$2:$AB$33,15,0)</f>
        <v>6.2</v>
      </c>
      <c r="AJ71">
        <f>VLOOKUP($U71,'2016 Def'!$B$2:$AB$33,16,0)</f>
        <v>11.5</v>
      </c>
      <c r="AK71">
        <f>VLOOKUP($U71,'2016 Def'!$B$2:$AB$33,17,0)</f>
        <v>23.1</v>
      </c>
      <c r="AL71">
        <f>VLOOKUP($U71,'2016 Def'!$B$2:$AB$33,18,0)</f>
        <v>100</v>
      </c>
      <c r="AM71">
        <f>VLOOKUP($U71,'2016 Def'!$B$2:$AB$33,19,0)</f>
        <v>0.94</v>
      </c>
      <c r="AN71">
        <f>VLOOKUP($U71,'2016 Def'!$B$2:$AB$33,20,0)</f>
        <v>4.3</v>
      </c>
      <c r="AO71">
        <f>VLOOKUP($U71,'2016 Def'!$B$2:$AB$33,21,0)</f>
        <v>5.94</v>
      </c>
      <c r="AP71">
        <f>VLOOKUP($U71,'2016 Def'!$B$2:$AB$33,22,0)</f>
        <v>6.81</v>
      </c>
      <c r="AQ71">
        <f>VLOOKUP($U71,'2016 Def'!$B$2:$AB$33,23,0)</f>
        <v>57.5</v>
      </c>
      <c r="AR71">
        <f>VLOOKUP($U71,'2016 Def'!$B$2:$AB$33,24,0)</f>
        <v>2.13</v>
      </c>
      <c r="AS71">
        <f>VLOOKUP($U71,'2016 Def'!$B$2:$AB$33,25,0)</f>
        <v>34.5</v>
      </c>
      <c r="AT71">
        <f>VLOOKUP($U71,'2016 Def'!$B$2:$AB$33,26,0)</f>
        <v>11.9</v>
      </c>
      <c r="AU71">
        <f>VLOOKUP($U71,'2016 Def'!$B$2:$AB$33,27,0)</f>
        <v>0.82</v>
      </c>
    </row>
    <row r="72" spans="1:47">
      <c r="A72">
        <v>27</v>
      </c>
      <c r="B72">
        <v>22</v>
      </c>
      <c r="C72">
        <v>33</v>
      </c>
      <c r="D72">
        <v>233</v>
      </c>
      <c r="E72">
        <v>0</v>
      </c>
      <c r="F72">
        <v>2</v>
      </c>
      <c r="G72">
        <v>10</v>
      </c>
      <c r="H72">
        <v>7.4</v>
      </c>
      <c r="I72">
        <v>6.7</v>
      </c>
      <c r="J72">
        <v>66.7</v>
      </c>
      <c r="K72">
        <v>117.4</v>
      </c>
      <c r="L72">
        <v>32</v>
      </c>
      <c r="M72">
        <v>97</v>
      </c>
      <c r="N72">
        <v>3</v>
      </c>
      <c r="O72">
        <v>7</v>
      </c>
      <c r="P72">
        <v>307</v>
      </c>
      <c r="Q72">
        <v>3</v>
      </c>
      <c r="R72">
        <v>13</v>
      </c>
      <c r="S72">
        <v>0</v>
      </c>
      <c r="T72">
        <v>0</v>
      </c>
      <c r="U72" s="2" t="s">
        <v>43</v>
      </c>
      <c r="V72" s="4">
        <f>VLOOKUP($U72,'2015 Def'!$B$2:$AB$33,2,0)</f>
        <v>16</v>
      </c>
      <c r="W72" s="4">
        <f>VLOOKUP($U72,'2015 Def'!$B$2:$AB$33,3,0)</f>
        <v>19.600000000000001</v>
      </c>
      <c r="X72" s="4">
        <f>VLOOKUP($U72,'2015 Def'!$B$2:$AB$33,4,0)</f>
        <v>310.2</v>
      </c>
      <c r="Y72" s="4">
        <f>VLOOKUP($U72,'2015 Def'!$B$2:$AB$33,5,0)</f>
        <v>61.6</v>
      </c>
      <c r="Z72" s="4">
        <f>VLOOKUP($U72,'2015 Def'!$B$2:$AB$33,6,0)</f>
        <v>5</v>
      </c>
      <c r="AA72" s="4">
        <f>VLOOKUP($U72,'2015 Def'!$B$2:$AB$33,7,0)</f>
        <v>1.56</v>
      </c>
      <c r="AB72" s="4">
        <f>VLOOKUP($U72,'2015 Def'!$B$2:$AB$33,8,0)</f>
        <v>0.69</v>
      </c>
      <c r="AC72" s="4">
        <f>VLOOKUP($U72,'2015 Def'!$B$2:$AB$33,9,0)</f>
        <v>17.600000000000001</v>
      </c>
      <c r="AD72" s="4">
        <f>VLOOKUP($U72,'2015 Def'!$B$2:$AB$33,10,0)</f>
        <v>20.399999999999999</v>
      </c>
      <c r="AE72" s="4">
        <f>VLOOKUP($U72,'2015 Def'!$B$2:$AB$33,11,0)</f>
        <v>34.6</v>
      </c>
      <c r="AF72" s="4">
        <f>VLOOKUP($U72,'2015 Def'!$B$2:$AB$33,12,0)</f>
        <v>210.4</v>
      </c>
      <c r="AG72" s="4">
        <f>VLOOKUP($U72,'2015 Def'!$B$2:$AB$33,13,0)</f>
        <v>1.5</v>
      </c>
      <c r="AH72" s="4">
        <f>VLOOKUP($U72,'2015 Def'!$B$2:$AB$33,14,0)</f>
        <v>0.88</v>
      </c>
      <c r="AI72" s="4">
        <f>VLOOKUP($U72,'2015 Def'!$B$2:$AB$33,15,0)</f>
        <v>5.6</v>
      </c>
      <c r="AJ72" s="4">
        <f>VLOOKUP($U72,'2015 Def'!$B$2:$AB$33,16,0)</f>
        <v>10.8</v>
      </c>
      <c r="AK72" s="4">
        <f>VLOOKUP($U72,'2015 Def'!$B$2:$AB$33,17,0)</f>
        <v>24.3</v>
      </c>
      <c r="AL72" s="4">
        <f>VLOOKUP($U72,'2015 Def'!$B$2:$AB$33,18,0)</f>
        <v>99.8</v>
      </c>
      <c r="AM72" s="4">
        <f>VLOOKUP($U72,'2015 Def'!$B$2:$AB$33,19,0)</f>
        <v>0.63</v>
      </c>
      <c r="AN72" s="4">
        <f>VLOOKUP($U72,'2015 Def'!$B$2:$AB$33,20,0)</f>
        <v>4.0999999999999996</v>
      </c>
      <c r="AO72" s="4">
        <f>VLOOKUP($U72,'2015 Def'!$B$2:$AB$33,21,0)</f>
        <v>4.9400000000000004</v>
      </c>
      <c r="AP72" s="4">
        <f>VLOOKUP($U72,'2015 Def'!$B$2:$AB$33,22,0)</f>
        <v>7.25</v>
      </c>
      <c r="AQ72" s="4">
        <f>VLOOKUP($U72,'2015 Def'!$B$2:$AB$33,23,0)</f>
        <v>61.9</v>
      </c>
      <c r="AR72" s="4">
        <f>VLOOKUP($U72,'2015 Def'!$B$2:$AB$33,24,0)</f>
        <v>1.81</v>
      </c>
      <c r="AS72" s="4">
        <f>VLOOKUP($U72,'2015 Def'!$B$2:$AB$33,25,0)</f>
        <v>27.3</v>
      </c>
      <c r="AT72" s="4">
        <f>VLOOKUP($U72,'2015 Def'!$B$2:$AB$33,26,0)</f>
        <v>11.1</v>
      </c>
      <c r="AU72" s="4">
        <f>VLOOKUP($U72,'2015 Def'!$B$2:$AB$33,27,0)</f>
        <v>2.91</v>
      </c>
    </row>
    <row r="73" spans="1:47">
      <c r="A73">
        <v>24</v>
      </c>
      <c r="B73">
        <v>16</v>
      </c>
      <c r="C73">
        <v>25</v>
      </c>
      <c r="D73">
        <v>167</v>
      </c>
      <c r="E73">
        <v>2</v>
      </c>
      <c r="F73">
        <v>5</v>
      </c>
      <c r="G73">
        <v>24</v>
      </c>
      <c r="H73">
        <v>7.6</v>
      </c>
      <c r="I73">
        <v>5.6</v>
      </c>
      <c r="J73">
        <v>64</v>
      </c>
      <c r="K73">
        <v>49.9</v>
      </c>
      <c r="L73">
        <v>28</v>
      </c>
      <c r="M73">
        <v>147</v>
      </c>
      <c r="N73">
        <v>5.3</v>
      </c>
      <c r="O73">
        <v>4</v>
      </c>
      <c r="P73">
        <v>210</v>
      </c>
      <c r="Q73">
        <v>0</v>
      </c>
      <c r="R73">
        <v>7</v>
      </c>
      <c r="S73">
        <v>0</v>
      </c>
      <c r="T73">
        <v>0</v>
      </c>
      <c r="U73" s="2" t="s">
        <v>44</v>
      </c>
      <c r="V73" s="4">
        <f>VLOOKUP($U73,'2015 Def'!$B$2:$AB$33,2,0)</f>
        <v>16</v>
      </c>
      <c r="W73" s="4">
        <f>VLOOKUP($U73,'2015 Def'!$B$2:$AB$33,3,0)</f>
        <v>18.5</v>
      </c>
      <c r="X73" s="4">
        <f>VLOOKUP($U73,'2015 Def'!$B$2:$AB$33,4,0)</f>
        <v>283.10000000000002</v>
      </c>
      <c r="Y73" s="4">
        <f>VLOOKUP($U73,'2015 Def'!$B$2:$AB$33,5,0)</f>
        <v>64.599999999999994</v>
      </c>
      <c r="Z73" s="4">
        <f>VLOOKUP($U73,'2015 Def'!$B$2:$AB$33,6,0)</f>
        <v>4.4000000000000004</v>
      </c>
      <c r="AA73" s="4">
        <f>VLOOKUP($U73,'2015 Def'!$B$2:$AB$33,7,0)</f>
        <v>1.69</v>
      </c>
      <c r="AB73" s="4">
        <f>VLOOKUP($U73,'2015 Def'!$B$2:$AB$33,8,0)</f>
        <v>0.81</v>
      </c>
      <c r="AC73" s="4">
        <f>VLOOKUP($U73,'2015 Def'!$B$2:$AB$33,9,0)</f>
        <v>18.100000000000001</v>
      </c>
      <c r="AD73" s="4">
        <f>VLOOKUP($U73,'2015 Def'!$B$2:$AB$33,10,0)</f>
        <v>21.5</v>
      </c>
      <c r="AE73" s="4">
        <f>VLOOKUP($U73,'2015 Def'!$B$2:$AB$33,11,0)</f>
        <v>35.799999999999997</v>
      </c>
      <c r="AF73" s="4">
        <f>VLOOKUP($U73,'2015 Def'!$B$2:$AB$33,12,0)</f>
        <v>199.6</v>
      </c>
      <c r="AG73" s="4">
        <f>VLOOKUP($U73,'2015 Def'!$B$2:$AB$33,13,0)</f>
        <v>1.19</v>
      </c>
      <c r="AH73" s="4">
        <f>VLOOKUP($U73,'2015 Def'!$B$2:$AB$33,14,0)</f>
        <v>0.88</v>
      </c>
      <c r="AI73" s="4">
        <f>VLOOKUP($U73,'2015 Def'!$B$2:$AB$33,15,0)</f>
        <v>5.0999999999999996</v>
      </c>
      <c r="AJ73" s="4">
        <f>VLOOKUP($U73,'2015 Def'!$B$2:$AB$33,16,0)</f>
        <v>10.1</v>
      </c>
      <c r="AK73" s="4">
        <f>VLOOKUP($U73,'2015 Def'!$B$2:$AB$33,17,0)</f>
        <v>25.5</v>
      </c>
      <c r="AL73" s="4">
        <f>VLOOKUP($U73,'2015 Def'!$B$2:$AB$33,18,0)</f>
        <v>83.6</v>
      </c>
      <c r="AM73" s="4">
        <f>VLOOKUP($U73,'2015 Def'!$B$2:$AB$33,19,0)</f>
        <v>0.63</v>
      </c>
      <c r="AN73" s="4">
        <f>VLOOKUP($U73,'2015 Def'!$B$2:$AB$33,20,0)</f>
        <v>3.3</v>
      </c>
      <c r="AO73" s="4">
        <f>VLOOKUP($U73,'2015 Def'!$B$2:$AB$33,21,0)</f>
        <v>5.0599999999999996</v>
      </c>
      <c r="AP73" s="4">
        <f>VLOOKUP($U73,'2015 Def'!$B$2:$AB$33,22,0)</f>
        <v>6.5</v>
      </c>
      <c r="AQ73" s="4">
        <f>VLOOKUP($U73,'2015 Def'!$B$2:$AB$33,23,0)</f>
        <v>48.3</v>
      </c>
      <c r="AR73" s="4">
        <f>VLOOKUP($U73,'2015 Def'!$B$2:$AB$33,24,0)</f>
        <v>2.88</v>
      </c>
      <c r="AS73" s="4">
        <f>VLOOKUP($U73,'2015 Def'!$B$2:$AB$33,25,0)</f>
        <v>26.9</v>
      </c>
      <c r="AT73" s="4">
        <f>VLOOKUP($U73,'2015 Def'!$B$2:$AB$33,26,0)</f>
        <v>11.9</v>
      </c>
      <c r="AU73" s="4">
        <f>VLOOKUP($U73,'2015 Def'!$B$2:$AB$33,27,0)</f>
        <v>8.8699999999999992</v>
      </c>
    </row>
    <row r="74" spans="1:47">
      <c r="A74">
        <v>28</v>
      </c>
      <c r="B74">
        <v>24</v>
      </c>
      <c r="C74">
        <v>40</v>
      </c>
      <c r="D74">
        <v>251</v>
      </c>
      <c r="E74">
        <v>1</v>
      </c>
      <c r="F74">
        <v>7</v>
      </c>
      <c r="G74">
        <v>39</v>
      </c>
      <c r="H74">
        <v>7.3</v>
      </c>
      <c r="I74">
        <v>5.3</v>
      </c>
      <c r="J74">
        <v>60</v>
      </c>
      <c r="K74">
        <v>76.099999999999994</v>
      </c>
      <c r="L74">
        <v>18</v>
      </c>
      <c r="M74">
        <v>75</v>
      </c>
      <c r="N74">
        <v>4.2</v>
      </c>
      <c r="O74">
        <v>6</v>
      </c>
      <c r="P74">
        <v>301</v>
      </c>
      <c r="Q74">
        <v>2</v>
      </c>
      <c r="R74">
        <v>10</v>
      </c>
      <c r="S74">
        <v>2</v>
      </c>
      <c r="T74">
        <v>2</v>
      </c>
      <c r="U74" s="2" t="s">
        <v>45</v>
      </c>
      <c r="V74" s="4">
        <f>VLOOKUP($U74,'2015 Def'!$B$2:$AB$33,2,0)</f>
        <v>16</v>
      </c>
      <c r="W74" s="4">
        <f>VLOOKUP($U74,'2015 Def'!$B$2:$AB$33,3,0)</f>
        <v>20.2</v>
      </c>
      <c r="X74" s="4">
        <f>VLOOKUP($U74,'2015 Def'!$B$2:$AB$33,4,0)</f>
        <v>346.7</v>
      </c>
      <c r="Y74" s="4">
        <f>VLOOKUP($U74,'2015 Def'!$B$2:$AB$33,5,0)</f>
        <v>63.4</v>
      </c>
      <c r="Z74" s="4">
        <f>VLOOKUP($U74,'2015 Def'!$B$2:$AB$33,6,0)</f>
        <v>5.5</v>
      </c>
      <c r="AA74" s="4">
        <f>VLOOKUP($U74,'2015 Def'!$B$2:$AB$33,7,0)</f>
        <v>1.38</v>
      </c>
      <c r="AB74" s="4">
        <f>VLOOKUP($U74,'2015 Def'!$B$2:$AB$33,8,0)</f>
        <v>0.38</v>
      </c>
      <c r="AC74" s="4">
        <f>VLOOKUP($U74,'2015 Def'!$B$2:$AB$33,9,0)</f>
        <v>18.8</v>
      </c>
      <c r="AD74" s="4">
        <f>VLOOKUP($U74,'2015 Def'!$B$2:$AB$33,10,0)</f>
        <v>20.100000000000001</v>
      </c>
      <c r="AE74" s="4">
        <f>VLOOKUP($U74,'2015 Def'!$B$2:$AB$33,11,0)</f>
        <v>34.4</v>
      </c>
      <c r="AF74" s="4">
        <f>VLOOKUP($U74,'2015 Def'!$B$2:$AB$33,12,0)</f>
        <v>227.6</v>
      </c>
      <c r="AG74" s="4">
        <f>VLOOKUP($U74,'2015 Def'!$B$2:$AB$33,13,0)</f>
        <v>1.25</v>
      </c>
      <c r="AH74" s="4">
        <f>VLOOKUP($U74,'2015 Def'!$B$2:$AB$33,14,0)</f>
        <v>1</v>
      </c>
      <c r="AI74" s="4">
        <f>VLOOKUP($U74,'2015 Def'!$B$2:$AB$33,15,0)</f>
        <v>6.1</v>
      </c>
      <c r="AJ74" s="4">
        <f>VLOOKUP($U74,'2015 Def'!$B$2:$AB$33,16,0)</f>
        <v>11.4</v>
      </c>
      <c r="AK74" s="4">
        <f>VLOOKUP($U74,'2015 Def'!$B$2:$AB$33,17,0)</f>
        <v>26.3</v>
      </c>
      <c r="AL74" s="4">
        <f>VLOOKUP($U74,'2015 Def'!$B$2:$AB$33,18,0)</f>
        <v>119.1</v>
      </c>
      <c r="AM74" s="4">
        <f>VLOOKUP($U74,'2015 Def'!$B$2:$AB$33,19,0)</f>
        <v>0.81</v>
      </c>
      <c r="AN74" s="4">
        <f>VLOOKUP($U74,'2015 Def'!$B$2:$AB$33,20,0)</f>
        <v>4.5</v>
      </c>
      <c r="AO74" s="4">
        <f>VLOOKUP($U74,'2015 Def'!$B$2:$AB$33,21,0)</f>
        <v>6</v>
      </c>
      <c r="AP74" s="4">
        <f>VLOOKUP($U74,'2015 Def'!$B$2:$AB$33,22,0)</f>
        <v>7.5</v>
      </c>
      <c r="AQ74" s="4">
        <f>VLOOKUP($U74,'2015 Def'!$B$2:$AB$33,23,0)</f>
        <v>69.2</v>
      </c>
      <c r="AR74" s="4">
        <f>VLOOKUP($U74,'2015 Def'!$B$2:$AB$33,24,0)</f>
        <v>1.31</v>
      </c>
      <c r="AS74" s="4">
        <f>VLOOKUP($U74,'2015 Def'!$B$2:$AB$33,25,0)</f>
        <v>31.3</v>
      </c>
      <c r="AT74" s="4">
        <f>VLOOKUP($U74,'2015 Def'!$B$2:$AB$33,26,0)</f>
        <v>11.5</v>
      </c>
      <c r="AU74" s="4">
        <f>VLOOKUP($U74,'2015 Def'!$B$2:$AB$33,27,0)</f>
        <v>-0.61</v>
      </c>
    </row>
    <row r="75" spans="1:47">
      <c r="A75">
        <v>21</v>
      </c>
      <c r="B75">
        <v>31</v>
      </c>
      <c r="C75">
        <v>45</v>
      </c>
      <c r="D75">
        <v>348</v>
      </c>
      <c r="E75">
        <v>0</v>
      </c>
      <c r="F75">
        <v>5</v>
      </c>
      <c r="G75">
        <v>38</v>
      </c>
      <c r="H75">
        <v>8.6</v>
      </c>
      <c r="I75">
        <v>7</v>
      </c>
      <c r="J75">
        <v>68.900000000000006</v>
      </c>
      <c r="K75">
        <v>91.7</v>
      </c>
      <c r="L75">
        <v>23</v>
      </c>
      <c r="M75">
        <v>113</v>
      </c>
      <c r="N75">
        <v>4.9000000000000004</v>
      </c>
      <c r="O75">
        <v>1</v>
      </c>
      <c r="P75">
        <v>62</v>
      </c>
      <c r="Q75">
        <v>7</v>
      </c>
      <c r="R75">
        <v>16</v>
      </c>
      <c r="S75">
        <v>0</v>
      </c>
      <c r="T75">
        <v>0</v>
      </c>
      <c r="U75" s="2" t="s">
        <v>53</v>
      </c>
      <c r="V75" s="4">
        <f>VLOOKUP($U75,'2015 Def'!$B$2:$AB$33,2,0)</f>
        <v>16</v>
      </c>
      <c r="W75" s="4">
        <f>VLOOKUP($U75,'2015 Def'!$B$2:$AB$33,3,0)</f>
        <v>17.399999999999999</v>
      </c>
      <c r="X75" s="4">
        <f>VLOOKUP($U75,'2015 Def'!$B$2:$AB$33,4,0)</f>
        <v>340.8</v>
      </c>
      <c r="Y75" s="4">
        <f>VLOOKUP($U75,'2015 Def'!$B$2:$AB$33,5,0)</f>
        <v>64.5</v>
      </c>
      <c r="Z75" s="4">
        <f>VLOOKUP($U75,'2015 Def'!$B$2:$AB$33,6,0)</f>
        <v>5.3</v>
      </c>
      <c r="AA75" s="4">
        <f>VLOOKUP($U75,'2015 Def'!$B$2:$AB$33,7,0)</f>
        <v>1.75</v>
      </c>
      <c r="AB75" s="4">
        <f>VLOOKUP($U75,'2015 Def'!$B$2:$AB$33,8,0)</f>
        <v>0.44</v>
      </c>
      <c r="AC75" s="4">
        <f>VLOOKUP($U75,'2015 Def'!$B$2:$AB$33,9,0)</f>
        <v>19.2</v>
      </c>
      <c r="AD75" s="4">
        <f>VLOOKUP($U75,'2015 Def'!$B$2:$AB$33,10,0)</f>
        <v>25.9</v>
      </c>
      <c r="AE75" s="4">
        <f>VLOOKUP($U75,'2015 Def'!$B$2:$AB$33,11,0)</f>
        <v>40.4</v>
      </c>
      <c r="AF75" s="4">
        <f>VLOOKUP($U75,'2015 Def'!$B$2:$AB$33,12,0)</f>
        <v>248.5</v>
      </c>
      <c r="AG75" s="4">
        <f>VLOOKUP($U75,'2015 Def'!$B$2:$AB$33,13,0)</f>
        <v>1.1299999999999999</v>
      </c>
      <c r="AH75" s="4">
        <f>VLOOKUP($U75,'2015 Def'!$B$2:$AB$33,14,0)</f>
        <v>1.31</v>
      </c>
      <c r="AI75" s="4">
        <f>VLOOKUP($U75,'2015 Def'!$B$2:$AB$33,15,0)</f>
        <v>5.8</v>
      </c>
      <c r="AJ75" s="4">
        <f>VLOOKUP($U75,'2015 Def'!$B$2:$AB$33,16,0)</f>
        <v>12.6</v>
      </c>
      <c r="AK75" s="4">
        <f>VLOOKUP($U75,'2015 Def'!$B$2:$AB$33,17,0)</f>
        <v>21.5</v>
      </c>
      <c r="AL75" s="4">
        <f>VLOOKUP($U75,'2015 Def'!$B$2:$AB$33,18,0)</f>
        <v>92.3</v>
      </c>
      <c r="AM75" s="4">
        <f>VLOOKUP($U75,'2015 Def'!$B$2:$AB$33,19,0)</f>
        <v>0.5</v>
      </c>
      <c r="AN75" s="4">
        <f>VLOOKUP($U75,'2015 Def'!$B$2:$AB$33,20,0)</f>
        <v>4.3</v>
      </c>
      <c r="AO75" s="4">
        <f>VLOOKUP($U75,'2015 Def'!$B$2:$AB$33,21,0)</f>
        <v>4.63</v>
      </c>
      <c r="AP75" s="4">
        <f>VLOOKUP($U75,'2015 Def'!$B$2:$AB$33,22,0)</f>
        <v>7.25</v>
      </c>
      <c r="AQ75" s="4">
        <f>VLOOKUP($U75,'2015 Def'!$B$2:$AB$33,23,0)</f>
        <v>66.400000000000006</v>
      </c>
      <c r="AR75" s="4">
        <f>VLOOKUP($U75,'2015 Def'!$B$2:$AB$33,24,0)</f>
        <v>1.94</v>
      </c>
      <c r="AS75" s="4">
        <f>VLOOKUP($U75,'2015 Def'!$B$2:$AB$33,25,0)</f>
        <v>28.9</v>
      </c>
      <c r="AT75" s="4">
        <f>VLOOKUP($U75,'2015 Def'!$B$2:$AB$33,26,0)</f>
        <v>15</v>
      </c>
      <c r="AU75" s="4">
        <f>VLOOKUP($U75,'2015 Def'!$B$2:$AB$33,27,0)</f>
        <v>2.56</v>
      </c>
    </row>
    <row r="76" spans="1:47">
      <c r="A76">
        <v>17</v>
      </c>
      <c r="B76">
        <v>16</v>
      </c>
      <c r="C76">
        <v>30</v>
      </c>
      <c r="D76">
        <v>170</v>
      </c>
      <c r="E76">
        <v>0</v>
      </c>
      <c r="F76">
        <v>3</v>
      </c>
      <c r="G76">
        <v>11</v>
      </c>
      <c r="H76">
        <v>6</v>
      </c>
      <c r="I76">
        <v>5.2</v>
      </c>
      <c r="J76">
        <v>53.3</v>
      </c>
      <c r="K76">
        <v>81.2</v>
      </c>
      <c r="L76">
        <v>25</v>
      </c>
      <c r="M76">
        <v>117</v>
      </c>
      <c r="N76">
        <v>4.7</v>
      </c>
      <c r="O76">
        <v>7</v>
      </c>
      <c r="P76">
        <v>331</v>
      </c>
      <c r="Q76">
        <v>5</v>
      </c>
      <c r="R76">
        <v>14</v>
      </c>
      <c r="S76">
        <v>0</v>
      </c>
      <c r="T76">
        <v>0</v>
      </c>
      <c r="U76" s="2" t="s">
        <v>50</v>
      </c>
      <c r="V76" s="4">
        <f>VLOOKUP($U76,'2015 Def'!$B$2:$AB$33,2,0)</f>
        <v>16</v>
      </c>
      <c r="W76" s="4">
        <f>VLOOKUP($U76,'2015 Def'!$B$2:$AB$33,3,0)</f>
        <v>24.8</v>
      </c>
      <c r="X76" s="4">
        <f>VLOOKUP($U76,'2015 Def'!$B$2:$AB$33,4,0)</f>
        <v>345.4</v>
      </c>
      <c r="Y76" s="4">
        <f>VLOOKUP($U76,'2015 Def'!$B$2:$AB$33,5,0)</f>
        <v>61.3</v>
      </c>
      <c r="Z76" s="4">
        <f>VLOOKUP($U76,'2015 Def'!$B$2:$AB$33,6,0)</f>
        <v>5.6</v>
      </c>
      <c r="AA76" s="4">
        <f>VLOOKUP($U76,'2015 Def'!$B$2:$AB$33,7,0)</f>
        <v>1.06</v>
      </c>
      <c r="AB76" s="4">
        <f>VLOOKUP($U76,'2015 Def'!$B$2:$AB$33,8,0)</f>
        <v>0.56000000000000005</v>
      </c>
      <c r="AC76" s="4">
        <f>VLOOKUP($U76,'2015 Def'!$B$2:$AB$33,9,0)</f>
        <v>19.2</v>
      </c>
      <c r="AD76" s="4">
        <f>VLOOKUP($U76,'2015 Def'!$B$2:$AB$33,10,0)</f>
        <v>20.100000000000001</v>
      </c>
      <c r="AE76" s="4">
        <f>VLOOKUP($U76,'2015 Def'!$B$2:$AB$33,11,0)</f>
        <v>32.1</v>
      </c>
      <c r="AF76" s="4">
        <f>VLOOKUP($U76,'2015 Def'!$B$2:$AB$33,12,0)</f>
        <v>224.6</v>
      </c>
      <c r="AG76" s="4">
        <f>VLOOKUP($U76,'2015 Def'!$B$2:$AB$33,13,0)</f>
        <v>1.94</v>
      </c>
      <c r="AH76" s="4">
        <f>VLOOKUP($U76,'2015 Def'!$B$2:$AB$33,14,0)</f>
        <v>0.5</v>
      </c>
      <c r="AI76" s="4">
        <f>VLOOKUP($U76,'2015 Def'!$B$2:$AB$33,15,0)</f>
        <v>6.6</v>
      </c>
      <c r="AJ76" s="4">
        <f>VLOOKUP($U76,'2015 Def'!$B$2:$AB$33,16,0)</f>
        <v>11.4</v>
      </c>
      <c r="AK76" s="4">
        <f>VLOOKUP($U76,'2015 Def'!$B$2:$AB$33,17,0)</f>
        <v>27.1</v>
      </c>
      <c r="AL76" s="4">
        <f>VLOOKUP($U76,'2015 Def'!$B$2:$AB$33,18,0)</f>
        <v>120.9</v>
      </c>
      <c r="AM76" s="4">
        <f>VLOOKUP($U76,'2015 Def'!$B$2:$AB$33,19,0)</f>
        <v>0.56000000000000005</v>
      </c>
      <c r="AN76" s="4">
        <f>VLOOKUP($U76,'2015 Def'!$B$2:$AB$33,20,0)</f>
        <v>4.5</v>
      </c>
      <c r="AO76" s="4">
        <f>VLOOKUP($U76,'2015 Def'!$B$2:$AB$33,21,0)</f>
        <v>6.44</v>
      </c>
      <c r="AP76" s="4">
        <f>VLOOKUP($U76,'2015 Def'!$B$2:$AB$33,22,0)</f>
        <v>6.13</v>
      </c>
      <c r="AQ76" s="4">
        <f>VLOOKUP($U76,'2015 Def'!$B$2:$AB$33,23,0)</f>
        <v>55.9</v>
      </c>
      <c r="AR76" s="4">
        <f>VLOOKUP($U76,'2015 Def'!$B$2:$AB$33,24,0)</f>
        <v>1.38</v>
      </c>
      <c r="AS76" s="4">
        <f>VLOOKUP($U76,'2015 Def'!$B$2:$AB$33,25,0)</f>
        <v>36.6</v>
      </c>
      <c r="AT76" s="4">
        <f>VLOOKUP($U76,'2015 Def'!$B$2:$AB$33,26,0)</f>
        <v>8</v>
      </c>
      <c r="AU76" s="4">
        <f>VLOOKUP($U76,'2015 Def'!$B$2:$AB$33,27,0)</f>
        <v>-4.42</v>
      </c>
    </row>
    <row r="77" spans="1:47">
      <c r="A77">
        <v>10</v>
      </c>
      <c r="B77">
        <v>22</v>
      </c>
      <c r="C77">
        <v>37</v>
      </c>
      <c r="D77">
        <v>271</v>
      </c>
      <c r="E77">
        <v>0</v>
      </c>
      <c r="F77">
        <v>2</v>
      </c>
      <c r="G77">
        <v>11</v>
      </c>
      <c r="H77">
        <v>7.6</v>
      </c>
      <c r="I77">
        <v>6.9</v>
      </c>
      <c r="J77">
        <v>59.5</v>
      </c>
      <c r="K77">
        <v>91.2</v>
      </c>
      <c r="L77">
        <v>18</v>
      </c>
      <c r="M77">
        <v>57</v>
      </c>
      <c r="N77">
        <v>3.2</v>
      </c>
      <c r="O77">
        <v>6</v>
      </c>
      <c r="P77">
        <v>250</v>
      </c>
      <c r="Q77">
        <v>3</v>
      </c>
      <c r="R77">
        <v>12</v>
      </c>
      <c r="S77">
        <v>0</v>
      </c>
      <c r="T77">
        <v>2</v>
      </c>
      <c r="U77" s="2" t="s">
        <v>46</v>
      </c>
      <c r="V77" s="4">
        <f>VLOOKUP($U77,'2015 Def'!$B$2:$AB$33,2,0)</f>
        <v>16</v>
      </c>
      <c r="W77" s="4">
        <f>VLOOKUP($U77,'2015 Def'!$B$2:$AB$33,3,0)</f>
        <v>18.899999999999999</v>
      </c>
      <c r="X77" s="4">
        <f>VLOOKUP($U77,'2015 Def'!$B$2:$AB$33,4,0)</f>
        <v>344.4</v>
      </c>
      <c r="Y77" s="4">
        <f>VLOOKUP($U77,'2015 Def'!$B$2:$AB$33,5,0)</f>
        <v>63.4</v>
      </c>
      <c r="Z77" s="4">
        <f>VLOOKUP($U77,'2015 Def'!$B$2:$AB$33,6,0)</f>
        <v>5.4</v>
      </c>
      <c r="AA77" s="4">
        <f>VLOOKUP($U77,'2015 Def'!$B$2:$AB$33,7,0)</f>
        <v>1.38</v>
      </c>
      <c r="AB77" s="4">
        <f>VLOOKUP($U77,'2015 Def'!$B$2:$AB$33,8,0)</f>
        <v>0.56000000000000005</v>
      </c>
      <c r="AC77" s="4">
        <f>VLOOKUP($U77,'2015 Def'!$B$2:$AB$33,9,0)</f>
        <v>19.899999999999999</v>
      </c>
      <c r="AD77" s="4">
        <f>VLOOKUP($U77,'2015 Def'!$B$2:$AB$33,10,0)</f>
        <v>22.4</v>
      </c>
      <c r="AE77" s="4">
        <f>VLOOKUP($U77,'2015 Def'!$B$2:$AB$33,11,0)</f>
        <v>35.1</v>
      </c>
      <c r="AF77" s="4">
        <f>VLOOKUP($U77,'2015 Def'!$B$2:$AB$33,12,0)</f>
        <v>235.1</v>
      </c>
      <c r="AG77" s="4">
        <f>VLOOKUP($U77,'2015 Def'!$B$2:$AB$33,13,0)</f>
        <v>1.5</v>
      </c>
      <c r="AH77" s="4">
        <f>VLOOKUP($U77,'2015 Def'!$B$2:$AB$33,14,0)</f>
        <v>0.81</v>
      </c>
      <c r="AI77" s="4">
        <f>VLOOKUP($U77,'2015 Def'!$B$2:$AB$33,15,0)</f>
        <v>6.2</v>
      </c>
      <c r="AJ77" s="4">
        <f>VLOOKUP($U77,'2015 Def'!$B$2:$AB$33,16,0)</f>
        <v>11.8</v>
      </c>
      <c r="AK77" s="4">
        <f>VLOOKUP($U77,'2015 Def'!$B$2:$AB$33,17,0)</f>
        <v>25.7</v>
      </c>
      <c r="AL77" s="4">
        <f>VLOOKUP($U77,'2015 Def'!$B$2:$AB$33,18,0)</f>
        <v>109.3</v>
      </c>
      <c r="AM77" s="4">
        <f>VLOOKUP($U77,'2015 Def'!$B$2:$AB$33,19,0)</f>
        <v>0.44</v>
      </c>
      <c r="AN77" s="4">
        <f>VLOOKUP($U77,'2015 Def'!$B$2:$AB$33,20,0)</f>
        <v>4.3</v>
      </c>
      <c r="AO77" s="4">
        <f>VLOOKUP($U77,'2015 Def'!$B$2:$AB$33,21,0)</f>
        <v>5.88</v>
      </c>
      <c r="AP77" s="4">
        <f>VLOOKUP($U77,'2015 Def'!$B$2:$AB$33,22,0)</f>
        <v>6.81</v>
      </c>
      <c r="AQ77" s="4">
        <f>VLOOKUP($U77,'2015 Def'!$B$2:$AB$33,23,0)</f>
        <v>54.7</v>
      </c>
      <c r="AR77" s="4">
        <f>VLOOKUP($U77,'2015 Def'!$B$2:$AB$33,24,0)</f>
        <v>2.19</v>
      </c>
      <c r="AS77" s="4">
        <f>VLOOKUP($U77,'2015 Def'!$B$2:$AB$33,25,0)</f>
        <v>33.299999999999997</v>
      </c>
      <c r="AT77" s="4">
        <f>VLOOKUP($U77,'2015 Def'!$B$2:$AB$33,26,0)</f>
        <v>11.9</v>
      </c>
      <c r="AU77" s="4">
        <f>VLOOKUP($U77,'2015 Def'!$B$2:$AB$33,27,0)</f>
        <v>0.72</v>
      </c>
    </row>
    <row r="78" spans="1:47">
      <c r="A78">
        <v>23</v>
      </c>
      <c r="B78">
        <v>21</v>
      </c>
      <c r="C78">
        <v>32</v>
      </c>
      <c r="D78">
        <v>239</v>
      </c>
      <c r="E78">
        <v>0</v>
      </c>
      <c r="F78">
        <v>2</v>
      </c>
      <c r="G78">
        <v>12</v>
      </c>
      <c r="H78">
        <v>7.8</v>
      </c>
      <c r="I78">
        <v>7</v>
      </c>
      <c r="J78">
        <v>65.599999999999994</v>
      </c>
      <c r="K78">
        <v>98.3</v>
      </c>
      <c r="L78">
        <v>29</v>
      </c>
      <c r="M78">
        <v>138</v>
      </c>
      <c r="N78">
        <v>4.8</v>
      </c>
      <c r="O78">
        <v>3</v>
      </c>
      <c r="P78">
        <v>164</v>
      </c>
      <c r="Q78">
        <v>9</v>
      </c>
      <c r="R78">
        <v>16</v>
      </c>
      <c r="S78">
        <v>0</v>
      </c>
      <c r="T78">
        <v>0</v>
      </c>
      <c r="U78" s="2" t="s">
        <v>51</v>
      </c>
      <c r="V78" s="4">
        <f>VLOOKUP($U78,'2015 Def'!$B$2:$AB$33,2,0)</f>
        <v>16</v>
      </c>
      <c r="W78" s="4">
        <f>VLOOKUP($U78,'2015 Def'!$B$2:$AB$33,3,0)</f>
        <v>19.899999999999999</v>
      </c>
      <c r="X78" s="4">
        <f>VLOOKUP($U78,'2015 Def'!$B$2:$AB$33,4,0)</f>
        <v>363.1</v>
      </c>
      <c r="Y78" s="4">
        <f>VLOOKUP($U78,'2015 Def'!$B$2:$AB$33,5,0)</f>
        <v>65.900000000000006</v>
      </c>
      <c r="Z78" s="4">
        <f>VLOOKUP($U78,'2015 Def'!$B$2:$AB$33,6,0)</f>
        <v>5.5</v>
      </c>
      <c r="AA78" s="4">
        <f>VLOOKUP($U78,'2015 Def'!$B$2:$AB$33,7,0)</f>
        <v>1.88</v>
      </c>
      <c r="AB78" s="4">
        <f>VLOOKUP($U78,'2015 Def'!$B$2:$AB$33,8,0)</f>
        <v>0.81</v>
      </c>
      <c r="AC78" s="4">
        <f>VLOOKUP($U78,'2015 Def'!$B$2:$AB$33,9,0)</f>
        <v>20.399999999999999</v>
      </c>
      <c r="AD78" s="4">
        <f>VLOOKUP($U78,'2015 Def'!$B$2:$AB$33,10,0)</f>
        <v>25.1</v>
      </c>
      <c r="AE78" s="4">
        <f>VLOOKUP($U78,'2015 Def'!$B$2:$AB$33,11,0)</f>
        <v>39.1</v>
      </c>
      <c r="AF78" s="4">
        <f>VLOOKUP($U78,'2015 Def'!$B$2:$AB$33,12,0)</f>
        <v>271.89999999999998</v>
      </c>
      <c r="AG78" s="4">
        <f>VLOOKUP($U78,'2015 Def'!$B$2:$AB$33,13,0)</f>
        <v>1.81</v>
      </c>
      <c r="AH78" s="4">
        <f>VLOOKUP($U78,'2015 Def'!$B$2:$AB$33,14,0)</f>
        <v>1.06</v>
      </c>
      <c r="AI78" s="4">
        <f>VLOOKUP($U78,'2015 Def'!$B$2:$AB$33,15,0)</f>
        <v>6.5</v>
      </c>
      <c r="AJ78" s="4">
        <f>VLOOKUP($U78,'2015 Def'!$B$2:$AB$33,16,0)</f>
        <v>14.4</v>
      </c>
      <c r="AK78" s="4">
        <f>VLOOKUP($U78,'2015 Def'!$B$2:$AB$33,17,0)</f>
        <v>23.9</v>
      </c>
      <c r="AL78" s="4">
        <f>VLOOKUP($U78,'2015 Def'!$B$2:$AB$33,18,0)</f>
        <v>91.2</v>
      </c>
      <c r="AM78" s="4">
        <f>VLOOKUP($U78,'2015 Def'!$B$2:$AB$33,19,0)</f>
        <v>0.38</v>
      </c>
      <c r="AN78" s="4">
        <f>VLOOKUP($U78,'2015 Def'!$B$2:$AB$33,20,0)</f>
        <v>3.8</v>
      </c>
      <c r="AO78" s="4">
        <f>VLOOKUP($U78,'2015 Def'!$B$2:$AB$33,21,0)</f>
        <v>4.4400000000000004</v>
      </c>
      <c r="AP78" s="4">
        <f>VLOOKUP($U78,'2015 Def'!$B$2:$AB$33,22,0)</f>
        <v>7.56</v>
      </c>
      <c r="AQ78" s="4">
        <f>VLOOKUP($U78,'2015 Def'!$B$2:$AB$33,23,0)</f>
        <v>74.900000000000006</v>
      </c>
      <c r="AR78" s="4">
        <f>VLOOKUP($U78,'2015 Def'!$B$2:$AB$33,24,0)</f>
        <v>1.56</v>
      </c>
      <c r="AS78" s="4">
        <f>VLOOKUP($U78,'2015 Def'!$B$2:$AB$33,25,0)</f>
        <v>32.299999999999997</v>
      </c>
      <c r="AT78" s="4">
        <f>VLOOKUP($U78,'2015 Def'!$B$2:$AB$33,26,0)</f>
        <v>14.3</v>
      </c>
      <c r="AU78" s="4">
        <f>VLOOKUP($U78,'2015 Def'!$B$2:$AB$33,27,0)</f>
        <v>2.3199999999999998</v>
      </c>
    </row>
    <row r="79" spans="1:47">
      <c r="A79">
        <v>45</v>
      </c>
      <c r="B79">
        <v>20</v>
      </c>
      <c r="C79">
        <v>28</v>
      </c>
      <c r="D79">
        <v>134</v>
      </c>
      <c r="E79">
        <v>0</v>
      </c>
      <c r="F79">
        <v>3</v>
      </c>
      <c r="G79">
        <v>15</v>
      </c>
      <c r="H79">
        <v>5.3</v>
      </c>
      <c r="I79">
        <v>4.3</v>
      </c>
      <c r="J79">
        <v>71.400000000000006</v>
      </c>
      <c r="K79">
        <v>105.4</v>
      </c>
      <c r="L79">
        <v>32</v>
      </c>
      <c r="M79">
        <v>206</v>
      </c>
      <c r="N79">
        <v>6.4</v>
      </c>
      <c r="O79">
        <v>4</v>
      </c>
      <c r="P79">
        <v>164</v>
      </c>
      <c r="Q79">
        <v>8</v>
      </c>
      <c r="R79">
        <v>13</v>
      </c>
      <c r="S79">
        <v>0</v>
      </c>
      <c r="T79">
        <v>0</v>
      </c>
      <c r="U79" s="2" t="s">
        <v>41</v>
      </c>
      <c r="V79" s="4">
        <f>VLOOKUP($U79,'2015 Def'!$B$2:$AB$33,2,0)</f>
        <v>16</v>
      </c>
      <c r="W79" s="4">
        <f>VLOOKUP($U79,'2015 Def'!$B$2:$AB$33,3,0)</f>
        <v>25</v>
      </c>
      <c r="X79" s="4">
        <f>VLOOKUP($U79,'2015 Def'!$B$2:$AB$33,4,0)</f>
        <v>349.8</v>
      </c>
      <c r="Y79" s="4">
        <f>VLOOKUP($U79,'2015 Def'!$B$2:$AB$33,5,0)</f>
        <v>62.4</v>
      </c>
      <c r="Z79" s="4">
        <f>VLOOKUP($U79,'2015 Def'!$B$2:$AB$33,6,0)</f>
        <v>5.6</v>
      </c>
      <c r="AA79" s="4">
        <f>VLOOKUP($U79,'2015 Def'!$B$2:$AB$33,7,0)</f>
        <v>1.19</v>
      </c>
      <c r="AB79" s="4">
        <f>VLOOKUP($U79,'2015 Def'!$B$2:$AB$33,8,0)</f>
        <v>0.63</v>
      </c>
      <c r="AC79" s="4">
        <f>VLOOKUP($U79,'2015 Def'!$B$2:$AB$33,9,0)</f>
        <v>19.899999999999999</v>
      </c>
      <c r="AD79" s="4">
        <f>VLOOKUP($U79,'2015 Def'!$B$2:$AB$33,10,0)</f>
        <v>22.5</v>
      </c>
      <c r="AE79" s="4">
        <f>VLOOKUP($U79,'2015 Def'!$B$2:$AB$33,11,0)</f>
        <v>33</v>
      </c>
      <c r="AF79" s="4">
        <f>VLOOKUP($U79,'2015 Def'!$B$2:$AB$33,12,0)</f>
        <v>236.8</v>
      </c>
      <c r="AG79" s="4">
        <f>VLOOKUP($U79,'2015 Def'!$B$2:$AB$33,13,0)</f>
        <v>1.69</v>
      </c>
      <c r="AH79" s="4">
        <f>VLOOKUP($U79,'2015 Def'!$B$2:$AB$33,14,0)</f>
        <v>0.56000000000000005</v>
      </c>
      <c r="AI79" s="4">
        <f>VLOOKUP($U79,'2015 Def'!$B$2:$AB$33,15,0)</f>
        <v>6.6</v>
      </c>
      <c r="AJ79" s="4">
        <f>VLOOKUP($U79,'2015 Def'!$B$2:$AB$33,16,0)</f>
        <v>11.9</v>
      </c>
      <c r="AK79" s="4">
        <f>VLOOKUP($U79,'2015 Def'!$B$2:$AB$33,17,0)</f>
        <v>26.8</v>
      </c>
      <c r="AL79" s="4">
        <f>VLOOKUP($U79,'2015 Def'!$B$2:$AB$33,18,0)</f>
        <v>113</v>
      </c>
      <c r="AM79" s="4">
        <f>VLOOKUP($U79,'2015 Def'!$B$2:$AB$33,19,0)</f>
        <v>1.1299999999999999</v>
      </c>
      <c r="AN79" s="4">
        <f>VLOOKUP($U79,'2015 Def'!$B$2:$AB$33,20,0)</f>
        <v>4.2</v>
      </c>
      <c r="AO79" s="4">
        <f>VLOOKUP($U79,'2015 Def'!$B$2:$AB$33,21,0)</f>
        <v>6</v>
      </c>
      <c r="AP79" s="4">
        <f>VLOOKUP($U79,'2015 Def'!$B$2:$AB$33,22,0)</f>
        <v>6</v>
      </c>
      <c r="AQ79" s="4">
        <f>VLOOKUP($U79,'2015 Def'!$B$2:$AB$33,23,0)</f>
        <v>49.1</v>
      </c>
      <c r="AR79" s="4">
        <f>VLOOKUP($U79,'2015 Def'!$B$2:$AB$33,24,0)</f>
        <v>2</v>
      </c>
      <c r="AS79" s="4">
        <f>VLOOKUP($U79,'2015 Def'!$B$2:$AB$33,25,0)</f>
        <v>38.200000000000003</v>
      </c>
      <c r="AT79" s="4">
        <f>VLOOKUP($U79,'2015 Def'!$B$2:$AB$33,26,0)</f>
        <v>9.1</v>
      </c>
      <c r="AU79" s="4">
        <f>VLOOKUP($U79,'2015 Def'!$B$2:$AB$33,27,0)</f>
        <v>-4.57</v>
      </c>
    </row>
    <row r="80" spans="1:47">
      <c r="A80">
        <v>29</v>
      </c>
      <c r="B80">
        <v>17</v>
      </c>
      <c r="C80">
        <v>31</v>
      </c>
      <c r="D80">
        <v>197</v>
      </c>
      <c r="E80">
        <v>0</v>
      </c>
      <c r="F80">
        <v>2</v>
      </c>
      <c r="G80">
        <v>7</v>
      </c>
      <c r="H80">
        <v>6.6</v>
      </c>
      <c r="I80">
        <v>6</v>
      </c>
      <c r="J80">
        <v>54.8</v>
      </c>
      <c r="K80">
        <v>85</v>
      </c>
      <c r="L80">
        <v>32</v>
      </c>
      <c r="M80">
        <v>106</v>
      </c>
      <c r="N80">
        <v>3.3</v>
      </c>
      <c r="O80">
        <v>5</v>
      </c>
      <c r="P80">
        <v>226</v>
      </c>
      <c r="Q80">
        <v>4</v>
      </c>
      <c r="R80">
        <v>16</v>
      </c>
      <c r="S80">
        <v>1</v>
      </c>
      <c r="T80">
        <v>1</v>
      </c>
      <c r="U80" s="2" t="s">
        <v>44</v>
      </c>
      <c r="V80" s="4">
        <f>VLOOKUP($U80,'2015 Def'!$B$2:$AB$33,2,0)</f>
        <v>16</v>
      </c>
      <c r="W80" s="4">
        <f>VLOOKUP($U80,'2015 Def'!$B$2:$AB$33,3,0)</f>
        <v>18.5</v>
      </c>
      <c r="X80" s="4">
        <f>VLOOKUP($U80,'2015 Def'!$B$2:$AB$33,4,0)</f>
        <v>283.10000000000002</v>
      </c>
      <c r="Y80" s="4">
        <f>VLOOKUP($U80,'2015 Def'!$B$2:$AB$33,5,0)</f>
        <v>64.599999999999994</v>
      </c>
      <c r="Z80" s="4">
        <f>VLOOKUP($U80,'2015 Def'!$B$2:$AB$33,6,0)</f>
        <v>4.4000000000000004</v>
      </c>
      <c r="AA80" s="4">
        <f>VLOOKUP($U80,'2015 Def'!$B$2:$AB$33,7,0)</f>
        <v>1.69</v>
      </c>
      <c r="AB80" s="4">
        <f>VLOOKUP($U80,'2015 Def'!$B$2:$AB$33,8,0)</f>
        <v>0.81</v>
      </c>
      <c r="AC80" s="4">
        <f>VLOOKUP($U80,'2015 Def'!$B$2:$AB$33,9,0)</f>
        <v>18.100000000000001</v>
      </c>
      <c r="AD80" s="4">
        <f>VLOOKUP($U80,'2015 Def'!$B$2:$AB$33,10,0)</f>
        <v>21.5</v>
      </c>
      <c r="AE80" s="4">
        <f>VLOOKUP($U80,'2015 Def'!$B$2:$AB$33,11,0)</f>
        <v>35.799999999999997</v>
      </c>
      <c r="AF80" s="4">
        <f>VLOOKUP($U80,'2015 Def'!$B$2:$AB$33,12,0)</f>
        <v>199.6</v>
      </c>
      <c r="AG80" s="4">
        <f>VLOOKUP($U80,'2015 Def'!$B$2:$AB$33,13,0)</f>
        <v>1.19</v>
      </c>
      <c r="AH80" s="4">
        <f>VLOOKUP($U80,'2015 Def'!$B$2:$AB$33,14,0)</f>
        <v>0.88</v>
      </c>
      <c r="AI80" s="4">
        <f>VLOOKUP($U80,'2015 Def'!$B$2:$AB$33,15,0)</f>
        <v>5.0999999999999996</v>
      </c>
      <c r="AJ80" s="4">
        <f>VLOOKUP($U80,'2015 Def'!$B$2:$AB$33,16,0)</f>
        <v>10.1</v>
      </c>
      <c r="AK80" s="4">
        <f>VLOOKUP($U80,'2015 Def'!$B$2:$AB$33,17,0)</f>
        <v>25.5</v>
      </c>
      <c r="AL80" s="4">
        <f>VLOOKUP($U80,'2015 Def'!$B$2:$AB$33,18,0)</f>
        <v>83.6</v>
      </c>
      <c r="AM80" s="4">
        <f>VLOOKUP($U80,'2015 Def'!$B$2:$AB$33,19,0)</f>
        <v>0.63</v>
      </c>
      <c r="AN80" s="4">
        <f>VLOOKUP($U80,'2015 Def'!$B$2:$AB$33,20,0)</f>
        <v>3.3</v>
      </c>
      <c r="AO80" s="4">
        <f>VLOOKUP($U80,'2015 Def'!$B$2:$AB$33,21,0)</f>
        <v>5.0599999999999996</v>
      </c>
      <c r="AP80" s="4">
        <f>VLOOKUP($U80,'2015 Def'!$B$2:$AB$33,22,0)</f>
        <v>6.5</v>
      </c>
      <c r="AQ80" s="4">
        <f>VLOOKUP($U80,'2015 Def'!$B$2:$AB$33,23,0)</f>
        <v>48.3</v>
      </c>
      <c r="AR80" s="4">
        <f>VLOOKUP($U80,'2015 Def'!$B$2:$AB$33,24,0)</f>
        <v>2.88</v>
      </c>
      <c r="AS80" s="4">
        <f>VLOOKUP($U80,'2015 Def'!$B$2:$AB$33,25,0)</f>
        <v>26.9</v>
      </c>
      <c r="AT80" s="4">
        <f>VLOOKUP($U80,'2015 Def'!$B$2:$AB$33,26,0)</f>
        <v>11.9</v>
      </c>
      <c r="AU80" s="4">
        <f>VLOOKUP($U80,'2015 Def'!$B$2:$AB$33,27,0)</f>
        <v>8.8699999999999992</v>
      </c>
    </row>
    <row r="81" spans="1:48">
      <c r="A81">
        <v>33</v>
      </c>
      <c r="B81">
        <v>20</v>
      </c>
      <c r="C81">
        <v>25</v>
      </c>
      <c r="D81">
        <v>232</v>
      </c>
      <c r="E81">
        <v>0</v>
      </c>
      <c r="F81">
        <v>3</v>
      </c>
      <c r="G81">
        <v>21</v>
      </c>
      <c r="H81">
        <v>10.1</v>
      </c>
      <c r="I81">
        <v>8.3000000000000007</v>
      </c>
      <c r="J81">
        <v>80</v>
      </c>
      <c r="K81">
        <v>105.3</v>
      </c>
      <c r="L81">
        <v>31</v>
      </c>
      <c r="M81">
        <v>153</v>
      </c>
      <c r="N81">
        <v>4.9000000000000004</v>
      </c>
      <c r="O81">
        <v>5</v>
      </c>
      <c r="P81">
        <v>203</v>
      </c>
      <c r="Q81">
        <v>5</v>
      </c>
      <c r="R81">
        <v>12</v>
      </c>
      <c r="S81">
        <v>1</v>
      </c>
      <c r="T81">
        <v>1</v>
      </c>
      <c r="U81" s="2" t="s">
        <v>71</v>
      </c>
      <c r="V81" s="4">
        <f>VLOOKUP($U81,'2015 Def'!$B$2:$AB$33,2,0)</f>
        <v>16</v>
      </c>
      <c r="W81" s="4">
        <f>VLOOKUP($U81,'2015 Def'!$B$2:$AB$33,3,0)</f>
        <v>24.9</v>
      </c>
      <c r="X81" s="4">
        <f>VLOOKUP($U81,'2015 Def'!$B$2:$AB$33,4,0)</f>
        <v>361.9</v>
      </c>
      <c r="Y81" s="4">
        <f>VLOOKUP($U81,'2015 Def'!$B$2:$AB$33,5,0)</f>
        <v>59.9</v>
      </c>
      <c r="Z81" s="4">
        <f>VLOOKUP($U81,'2015 Def'!$B$2:$AB$33,6,0)</f>
        <v>6</v>
      </c>
      <c r="AA81" s="4">
        <f>VLOOKUP($U81,'2015 Def'!$B$2:$AB$33,7,0)</f>
        <v>1.25</v>
      </c>
      <c r="AB81" s="4">
        <f>VLOOKUP($U81,'2015 Def'!$B$2:$AB$33,8,0)</f>
        <v>0.56000000000000005</v>
      </c>
      <c r="AC81" s="4">
        <f>VLOOKUP($U81,'2015 Def'!$B$2:$AB$33,9,0)</f>
        <v>18.7</v>
      </c>
      <c r="AD81" s="4">
        <f>VLOOKUP($U81,'2015 Def'!$B$2:$AB$33,10,0)</f>
        <v>20.5</v>
      </c>
      <c r="AE81" s="4">
        <f>VLOOKUP($U81,'2015 Def'!$B$2:$AB$33,11,0)</f>
        <v>31.9</v>
      </c>
      <c r="AF81" s="4">
        <f>VLOOKUP($U81,'2015 Def'!$B$2:$AB$33,12,0)</f>
        <v>236.6</v>
      </c>
      <c r="AG81" s="4">
        <f>VLOOKUP($U81,'2015 Def'!$B$2:$AB$33,13,0)</f>
        <v>1.38</v>
      </c>
      <c r="AH81" s="4">
        <f>VLOOKUP($U81,'2015 Def'!$B$2:$AB$33,14,0)</f>
        <v>0.69</v>
      </c>
      <c r="AI81" s="4">
        <f>VLOOKUP($U81,'2015 Def'!$B$2:$AB$33,15,0)</f>
        <v>7</v>
      </c>
      <c r="AJ81" s="4">
        <f>VLOOKUP($U81,'2015 Def'!$B$2:$AB$33,16,0)</f>
        <v>10.6</v>
      </c>
      <c r="AK81" s="4">
        <f>VLOOKUP($U81,'2015 Def'!$B$2:$AB$33,17,0)</f>
        <v>26.1</v>
      </c>
      <c r="AL81" s="4">
        <f>VLOOKUP($U81,'2015 Def'!$B$2:$AB$33,18,0)</f>
        <v>125.3</v>
      </c>
      <c r="AM81" s="4">
        <f>VLOOKUP($U81,'2015 Def'!$B$2:$AB$33,19,0)</f>
        <v>1.06</v>
      </c>
      <c r="AN81" s="4">
        <f>VLOOKUP($U81,'2015 Def'!$B$2:$AB$33,20,0)</f>
        <v>4.8</v>
      </c>
      <c r="AO81" s="4">
        <f>VLOOKUP($U81,'2015 Def'!$B$2:$AB$33,21,0)</f>
        <v>6.31</v>
      </c>
      <c r="AP81" s="4">
        <f>VLOOKUP($U81,'2015 Def'!$B$2:$AB$33,22,0)</f>
        <v>7.5</v>
      </c>
      <c r="AQ81" s="4">
        <f>VLOOKUP($U81,'2015 Def'!$B$2:$AB$33,23,0)</f>
        <v>61</v>
      </c>
      <c r="AR81" s="4">
        <f>VLOOKUP($U81,'2015 Def'!$B$2:$AB$33,24,0)</f>
        <v>1.75</v>
      </c>
      <c r="AS81" s="4">
        <f>VLOOKUP($U81,'2015 Def'!$B$2:$AB$33,25,0)</f>
        <v>37.799999999999997</v>
      </c>
      <c r="AT81" s="4">
        <f>VLOOKUP($U81,'2015 Def'!$B$2:$AB$33,26,0)</f>
        <v>10</v>
      </c>
      <c r="AU81" s="4">
        <f>VLOOKUP($U81,'2015 Def'!$B$2:$AB$33,27,0)</f>
        <v>-5.07</v>
      </c>
    </row>
    <row r="82" spans="1:48">
      <c r="A82">
        <v>30</v>
      </c>
      <c r="B82">
        <v>19</v>
      </c>
      <c r="C82">
        <v>30</v>
      </c>
      <c r="D82">
        <v>255</v>
      </c>
      <c r="E82">
        <v>0</v>
      </c>
      <c r="F82">
        <v>1</v>
      </c>
      <c r="G82">
        <v>0</v>
      </c>
      <c r="H82">
        <v>8.5</v>
      </c>
      <c r="I82">
        <v>8.1999999999999993</v>
      </c>
      <c r="J82">
        <v>63.3</v>
      </c>
      <c r="K82">
        <v>112.5</v>
      </c>
      <c r="L82">
        <v>27</v>
      </c>
      <c r="M82">
        <v>158</v>
      </c>
      <c r="N82">
        <v>5.9</v>
      </c>
      <c r="O82">
        <v>3</v>
      </c>
      <c r="P82">
        <v>117</v>
      </c>
      <c r="Q82">
        <v>6</v>
      </c>
      <c r="R82">
        <v>13</v>
      </c>
      <c r="S82">
        <v>0</v>
      </c>
      <c r="T82">
        <v>0</v>
      </c>
      <c r="U82" s="2" t="s">
        <v>62</v>
      </c>
      <c r="V82" s="4">
        <f>VLOOKUP($U82,'2015 Def'!$B$2:$AB$33,2,0)</f>
        <v>16</v>
      </c>
      <c r="W82" s="4">
        <f>VLOOKUP($U82,'2015 Def'!$B$2:$AB$33,3,0)</f>
        <v>22.4</v>
      </c>
      <c r="X82" s="4">
        <f>VLOOKUP($U82,'2015 Def'!$B$2:$AB$33,4,0)</f>
        <v>356.4</v>
      </c>
      <c r="Y82" s="4">
        <f>VLOOKUP($U82,'2015 Def'!$B$2:$AB$33,5,0)</f>
        <v>63.6</v>
      </c>
      <c r="Z82" s="4">
        <f>VLOOKUP($U82,'2015 Def'!$B$2:$AB$33,6,0)</f>
        <v>5.6</v>
      </c>
      <c r="AA82" s="4">
        <f>VLOOKUP($U82,'2015 Def'!$B$2:$AB$33,7,0)</f>
        <v>1.56</v>
      </c>
      <c r="AB82" s="4">
        <f>VLOOKUP($U82,'2015 Def'!$B$2:$AB$33,8,0)</f>
        <v>0.5</v>
      </c>
      <c r="AC82" s="4">
        <f>VLOOKUP($U82,'2015 Def'!$B$2:$AB$33,9,0)</f>
        <v>20.100000000000001</v>
      </c>
      <c r="AD82" s="4">
        <f>VLOOKUP($U82,'2015 Def'!$B$2:$AB$33,10,0)</f>
        <v>21.7</v>
      </c>
      <c r="AE82" s="4">
        <f>VLOOKUP($U82,'2015 Def'!$B$2:$AB$33,11,0)</f>
        <v>37.6</v>
      </c>
      <c r="AF82" s="4">
        <f>VLOOKUP($U82,'2015 Def'!$B$2:$AB$33,12,0)</f>
        <v>248.3</v>
      </c>
      <c r="AG82" s="4">
        <f>VLOOKUP($U82,'2015 Def'!$B$2:$AB$33,13,0)</f>
        <v>1.88</v>
      </c>
      <c r="AH82" s="4">
        <f>VLOOKUP($U82,'2015 Def'!$B$2:$AB$33,14,0)</f>
        <v>1.06</v>
      </c>
      <c r="AI82" s="4">
        <f>VLOOKUP($U82,'2015 Def'!$B$2:$AB$33,15,0)</f>
        <v>6.4</v>
      </c>
      <c r="AJ82" s="4">
        <f>VLOOKUP($U82,'2015 Def'!$B$2:$AB$33,16,0)</f>
        <v>12.4</v>
      </c>
      <c r="AK82" s="4">
        <f>VLOOKUP($U82,'2015 Def'!$B$2:$AB$33,17,0)</f>
        <v>24.6</v>
      </c>
      <c r="AL82" s="4">
        <f>VLOOKUP($U82,'2015 Def'!$B$2:$AB$33,18,0)</f>
        <v>108.1</v>
      </c>
      <c r="AM82" s="4">
        <f>VLOOKUP($U82,'2015 Def'!$B$2:$AB$33,19,0)</f>
        <v>0.63</v>
      </c>
      <c r="AN82" s="4">
        <f>VLOOKUP($U82,'2015 Def'!$B$2:$AB$33,20,0)</f>
        <v>4.4000000000000004</v>
      </c>
      <c r="AO82" s="4">
        <f>VLOOKUP($U82,'2015 Def'!$B$2:$AB$33,21,0)</f>
        <v>5.44</v>
      </c>
      <c r="AP82" s="4">
        <f>VLOOKUP($U82,'2015 Def'!$B$2:$AB$33,22,0)</f>
        <v>7.06</v>
      </c>
      <c r="AQ82" s="4">
        <f>VLOOKUP($U82,'2015 Def'!$B$2:$AB$33,23,0)</f>
        <v>56.6</v>
      </c>
      <c r="AR82" s="4">
        <f>VLOOKUP($U82,'2015 Def'!$B$2:$AB$33,24,0)</f>
        <v>2.31</v>
      </c>
      <c r="AS82" s="4">
        <f>VLOOKUP($U82,'2015 Def'!$B$2:$AB$33,25,0)</f>
        <v>32.5</v>
      </c>
      <c r="AT82" s="4">
        <f>VLOOKUP($U82,'2015 Def'!$B$2:$AB$33,26,0)</f>
        <v>11</v>
      </c>
      <c r="AU82" s="4">
        <f>VLOOKUP($U82,'2015 Def'!$B$2:$AB$33,27,0)</f>
        <v>-2.0499999999999998</v>
      </c>
    </row>
    <row r="83" spans="1:48">
      <c r="A83">
        <v>34</v>
      </c>
      <c r="B83">
        <v>16</v>
      </c>
      <c r="C83">
        <v>22</v>
      </c>
      <c r="D83">
        <v>143</v>
      </c>
      <c r="E83">
        <v>0</v>
      </c>
      <c r="F83">
        <v>4</v>
      </c>
      <c r="G83">
        <v>19</v>
      </c>
      <c r="H83">
        <v>7.4</v>
      </c>
      <c r="I83">
        <v>5.5</v>
      </c>
      <c r="J83">
        <v>72.7</v>
      </c>
      <c r="K83">
        <v>120.1</v>
      </c>
      <c r="L83">
        <v>22</v>
      </c>
      <c r="M83">
        <v>89</v>
      </c>
      <c r="N83">
        <v>4</v>
      </c>
      <c r="O83">
        <v>5</v>
      </c>
      <c r="P83">
        <v>250</v>
      </c>
      <c r="Q83">
        <v>3</v>
      </c>
      <c r="R83">
        <v>8</v>
      </c>
      <c r="S83">
        <v>0</v>
      </c>
      <c r="T83">
        <v>0</v>
      </c>
      <c r="U83" s="2" t="s">
        <v>39</v>
      </c>
      <c r="V83" s="4">
        <f>VLOOKUP($U83,'2015 Def'!$B$2:$AB$33,2,0)</f>
        <v>16</v>
      </c>
      <c r="W83" s="4">
        <f>VLOOKUP($U83,'2015 Def'!$B$2:$AB$33,3,0)</f>
        <v>24.9</v>
      </c>
      <c r="X83" s="4">
        <f>VLOOKUP($U83,'2015 Def'!$B$2:$AB$33,4,0)</f>
        <v>363.6</v>
      </c>
      <c r="Y83" s="4">
        <f>VLOOKUP($U83,'2015 Def'!$B$2:$AB$33,5,0)</f>
        <v>67.8</v>
      </c>
      <c r="Z83" s="4">
        <f>VLOOKUP($U83,'2015 Def'!$B$2:$AB$33,6,0)</f>
        <v>5.4</v>
      </c>
      <c r="AA83" s="4">
        <f>VLOOKUP($U83,'2015 Def'!$B$2:$AB$33,7,0)</f>
        <v>1.56</v>
      </c>
      <c r="AB83" s="4">
        <f>VLOOKUP($U83,'2015 Def'!$B$2:$AB$33,8,0)</f>
        <v>0.69</v>
      </c>
      <c r="AC83" s="4">
        <f>VLOOKUP($U83,'2015 Def'!$B$2:$AB$33,9,0)</f>
        <v>21.5</v>
      </c>
      <c r="AD83" s="4">
        <f>VLOOKUP($U83,'2015 Def'!$B$2:$AB$33,10,0)</f>
        <v>25.3</v>
      </c>
      <c r="AE83" s="4">
        <f>VLOOKUP($U83,'2015 Def'!$B$2:$AB$33,11,0)</f>
        <v>40.1</v>
      </c>
      <c r="AF83" s="4">
        <f>VLOOKUP($U83,'2015 Def'!$B$2:$AB$33,12,0)</f>
        <v>258.8</v>
      </c>
      <c r="AG83" s="4">
        <f>VLOOKUP($U83,'2015 Def'!$B$2:$AB$33,13,0)</f>
        <v>1.56</v>
      </c>
      <c r="AH83" s="4">
        <f>VLOOKUP($U83,'2015 Def'!$B$2:$AB$33,14,0)</f>
        <v>0.88</v>
      </c>
      <c r="AI83" s="4">
        <f>VLOOKUP($U83,'2015 Def'!$B$2:$AB$33,15,0)</f>
        <v>6.1</v>
      </c>
      <c r="AJ83" s="4">
        <f>VLOOKUP($U83,'2015 Def'!$B$2:$AB$33,16,0)</f>
        <v>12.9</v>
      </c>
      <c r="AK83" s="4">
        <f>VLOOKUP($U83,'2015 Def'!$B$2:$AB$33,17,0)</f>
        <v>25.4</v>
      </c>
      <c r="AL83" s="4">
        <f>VLOOKUP($U83,'2015 Def'!$B$2:$AB$33,18,0)</f>
        <v>104.9</v>
      </c>
      <c r="AM83" s="4">
        <f>VLOOKUP($U83,'2015 Def'!$B$2:$AB$33,19,0)</f>
        <v>0.75</v>
      </c>
      <c r="AN83" s="4">
        <f>VLOOKUP($U83,'2015 Def'!$B$2:$AB$33,20,0)</f>
        <v>4.0999999999999996</v>
      </c>
      <c r="AO83" s="4">
        <f>VLOOKUP($U83,'2015 Def'!$B$2:$AB$33,21,0)</f>
        <v>5.88</v>
      </c>
      <c r="AP83" s="4">
        <f>VLOOKUP($U83,'2015 Def'!$B$2:$AB$33,22,0)</f>
        <v>6.5</v>
      </c>
      <c r="AQ83" s="4">
        <f>VLOOKUP($U83,'2015 Def'!$B$2:$AB$33,23,0)</f>
        <v>58.9</v>
      </c>
      <c r="AR83" s="4">
        <f>VLOOKUP($U83,'2015 Def'!$B$2:$AB$33,24,0)</f>
        <v>2.75</v>
      </c>
      <c r="AS83" s="4">
        <f>VLOOKUP($U83,'2015 Def'!$B$2:$AB$33,25,0)</f>
        <v>38.200000000000003</v>
      </c>
      <c r="AT83" s="4">
        <f>VLOOKUP($U83,'2015 Def'!$B$2:$AB$33,26,0)</f>
        <v>11.5</v>
      </c>
      <c r="AU83" s="4">
        <f>VLOOKUP($U83,'2015 Def'!$B$2:$AB$33,27,0)</f>
        <v>-2.4300000000000002</v>
      </c>
    </row>
    <row r="84" spans="1:48">
      <c r="A84">
        <v>10</v>
      </c>
      <c r="B84">
        <v>15</v>
      </c>
      <c r="C84">
        <v>23</v>
      </c>
      <c r="D84">
        <v>179</v>
      </c>
      <c r="E84">
        <v>1</v>
      </c>
      <c r="F84">
        <v>2</v>
      </c>
      <c r="G84">
        <v>12</v>
      </c>
      <c r="H84">
        <v>8.3000000000000007</v>
      </c>
      <c r="I84">
        <v>7.2</v>
      </c>
      <c r="J84">
        <v>65.2</v>
      </c>
      <c r="K84">
        <v>85.2</v>
      </c>
      <c r="L84">
        <v>25</v>
      </c>
      <c r="M84">
        <v>150</v>
      </c>
      <c r="N84">
        <v>6</v>
      </c>
      <c r="O84">
        <v>4</v>
      </c>
      <c r="P84">
        <v>154</v>
      </c>
      <c r="Q84">
        <v>6</v>
      </c>
      <c r="R84">
        <v>11</v>
      </c>
      <c r="S84">
        <v>0</v>
      </c>
      <c r="T84">
        <v>0</v>
      </c>
      <c r="U84" s="2" t="s">
        <v>71</v>
      </c>
      <c r="V84" s="4">
        <f>VLOOKUP($U84,'2015 Def'!$B$2:$AB$33,2,0)</f>
        <v>16</v>
      </c>
      <c r="W84" s="4">
        <f>VLOOKUP($U84,'2015 Def'!$B$2:$AB$33,3,0)</f>
        <v>24.9</v>
      </c>
      <c r="X84" s="4">
        <f>VLOOKUP($U84,'2015 Def'!$B$2:$AB$33,4,0)</f>
        <v>361.9</v>
      </c>
      <c r="Y84" s="4">
        <f>VLOOKUP($U84,'2015 Def'!$B$2:$AB$33,5,0)</f>
        <v>59.9</v>
      </c>
      <c r="Z84" s="4">
        <f>VLOOKUP($U84,'2015 Def'!$B$2:$AB$33,6,0)</f>
        <v>6</v>
      </c>
      <c r="AA84" s="4">
        <f>VLOOKUP($U84,'2015 Def'!$B$2:$AB$33,7,0)</f>
        <v>1.25</v>
      </c>
      <c r="AB84" s="4">
        <f>VLOOKUP($U84,'2015 Def'!$B$2:$AB$33,8,0)</f>
        <v>0.56000000000000005</v>
      </c>
      <c r="AC84" s="4">
        <f>VLOOKUP($U84,'2015 Def'!$B$2:$AB$33,9,0)</f>
        <v>18.7</v>
      </c>
      <c r="AD84" s="4">
        <f>VLOOKUP($U84,'2015 Def'!$B$2:$AB$33,10,0)</f>
        <v>20.5</v>
      </c>
      <c r="AE84" s="4">
        <f>VLOOKUP($U84,'2015 Def'!$B$2:$AB$33,11,0)</f>
        <v>31.9</v>
      </c>
      <c r="AF84" s="4">
        <f>VLOOKUP($U84,'2015 Def'!$B$2:$AB$33,12,0)</f>
        <v>236.6</v>
      </c>
      <c r="AG84" s="4">
        <f>VLOOKUP($U84,'2015 Def'!$B$2:$AB$33,13,0)</f>
        <v>1.38</v>
      </c>
      <c r="AH84" s="4">
        <f>VLOOKUP($U84,'2015 Def'!$B$2:$AB$33,14,0)</f>
        <v>0.69</v>
      </c>
      <c r="AI84" s="4">
        <f>VLOOKUP($U84,'2015 Def'!$B$2:$AB$33,15,0)</f>
        <v>7</v>
      </c>
      <c r="AJ84" s="4">
        <f>VLOOKUP($U84,'2015 Def'!$B$2:$AB$33,16,0)</f>
        <v>10.6</v>
      </c>
      <c r="AK84" s="4">
        <f>VLOOKUP($U84,'2015 Def'!$B$2:$AB$33,17,0)</f>
        <v>26.1</v>
      </c>
      <c r="AL84" s="4">
        <f>VLOOKUP($U84,'2015 Def'!$B$2:$AB$33,18,0)</f>
        <v>125.3</v>
      </c>
      <c r="AM84" s="4">
        <f>VLOOKUP($U84,'2015 Def'!$B$2:$AB$33,19,0)</f>
        <v>1.06</v>
      </c>
      <c r="AN84" s="4">
        <f>VLOOKUP($U84,'2015 Def'!$B$2:$AB$33,20,0)</f>
        <v>4.8</v>
      </c>
      <c r="AO84" s="4">
        <f>VLOOKUP($U84,'2015 Def'!$B$2:$AB$33,21,0)</f>
        <v>6.31</v>
      </c>
      <c r="AP84" s="4">
        <f>VLOOKUP($U84,'2015 Def'!$B$2:$AB$33,22,0)</f>
        <v>7.5</v>
      </c>
      <c r="AQ84" s="4">
        <f>VLOOKUP($U84,'2015 Def'!$B$2:$AB$33,23,0)</f>
        <v>61</v>
      </c>
      <c r="AR84" s="4">
        <f>VLOOKUP($U84,'2015 Def'!$B$2:$AB$33,24,0)</f>
        <v>1.75</v>
      </c>
      <c r="AS84" s="4">
        <f>VLOOKUP($U84,'2015 Def'!$B$2:$AB$33,25,0)</f>
        <v>37.799999999999997</v>
      </c>
      <c r="AT84" s="4">
        <f>VLOOKUP($U84,'2015 Def'!$B$2:$AB$33,26,0)</f>
        <v>10</v>
      </c>
      <c r="AU84" s="4">
        <f>VLOOKUP($U84,'2015 Def'!$B$2:$AB$33,27,0)</f>
        <v>-5.07</v>
      </c>
    </row>
    <row r="85" spans="1:48">
      <c r="A85">
        <v>34</v>
      </c>
      <c r="B85">
        <v>21</v>
      </c>
      <c r="C85">
        <v>25</v>
      </c>
      <c r="D85">
        <v>164</v>
      </c>
      <c r="E85">
        <v>0</v>
      </c>
      <c r="F85">
        <v>3</v>
      </c>
      <c r="G85">
        <v>7</v>
      </c>
      <c r="H85">
        <v>6.8</v>
      </c>
      <c r="I85">
        <v>5.9</v>
      </c>
      <c r="J85">
        <v>84</v>
      </c>
      <c r="K85">
        <v>107.3</v>
      </c>
      <c r="L85">
        <v>28</v>
      </c>
      <c r="M85">
        <v>113</v>
      </c>
      <c r="N85">
        <v>4</v>
      </c>
      <c r="O85">
        <v>5</v>
      </c>
      <c r="P85">
        <v>232</v>
      </c>
      <c r="Q85">
        <v>5</v>
      </c>
      <c r="R85">
        <v>13</v>
      </c>
      <c r="S85">
        <v>0</v>
      </c>
      <c r="T85">
        <v>0</v>
      </c>
      <c r="U85" s="2" t="s">
        <v>40</v>
      </c>
      <c r="V85" s="4">
        <f>VLOOKUP($U85,'2015 Def'!$B$2:$AB$33,2,0)</f>
        <v>16</v>
      </c>
      <c r="W85" s="4">
        <f>VLOOKUP($U85,'2015 Def'!$B$2:$AB$33,3,0)</f>
        <v>25.1</v>
      </c>
      <c r="X85" s="4">
        <f>VLOOKUP($U85,'2015 Def'!$B$2:$AB$33,4,0)</f>
        <v>337.4</v>
      </c>
      <c r="Y85" s="4">
        <f>VLOOKUP($U85,'2015 Def'!$B$2:$AB$33,5,0)</f>
        <v>62.5</v>
      </c>
      <c r="Z85" s="4">
        <f>VLOOKUP($U85,'2015 Def'!$B$2:$AB$33,6,0)</f>
        <v>5.4</v>
      </c>
      <c r="AA85" s="4">
        <f>VLOOKUP($U85,'2015 Def'!$B$2:$AB$33,7,0)</f>
        <v>0.88</v>
      </c>
      <c r="AB85" s="4">
        <f>VLOOKUP($U85,'2015 Def'!$B$2:$AB$33,8,0)</f>
        <v>0.5</v>
      </c>
      <c r="AC85" s="4">
        <f>VLOOKUP($U85,'2015 Def'!$B$2:$AB$33,9,0)</f>
        <v>19.399999999999999</v>
      </c>
      <c r="AD85" s="4">
        <f>VLOOKUP($U85,'2015 Def'!$B$2:$AB$33,10,0)</f>
        <v>21.9</v>
      </c>
      <c r="AE85" s="4">
        <f>VLOOKUP($U85,'2015 Def'!$B$2:$AB$33,11,0)</f>
        <v>34.1</v>
      </c>
      <c r="AF85" s="4">
        <f>VLOOKUP($U85,'2015 Def'!$B$2:$AB$33,12,0)</f>
        <v>233.6</v>
      </c>
      <c r="AG85" s="4">
        <f>VLOOKUP($U85,'2015 Def'!$B$2:$AB$33,13,0)</f>
        <v>1.88</v>
      </c>
      <c r="AH85" s="4">
        <f>VLOOKUP($U85,'2015 Def'!$B$2:$AB$33,14,0)</f>
        <v>0.38</v>
      </c>
      <c r="AI85" s="4">
        <f>VLOOKUP($U85,'2015 Def'!$B$2:$AB$33,15,0)</f>
        <v>6.4</v>
      </c>
      <c r="AJ85" s="4">
        <f>VLOOKUP($U85,'2015 Def'!$B$2:$AB$33,16,0)</f>
        <v>11.8</v>
      </c>
      <c r="AK85" s="4">
        <f>VLOOKUP($U85,'2015 Def'!$B$2:$AB$33,17,0)</f>
        <v>26.1</v>
      </c>
      <c r="AL85" s="4">
        <f>VLOOKUP($U85,'2015 Def'!$B$2:$AB$33,18,0)</f>
        <v>103.8</v>
      </c>
      <c r="AM85" s="4">
        <f>VLOOKUP($U85,'2015 Def'!$B$2:$AB$33,19,0)</f>
        <v>0.63</v>
      </c>
      <c r="AN85" s="4">
        <f>VLOOKUP($U85,'2015 Def'!$B$2:$AB$33,20,0)</f>
        <v>4</v>
      </c>
      <c r="AO85" s="4">
        <f>VLOOKUP($U85,'2015 Def'!$B$2:$AB$33,21,0)</f>
        <v>5</v>
      </c>
      <c r="AP85" s="4">
        <f>VLOOKUP($U85,'2015 Def'!$B$2:$AB$33,22,0)</f>
        <v>6.44</v>
      </c>
      <c r="AQ85" s="4">
        <f>VLOOKUP($U85,'2015 Def'!$B$2:$AB$33,23,0)</f>
        <v>46.8</v>
      </c>
      <c r="AR85" s="4">
        <f>VLOOKUP($U85,'2015 Def'!$B$2:$AB$33,24,0)</f>
        <v>2.63</v>
      </c>
      <c r="AS85" s="4">
        <f>VLOOKUP($U85,'2015 Def'!$B$2:$AB$33,25,0)</f>
        <v>37.4</v>
      </c>
      <c r="AT85" s="4">
        <f>VLOOKUP($U85,'2015 Def'!$B$2:$AB$33,26,0)</f>
        <v>7</v>
      </c>
      <c r="AU85" s="4">
        <f>VLOOKUP($U85,'2015 Def'!$B$2:$AB$33,27,0)</f>
        <v>-4.45</v>
      </c>
    </row>
    <row r="86" spans="1:48">
      <c r="A86">
        <v>17</v>
      </c>
      <c r="B86">
        <v>15</v>
      </c>
      <c r="C86">
        <v>22</v>
      </c>
      <c r="D86">
        <v>122</v>
      </c>
      <c r="E86">
        <v>1</v>
      </c>
      <c r="F86">
        <v>1</v>
      </c>
      <c r="G86">
        <v>3</v>
      </c>
      <c r="H86">
        <v>5.7</v>
      </c>
      <c r="I86">
        <v>5.3</v>
      </c>
      <c r="J86">
        <v>68.2</v>
      </c>
      <c r="K86">
        <v>93.4</v>
      </c>
      <c r="L86">
        <v>27</v>
      </c>
      <c r="M86">
        <v>136</v>
      </c>
      <c r="N86">
        <v>5</v>
      </c>
      <c r="O86">
        <v>5</v>
      </c>
      <c r="P86">
        <v>184</v>
      </c>
      <c r="Q86">
        <v>4</v>
      </c>
      <c r="R86">
        <v>12</v>
      </c>
      <c r="S86">
        <v>1</v>
      </c>
      <c r="T86">
        <v>1</v>
      </c>
      <c r="U86" s="2" t="s">
        <v>54</v>
      </c>
      <c r="V86" s="4">
        <f>VLOOKUP($U86,'2015 Def'!$B$2:$AB$33,2,0)</f>
        <v>16</v>
      </c>
      <c r="W86" s="4">
        <f>VLOOKUP($U86,'2015 Def'!$B$2:$AB$33,3,0)</f>
        <v>27</v>
      </c>
      <c r="X86" s="4">
        <f>VLOOKUP($U86,'2015 Def'!$B$2:$AB$33,4,0)</f>
        <v>379.2</v>
      </c>
      <c r="Y86" s="4">
        <f>VLOOKUP($U86,'2015 Def'!$B$2:$AB$33,5,0)</f>
        <v>62.4</v>
      </c>
      <c r="Z86" s="4">
        <f>VLOOKUP($U86,'2015 Def'!$B$2:$AB$33,6,0)</f>
        <v>6.1</v>
      </c>
      <c r="AA86" s="4">
        <f>VLOOKUP($U86,'2015 Def'!$B$2:$AB$33,7,0)</f>
        <v>1.31</v>
      </c>
      <c r="AB86" s="4">
        <f>VLOOKUP($U86,'2015 Def'!$B$2:$AB$33,8,0)</f>
        <v>0.63</v>
      </c>
      <c r="AC86" s="4">
        <f>VLOOKUP($U86,'2015 Def'!$B$2:$AB$33,9,0)</f>
        <v>20.100000000000001</v>
      </c>
      <c r="AD86" s="4">
        <f>VLOOKUP($U86,'2015 Def'!$B$2:$AB$33,10,0)</f>
        <v>20.100000000000001</v>
      </c>
      <c r="AE86" s="4">
        <f>VLOOKUP($U86,'2015 Def'!$B$2:$AB$33,11,0)</f>
        <v>31.9</v>
      </c>
      <c r="AF86" s="4">
        <f>VLOOKUP($U86,'2015 Def'!$B$2:$AB$33,12,0)</f>
        <v>250.8</v>
      </c>
      <c r="AG86" s="4">
        <f>VLOOKUP($U86,'2015 Def'!$B$2:$AB$33,13,0)</f>
        <v>2.13</v>
      </c>
      <c r="AH86" s="4">
        <f>VLOOKUP($U86,'2015 Def'!$B$2:$AB$33,14,0)</f>
        <v>0.69</v>
      </c>
      <c r="AI86" s="4">
        <f>VLOOKUP($U86,'2015 Def'!$B$2:$AB$33,15,0)</f>
        <v>7.4</v>
      </c>
      <c r="AJ86" s="4">
        <f>VLOOKUP($U86,'2015 Def'!$B$2:$AB$33,16,0)</f>
        <v>11.6</v>
      </c>
      <c r="AK86" s="4">
        <f>VLOOKUP($U86,'2015 Def'!$B$2:$AB$33,17,0)</f>
        <v>28.6</v>
      </c>
      <c r="AL86" s="4">
        <f>VLOOKUP($U86,'2015 Def'!$B$2:$AB$33,18,0)</f>
        <v>128.4</v>
      </c>
      <c r="AM86" s="4">
        <f>VLOOKUP($U86,'2015 Def'!$B$2:$AB$33,19,0)</f>
        <v>0.69</v>
      </c>
      <c r="AN86" s="4">
        <f>VLOOKUP($U86,'2015 Def'!$B$2:$AB$33,20,0)</f>
        <v>4.5</v>
      </c>
      <c r="AO86" s="4">
        <f>VLOOKUP($U86,'2015 Def'!$B$2:$AB$33,21,0)</f>
        <v>6.5</v>
      </c>
      <c r="AP86" s="4">
        <f>VLOOKUP($U86,'2015 Def'!$B$2:$AB$33,22,0)</f>
        <v>6.75</v>
      </c>
      <c r="AQ86" s="4">
        <f>VLOOKUP($U86,'2015 Def'!$B$2:$AB$33,23,0)</f>
        <v>52.1</v>
      </c>
      <c r="AR86" s="4">
        <f>VLOOKUP($U86,'2015 Def'!$B$2:$AB$33,24,0)</f>
        <v>1.94</v>
      </c>
      <c r="AS86" s="4">
        <f>VLOOKUP($U86,'2015 Def'!$B$2:$AB$33,25,0)</f>
        <v>41.9</v>
      </c>
      <c r="AT86" s="4">
        <f>VLOOKUP($U86,'2015 Def'!$B$2:$AB$33,26,0)</f>
        <v>11.7</v>
      </c>
      <c r="AU86" s="4">
        <f>VLOOKUP($U86,'2015 Def'!$B$2:$AB$33,27,0)</f>
        <v>-6</v>
      </c>
    </row>
    <row r="87" spans="1:48">
      <c r="A87">
        <v>23</v>
      </c>
      <c r="B87">
        <v>15</v>
      </c>
      <c r="C87">
        <v>25</v>
      </c>
      <c r="D87">
        <v>150</v>
      </c>
      <c r="E87">
        <v>2</v>
      </c>
      <c r="F87">
        <v>1</v>
      </c>
      <c r="G87">
        <v>9</v>
      </c>
      <c r="H87">
        <v>6.4</v>
      </c>
      <c r="I87">
        <v>5.8</v>
      </c>
      <c r="J87">
        <v>60</v>
      </c>
      <c r="K87">
        <v>70.400000000000006</v>
      </c>
      <c r="L87">
        <v>39</v>
      </c>
      <c r="M87">
        <v>189</v>
      </c>
      <c r="N87">
        <v>4.8</v>
      </c>
      <c r="O87">
        <v>5</v>
      </c>
      <c r="P87">
        <v>178</v>
      </c>
      <c r="Q87">
        <v>6</v>
      </c>
      <c r="R87">
        <v>13</v>
      </c>
      <c r="S87">
        <v>1</v>
      </c>
      <c r="T87">
        <v>2</v>
      </c>
      <c r="U87" s="2" t="s">
        <v>39</v>
      </c>
      <c r="V87" s="4">
        <f>VLOOKUP($U87,'2015 Def'!$B$2:$AB$33,2,0)</f>
        <v>16</v>
      </c>
      <c r="W87" s="4">
        <f>VLOOKUP($U87,'2015 Def'!$B$2:$AB$33,3,0)</f>
        <v>24.9</v>
      </c>
      <c r="X87" s="4">
        <f>VLOOKUP($U87,'2015 Def'!$B$2:$AB$33,4,0)</f>
        <v>363.6</v>
      </c>
      <c r="Y87" s="4">
        <f>VLOOKUP($U87,'2015 Def'!$B$2:$AB$33,5,0)</f>
        <v>67.8</v>
      </c>
      <c r="Z87" s="4">
        <f>VLOOKUP($U87,'2015 Def'!$B$2:$AB$33,6,0)</f>
        <v>5.4</v>
      </c>
      <c r="AA87" s="4">
        <f>VLOOKUP($U87,'2015 Def'!$B$2:$AB$33,7,0)</f>
        <v>1.56</v>
      </c>
      <c r="AB87" s="4">
        <f>VLOOKUP($U87,'2015 Def'!$B$2:$AB$33,8,0)</f>
        <v>0.69</v>
      </c>
      <c r="AC87" s="4">
        <f>VLOOKUP($U87,'2015 Def'!$B$2:$AB$33,9,0)</f>
        <v>21.5</v>
      </c>
      <c r="AD87" s="4">
        <f>VLOOKUP($U87,'2015 Def'!$B$2:$AB$33,10,0)</f>
        <v>25.3</v>
      </c>
      <c r="AE87" s="4">
        <f>VLOOKUP($U87,'2015 Def'!$B$2:$AB$33,11,0)</f>
        <v>40.1</v>
      </c>
      <c r="AF87" s="4">
        <f>VLOOKUP($U87,'2015 Def'!$B$2:$AB$33,12,0)</f>
        <v>258.8</v>
      </c>
      <c r="AG87" s="4">
        <f>VLOOKUP($U87,'2015 Def'!$B$2:$AB$33,13,0)</f>
        <v>1.56</v>
      </c>
      <c r="AH87" s="4">
        <f>VLOOKUP($U87,'2015 Def'!$B$2:$AB$33,14,0)</f>
        <v>0.88</v>
      </c>
      <c r="AI87" s="4">
        <f>VLOOKUP($U87,'2015 Def'!$B$2:$AB$33,15,0)</f>
        <v>6.1</v>
      </c>
      <c r="AJ87" s="4">
        <f>VLOOKUP($U87,'2015 Def'!$B$2:$AB$33,16,0)</f>
        <v>12.9</v>
      </c>
      <c r="AK87" s="4">
        <f>VLOOKUP($U87,'2015 Def'!$B$2:$AB$33,17,0)</f>
        <v>25.4</v>
      </c>
      <c r="AL87" s="4">
        <f>VLOOKUP($U87,'2015 Def'!$B$2:$AB$33,18,0)</f>
        <v>104.9</v>
      </c>
      <c r="AM87" s="4">
        <f>VLOOKUP($U87,'2015 Def'!$B$2:$AB$33,19,0)</f>
        <v>0.75</v>
      </c>
      <c r="AN87" s="4">
        <f>VLOOKUP($U87,'2015 Def'!$B$2:$AB$33,20,0)</f>
        <v>4.0999999999999996</v>
      </c>
      <c r="AO87" s="4">
        <f>VLOOKUP($U87,'2015 Def'!$B$2:$AB$33,21,0)</f>
        <v>5.88</v>
      </c>
      <c r="AP87" s="4">
        <f>VLOOKUP($U87,'2015 Def'!$B$2:$AB$33,22,0)</f>
        <v>6.5</v>
      </c>
      <c r="AQ87" s="4">
        <f>VLOOKUP($U87,'2015 Def'!$B$2:$AB$33,23,0)</f>
        <v>58.9</v>
      </c>
      <c r="AR87" s="4">
        <f>VLOOKUP($U87,'2015 Def'!$B$2:$AB$33,24,0)</f>
        <v>2.75</v>
      </c>
      <c r="AS87" s="4">
        <f>VLOOKUP($U87,'2015 Def'!$B$2:$AB$33,25,0)</f>
        <v>38.200000000000003</v>
      </c>
      <c r="AT87" s="4">
        <f>VLOOKUP($U87,'2015 Def'!$B$2:$AB$33,26,0)</f>
        <v>11.5</v>
      </c>
      <c r="AU87" s="4">
        <f>VLOOKUP($U87,'2015 Def'!$B$2:$AB$33,27,0)</f>
        <v>-2.4300000000000002</v>
      </c>
    </row>
    <row r="88" spans="1:48">
      <c r="A88" s="2">
        <v>30</v>
      </c>
      <c r="B88" s="2">
        <v>17</v>
      </c>
      <c r="C88" s="2">
        <v>22</v>
      </c>
      <c r="D88" s="2">
        <v>173</v>
      </c>
      <c r="E88" s="2">
        <v>1</v>
      </c>
      <c r="F88" s="2">
        <v>3</v>
      </c>
      <c r="G88" s="2">
        <v>17</v>
      </c>
      <c r="H88" s="2">
        <v>8.6</v>
      </c>
      <c r="I88" s="2">
        <v>6.9</v>
      </c>
      <c r="J88" s="2">
        <v>77.3</v>
      </c>
      <c r="K88" s="2">
        <v>95.5</v>
      </c>
      <c r="L88" s="2">
        <v>37</v>
      </c>
      <c r="M88" s="2">
        <v>141</v>
      </c>
      <c r="N88" s="2">
        <v>3.8</v>
      </c>
      <c r="O88" s="2">
        <v>4</v>
      </c>
      <c r="P88" s="2">
        <v>181</v>
      </c>
      <c r="Q88" s="2">
        <v>4</v>
      </c>
      <c r="R88" s="2">
        <v>11</v>
      </c>
      <c r="S88" s="2">
        <v>0</v>
      </c>
      <c r="T88" s="2">
        <v>0</v>
      </c>
      <c r="U88" s="2" t="s">
        <v>43</v>
      </c>
      <c r="V88" s="4">
        <f>VLOOKUP($U88,'2015 Def'!$B$2:$AB$33,2,0)</f>
        <v>16</v>
      </c>
      <c r="W88" s="4">
        <f>VLOOKUP($U88,'2015 Def'!$B$2:$AB$33,3,0)</f>
        <v>19.600000000000001</v>
      </c>
      <c r="X88" s="4">
        <f>VLOOKUP($U88,'2015 Def'!$B$2:$AB$33,4,0)</f>
        <v>310.2</v>
      </c>
      <c r="Y88" s="4">
        <f>VLOOKUP($U88,'2015 Def'!$B$2:$AB$33,5,0)</f>
        <v>61.6</v>
      </c>
      <c r="Z88" s="4">
        <f>VLOOKUP($U88,'2015 Def'!$B$2:$AB$33,6,0)</f>
        <v>5</v>
      </c>
      <c r="AA88" s="4">
        <f>VLOOKUP($U88,'2015 Def'!$B$2:$AB$33,7,0)</f>
        <v>1.56</v>
      </c>
      <c r="AB88" s="4">
        <f>VLOOKUP($U88,'2015 Def'!$B$2:$AB$33,8,0)</f>
        <v>0.69</v>
      </c>
      <c r="AC88" s="4">
        <f>VLOOKUP($U88,'2015 Def'!$B$2:$AB$33,9,0)</f>
        <v>17.600000000000001</v>
      </c>
      <c r="AD88" s="4">
        <f>VLOOKUP($U88,'2015 Def'!$B$2:$AB$33,10,0)</f>
        <v>20.399999999999999</v>
      </c>
      <c r="AE88" s="4">
        <f>VLOOKUP($U88,'2015 Def'!$B$2:$AB$33,11,0)</f>
        <v>34.6</v>
      </c>
      <c r="AF88" s="4">
        <f>VLOOKUP($U88,'2015 Def'!$B$2:$AB$33,12,0)</f>
        <v>210.4</v>
      </c>
      <c r="AG88" s="4">
        <f>VLOOKUP($U88,'2015 Def'!$B$2:$AB$33,13,0)</f>
        <v>1.5</v>
      </c>
      <c r="AH88" s="4">
        <f>VLOOKUP($U88,'2015 Def'!$B$2:$AB$33,14,0)</f>
        <v>0.88</v>
      </c>
      <c r="AI88" s="4">
        <f>VLOOKUP($U88,'2015 Def'!$B$2:$AB$33,15,0)</f>
        <v>5.6</v>
      </c>
      <c r="AJ88" s="4">
        <f>VLOOKUP($U88,'2015 Def'!$B$2:$AB$33,16,0)</f>
        <v>10.8</v>
      </c>
      <c r="AK88" s="4">
        <f>VLOOKUP($U88,'2015 Def'!$B$2:$AB$33,17,0)</f>
        <v>24.3</v>
      </c>
      <c r="AL88" s="4">
        <f>VLOOKUP($U88,'2015 Def'!$B$2:$AB$33,18,0)</f>
        <v>99.8</v>
      </c>
      <c r="AM88" s="4">
        <f>VLOOKUP($U88,'2015 Def'!$B$2:$AB$33,19,0)</f>
        <v>0.63</v>
      </c>
      <c r="AN88" s="4">
        <f>VLOOKUP($U88,'2015 Def'!$B$2:$AB$33,20,0)</f>
        <v>4.0999999999999996</v>
      </c>
      <c r="AO88" s="4">
        <f>VLOOKUP($U88,'2015 Def'!$B$2:$AB$33,21,0)</f>
        <v>4.9400000000000004</v>
      </c>
      <c r="AP88" s="4">
        <f>VLOOKUP($U88,'2015 Def'!$B$2:$AB$33,22,0)</f>
        <v>7.25</v>
      </c>
      <c r="AQ88" s="4">
        <f>VLOOKUP($U88,'2015 Def'!$B$2:$AB$33,23,0)</f>
        <v>61.9</v>
      </c>
      <c r="AR88" s="4">
        <f>VLOOKUP($U88,'2015 Def'!$B$2:$AB$33,24,0)</f>
        <v>1.81</v>
      </c>
      <c r="AS88" s="4">
        <f>VLOOKUP($U88,'2015 Def'!$B$2:$AB$33,25,0)</f>
        <v>27.3</v>
      </c>
      <c r="AT88" s="4">
        <f>VLOOKUP($U88,'2015 Def'!$B$2:$AB$33,26,0)</f>
        <v>11.1</v>
      </c>
      <c r="AU88" s="4">
        <f>VLOOKUP($U88,'2015 Def'!$B$2:$AB$33,27,0)</f>
        <v>2.91</v>
      </c>
    </row>
    <row r="89" spans="1:48">
      <c r="A89" s="2">
        <v>20</v>
      </c>
      <c r="B89" s="2">
        <v>29</v>
      </c>
      <c r="C89" s="2">
        <v>50</v>
      </c>
      <c r="D89" s="2">
        <v>243</v>
      </c>
      <c r="E89" s="2">
        <v>0</v>
      </c>
      <c r="F89" s="2">
        <v>1</v>
      </c>
      <c r="G89" s="2">
        <v>3</v>
      </c>
      <c r="H89" s="2">
        <v>4.9000000000000004</v>
      </c>
      <c r="I89" s="2">
        <v>4.8</v>
      </c>
      <c r="J89" s="2">
        <v>58</v>
      </c>
      <c r="K89" s="2">
        <v>77.3</v>
      </c>
      <c r="L89" s="2">
        <v>32</v>
      </c>
      <c r="M89" s="2">
        <v>135</v>
      </c>
      <c r="N89" s="2">
        <v>4.2</v>
      </c>
      <c r="O89" s="2">
        <v>3</v>
      </c>
      <c r="P89" s="2">
        <v>107</v>
      </c>
      <c r="Q89" s="2">
        <v>12</v>
      </c>
      <c r="R89" s="2">
        <v>20</v>
      </c>
      <c r="S89" s="2">
        <v>1</v>
      </c>
      <c r="T89" s="2">
        <v>2</v>
      </c>
      <c r="U89" s="2" t="s">
        <v>49</v>
      </c>
      <c r="V89" s="4">
        <f>VLOOKUP($U89,'2015 Def'!$B$2:$AB$33,2,0)</f>
        <v>16</v>
      </c>
      <c r="W89" s="4">
        <f>VLOOKUP($U89,'2015 Def'!$B$2:$AB$33,3,0)</f>
        <v>19.7</v>
      </c>
      <c r="X89" s="4">
        <f>VLOOKUP($U89,'2015 Def'!$B$2:$AB$33,4,0)</f>
        <v>339.4</v>
      </c>
      <c r="Y89" s="4">
        <f>VLOOKUP($U89,'2015 Def'!$B$2:$AB$33,5,0)</f>
        <v>65.099999999999994</v>
      </c>
      <c r="Z89" s="4">
        <f>VLOOKUP($U89,'2015 Def'!$B$2:$AB$33,6,0)</f>
        <v>5.2</v>
      </c>
      <c r="AA89" s="4">
        <f>VLOOKUP($U89,'2015 Def'!$B$2:$AB$33,7,0)</f>
        <v>1.31</v>
      </c>
      <c r="AB89" s="4">
        <f>VLOOKUP($U89,'2015 Def'!$B$2:$AB$33,8,0)</f>
        <v>0.56000000000000005</v>
      </c>
      <c r="AC89" s="4">
        <f>VLOOKUP($U89,'2015 Def'!$B$2:$AB$33,9,0)</f>
        <v>18.899999999999999</v>
      </c>
      <c r="AD89" s="4">
        <f>VLOOKUP($U89,'2015 Def'!$B$2:$AB$33,10,0)</f>
        <v>22.6</v>
      </c>
      <c r="AE89" s="4">
        <f>VLOOKUP($U89,'2015 Def'!$B$2:$AB$33,11,0)</f>
        <v>37.299999999999997</v>
      </c>
      <c r="AF89" s="4">
        <f>VLOOKUP($U89,'2015 Def'!$B$2:$AB$33,12,0)</f>
        <v>240.8</v>
      </c>
      <c r="AG89" s="4">
        <f>VLOOKUP($U89,'2015 Def'!$B$2:$AB$33,13,0)</f>
        <v>1.5</v>
      </c>
      <c r="AH89" s="4">
        <f>VLOOKUP($U89,'2015 Def'!$B$2:$AB$33,14,0)</f>
        <v>0.75</v>
      </c>
      <c r="AI89" s="4">
        <f>VLOOKUP($U89,'2015 Def'!$B$2:$AB$33,15,0)</f>
        <v>6</v>
      </c>
      <c r="AJ89" s="4">
        <f>VLOOKUP($U89,'2015 Def'!$B$2:$AB$33,16,0)</f>
        <v>12.8</v>
      </c>
      <c r="AK89" s="4">
        <f>VLOOKUP($U89,'2015 Def'!$B$2:$AB$33,17,0)</f>
        <v>24.8</v>
      </c>
      <c r="AL89" s="4">
        <f>VLOOKUP($U89,'2015 Def'!$B$2:$AB$33,18,0)</f>
        <v>98.6</v>
      </c>
      <c r="AM89" s="4">
        <f>VLOOKUP($U89,'2015 Def'!$B$2:$AB$33,19,0)</f>
        <v>0.5</v>
      </c>
      <c r="AN89" s="4">
        <f>VLOOKUP($U89,'2015 Def'!$B$2:$AB$33,20,0)</f>
        <v>4</v>
      </c>
      <c r="AO89" s="4">
        <f>VLOOKUP($U89,'2015 Def'!$B$2:$AB$33,21,0)</f>
        <v>4.8099999999999996</v>
      </c>
      <c r="AP89" s="4">
        <f>VLOOKUP($U89,'2015 Def'!$B$2:$AB$33,22,0)</f>
        <v>7</v>
      </c>
      <c r="AQ89" s="4">
        <f>VLOOKUP($U89,'2015 Def'!$B$2:$AB$33,23,0)</f>
        <v>63.3</v>
      </c>
      <c r="AR89" s="4">
        <f>VLOOKUP($U89,'2015 Def'!$B$2:$AB$33,24,0)</f>
        <v>1.38</v>
      </c>
      <c r="AS89" s="4">
        <f>VLOOKUP($U89,'2015 Def'!$B$2:$AB$33,25,0)</f>
        <v>28.9</v>
      </c>
      <c r="AT89" s="4">
        <f>VLOOKUP($U89,'2015 Def'!$B$2:$AB$33,26,0)</f>
        <v>10.5</v>
      </c>
      <c r="AU89" s="4">
        <f>VLOOKUP($U89,'2015 Def'!$B$2:$AB$33,27,0)</f>
        <v>1.7</v>
      </c>
      <c r="AV89" s="4"/>
    </row>
    <row r="90" spans="1:48">
      <c r="A90">
        <v>10</v>
      </c>
      <c r="B90">
        <v>19</v>
      </c>
      <c r="C90">
        <v>35</v>
      </c>
      <c r="D90">
        <v>178</v>
      </c>
      <c r="E90">
        <v>3</v>
      </c>
      <c r="F90">
        <v>4</v>
      </c>
      <c r="G90">
        <v>24</v>
      </c>
      <c r="H90">
        <v>5.8</v>
      </c>
      <c r="I90">
        <v>4.5999999999999996</v>
      </c>
      <c r="J90">
        <v>54.3</v>
      </c>
      <c r="K90">
        <v>42.3</v>
      </c>
      <c r="L90">
        <v>17</v>
      </c>
      <c r="M90">
        <v>67</v>
      </c>
      <c r="N90">
        <v>3.9</v>
      </c>
      <c r="O90">
        <v>5</v>
      </c>
      <c r="P90">
        <v>213</v>
      </c>
      <c r="Q90">
        <v>1</v>
      </c>
      <c r="R90">
        <v>12</v>
      </c>
      <c r="S90">
        <v>1</v>
      </c>
      <c r="T90">
        <v>2</v>
      </c>
      <c r="U90" s="6" t="s">
        <v>47</v>
      </c>
      <c r="V90" s="4">
        <f>VLOOKUP($U90,'2014 Def'!$B$2:$AB$33,2,0)</f>
        <v>16</v>
      </c>
      <c r="W90" s="4">
        <f>VLOOKUP($U90,'2014 Def'!$B$2:$AB$33,3,0)</f>
        <v>27.4</v>
      </c>
      <c r="X90" s="4">
        <f>VLOOKUP($U90,'2014 Def'!$B$2:$AB$33,4,0)</f>
        <v>373</v>
      </c>
      <c r="Y90" s="4">
        <f>VLOOKUP($U90,'2014 Def'!$B$2:$AB$33,5,0)</f>
        <v>68.7</v>
      </c>
      <c r="Z90" s="4">
        <f>VLOOKUP($U90,'2014 Def'!$B$2:$AB$33,6,0)</f>
        <v>5.4</v>
      </c>
      <c r="AA90" s="4">
        <f>VLOOKUP($U90,'2014 Def'!$B$2:$AB$33,7,0)</f>
        <v>1</v>
      </c>
      <c r="AB90" s="4">
        <f>VLOOKUP($U90,'2014 Def'!$B$2:$AB$33,8,0)</f>
        <v>0.25</v>
      </c>
      <c r="AC90" s="4">
        <f>VLOOKUP($U90,'2014 Def'!$B$2:$AB$33,9,0)</f>
        <v>22.3</v>
      </c>
      <c r="AD90" s="4">
        <f>VLOOKUP($U90,'2014 Def'!$B$2:$AB$33,10,0)</f>
        <v>21.7</v>
      </c>
      <c r="AE90" s="4">
        <f>VLOOKUP($U90,'2014 Def'!$B$2:$AB$33,11,0)</f>
        <v>34.1</v>
      </c>
      <c r="AF90" s="4">
        <f>VLOOKUP($U90,'2014 Def'!$B$2:$AB$33,12,0)</f>
        <v>235.8</v>
      </c>
      <c r="AG90" s="4">
        <f>VLOOKUP($U90,'2014 Def'!$B$2:$AB$33,13,0)</f>
        <v>1.75</v>
      </c>
      <c r="AH90" s="4">
        <f>VLOOKUP($U90,'2014 Def'!$B$2:$AB$33,14,0)</f>
        <v>0.75</v>
      </c>
      <c r="AI90" s="4">
        <f>VLOOKUP($U90,'2014 Def'!$B$2:$AB$33,15,0)</f>
        <v>6.5</v>
      </c>
      <c r="AJ90" s="4">
        <f>VLOOKUP($U90,'2014 Def'!$B$2:$AB$33,16,0)</f>
        <v>13.2</v>
      </c>
      <c r="AK90" s="4">
        <f>VLOOKUP($U90,'2014 Def'!$B$2:$AB$33,17,0)</f>
        <v>32.200000000000003</v>
      </c>
      <c r="AL90" s="4">
        <f>VLOOKUP($U90,'2014 Def'!$B$2:$AB$33,18,0)</f>
        <v>137.19999999999999</v>
      </c>
      <c r="AM90" s="4">
        <f>VLOOKUP($U90,'2014 Def'!$B$2:$AB$33,19,0)</f>
        <v>1.06</v>
      </c>
      <c r="AN90" s="4">
        <f>VLOOKUP($U90,'2014 Def'!$B$2:$AB$33,20,0)</f>
        <v>4.3</v>
      </c>
      <c r="AO90" s="4">
        <f>VLOOKUP($U90,'2014 Def'!$B$2:$AB$33,21,0)</f>
        <v>7.44</v>
      </c>
      <c r="AP90" s="4">
        <f>VLOOKUP($U90,'2014 Def'!$B$2:$AB$33,22,0)</f>
        <v>5.81</v>
      </c>
      <c r="AQ90" s="4">
        <f>VLOOKUP($U90,'2014 Def'!$B$2:$AB$33,23,0)</f>
        <v>45.7</v>
      </c>
      <c r="AR90" s="4">
        <f>VLOOKUP($U90,'2014 Def'!$B$2:$AB$33,24,0)</f>
        <v>1.69</v>
      </c>
      <c r="AS90" s="4">
        <f>VLOOKUP($U90,'2014 Def'!$B$2:$AB$33,25,0)</f>
        <v>40.799999999999997</v>
      </c>
      <c r="AT90" s="4">
        <f>VLOOKUP($U90,'2014 Def'!$B$2:$AB$33,26,0)</f>
        <v>8.4</v>
      </c>
      <c r="AU90" s="4">
        <f>VLOOKUP($U90,'2014 Def'!$B$2:$AB$33,27,0)</f>
        <v>-6.95</v>
      </c>
    </row>
    <row r="91" spans="1:48">
      <c r="A91">
        <v>17</v>
      </c>
      <c r="B91">
        <v>26</v>
      </c>
      <c r="C91">
        <v>42</v>
      </c>
      <c r="D91">
        <v>247</v>
      </c>
      <c r="E91">
        <v>0</v>
      </c>
      <c r="F91">
        <v>2</v>
      </c>
      <c r="G91">
        <v>8</v>
      </c>
      <c r="H91">
        <v>6.1</v>
      </c>
      <c r="I91">
        <v>5.6</v>
      </c>
      <c r="J91">
        <v>61.9</v>
      </c>
      <c r="K91">
        <v>78.2</v>
      </c>
      <c r="L91">
        <v>31</v>
      </c>
      <c r="M91">
        <v>133</v>
      </c>
      <c r="N91">
        <v>4.3</v>
      </c>
      <c r="O91">
        <v>2</v>
      </c>
      <c r="P91">
        <v>80</v>
      </c>
      <c r="Q91">
        <v>11</v>
      </c>
      <c r="R91">
        <v>16</v>
      </c>
      <c r="S91">
        <v>0</v>
      </c>
      <c r="T91">
        <v>1</v>
      </c>
      <c r="U91" s="6" t="s">
        <v>44</v>
      </c>
      <c r="V91" s="4">
        <f>VLOOKUP($U91,'2014 Def'!$B$2:$AB$33,2,0)</f>
        <v>16</v>
      </c>
      <c r="W91" s="4">
        <f>VLOOKUP($U91,'2014 Def'!$B$2:$AB$33,3,0)</f>
        <v>22.1</v>
      </c>
      <c r="X91" s="4">
        <f>VLOOKUP($U91,'2014 Def'!$B$2:$AB$33,4,0)</f>
        <v>305.2</v>
      </c>
      <c r="Y91" s="4">
        <f>VLOOKUP($U91,'2014 Def'!$B$2:$AB$33,5,0)</f>
        <v>64.400000000000006</v>
      </c>
      <c r="Z91" s="4">
        <f>VLOOKUP($U91,'2014 Def'!$B$2:$AB$33,6,0)</f>
        <v>4.7</v>
      </c>
      <c r="AA91" s="4">
        <f>VLOOKUP($U91,'2014 Def'!$B$2:$AB$33,7,0)</f>
        <v>1.56</v>
      </c>
      <c r="AB91" s="4">
        <f>VLOOKUP($U91,'2014 Def'!$B$2:$AB$33,8,0)</f>
        <v>0.44</v>
      </c>
      <c r="AC91" s="4">
        <f>VLOOKUP($U91,'2014 Def'!$B$2:$AB$33,9,0)</f>
        <v>19.399999999999999</v>
      </c>
      <c r="AD91" s="4">
        <f>VLOOKUP($U91,'2014 Def'!$B$2:$AB$33,10,0)</f>
        <v>24.9</v>
      </c>
      <c r="AE91" s="4">
        <f>VLOOKUP($U91,'2014 Def'!$B$2:$AB$33,11,0)</f>
        <v>40.1</v>
      </c>
      <c r="AF91" s="4">
        <f>VLOOKUP($U91,'2014 Def'!$B$2:$AB$33,12,0)</f>
        <v>225.4</v>
      </c>
      <c r="AG91" s="4">
        <f>VLOOKUP($U91,'2014 Def'!$B$2:$AB$33,13,0)</f>
        <v>1.81</v>
      </c>
      <c r="AH91" s="4">
        <f>VLOOKUP($U91,'2014 Def'!$B$2:$AB$33,14,0)</f>
        <v>1.1299999999999999</v>
      </c>
      <c r="AI91" s="4">
        <f>VLOOKUP($U91,'2014 Def'!$B$2:$AB$33,15,0)</f>
        <v>5.3</v>
      </c>
      <c r="AJ91" s="4">
        <f>VLOOKUP($U91,'2014 Def'!$B$2:$AB$33,16,0)</f>
        <v>13.7</v>
      </c>
      <c r="AK91" s="4">
        <f>VLOOKUP($U91,'2014 Def'!$B$2:$AB$33,17,0)</f>
        <v>21.8</v>
      </c>
      <c r="AL91" s="4">
        <f>VLOOKUP($U91,'2014 Def'!$B$2:$AB$33,18,0)</f>
        <v>79.8</v>
      </c>
      <c r="AM91" s="4">
        <f>VLOOKUP($U91,'2014 Def'!$B$2:$AB$33,19,0)</f>
        <v>0.56000000000000005</v>
      </c>
      <c r="AN91" s="4">
        <f>VLOOKUP($U91,'2014 Def'!$B$2:$AB$33,20,0)</f>
        <v>3.7</v>
      </c>
      <c r="AO91" s="4">
        <f>VLOOKUP($U91,'2014 Def'!$B$2:$AB$33,21,0)</f>
        <v>3.75</v>
      </c>
      <c r="AP91" s="4">
        <f>VLOOKUP($U91,'2014 Def'!$B$2:$AB$33,22,0)</f>
        <v>6.44</v>
      </c>
      <c r="AQ91" s="4">
        <f>VLOOKUP($U91,'2014 Def'!$B$2:$AB$33,23,0)</f>
        <v>51</v>
      </c>
      <c r="AR91" s="4">
        <f>VLOOKUP($U91,'2014 Def'!$B$2:$AB$33,24,0)</f>
        <v>2</v>
      </c>
      <c r="AS91" s="4">
        <f>VLOOKUP($U91,'2014 Def'!$B$2:$AB$33,25,0)</f>
        <v>31.3</v>
      </c>
      <c r="AT91" s="4">
        <f>VLOOKUP($U91,'2014 Def'!$B$2:$AB$33,26,0)</f>
        <v>11.8</v>
      </c>
      <c r="AU91" s="4">
        <f>VLOOKUP($U91,'2014 Def'!$B$2:$AB$33,27,0)</f>
        <v>0.33</v>
      </c>
    </row>
    <row r="92" spans="1:48">
      <c r="A92">
        <v>34</v>
      </c>
      <c r="B92">
        <v>19</v>
      </c>
      <c r="C92">
        <v>25</v>
      </c>
      <c r="D92">
        <v>168</v>
      </c>
      <c r="E92">
        <v>0</v>
      </c>
      <c r="F92">
        <v>5</v>
      </c>
      <c r="G92">
        <v>18</v>
      </c>
      <c r="H92">
        <v>7.4</v>
      </c>
      <c r="I92">
        <v>5.6</v>
      </c>
      <c r="J92">
        <v>76</v>
      </c>
      <c r="K92">
        <v>133</v>
      </c>
      <c r="L92">
        <v>41</v>
      </c>
      <c r="M92">
        <v>174</v>
      </c>
      <c r="N92">
        <v>4.2</v>
      </c>
      <c r="O92">
        <v>5</v>
      </c>
      <c r="P92">
        <v>255</v>
      </c>
      <c r="Q92">
        <v>9</v>
      </c>
      <c r="R92">
        <v>16</v>
      </c>
      <c r="S92">
        <v>1</v>
      </c>
      <c r="T92">
        <v>1</v>
      </c>
      <c r="U92" s="6" t="s">
        <v>64</v>
      </c>
      <c r="V92" s="4">
        <f>VLOOKUP($U92,'2014 Def'!$B$2:$AB$33,2,0)</f>
        <v>16</v>
      </c>
      <c r="W92" s="4">
        <f>VLOOKUP($U92,'2014 Def'!$B$2:$AB$33,3,0)</f>
        <v>23.3</v>
      </c>
      <c r="X92" s="4">
        <f>VLOOKUP($U92,'2014 Def'!$B$2:$AB$33,4,0)</f>
        <v>343.4</v>
      </c>
      <c r="Y92" s="4">
        <f>VLOOKUP($U92,'2014 Def'!$B$2:$AB$33,5,0)</f>
        <v>64.3</v>
      </c>
      <c r="Z92" s="4">
        <f>VLOOKUP($U92,'2014 Def'!$B$2:$AB$33,6,0)</f>
        <v>5.3</v>
      </c>
      <c r="AA92" s="4">
        <f>VLOOKUP($U92,'2014 Def'!$B$2:$AB$33,7,0)</f>
        <v>1.56</v>
      </c>
      <c r="AB92" s="4">
        <f>VLOOKUP($U92,'2014 Def'!$B$2:$AB$33,8,0)</f>
        <v>0.69</v>
      </c>
      <c r="AC92" s="4">
        <f>VLOOKUP($U92,'2014 Def'!$B$2:$AB$33,9,0)</f>
        <v>19.3</v>
      </c>
      <c r="AD92" s="4">
        <f>VLOOKUP($U92,'2014 Def'!$B$2:$AB$33,10,0)</f>
        <v>21.1</v>
      </c>
      <c r="AE92" s="4">
        <f>VLOOKUP($U92,'2014 Def'!$B$2:$AB$33,11,0)</f>
        <v>33.6</v>
      </c>
      <c r="AF92" s="4">
        <f>VLOOKUP($U92,'2014 Def'!$B$2:$AB$33,12,0)</f>
        <v>222.3</v>
      </c>
      <c r="AG92" s="4">
        <f>VLOOKUP($U92,'2014 Def'!$B$2:$AB$33,13,0)</f>
        <v>1.69</v>
      </c>
      <c r="AH92" s="4">
        <f>VLOOKUP($U92,'2014 Def'!$B$2:$AB$33,14,0)</f>
        <v>0.88</v>
      </c>
      <c r="AI92" s="4">
        <f>VLOOKUP($U92,'2014 Def'!$B$2:$AB$33,15,0)</f>
        <v>6.2</v>
      </c>
      <c r="AJ92" s="4">
        <f>VLOOKUP($U92,'2014 Def'!$B$2:$AB$33,16,0)</f>
        <v>12.1</v>
      </c>
      <c r="AK92" s="4">
        <f>VLOOKUP($U92,'2014 Def'!$B$2:$AB$33,17,0)</f>
        <v>28.3</v>
      </c>
      <c r="AL92" s="4">
        <f>VLOOKUP($U92,'2014 Def'!$B$2:$AB$33,18,0)</f>
        <v>121.1</v>
      </c>
      <c r="AM92" s="4">
        <f>VLOOKUP($U92,'2014 Def'!$B$2:$AB$33,19,0)</f>
        <v>0.81</v>
      </c>
      <c r="AN92" s="4">
        <f>VLOOKUP($U92,'2014 Def'!$B$2:$AB$33,20,0)</f>
        <v>4.3</v>
      </c>
      <c r="AO92" s="4">
        <f>VLOOKUP($U92,'2014 Def'!$B$2:$AB$33,21,0)</f>
        <v>6.19</v>
      </c>
      <c r="AP92" s="4">
        <f>VLOOKUP($U92,'2014 Def'!$B$2:$AB$33,22,0)</f>
        <v>6.56</v>
      </c>
      <c r="AQ92" s="4">
        <f>VLOOKUP($U92,'2014 Def'!$B$2:$AB$33,23,0)</f>
        <v>57.5</v>
      </c>
      <c r="AR92" s="4">
        <f>VLOOKUP($U92,'2014 Def'!$B$2:$AB$33,24,0)</f>
        <v>1</v>
      </c>
      <c r="AS92" s="4">
        <f>VLOOKUP($U92,'2014 Def'!$B$2:$AB$33,25,0)</f>
        <v>36.700000000000003</v>
      </c>
      <c r="AT92" s="4">
        <f>VLOOKUP($U92,'2014 Def'!$B$2:$AB$33,26,0)</f>
        <v>13.3</v>
      </c>
      <c r="AU92" s="4">
        <f>VLOOKUP($U92,'2014 Def'!$B$2:$AB$33,27,0)</f>
        <v>-1.78</v>
      </c>
    </row>
    <row r="93" spans="1:48">
      <c r="A93">
        <v>41</v>
      </c>
      <c r="B93">
        <v>20</v>
      </c>
      <c r="C93">
        <v>26</v>
      </c>
      <c r="D93">
        <v>236</v>
      </c>
      <c r="E93">
        <v>0</v>
      </c>
      <c r="F93">
        <v>2</v>
      </c>
      <c r="G93">
        <v>12</v>
      </c>
      <c r="H93">
        <v>9.5</v>
      </c>
      <c r="I93">
        <v>8.4</v>
      </c>
      <c r="J93">
        <v>76.900000000000006</v>
      </c>
      <c r="K93">
        <v>142.5</v>
      </c>
      <c r="L93">
        <v>38</v>
      </c>
      <c r="M93">
        <v>207</v>
      </c>
      <c r="N93">
        <v>5.4</v>
      </c>
      <c r="O93">
        <v>4</v>
      </c>
      <c r="P93">
        <v>180</v>
      </c>
      <c r="Q93">
        <v>7</v>
      </c>
      <c r="R93">
        <v>12</v>
      </c>
      <c r="S93">
        <v>0</v>
      </c>
      <c r="T93">
        <v>0</v>
      </c>
      <c r="U93" s="6" t="s">
        <v>49</v>
      </c>
      <c r="V93" s="4">
        <f>VLOOKUP($U93,'2014 Def'!$B$2:$AB$33,2,0)</f>
        <v>16</v>
      </c>
      <c r="W93" s="4">
        <f>VLOOKUP($U93,'2014 Def'!$B$2:$AB$33,3,0)</f>
        <v>19.600000000000001</v>
      </c>
      <c r="X93" s="4">
        <f>VLOOKUP($U93,'2014 Def'!$B$2:$AB$33,4,0)</f>
        <v>344.1</v>
      </c>
      <c r="Y93" s="4">
        <f>VLOOKUP($U93,'2014 Def'!$B$2:$AB$33,5,0)</f>
        <v>64.599999999999994</v>
      </c>
      <c r="Z93" s="4">
        <f>VLOOKUP($U93,'2014 Def'!$B$2:$AB$33,6,0)</f>
        <v>5.3</v>
      </c>
      <c r="AA93" s="4">
        <f>VLOOKUP($U93,'2014 Def'!$B$2:$AB$33,7,0)</f>
        <v>1.56</v>
      </c>
      <c r="AB93" s="4">
        <f>VLOOKUP($U93,'2014 Def'!$B$2:$AB$33,8,0)</f>
        <v>0.56000000000000005</v>
      </c>
      <c r="AC93" s="4">
        <f>VLOOKUP($U93,'2014 Def'!$B$2:$AB$33,9,0)</f>
        <v>20.6</v>
      </c>
      <c r="AD93" s="4">
        <f>VLOOKUP($U93,'2014 Def'!$B$2:$AB$33,10,0)</f>
        <v>21.4</v>
      </c>
      <c r="AE93" s="4">
        <f>VLOOKUP($U93,'2014 Def'!$B$2:$AB$33,11,0)</f>
        <v>35.9</v>
      </c>
      <c r="AF93" s="4">
        <f>VLOOKUP($U93,'2014 Def'!$B$2:$AB$33,12,0)</f>
        <v>239.8</v>
      </c>
      <c r="AG93" s="4">
        <f>VLOOKUP($U93,'2014 Def'!$B$2:$AB$33,13,0)</f>
        <v>1.5</v>
      </c>
      <c r="AH93" s="4">
        <f>VLOOKUP($U93,'2014 Def'!$B$2:$AB$33,14,0)</f>
        <v>1</v>
      </c>
      <c r="AI93" s="4">
        <f>VLOOKUP($U93,'2014 Def'!$B$2:$AB$33,15,0)</f>
        <v>6.2</v>
      </c>
      <c r="AJ93" s="4">
        <f>VLOOKUP($U93,'2014 Def'!$B$2:$AB$33,16,0)</f>
        <v>12.3</v>
      </c>
      <c r="AK93" s="4">
        <f>VLOOKUP($U93,'2014 Def'!$B$2:$AB$33,17,0)</f>
        <v>26.2</v>
      </c>
      <c r="AL93" s="4">
        <f>VLOOKUP($U93,'2014 Def'!$B$2:$AB$33,18,0)</f>
        <v>104.3</v>
      </c>
      <c r="AM93" s="4">
        <f>VLOOKUP($U93,'2014 Def'!$B$2:$AB$33,19,0)</f>
        <v>0.38</v>
      </c>
      <c r="AN93" s="4">
        <f>VLOOKUP($U93,'2014 Def'!$B$2:$AB$33,20,0)</f>
        <v>4</v>
      </c>
      <c r="AO93" s="4">
        <f>VLOOKUP($U93,'2014 Def'!$B$2:$AB$33,21,0)</f>
        <v>5.5</v>
      </c>
      <c r="AP93" s="4">
        <f>VLOOKUP($U93,'2014 Def'!$B$2:$AB$33,22,0)</f>
        <v>5.75</v>
      </c>
      <c r="AQ93" s="4">
        <f>VLOOKUP($U93,'2014 Def'!$B$2:$AB$33,23,0)</f>
        <v>47</v>
      </c>
      <c r="AR93" s="4">
        <f>VLOOKUP($U93,'2014 Def'!$B$2:$AB$33,24,0)</f>
        <v>2.81</v>
      </c>
      <c r="AS93" s="4">
        <f>VLOOKUP($U93,'2014 Def'!$B$2:$AB$33,25,0)</f>
        <v>32.4</v>
      </c>
      <c r="AT93" s="4">
        <f>VLOOKUP($U93,'2014 Def'!$B$2:$AB$33,26,0)</f>
        <v>13.2</v>
      </c>
      <c r="AU93" s="4">
        <f>VLOOKUP($U93,'2014 Def'!$B$2:$AB$33,27,0)</f>
        <v>-3.22</v>
      </c>
    </row>
    <row r="94" spans="1:48">
      <c r="A94">
        <v>17</v>
      </c>
      <c r="B94">
        <v>16</v>
      </c>
      <c r="C94">
        <v>30</v>
      </c>
      <c r="D94">
        <v>158</v>
      </c>
      <c r="E94">
        <v>1</v>
      </c>
      <c r="F94">
        <v>0</v>
      </c>
      <c r="G94">
        <v>0</v>
      </c>
      <c r="H94">
        <v>5.3</v>
      </c>
      <c r="I94">
        <v>5.3</v>
      </c>
      <c r="J94">
        <v>53.3</v>
      </c>
      <c r="K94">
        <v>65.7</v>
      </c>
      <c r="L94">
        <v>20</v>
      </c>
      <c r="M94">
        <v>107</v>
      </c>
      <c r="N94">
        <v>5.4</v>
      </c>
      <c r="O94">
        <v>4</v>
      </c>
      <c r="P94">
        <v>161</v>
      </c>
      <c r="Q94">
        <v>6</v>
      </c>
      <c r="R94">
        <v>11</v>
      </c>
      <c r="S94">
        <v>0</v>
      </c>
      <c r="T94">
        <v>0</v>
      </c>
      <c r="U94" s="6" t="s">
        <v>52</v>
      </c>
      <c r="V94" s="4">
        <f>VLOOKUP($U94,'2014 Def'!$B$2:$AB$33,2,0)</f>
        <v>16</v>
      </c>
      <c r="W94" s="4">
        <f>VLOOKUP($U94,'2014 Def'!$B$2:$AB$33,3,0)</f>
        <v>21.3</v>
      </c>
      <c r="X94" s="4">
        <f>VLOOKUP($U94,'2014 Def'!$B$2:$AB$33,4,0)</f>
        <v>321.39999999999998</v>
      </c>
      <c r="Y94" s="4">
        <f>VLOOKUP($U94,'2014 Def'!$B$2:$AB$33,5,0)</f>
        <v>61.8</v>
      </c>
      <c r="Z94" s="4">
        <f>VLOOKUP($U94,'2014 Def'!$B$2:$AB$33,6,0)</f>
        <v>5.2</v>
      </c>
      <c r="AA94" s="4">
        <f>VLOOKUP($U94,'2014 Def'!$B$2:$AB$33,7,0)</f>
        <v>1.81</v>
      </c>
      <c r="AB94" s="4">
        <f>VLOOKUP($U94,'2014 Def'!$B$2:$AB$33,8,0)</f>
        <v>0.38</v>
      </c>
      <c r="AC94" s="4">
        <f>VLOOKUP($U94,'2014 Def'!$B$2:$AB$33,9,0)</f>
        <v>19.3</v>
      </c>
      <c r="AD94" s="4">
        <f>VLOOKUP($U94,'2014 Def'!$B$2:$AB$33,10,0)</f>
        <v>20.3</v>
      </c>
      <c r="AE94" s="4">
        <f>VLOOKUP($U94,'2014 Def'!$B$2:$AB$33,11,0)</f>
        <v>34.4</v>
      </c>
      <c r="AF94" s="4">
        <f>VLOOKUP($U94,'2014 Def'!$B$2:$AB$33,12,0)</f>
        <v>220.7</v>
      </c>
      <c r="AG94" s="4">
        <f>VLOOKUP($U94,'2014 Def'!$B$2:$AB$33,13,0)</f>
        <v>1.81</v>
      </c>
      <c r="AH94" s="4">
        <f>VLOOKUP($U94,'2014 Def'!$B$2:$AB$33,14,0)</f>
        <v>1.44</v>
      </c>
      <c r="AI94" s="4">
        <f>VLOOKUP($U94,'2014 Def'!$B$2:$AB$33,15,0)</f>
        <v>6</v>
      </c>
      <c r="AJ94" s="4">
        <f>VLOOKUP($U94,'2014 Def'!$B$2:$AB$33,16,0)</f>
        <v>11.8</v>
      </c>
      <c r="AK94" s="4">
        <f>VLOOKUP($U94,'2014 Def'!$B$2:$AB$33,17,0)</f>
        <v>25.1</v>
      </c>
      <c r="AL94" s="4">
        <f>VLOOKUP($U94,'2014 Def'!$B$2:$AB$33,18,0)</f>
        <v>100.8</v>
      </c>
      <c r="AM94" s="4">
        <f>VLOOKUP($U94,'2014 Def'!$B$2:$AB$33,19,0)</f>
        <v>0.44</v>
      </c>
      <c r="AN94" s="4">
        <f>VLOOKUP($U94,'2014 Def'!$B$2:$AB$33,20,0)</f>
        <v>4</v>
      </c>
      <c r="AO94" s="4">
        <f>VLOOKUP($U94,'2014 Def'!$B$2:$AB$33,21,0)</f>
        <v>5.19</v>
      </c>
      <c r="AP94" s="4">
        <f>VLOOKUP($U94,'2014 Def'!$B$2:$AB$33,22,0)</f>
        <v>7.63</v>
      </c>
      <c r="AQ94" s="4">
        <f>VLOOKUP($U94,'2014 Def'!$B$2:$AB$33,23,0)</f>
        <v>56.8</v>
      </c>
      <c r="AR94" s="4">
        <f>VLOOKUP($U94,'2014 Def'!$B$2:$AB$33,24,0)</f>
        <v>2.31</v>
      </c>
      <c r="AS94" s="4">
        <f>VLOOKUP($U94,'2014 Def'!$B$2:$AB$33,25,0)</f>
        <v>32</v>
      </c>
      <c r="AT94" s="4">
        <f>VLOOKUP($U94,'2014 Def'!$B$2:$AB$33,26,0)</f>
        <v>16.600000000000001</v>
      </c>
      <c r="AU94" s="4">
        <f>VLOOKUP($U94,'2014 Def'!$B$2:$AB$33,27,0)</f>
        <v>-0.69</v>
      </c>
    </row>
    <row r="95" spans="1:48">
      <c r="A95">
        <v>23</v>
      </c>
      <c r="B95">
        <v>19</v>
      </c>
      <c r="C95">
        <v>28</v>
      </c>
      <c r="D95">
        <v>211</v>
      </c>
      <c r="E95">
        <v>0</v>
      </c>
      <c r="F95">
        <v>3</v>
      </c>
      <c r="G95">
        <v>10</v>
      </c>
      <c r="H95">
        <v>7.9</v>
      </c>
      <c r="I95">
        <v>6.8</v>
      </c>
      <c r="J95">
        <v>67.900000000000006</v>
      </c>
      <c r="K95">
        <v>101.9</v>
      </c>
      <c r="L95">
        <v>39</v>
      </c>
      <c r="M95">
        <v>154</v>
      </c>
      <c r="N95">
        <v>3.9</v>
      </c>
      <c r="O95">
        <v>4</v>
      </c>
      <c r="P95">
        <v>173</v>
      </c>
      <c r="Q95">
        <v>7</v>
      </c>
      <c r="R95">
        <v>14</v>
      </c>
      <c r="S95">
        <v>0</v>
      </c>
      <c r="T95">
        <v>0</v>
      </c>
      <c r="U95" s="6" t="s">
        <v>71</v>
      </c>
      <c r="V95" s="4">
        <f>VLOOKUP($U95,'2014 Def'!$B$2:$AB$33,2,0)</f>
        <v>16</v>
      </c>
      <c r="W95" s="4">
        <f>VLOOKUP($U95,'2014 Def'!$B$2:$AB$33,3,0)</f>
        <v>21.8</v>
      </c>
      <c r="X95" s="4">
        <f>VLOOKUP($U95,'2014 Def'!$B$2:$AB$33,4,0)</f>
        <v>338.3</v>
      </c>
      <c r="Y95" s="4">
        <f>VLOOKUP($U95,'2014 Def'!$B$2:$AB$33,5,0)</f>
        <v>61.8</v>
      </c>
      <c r="Z95" s="4">
        <f>VLOOKUP($U95,'2014 Def'!$B$2:$AB$33,6,0)</f>
        <v>5.5</v>
      </c>
      <c r="AA95" s="4">
        <f>VLOOKUP($U95,'2014 Def'!$B$2:$AB$33,7,0)</f>
        <v>1.1299999999999999</v>
      </c>
      <c r="AB95" s="4">
        <f>VLOOKUP($U95,'2014 Def'!$B$2:$AB$33,8,0)</f>
        <v>0.69</v>
      </c>
      <c r="AC95" s="4">
        <f>VLOOKUP($U95,'2014 Def'!$B$2:$AB$33,9,0)</f>
        <v>19.2</v>
      </c>
      <c r="AD95" s="4">
        <f>VLOOKUP($U95,'2014 Def'!$B$2:$AB$33,10,0)</f>
        <v>20</v>
      </c>
      <c r="AE95" s="4">
        <f>VLOOKUP($U95,'2014 Def'!$B$2:$AB$33,11,0)</f>
        <v>32.799999999999997</v>
      </c>
      <c r="AF95" s="4">
        <f>VLOOKUP($U95,'2014 Def'!$B$2:$AB$33,12,0)</f>
        <v>214.2</v>
      </c>
      <c r="AG95" s="4">
        <f>VLOOKUP($U95,'2014 Def'!$B$2:$AB$33,13,0)</f>
        <v>1.5</v>
      </c>
      <c r="AH95" s="4">
        <f>VLOOKUP($U95,'2014 Def'!$B$2:$AB$33,14,0)</f>
        <v>0.44</v>
      </c>
      <c r="AI95" s="4">
        <f>VLOOKUP($U95,'2014 Def'!$B$2:$AB$33,15,0)</f>
        <v>6.2</v>
      </c>
      <c r="AJ95" s="4">
        <f>VLOOKUP($U95,'2014 Def'!$B$2:$AB$33,16,0)</f>
        <v>10.5</v>
      </c>
      <c r="AK95" s="4">
        <f>VLOOKUP($U95,'2014 Def'!$B$2:$AB$33,17,0)</f>
        <v>27.4</v>
      </c>
      <c r="AL95" s="4">
        <f>VLOOKUP($U95,'2014 Def'!$B$2:$AB$33,18,0)</f>
        <v>124.1</v>
      </c>
      <c r="AM95" s="4">
        <f>VLOOKUP($U95,'2014 Def'!$B$2:$AB$33,19,0)</f>
        <v>0.69</v>
      </c>
      <c r="AN95" s="4">
        <f>VLOOKUP($U95,'2014 Def'!$B$2:$AB$33,20,0)</f>
        <v>4.5</v>
      </c>
      <c r="AO95" s="4">
        <f>VLOOKUP($U95,'2014 Def'!$B$2:$AB$33,21,0)</f>
        <v>6.13</v>
      </c>
      <c r="AP95" s="4">
        <f>VLOOKUP($U95,'2014 Def'!$B$2:$AB$33,22,0)</f>
        <v>8.06</v>
      </c>
      <c r="AQ95" s="4">
        <f>VLOOKUP($U95,'2014 Def'!$B$2:$AB$33,23,0)</f>
        <v>66.7</v>
      </c>
      <c r="AR95" s="4">
        <f>VLOOKUP($U95,'2014 Def'!$B$2:$AB$33,24,0)</f>
        <v>2.56</v>
      </c>
      <c r="AS95" s="4">
        <f>VLOOKUP($U95,'2014 Def'!$B$2:$AB$33,25,0)</f>
        <v>35.799999999999997</v>
      </c>
      <c r="AT95" s="4">
        <f>VLOOKUP($U95,'2014 Def'!$B$2:$AB$33,26,0)</f>
        <v>9.5</v>
      </c>
      <c r="AU95" s="4">
        <f>VLOOKUP($U95,'2014 Def'!$B$2:$AB$33,27,0)</f>
        <v>-3.27</v>
      </c>
    </row>
    <row r="96" spans="1:48">
      <c r="A96">
        <v>34</v>
      </c>
      <c r="B96">
        <v>25</v>
      </c>
      <c r="C96">
        <v>29</v>
      </c>
      <c r="D96">
        <v>215</v>
      </c>
      <c r="E96">
        <v>0</v>
      </c>
      <c r="F96">
        <v>2</v>
      </c>
      <c r="G96">
        <v>8</v>
      </c>
      <c r="H96">
        <v>7.7</v>
      </c>
      <c r="I96">
        <v>6.9</v>
      </c>
      <c r="J96">
        <v>86.2</v>
      </c>
      <c r="K96">
        <v>97.6</v>
      </c>
      <c r="L96">
        <v>33</v>
      </c>
      <c r="M96">
        <v>140</v>
      </c>
      <c r="N96">
        <v>4.2</v>
      </c>
      <c r="O96">
        <v>4</v>
      </c>
      <c r="P96">
        <v>182</v>
      </c>
      <c r="Q96">
        <v>6</v>
      </c>
      <c r="R96">
        <v>12</v>
      </c>
      <c r="S96">
        <v>0</v>
      </c>
      <c r="T96">
        <v>0</v>
      </c>
      <c r="U96" s="6" t="s">
        <v>72</v>
      </c>
      <c r="V96" s="4">
        <f>VLOOKUP($U96,'2014 Def'!$B$2:$AB$33,2,0)</f>
        <v>16</v>
      </c>
      <c r="W96" s="4">
        <f>VLOOKUP($U96,'2014 Def'!$B$2:$AB$33,3,0)</f>
        <v>22.1</v>
      </c>
      <c r="X96" s="4">
        <f>VLOOKUP($U96,'2014 Def'!$B$2:$AB$33,4,0)</f>
        <v>351.6</v>
      </c>
      <c r="Y96" s="4">
        <f>VLOOKUP($U96,'2014 Def'!$B$2:$AB$33,5,0)</f>
        <v>62.8</v>
      </c>
      <c r="Z96" s="4">
        <f>VLOOKUP($U96,'2014 Def'!$B$2:$AB$33,6,0)</f>
        <v>5.6</v>
      </c>
      <c r="AA96" s="4">
        <f>VLOOKUP($U96,'2014 Def'!$B$2:$AB$33,7,0)</f>
        <v>1.56</v>
      </c>
      <c r="AB96" s="4">
        <f>VLOOKUP($U96,'2014 Def'!$B$2:$AB$33,8,0)</f>
        <v>0.75</v>
      </c>
      <c r="AC96" s="4">
        <f>VLOOKUP($U96,'2014 Def'!$B$2:$AB$33,9,0)</f>
        <v>18.8</v>
      </c>
      <c r="AD96" s="4">
        <f>VLOOKUP($U96,'2014 Def'!$B$2:$AB$33,10,0)</f>
        <v>23</v>
      </c>
      <c r="AE96" s="4">
        <f>VLOOKUP($U96,'2014 Def'!$B$2:$AB$33,11,0)</f>
        <v>33.799999999999997</v>
      </c>
      <c r="AF96" s="4">
        <f>VLOOKUP($U96,'2014 Def'!$B$2:$AB$33,12,0)</f>
        <v>241.3</v>
      </c>
      <c r="AG96" s="4">
        <f>VLOOKUP($U96,'2014 Def'!$B$2:$AB$33,13,0)</f>
        <v>1.1299999999999999</v>
      </c>
      <c r="AH96" s="4">
        <f>VLOOKUP($U96,'2014 Def'!$B$2:$AB$33,14,0)</f>
        <v>0.81</v>
      </c>
      <c r="AI96" s="4">
        <f>VLOOKUP($U96,'2014 Def'!$B$2:$AB$33,15,0)</f>
        <v>6.7</v>
      </c>
      <c r="AJ96" s="4">
        <f>VLOOKUP($U96,'2014 Def'!$B$2:$AB$33,16,0)</f>
        <v>11.8</v>
      </c>
      <c r="AK96" s="4">
        <f>VLOOKUP($U96,'2014 Def'!$B$2:$AB$33,17,0)</f>
        <v>26.6</v>
      </c>
      <c r="AL96" s="4">
        <f>VLOOKUP($U96,'2014 Def'!$B$2:$AB$33,18,0)</f>
        <v>110.3</v>
      </c>
      <c r="AM96" s="4">
        <f>VLOOKUP($U96,'2014 Def'!$B$2:$AB$33,19,0)</f>
        <v>0.75</v>
      </c>
      <c r="AN96" s="4">
        <f>VLOOKUP($U96,'2014 Def'!$B$2:$AB$33,20,0)</f>
        <v>4.2</v>
      </c>
      <c r="AO96" s="4">
        <f>VLOOKUP($U96,'2014 Def'!$B$2:$AB$33,21,0)</f>
        <v>5.19</v>
      </c>
      <c r="AP96" s="4">
        <f>VLOOKUP($U96,'2014 Def'!$B$2:$AB$33,22,0)</f>
        <v>6.56</v>
      </c>
      <c r="AQ96" s="4">
        <f>VLOOKUP($U96,'2014 Def'!$B$2:$AB$33,23,0)</f>
        <v>55.1</v>
      </c>
      <c r="AR96" s="4">
        <f>VLOOKUP($U96,'2014 Def'!$B$2:$AB$33,24,0)</f>
        <v>1.81</v>
      </c>
      <c r="AS96" s="4">
        <f>VLOOKUP($U96,'2014 Def'!$B$2:$AB$33,25,0)</f>
        <v>30.2</v>
      </c>
      <c r="AT96" s="4">
        <f>VLOOKUP($U96,'2014 Def'!$B$2:$AB$33,26,0)</f>
        <v>13.2</v>
      </c>
      <c r="AU96" s="4">
        <f>VLOOKUP($U96,'2014 Def'!$B$2:$AB$33,27,0)</f>
        <v>0.22</v>
      </c>
    </row>
    <row r="97" spans="1:47">
      <c r="A97">
        <v>24</v>
      </c>
      <c r="B97">
        <v>21</v>
      </c>
      <c r="C97">
        <v>31</v>
      </c>
      <c r="D97">
        <v>196</v>
      </c>
      <c r="E97">
        <v>0</v>
      </c>
      <c r="F97">
        <v>1</v>
      </c>
      <c r="G97">
        <v>3</v>
      </c>
      <c r="H97">
        <v>6.4</v>
      </c>
      <c r="I97">
        <v>6.1</v>
      </c>
      <c r="J97">
        <v>67.7</v>
      </c>
      <c r="K97">
        <v>106.4</v>
      </c>
      <c r="L97">
        <v>24</v>
      </c>
      <c r="M97">
        <v>113</v>
      </c>
      <c r="N97">
        <v>4.7</v>
      </c>
      <c r="O97">
        <v>4</v>
      </c>
      <c r="P97">
        <v>153</v>
      </c>
      <c r="Q97">
        <v>8</v>
      </c>
      <c r="R97">
        <v>13</v>
      </c>
      <c r="S97">
        <v>0</v>
      </c>
      <c r="T97">
        <v>0</v>
      </c>
      <c r="U97" s="6" t="s">
        <v>63</v>
      </c>
      <c r="V97" s="4">
        <f>VLOOKUP($U97,'2014 Def'!$B$2:$AB$33,2,0)</f>
        <v>16</v>
      </c>
      <c r="W97" s="4">
        <f>VLOOKUP($U97,'2014 Def'!$B$2:$AB$33,3,0)</f>
        <v>25.1</v>
      </c>
      <c r="X97" s="4">
        <f>VLOOKUP($U97,'2014 Def'!$B$2:$AB$33,4,0)</f>
        <v>327.2</v>
      </c>
      <c r="Y97" s="4">
        <f>VLOOKUP($U97,'2014 Def'!$B$2:$AB$33,5,0)</f>
        <v>61</v>
      </c>
      <c r="Z97" s="4">
        <f>VLOOKUP($U97,'2014 Def'!$B$2:$AB$33,6,0)</f>
        <v>5.4</v>
      </c>
      <c r="AA97" s="4">
        <f>VLOOKUP($U97,'2014 Def'!$B$2:$AB$33,7,0)</f>
        <v>0.81</v>
      </c>
      <c r="AB97" s="4">
        <f>VLOOKUP($U97,'2014 Def'!$B$2:$AB$33,8,0)</f>
        <v>0.44</v>
      </c>
      <c r="AC97" s="4">
        <f>VLOOKUP($U97,'2014 Def'!$B$2:$AB$33,9,0)</f>
        <v>18.8</v>
      </c>
      <c r="AD97" s="4">
        <f>VLOOKUP($U97,'2014 Def'!$B$2:$AB$33,10,0)</f>
        <v>21.6</v>
      </c>
      <c r="AE97" s="4">
        <f>VLOOKUP($U97,'2014 Def'!$B$2:$AB$33,11,0)</f>
        <v>33.6</v>
      </c>
      <c r="AF97" s="4">
        <f>VLOOKUP($U97,'2014 Def'!$B$2:$AB$33,12,0)</f>
        <v>234.1</v>
      </c>
      <c r="AG97" s="4">
        <f>VLOOKUP($U97,'2014 Def'!$B$2:$AB$33,13,0)</f>
        <v>1.94</v>
      </c>
      <c r="AH97" s="4">
        <f>VLOOKUP($U97,'2014 Def'!$B$2:$AB$33,14,0)</f>
        <v>0.38</v>
      </c>
      <c r="AI97" s="4">
        <f>VLOOKUP($U97,'2014 Def'!$B$2:$AB$33,15,0)</f>
        <v>6.4</v>
      </c>
      <c r="AJ97" s="4">
        <f>VLOOKUP($U97,'2014 Def'!$B$2:$AB$33,16,0)</f>
        <v>12.1</v>
      </c>
      <c r="AK97" s="4">
        <f>VLOOKUP($U97,'2014 Def'!$B$2:$AB$33,17,0)</f>
        <v>24.6</v>
      </c>
      <c r="AL97" s="4">
        <f>VLOOKUP($U97,'2014 Def'!$B$2:$AB$33,18,0)</f>
        <v>93.1</v>
      </c>
      <c r="AM97" s="4">
        <f>VLOOKUP($U97,'2014 Def'!$B$2:$AB$33,19,0)</f>
        <v>0.63</v>
      </c>
      <c r="AN97" s="4">
        <f>VLOOKUP($U97,'2014 Def'!$B$2:$AB$33,20,0)</f>
        <v>3.8</v>
      </c>
      <c r="AO97" s="4">
        <f>VLOOKUP($U97,'2014 Def'!$B$2:$AB$33,21,0)</f>
        <v>4.63</v>
      </c>
      <c r="AP97" s="4">
        <f>VLOOKUP($U97,'2014 Def'!$B$2:$AB$33,22,0)</f>
        <v>5.69</v>
      </c>
      <c r="AQ97" s="4">
        <f>VLOOKUP($U97,'2014 Def'!$B$2:$AB$33,23,0)</f>
        <v>48.8</v>
      </c>
      <c r="AR97" s="4">
        <f>VLOOKUP($U97,'2014 Def'!$B$2:$AB$33,24,0)</f>
        <v>2</v>
      </c>
      <c r="AS97" s="4">
        <f>VLOOKUP($U97,'2014 Def'!$B$2:$AB$33,25,0)</f>
        <v>37.200000000000003</v>
      </c>
      <c r="AT97" s="4">
        <f>VLOOKUP($U97,'2014 Def'!$B$2:$AB$33,26,0)</f>
        <v>5.5</v>
      </c>
      <c r="AU97" s="4">
        <f>VLOOKUP($U97,'2014 Def'!$B$2:$AB$33,27,0)</f>
        <v>-4.4000000000000004</v>
      </c>
    </row>
    <row r="98" spans="1:47">
      <c r="A98">
        <v>17</v>
      </c>
      <c r="B98">
        <v>17</v>
      </c>
      <c r="C98">
        <v>29</v>
      </c>
      <c r="D98">
        <v>151</v>
      </c>
      <c r="E98">
        <v>0</v>
      </c>
      <c r="F98">
        <v>6</v>
      </c>
      <c r="G98">
        <v>26</v>
      </c>
      <c r="H98">
        <v>6.1</v>
      </c>
      <c r="I98">
        <v>4.3</v>
      </c>
      <c r="J98">
        <v>58.6</v>
      </c>
      <c r="K98">
        <v>72.599999999999994</v>
      </c>
      <c r="L98">
        <v>24</v>
      </c>
      <c r="M98">
        <v>127</v>
      </c>
      <c r="N98">
        <v>5.3</v>
      </c>
      <c r="O98">
        <v>8</v>
      </c>
      <c r="P98">
        <v>368</v>
      </c>
      <c r="Q98">
        <v>3</v>
      </c>
      <c r="R98">
        <v>13</v>
      </c>
      <c r="S98">
        <v>1</v>
      </c>
      <c r="T98">
        <v>1</v>
      </c>
      <c r="U98" s="6" t="s">
        <v>62</v>
      </c>
      <c r="V98" s="4">
        <f>VLOOKUP($U98,'2014 Def'!$B$2:$AB$33,2,0)</f>
        <v>16</v>
      </c>
      <c r="W98" s="4">
        <f>VLOOKUP($U98,'2014 Def'!$B$2:$AB$33,3,0)</f>
        <v>18.100000000000001</v>
      </c>
      <c r="X98" s="4">
        <f>VLOOKUP($U98,'2014 Def'!$B$2:$AB$33,4,0)</f>
        <v>312.2</v>
      </c>
      <c r="Y98" s="4">
        <f>VLOOKUP($U98,'2014 Def'!$B$2:$AB$33,5,0)</f>
        <v>64.2</v>
      </c>
      <c r="Z98" s="4">
        <f>VLOOKUP($U98,'2014 Def'!$B$2:$AB$33,6,0)</f>
        <v>4.9000000000000004</v>
      </c>
      <c r="AA98" s="4">
        <f>VLOOKUP($U98,'2014 Def'!$B$2:$AB$33,7,0)</f>
        <v>1.88</v>
      </c>
      <c r="AB98" s="4">
        <f>VLOOKUP($U98,'2014 Def'!$B$2:$AB$33,8,0)</f>
        <v>0.69</v>
      </c>
      <c r="AC98" s="4">
        <f>VLOOKUP($U98,'2014 Def'!$B$2:$AB$33,9,0)</f>
        <v>18.899999999999999</v>
      </c>
      <c r="AD98" s="4">
        <f>VLOOKUP($U98,'2014 Def'!$B$2:$AB$33,10,0)</f>
        <v>21.1</v>
      </c>
      <c r="AE98" s="4">
        <f>VLOOKUP($U98,'2014 Def'!$B$2:$AB$33,11,0)</f>
        <v>34.9</v>
      </c>
      <c r="AF98" s="4">
        <f>VLOOKUP($U98,'2014 Def'!$B$2:$AB$33,12,0)</f>
        <v>205.8</v>
      </c>
      <c r="AG98" s="4">
        <f>VLOOKUP($U98,'2014 Def'!$B$2:$AB$33,13,0)</f>
        <v>1</v>
      </c>
      <c r="AH98" s="4">
        <f>VLOOKUP($U98,'2014 Def'!$B$2:$AB$33,14,0)</f>
        <v>1.19</v>
      </c>
      <c r="AI98" s="4">
        <f>VLOOKUP($U98,'2014 Def'!$B$2:$AB$33,15,0)</f>
        <v>5.4</v>
      </c>
      <c r="AJ98" s="4">
        <f>VLOOKUP($U98,'2014 Def'!$B$2:$AB$33,16,0)</f>
        <v>10.7</v>
      </c>
      <c r="AK98" s="4">
        <f>VLOOKUP($U98,'2014 Def'!$B$2:$AB$33,17,0)</f>
        <v>25.9</v>
      </c>
      <c r="AL98" s="4">
        <f>VLOOKUP($U98,'2014 Def'!$B$2:$AB$33,18,0)</f>
        <v>106.4</v>
      </c>
      <c r="AM98" s="4">
        <f>VLOOKUP($U98,'2014 Def'!$B$2:$AB$33,19,0)</f>
        <v>0.63</v>
      </c>
      <c r="AN98" s="4">
        <f>VLOOKUP($U98,'2014 Def'!$B$2:$AB$33,20,0)</f>
        <v>4.0999999999999996</v>
      </c>
      <c r="AO98" s="4">
        <f>VLOOKUP($U98,'2014 Def'!$B$2:$AB$33,21,0)</f>
        <v>5.56</v>
      </c>
      <c r="AP98" s="4">
        <f>VLOOKUP($U98,'2014 Def'!$B$2:$AB$33,22,0)</f>
        <v>6.5</v>
      </c>
      <c r="AQ98" s="4">
        <f>VLOOKUP($U98,'2014 Def'!$B$2:$AB$33,23,0)</f>
        <v>53.1</v>
      </c>
      <c r="AR98" s="4">
        <f>VLOOKUP($U98,'2014 Def'!$B$2:$AB$33,24,0)</f>
        <v>2.63</v>
      </c>
      <c r="AS98" s="4">
        <f>VLOOKUP($U98,'2014 Def'!$B$2:$AB$33,25,0)</f>
        <v>28.3</v>
      </c>
      <c r="AT98" s="4">
        <f>VLOOKUP($U98,'2014 Def'!$B$2:$AB$33,26,0)</f>
        <v>14.1</v>
      </c>
      <c r="AU98" s="4">
        <f>VLOOKUP($U98,'2014 Def'!$B$2:$AB$33,27,0)</f>
        <v>2.71</v>
      </c>
    </row>
    <row r="99" spans="1:47">
      <c r="A99">
        <v>24</v>
      </c>
      <c r="B99">
        <v>11</v>
      </c>
      <c r="C99">
        <v>16</v>
      </c>
      <c r="D99">
        <v>108</v>
      </c>
      <c r="E99">
        <v>0</v>
      </c>
      <c r="F99">
        <v>0</v>
      </c>
      <c r="G99">
        <v>0</v>
      </c>
      <c r="H99">
        <v>6.8</v>
      </c>
      <c r="I99">
        <v>6.8</v>
      </c>
      <c r="J99">
        <v>68.8</v>
      </c>
      <c r="K99">
        <v>87.5</v>
      </c>
      <c r="L99">
        <v>30</v>
      </c>
      <c r="M99">
        <v>190</v>
      </c>
      <c r="N99">
        <v>6.3</v>
      </c>
      <c r="O99">
        <v>2</v>
      </c>
      <c r="P99">
        <v>104</v>
      </c>
      <c r="Q99">
        <v>2</v>
      </c>
      <c r="R99">
        <v>6</v>
      </c>
      <c r="S99">
        <v>0</v>
      </c>
      <c r="T99">
        <v>0</v>
      </c>
      <c r="U99" s="6" t="s">
        <v>57</v>
      </c>
      <c r="V99" s="4">
        <f>VLOOKUP($U99,'2014 Def'!$B$2:$AB$33,2,0)</f>
        <v>16</v>
      </c>
      <c r="W99" s="4">
        <f>VLOOKUP($U99,'2014 Def'!$B$2:$AB$33,3,0)</f>
        <v>15.9</v>
      </c>
      <c r="X99" s="4">
        <f>VLOOKUP($U99,'2014 Def'!$B$2:$AB$33,4,0)</f>
        <v>267.10000000000002</v>
      </c>
      <c r="Y99" s="4">
        <f>VLOOKUP($U99,'2014 Def'!$B$2:$AB$33,5,0)</f>
        <v>57.8</v>
      </c>
      <c r="Z99" s="4">
        <f>VLOOKUP($U99,'2014 Def'!$B$2:$AB$33,6,0)</f>
        <v>4.5999999999999996</v>
      </c>
      <c r="AA99" s="4">
        <f>VLOOKUP($U99,'2014 Def'!$B$2:$AB$33,7,0)</f>
        <v>1.5</v>
      </c>
      <c r="AB99" s="4">
        <f>VLOOKUP($U99,'2014 Def'!$B$2:$AB$33,8,0)</f>
        <v>0.69</v>
      </c>
      <c r="AC99" s="4">
        <f>VLOOKUP($U99,'2014 Def'!$B$2:$AB$33,9,0)</f>
        <v>17.3</v>
      </c>
      <c r="AD99" s="4">
        <f>VLOOKUP($U99,'2014 Def'!$B$2:$AB$33,10,0)</f>
        <v>19.600000000000001</v>
      </c>
      <c r="AE99" s="4">
        <f>VLOOKUP($U99,'2014 Def'!$B$2:$AB$33,11,0)</f>
        <v>31.7</v>
      </c>
      <c r="AF99" s="4">
        <f>VLOOKUP($U99,'2014 Def'!$B$2:$AB$33,12,0)</f>
        <v>185.6</v>
      </c>
      <c r="AG99" s="4">
        <f>VLOOKUP($U99,'2014 Def'!$B$2:$AB$33,13,0)</f>
        <v>1.06</v>
      </c>
      <c r="AH99" s="4">
        <f>VLOOKUP($U99,'2014 Def'!$B$2:$AB$33,14,0)</f>
        <v>0.81</v>
      </c>
      <c r="AI99" s="4">
        <f>VLOOKUP($U99,'2014 Def'!$B$2:$AB$33,15,0)</f>
        <v>5.5</v>
      </c>
      <c r="AJ99" s="4">
        <f>VLOOKUP($U99,'2014 Def'!$B$2:$AB$33,16,0)</f>
        <v>10.9</v>
      </c>
      <c r="AK99" s="4">
        <f>VLOOKUP($U99,'2014 Def'!$B$2:$AB$33,17,0)</f>
        <v>23.8</v>
      </c>
      <c r="AL99" s="4">
        <f>VLOOKUP($U99,'2014 Def'!$B$2:$AB$33,18,0)</f>
        <v>81.5</v>
      </c>
      <c r="AM99" s="4">
        <f>VLOOKUP($U99,'2014 Def'!$B$2:$AB$33,19,0)</f>
        <v>0.5</v>
      </c>
      <c r="AN99" s="4">
        <f>VLOOKUP($U99,'2014 Def'!$B$2:$AB$33,20,0)</f>
        <v>3.4</v>
      </c>
      <c r="AO99" s="4">
        <f>VLOOKUP($U99,'2014 Def'!$B$2:$AB$33,21,0)</f>
        <v>4.38</v>
      </c>
      <c r="AP99" s="4">
        <f>VLOOKUP($U99,'2014 Def'!$B$2:$AB$33,22,0)</f>
        <v>4.38</v>
      </c>
      <c r="AQ99" s="4">
        <f>VLOOKUP($U99,'2014 Def'!$B$2:$AB$33,23,0)</f>
        <v>38.299999999999997</v>
      </c>
      <c r="AR99" s="4">
        <f>VLOOKUP($U99,'2014 Def'!$B$2:$AB$33,24,0)</f>
        <v>2</v>
      </c>
      <c r="AS99" s="4">
        <f>VLOOKUP($U99,'2014 Def'!$B$2:$AB$33,25,0)</f>
        <v>26.9</v>
      </c>
      <c r="AT99" s="4">
        <f>VLOOKUP($U99,'2014 Def'!$B$2:$AB$33,26,0)</f>
        <v>12.3</v>
      </c>
      <c r="AU99" s="4">
        <f>VLOOKUP($U99,'2014 Def'!$B$2:$AB$33,27,0)</f>
        <v>2.56</v>
      </c>
    </row>
    <row r="100" spans="1:47">
      <c r="A100">
        <v>20</v>
      </c>
      <c r="B100">
        <v>20</v>
      </c>
      <c r="C100">
        <v>36</v>
      </c>
      <c r="D100">
        <v>217</v>
      </c>
      <c r="E100">
        <v>0</v>
      </c>
      <c r="F100">
        <v>2</v>
      </c>
      <c r="G100">
        <v>17</v>
      </c>
      <c r="H100">
        <v>6.5</v>
      </c>
      <c r="I100">
        <v>5.7</v>
      </c>
      <c r="J100">
        <v>55.6</v>
      </c>
      <c r="K100">
        <v>92</v>
      </c>
      <c r="L100">
        <v>24</v>
      </c>
      <c r="M100">
        <v>96</v>
      </c>
      <c r="N100">
        <v>4</v>
      </c>
      <c r="O100">
        <v>7</v>
      </c>
      <c r="P100">
        <v>297</v>
      </c>
      <c r="Q100">
        <v>2</v>
      </c>
      <c r="R100">
        <v>14</v>
      </c>
      <c r="S100">
        <v>0</v>
      </c>
      <c r="T100">
        <v>1</v>
      </c>
      <c r="U100" s="6" t="s">
        <v>39</v>
      </c>
      <c r="V100" s="4">
        <f>VLOOKUP($U100,'2014 Def'!$B$2:$AB$33,2,0)</f>
        <v>16</v>
      </c>
      <c r="W100" s="4">
        <f>VLOOKUP($U100,'2014 Def'!$B$2:$AB$33,3,0)</f>
        <v>28.3</v>
      </c>
      <c r="X100" s="4">
        <f>VLOOKUP($U100,'2014 Def'!$B$2:$AB$33,4,0)</f>
        <v>357.6</v>
      </c>
      <c r="Y100" s="4">
        <f>VLOOKUP($U100,'2014 Def'!$B$2:$AB$33,5,0)</f>
        <v>65.099999999999994</v>
      </c>
      <c r="Z100" s="4">
        <f>VLOOKUP($U100,'2014 Def'!$B$2:$AB$33,6,0)</f>
        <v>5.5</v>
      </c>
      <c r="AA100" s="4">
        <f>VLOOKUP($U100,'2014 Def'!$B$2:$AB$33,7,0)</f>
        <v>0.88</v>
      </c>
      <c r="AB100" s="4">
        <f>VLOOKUP($U100,'2014 Def'!$B$2:$AB$33,8,0)</f>
        <v>0.31</v>
      </c>
      <c r="AC100" s="4">
        <f>VLOOKUP($U100,'2014 Def'!$B$2:$AB$33,9,0)</f>
        <v>20</v>
      </c>
      <c r="AD100" s="4">
        <f>VLOOKUP($U100,'2014 Def'!$B$2:$AB$33,10,0)</f>
        <v>21.4</v>
      </c>
      <c r="AE100" s="4">
        <f>VLOOKUP($U100,'2014 Def'!$B$2:$AB$33,11,0)</f>
        <v>33.6</v>
      </c>
      <c r="AF100" s="4">
        <f>VLOOKUP($U100,'2014 Def'!$B$2:$AB$33,12,0)</f>
        <v>238.1</v>
      </c>
      <c r="AG100" s="4">
        <f>VLOOKUP($U100,'2014 Def'!$B$2:$AB$33,13,0)</f>
        <v>1.81</v>
      </c>
      <c r="AH100" s="4">
        <f>VLOOKUP($U100,'2014 Def'!$B$2:$AB$33,14,0)</f>
        <v>0.56000000000000005</v>
      </c>
      <c r="AI100" s="4">
        <f>VLOOKUP($U100,'2014 Def'!$B$2:$AB$33,15,0)</f>
        <v>6.8</v>
      </c>
      <c r="AJ100" s="4">
        <f>VLOOKUP($U100,'2014 Def'!$B$2:$AB$33,16,0)</f>
        <v>11.9</v>
      </c>
      <c r="AK100" s="4">
        <f>VLOOKUP($U100,'2014 Def'!$B$2:$AB$33,17,0)</f>
        <v>30.1</v>
      </c>
      <c r="AL100" s="4">
        <f>VLOOKUP($U100,'2014 Def'!$B$2:$AB$33,18,0)</f>
        <v>119.4</v>
      </c>
      <c r="AM100" s="4">
        <f>VLOOKUP($U100,'2014 Def'!$B$2:$AB$33,19,0)</f>
        <v>1.06</v>
      </c>
      <c r="AN100" s="4">
        <f>VLOOKUP($U100,'2014 Def'!$B$2:$AB$33,20,0)</f>
        <v>4</v>
      </c>
      <c r="AO100" s="4">
        <f>VLOOKUP($U100,'2014 Def'!$B$2:$AB$33,21,0)</f>
        <v>5.94</v>
      </c>
      <c r="AP100" s="4">
        <f>VLOOKUP($U100,'2014 Def'!$B$2:$AB$33,22,0)</f>
        <v>7.25</v>
      </c>
      <c r="AQ100" s="4">
        <f>VLOOKUP($U100,'2014 Def'!$B$2:$AB$33,23,0)</f>
        <v>58.8</v>
      </c>
      <c r="AR100" s="4">
        <f>VLOOKUP($U100,'2014 Def'!$B$2:$AB$33,24,0)</f>
        <v>2.19</v>
      </c>
      <c r="AS100" s="4">
        <f>VLOOKUP($U100,'2014 Def'!$B$2:$AB$33,25,0)</f>
        <v>39.6</v>
      </c>
      <c r="AT100" s="4">
        <f>VLOOKUP($U100,'2014 Def'!$B$2:$AB$33,26,0)</f>
        <v>6.6</v>
      </c>
      <c r="AU100" s="4">
        <f>VLOOKUP($U100,'2014 Def'!$B$2:$AB$33,27,0)</f>
        <v>-3.61</v>
      </c>
    </row>
    <row r="101" spans="1:47">
      <c r="A101">
        <v>16</v>
      </c>
      <c r="B101">
        <v>15</v>
      </c>
      <c r="C101">
        <v>23</v>
      </c>
      <c r="D101">
        <v>110</v>
      </c>
      <c r="E101">
        <v>1</v>
      </c>
      <c r="F101">
        <v>6</v>
      </c>
      <c r="G101">
        <v>43</v>
      </c>
      <c r="H101">
        <v>6.7</v>
      </c>
      <c r="I101">
        <v>3.8</v>
      </c>
      <c r="J101">
        <v>65.2</v>
      </c>
      <c r="K101">
        <v>87.2</v>
      </c>
      <c r="L101">
        <v>15</v>
      </c>
      <c r="M101">
        <v>41</v>
      </c>
      <c r="N101">
        <v>2.7</v>
      </c>
      <c r="O101">
        <v>5</v>
      </c>
      <c r="P101">
        <v>218</v>
      </c>
      <c r="Q101">
        <v>1</v>
      </c>
      <c r="R101">
        <v>9</v>
      </c>
      <c r="S101">
        <v>1</v>
      </c>
      <c r="T101">
        <v>2</v>
      </c>
      <c r="U101" s="6" t="s">
        <v>44</v>
      </c>
      <c r="V101" s="4">
        <f>VLOOKUP($U101,'2014 Def'!$B$2:$AB$33,2,0)</f>
        <v>16</v>
      </c>
      <c r="W101" s="4">
        <f>VLOOKUP($U101,'2014 Def'!$B$2:$AB$33,3,0)</f>
        <v>22.1</v>
      </c>
      <c r="X101" s="4">
        <f>VLOOKUP($U101,'2014 Def'!$B$2:$AB$33,4,0)</f>
        <v>305.2</v>
      </c>
      <c r="Y101" s="4">
        <f>VLOOKUP($U101,'2014 Def'!$B$2:$AB$33,5,0)</f>
        <v>64.400000000000006</v>
      </c>
      <c r="Z101" s="4">
        <f>VLOOKUP($U101,'2014 Def'!$B$2:$AB$33,6,0)</f>
        <v>4.7</v>
      </c>
      <c r="AA101" s="4">
        <f>VLOOKUP($U101,'2014 Def'!$B$2:$AB$33,7,0)</f>
        <v>1.56</v>
      </c>
      <c r="AB101" s="4">
        <f>VLOOKUP($U101,'2014 Def'!$B$2:$AB$33,8,0)</f>
        <v>0.44</v>
      </c>
      <c r="AC101" s="4">
        <f>VLOOKUP($U101,'2014 Def'!$B$2:$AB$33,9,0)</f>
        <v>19.399999999999999</v>
      </c>
      <c r="AD101" s="4">
        <f>VLOOKUP($U101,'2014 Def'!$B$2:$AB$33,10,0)</f>
        <v>24.9</v>
      </c>
      <c r="AE101" s="4">
        <f>VLOOKUP($U101,'2014 Def'!$B$2:$AB$33,11,0)</f>
        <v>40.1</v>
      </c>
      <c r="AF101" s="4">
        <f>VLOOKUP($U101,'2014 Def'!$B$2:$AB$33,12,0)</f>
        <v>225.4</v>
      </c>
      <c r="AG101" s="4">
        <f>VLOOKUP($U101,'2014 Def'!$B$2:$AB$33,13,0)</f>
        <v>1.81</v>
      </c>
      <c r="AH101" s="4">
        <f>VLOOKUP($U101,'2014 Def'!$B$2:$AB$33,14,0)</f>
        <v>1.1299999999999999</v>
      </c>
      <c r="AI101" s="4">
        <f>VLOOKUP($U101,'2014 Def'!$B$2:$AB$33,15,0)</f>
        <v>5.3</v>
      </c>
      <c r="AJ101" s="4">
        <f>VLOOKUP($U101,'2014 Def'!$B$2:$AB$33,16,0)</f>
        <v>13.7</v>
      </c>
      <c r="AK101" s="4">
        <f>VLOOKUP($U101,'2014 Def'!$B$2:$AB$33,17,0)</f>
        <v>21.8</v>
      </c>
      <c r="AL101" s="4">
        <f>VLOOKUP($U101,'2014 Def'!$B$2:$AB$33,18,0)</f>
        <v>79.8</v>
      </c>
      <c r="AM101" s="4">
        <f>VLOOKUP($U101,'2014 Def'!$B$2:$AB$33,19,0)</f>
        <v>0.56000000000000005</v>
      </c>
      <c r="AN101" s="4">
        <f>VLOOKUP($U101,'2014 Def'!$B$2:$AB$33,20,0)</f>
        <v>3.7</v>
      </c>
      <c r="AO101" s="4">
        <f>VLOOKUP($U101,'2014 Def'!$B$2:$AB$33,21,0)</f>
        <v>3.75</v>
      </c>
      <c r="AP101" s="4">
        <f>VLOOKUP($U101,'2014 Def'!$B$2:$AB$33,22,0)</f>
        <v>6.44</v>
      </c>
      <c r="AQ101" s="4">
        <f>VLOOKUP($U101,'2014 Def'!$B$2:$AB$33,23,0)</f>
        <v>51</v>
      </c>
      <c r="AR101" s="4">
        <f>VLOOKUP($U101,'2014 Def'!$B$2:$AB$33,24,0)</f>
        <v>2</v>
      </c>
      <c r="AS101" s="4">
        <f>VLOOKUP($U101,'2014 Def'!$B$2:$AB$33,25,0)</f>
        <v>31.3</v>
      </c>
      <c r="AT101" s="4">
        <f>VLOOKUP($U101,'2014 Def'!$B$2:$AB$33,26,0)</f>
        <v>11.8</v>
      </c>
      <c r="AU101" s="4">
        <f>VLOOKUP($U101,'2014 Def'!$B$2:$AB$33,27,0)</f>
        <v>0.33</v>
      </c>
    </row>
    <row r="102" spans="1:47">
      <c r="A102">
        <v>14</v>
      </c>
      <c r="B102">
        <v>26</v>
      </c>
      <c r="C102">
        <v>39</v>
      </c>
      <c r="D102">
        <v>264</v>
      </c>
      <c r="E102">
        <v>1</v>
      </c>
      <c r="F102">
        <v>5</v>
      </c>
      <c r="G102">
        <v>29</v>
      </c>
      <c r="H102">
        <v>7.5</v>
      </c>
      <c r="I102">
        <v>6</v>
      </c>
      <c r="J102">
        <v>66.7</v>
      </c>
      <c r="K102">
        <v>83.7</v>
      </c>
      <c r="L102">
        <v>17</v>
      </c>
      <c r="M102">
        <v>126</v>
      </c>
      <c r="N102">
        <v>7.4</v>
      </c>
      <c r="O102">
        <v>4</v>
      </c>
      <c r="P102">
        <v>197</v>
      </c>
      <c r="Q102">
        <v>6</v>
      </c>
      <c r="R102">
        <v>14</v>
      </c>
      <c r="S102">
        <v>0</v>
      </c>
      <c r="T102">
        <v>2</v>
      </c>
      <c r="U102" s="6" t="s">
        <v>55</v>
      </c>
      <c r="V102" s="4">
        <f>VLOOKUP($U102,'2014 Def'!$B$2:$AB$33,2,0)</f>
        <v>16</v>
      </c>
      <c r="W102" s="4">
        <f>VLOOKUP($U102,'2014 Def'!$B$2:$AB$33,3,0)</f>
        <v>18.7</v>
      </c>
      <c r="X102" s="4">
        <f>VLOOKUP($U102,'2014 Def'!$B$2:$AB$33,4,0)</f>
        <v>368.2</v>
      </c>
      <c r="Y102" s="4">
        <f>VLOOKUP($U102,'2014 Def'!$B$2:$AB$33,5,0)</f>
        <v>63.1</v>
      </c>
      <c r="Z102" s="4">
        <f>VLOOKUP($U102,'2014 Def'!$B$2:$AB$33,6,0)</f>
        <v>5.8</v>
      </c>
      <c r="AA102" s="4">
        <f>VLOOKUP($U102,'2014 Def'!$B$2:$AB$33,7,0)</f>
        <v>1.56</v>
      </c>
      <c r="AB102" s="4">
        <f>VLOOKUP($U102,'2014 Def'!$B$2:$AB$33,8,0)</f>
        <v>0.44</v>
      </c>
      <c r="AC102" s="4">
        <f>VLOOKUP($U102,'2014 Def'!$B$2:$AB$33,9,0)</f>
        <v>18.8</v>
      </c>
      <c r="AD102" s="4">
        <f>VLOOKUP($U102,'2014 Def'!$B$2:$AB$33,10,0)</f>
        <v>22.8</v>
      </c>
      <c r="AE102" s="4">
        <f>VLOOKUP($U102,'2014 Def'!$B$2:$AB$33,11,0)</f>
        <v>36.200000000000003</v>
      </c>
      <c r="AF102" s="4">
        <f>VLOOKUP($U102,'2014 Def'!$B$2:$AB$33,12,0)</f>
        <v>259.5</v>
      </c>
      <c r="AG102" s="4">
        <f>VLOOKUP($U102,'2014 Def'!$B$2:$AB$33,13,0)</f>
        <v>1.38</v>
      </c>
      <c r="AH102" s="4">
        <f>VLOOKUP($U102,'2014 Def'!$B$2:$AB$33,14,0)</f>
        <v>1.1299999999999999</v>
      </c>
      <c r="AI102" s="4">
        <f>VLOOKUP($U102,'2014 Def'!$B$2:$AB$33,15,0)</f>
        <v>6.8</v>
      </c>
      <c r="AJ102" s="4">
        <f>VLOOKUP($U102,'2014 Def'!$B$2:$AB$33,16,0)</f>
        <v>12.2</v>
      </c>
      <c r="AK102" s="4">
        <f>VLOOKUP($U102,'2014 Def'!$B$2:$AB$33,17,0)</f>
        <v>24.8</v>
      </c>
      <c r="AL102" s="4">
        <f>VLOOKUP($U102,'2014 Def'!$B$2:$AB$33,18,0)</f>
        <v>108.7</v>
      </c>
      <c r="AM102" s="4">
        <f>VLOOKUP($U102,'2014 Def'!$B$2:$AB$33,19,0)</f>
        <v>0.56000000000000005</v>
      </c>
      <c r="AN102" s="4">
        <f>VLOOKUP($U102,'2014 Def'!$B$2:$AB$33,20,0)</f>
        <v>4.4000000000000004</v>
      </c>
      <c r="AO102" s="4">
        <f>VLOOKUP($U102,'2014 Def'!$B$2:$AB$33,21,0)</f>
        <v>4.8099999999999996</v>
      </c>
      <c r="AP102" s="4">
        <f>VLOOKUP($U102,'2014 Def'!$B$2:$AB$33,22,0)</f>
        <v>8.1300000000000008</v>
      </c>
      <c r="AQ102" s="4">
        <f>VLOOKUP($U102,'2014 Def'!$B$2:$AB$33,23,0)</f>
        <v>74.5</v>
      </c>
      <c r="AR102" s="4">
        <f>VLOOKUP($U102,'2014 Def'!$B$2:$AB$33,24,0)</f>
        <v>1.75</v>
      </c>
      <c r="AS102" s="4">
        <f>VLOOKUP($U102,'2014 Def'!$B$2:$AB$33,25,0)</f>
        <v>29.8</v>
      </c>
      <c r="AT102" s="4">
        <f>VLOOKUP($U102,'2014 Def'!$B$2:$AB$33,26,0)</f>
        <v>12.8</v>
      </c>
      <c r="AU102" s="4">
        <f>VLOOKUP($U102,'2014 Def'!$B$2:$AB$33,27,0)</f>
        <v>-0.61</v>
      </c>
    </row>
    <row r="103" spans="1:47">
      <c r="A103">
        <v>31</v>
      </c>
      <c r="B103">
        <v>18</v>
      </c>
      <c r="C103">
        <v>31</v>
      </c>
      <c r="D103">
        <v>295</v>
      </c>
      <c r="E103">
        <v>0</v>
      </c>
      <c r="F103">
        <v>1</v>
      </c>
      <c r="G103">
        <v>2</v>
      </c>
      <c r="H103">
        <v>9.6</v>
      </c>
      <c r="I103">
        <v>9.1999999999999993</v>
      </c>
      <c r="J103">
        <v>58.1</v>
      </c>
      <c r="K103">
        <v>111.6</v>
      </c>
      <c r="L103">
        <v>27</v>
      </c>
      <c r="M103">
        <v>93</v>
      </c>
      <c r="N103">
        <v>3.4</v>
      </c>
      <c r="O103">
        <v>7</v>
      </c>
      <c r="P103">
        <v>279</v>
      </c>
      <c r="Q103">
        <v>3</v>
      </c>
      <c r="R103">
        <v>13</v>
      </c>
      <c r="S103">
        <v>0</v>
      </c>
      <c r="T103">
        <v>0</v>
      </c>
      <c r="U103" s="6" t="s">
        <v>39</v>
      </c>
      <c r="V103" s="4">
        <f>VLOOKUP($U103,'2014 Def'!$B$2:$AB$33,2,0)</f>
        <v>16</v>
      </c>
      <c r="W103" s="4">
        <f>VLOOKUP($U103,'2014 Def'!$B$2:$AB$33,3,0)</f>
        <v>28.3</v>
      </c>
      <c r="X103" s="4">
        <f>VLOOKUP($U103,'2014 Def'!$B$2:$AB$33,4,0)</f>
        <v>357.6</v>
      </c>
      <c r="Y103" s="4">
        <f>VLOOKUP($U103,'2014 Def'!$B$2:$AB$33,5,0)</f>
        <v>65.099999999999994</v>
      </c>
      <c r="Z103" s="4">
        <f>VLOOKUP($U103,'2014 Def'!$B$2:$AB$33,6,0)</f>
        <v>5.5</v>
      </c>
      <c r="AA103" s="4">
        <f>VLOOKUP($U103,'2014 Def'!$B$2:$AB$33,7,0)</f>
        <v>0.88</v>
      </c>
      <c r="AB103" s="4">
        <f>VLOOKUP($U103,'2014 Def'!$B$2:$AB$33,8,0)</f>
        <v>0.31</v>
      </c>
      <c r="AC103" s="4">
        <f>VLOOKUP($U103,'2014 Def'!$B$2:$AB$33,9,0)</f>
        <v>20</v>
      </c>
      <c r="AD103" s="4">
        <f>VLOOKUP($U103,'2014 Def'!$B$2:$AB$33,10,0)</f>
        <v>21.4</v>
      </c>
      <c r="AE103" s="4">
        <f>VLOOKUP($U103,'2014 Def'!$B$2:$AB$33,11,0)</f>
        <v>33.6</v>
      </c>
      <c r="AF103" s="4">
        <f>VLOOKUP($U103,'2014 Def'!$B$2:$AB$33,12,0)</f>
        <v>238.1</v>
      </c>
      <c r="AG103" s="4">
        <f>VLOOKUP($U103,'2014 Def'!$B$2:$AB$33,13,0)</f>
        <v>1.81</v>
      </c>
      <c r="AH103" s="4">
        <f>VLOOKUP($U103,'2014 Def'!$B$2:$AB$33,14,0)</f>
        <v>0.56000000000000005</v>
      </c>
      <c r="AI103" s="4">
        <f>VLOOKUP($U103,'2014 Def'!$B$2:$AB$33,15,0)</f>
        <v>6.8</v>
      </c>
      <c r="AJ103" s="4">
        <f>VLOOKUP($U103,'2014 Def'!$B$2:$AB$33,16,0)</f>
        <v>11.9</v>
      </c>
      <c r="AK103" s="4">
        <f>VLOOKUP($U103,'2014 Def'!$B$2:$AB$33,17,0)</f>
        <v>30.1</v>
      </c>
      <c r="AL103" s="4">
        <f>VLOOKUP($U103,'2014 Def'!$B$2:$AB$33,18,0)</f>
        <v>119.4</v>
      </c>
      <c r="AM103" s="4">
        <f>VLOOKUP($U103,'2014 Def'!$B$2:$AB$33,19,0)</f>
        <v>1.06</v>
      </c>
      <c r="AN103" s="4">
        <f>VLOOKUP($U103,'2014 Def'!$B$2:$AB$33,20,0)</f>
        <v>4</v>
      </c>
      <c r="AO103" s="4">
        <f>VLOOKUP($U103,'2014 Def'!$B$2:$AB$33,21,0)</f>
        <v>5.94</v>
      </c>
      <c r="AP103" s="4">
        <f>VLOOKUP($U103,'2014 Def'!$B$2:$AB$33,22,0)</f>
        <v>7.25</v>
      </c>
      <c r="AQ103" s="4">
        <f>VLOOKUP($U103,'2014 Def'!$B$2:$AB$33,23,0)</f>
        <v>58.8</v>
      </c>
      <c r="AR103" s="4">
        <f>VLOOKUP($U103,'2014 Def'!$B$2:$AB$33,24,0)</f>
        <v>2.19</v>
      </c>
      <c r="AS103" s="4">
        <f>VLOOKUP($U103,'2014 Def'!$B$2:$AB$33,25,0)</f>
        <v>39.6</v>
      </c>
      <c r="AT103" s="4">
        <f>VLOOKUP($U103,'2014 Def'!$B$2:$AB$33,26,0)</f>
        <v>6.6</v>
      </c>
      <c r="AU103" s="4">
        <f>VLOOKUP($U103,'2014 Def'!$B$2:$AB$33,27,0)</f>
        <v>-3.61</v>
      </c>
    </row>
    <row r="104" spans="1:47">
      <c r="A104">
        <v>12</v>
      </c>
      <c r="B104">
        <v>32</v>
      </c>
      <c r="C104">
        <v>46</v>
      </c>
      <c r="D104">
        <v>288</v>
      </c>
      <c r="E104">
        <v>0</v>
      </c>
      <c r="F104">
        <v>6</v>
      </c>
      <c r="G104">
        <v>29</v>
      </c>
      <c r="H104">
        <v>6.9</v>
      </c>
      <c r="I104">
        <v>5.5</v>
      </c>
      <c r="J104">
        <v>69.599999999999994</v>
      </c>
      <c r="K104">
        <v>86.1</v>
      </c>
      <c r="L104">
        <v>14</v>
      </c>
      <c r="M104">
        <v>39</v>
      </c>
      <c r="N104">
        <v>2.8</v>
      </c>
      <c r="O104">
        <v>1</v>
      </c>
      <c r="P104">
        <v>48</v>
      </c>
      <c r="Q104">
        <v>6</v>
      </c>
      <c r="R104">
        <v>14</v>
      </c>
      <c r="S104">
        <v>1</v>
      </c>
      <c r="T104">
        <v>2</v>
      </c>
      <c r="U104" s="6" t="s">
        <v>51</v>
      </c>
      <c r="V104" s="4">
        <f>VLOOKUP($U104,'2014 Def'!$B$2:$AB$33,2,0)</f>
        <v>16</v>
      </c>
      <c r="W104" s="4">
        <f>VLOOKUP($U104,'2014 Def'!$B$2:$AB$33,3,0)</f>
        <v>23</v>
      </c>
      <c r="X104" s="4">
        <f>VLOOKUP($U104,'2014 Def'!$B$2:$AB$33,4,0)</f>
        <v>353.4</v>
      </c>
      <c r="Y104" s="4">
        <f>VLOOKUP($U104,'2014 Def'!$B$2:$AB$33,5,0)</f>
        <v>59</v>
      </c>
      <c r="Z104" s="4">
        <f>VLOOKUP($U104,'2014 Def'!$B$2:$AB$33,6,0)</f>
        <v>6</v>
      </c>
      <c r="AA104" s="4">
        <f>VLOOKUP($U104,'2014 Def'!$B$2:$AB$33,7,0)</f>
        <v>1.31</v>
      </c>
      <c r="AB104" s="4">
        <f>VLOOKUP($U104,'2014 Def'!$B$2:$AB$33,8,0)</f>
        <v>0.63</v>
      </c>
      <c r="AC104" s="4">
        <f>VLOOKUP($U104,'2014 Def'!$B$2:$AB$33,9,0)</f>
        <v>19.600000000000001</v>
      </c>
      <c r="AD104" s="4">
        <f>VLOOKUP($U104,'2014 Def'!$B$2:$AB$33,10,0)</f>
        <v>21.9</v>
      </c>
      <c r="AE104" s="4">
        <f>VLOOKUP($U104,'2014 Def'!$B$2:$AB$33,11,0)</f>
        <v>33.9</v>
      </c>
      <c r="AF104" s="4">
        <f>VLOOKUP($U104,'2014 Def'!$B$2:$AB$33,12,0)</f>
        <v>253.1</v>
      </c>
      <c r="AG104" s="4">
        <f>VLOOKUP($U104,'2014 Def'!$B$2:$AB$33,13,0)</f>
        <v>1.88</v>
      </c>
      <c r="AH104" s="4">
        <f>VLOOKUP($U104,'2014 Def'!$B$2:$AB$33,14,0)</f>
        <v>0.69</v>
      </c>
      <c r="AI104" s="4">
        <f>VLOOKUP($U104,'2014 Def'!$B$2:$AB$33,15,0)</f>
        <v>7</v>
      </c>
      <c r="AJ104" s="4">
        <f>VLOOKUP($U104,'2014 Def'!$B$2:$AB$33,16,0)</f>
        <v>12.1</v>
      </c>
      <c r="AK104" s="4">
        <f>VLOOKUP($U104,'2014 Def'!$B$2:$AB$33,17,0)</f>
        <v>23</v>
      </c>
      <c r="AL104" s="4">
        <f>VLOOKUP($U104,'2014 Def'!$B$2:$AB$33,18,0)</f>
        <v>100.3</v>
      </c>
      <c r="AM104" s="4">
        <f>VLOOKUP($U104,'2014 Def'!$B$2:$AB$33,19,0)</f>
        <v>0.56000000000000005</v>
      </c>
      <c r="AN104" s="4">
        <f>VLOOKUP($U104,'2014 Def'!$B$2:$AB$33,20,0)</f>
        <v>4.4000000000000004</v>
      </c>
      <c r="AO104" s="4">
        <f>VLOOKUP($U104,'2014 Def'!$B$2:$AB$33,21,0)</f>
        <v>5.5</v>
      </c>
      <c r="AP104" s="4">
        <f>VLOOKUP($U104,'2014 Def'!$B$2:$AB$33,22,0)</f>
        <v>6.06</v>
      </c>
      <c r="AQ104" s="4">
        <f>VLOOKUP($U104,'2014 Def'!$B$2:$AB$33,23,0)</f>
        <v>52.2</v>
      </c>
      <c r="AR104" s="4">
        <f>VLOOKUP($U104,'2014 Def'!$B$2:$AB$33,24,0)</f>
        <v>2.06</v>
      </c>
      <c r="AS104" s="4">
        <f>VLOOKUP($U104,'2014 Def'!$B$2:$AB$33,25,0)</f>
        <v>39.700000000000003</v>
      </c>
      <c r="AT104" s="4">
        <f>VLOOKUP($U104,'2014 Def'!$B$2:$AB$33,26,0)</f>
        <v>11.5</v>
      </c>
      <c r="AU104" s="4">
        <f>VLOOKUP($U104,'2014 Def'!$B$2:$AB$33,27,0)</f>
        <v>-4.62</v>
      </c>
    </row>
    <row r="105" spans="1:47">
      <c r="A105">
        <v>19</v>
      </c>
      <c r="B105">
        <v>16</v>
      </c>
      <c r="C105">
        <v>27</v>
      </c>
      <c r="D105">
        <v>140</v>
      </c>
      <c r="E105">
        <v>0</v>
      </c>
      <c r="F105">
        <v>4</v>
      </c>
      <c r="G105">
        <v>17</v>
      </c>
      <c r="H105">
        <v>5.8</v>
      </c>
      <c r="I105">
        <v>4.5</v>
      </c>
      <c r="J105">
        <v>59.3</v>
      </c>
      <c r="K105">
        <v>73.099999999999994</v>
      </c>
      <c r="L105">
        <v>26</v>
      </c>
      <c r="M105">
        <v>111</v>
      </c>
      <c r="N105">
        <v>4.3</v>
      </c>
      <c r="O105">
        <v>5</v>
      </c>
      <c r="P105">
        <v>256</v>
      </c>
      <c r="Q105">
        <v>2</v>
      </c>
      <c r="R105">
        <v>12</v>
      </c>
      <c r="S105">
        <v>0</v>
      </c>
      <c r="T105">
        <v>0</v>
      </c>
      <c r="U105" s="6" t="s">
        <v>71</v>
      </c>
      <c r="V105" s="4">
        <f>VLOOKUP($U105,'2014 Def'!$B$2:$AB$33,2,0)</f>
        <v>16</v>
      </c>
      <c r="W105" s="4">
        <f>VLOOKUP($U105,'2014 Def'!$B$2:$AB$33,3,0)</f>
        <v>21.8</v>
      </c>
      <c r="X105" s="4">
        <f>VLOOKUP($U105,'2014 Def'!$B$2:$AB$33,4,0)</f>
        <v>338.3</v>
      </c>
      <c r="Y105" s="4">
        <f>VLOOKUP($U105,'2014 Def'!$B$2:$AB$33,5,0)</f>
        <v>61.8</v>
      </c>
      <c r="Z105" s="4">
        <f>VLOOKUP($U105,'2014 Def'!$B$2:$AB$33,6,0)</f>
        <v>5.5</v>
      </c>
      <c r="AA105" s="4">
        <f>VLOOKUP($U105,'2014 Def'!$B$2:$AB$33,7,0)</f>
        <v>1.1299999999999999</v>
      </c>
      <c r="AB105" s="4">
        <f>VLOOKUP($U105,'2014 Def'!$B$2:$AB$33,8,0)</f>
        <v>0.69</v>
      </c>
      <c r="AC105" s="4">
        <f>VLOOKUP($U105,'2014 Def'!$B$2:$AB$33,9,0)</f>
        <v>19.2</v>
      </c>
      <c r="AD105" s="4">
        <f>VLOOKUP($U105,'2014 Def'!$B$2:$AB$33,10,0)</f>
        <v>20</v>
      </c>
      <c r="AE105" s="4">
        <f>VLOOKUP($U105,'2014 Def'!$B$2:$AB$33,11,0)</f>
        <v>32.799999999999997</v>
      </c>
      <c r="AF105" s="4">
        <f>VLOOKUP($U105,'2014 Def'!$B$2:$AB$33,12,0)</f>
        <v>214.2</v>
      </c>
      <c r="AG105" s="4">
        <f>VLOOKUP($U105,'2014 Def'!$B$2:$AB$33,13,0)</f>
        <v>1.5</v>
      </c>
      <c r="AH105" s="4">
        <f>VLOOKUP($U105,'2014 Def'!$B$2:$AB$33,14,0)</f>
        <v>0.44</v>
      </c>
      <c r="AI105" s="4">
        <f>VLOOKUP($U105,'2014 Def'!$B$2:$AB$33,15,0)</f>
        <v>6.2</v>
      </c>
      <c r="AJ105" s="4">
        <f>VLOOKUP($U105,'2014 Def'!$B$2:$AB$33,16,0)</f>
        <v>10.5</v>
      </c>
      <c r="AK105" s="4">
        <f>VLOOKUP($U105,'2014 Def'!$B$2:$AB$33,17,0)</f>
        <v>27.4</v>
      </c>
      <c r="AL105" s="4">
        <f>VLOOKUP($U105,'2014 Def'!$B$2:$AB$33,18,0)</f>
        <v>124.1</v>
      </c>
      <c r="AM105" s="4">
        <f>VLOOKUP($U105,'2014 Def'!$B$2:$AB$33,19,0)</f>
        <v>0.69</v>
      </c>
      <c r="AN105" s="4">
        <f>VLOOKUP($U105,'2014 Def'!$B$2:$AB$33,20,0)</f>
        <v>4.5</v>
      </c>
      <c r="AO105" s="4">
        <f>VLOOKUP($U105,'2014 Def'!$B$2:$AB$33,21,0)</f>
        <v>6.13</v>
      </c>
      <c r="AP105" s="4">
        <f>VLOOKUP($U105,'2014 Def'!$B$2:$AB$33,22,0)</f>
        <v>8.06</v>
      </c>
      <c r="AQ105" s="4">
        <f>VLOOKUP($U105,'2014 Def'!$B$2:$AB$33,23,0)</f>
        <v>66.7</v>
      </c>
      <c r="AR105" s="4">
        <f>VLOOKUP($U105,'2014 Def'!$B$2:$AB$33,24,0)</f>
        <v>2.56</v>
      </c>
      <c r="AS105" s="4">
        <f>VLOOKUP($U105,'2014 Def'!$B$2:$AB$33,25,0)</f>
        <v>35.799999999999997</v>
      </c>
      <c r="AT105" s="4">
        <f>VLOOKUP($U105,'2014 Def'!$B$2:$AB$33,26,0)</f>
        <v>9.5</v>
      </c>
      <c r="AU105" s="4">
        <f>VLOOKUP($U105,'2014 Def'!$B$2:$AB$33,27,0)</f>
        <v>-3.27</v>
      </c>
    </row>
    <row r="106" spans="1:47">
      <c r="A106">
        <v>28</v>
      </c>
      <c r="B106">
        <v>21</v>
      </c>
      <c r="C106">
        <v>34</v>
      </c>
      <c r="D106">
        <v>171</v>
      </c>
      <c r="E106">
        <v>0</v>
      </c>
      <c r="F106">
        <v>1</v>
      </c>
      <c r="G106">
        <v>2</v>
      </c>
      <c r="H106">
        <v>5.0999999999999996</v>
      </c>
      <c r="I106">
        <v>4.9000000000000004</v>
      </c>
      <c r="J106">
        <v>61.8</v>
      </c>
      <c r="K106">
        <v>94.1</v>
      </c>
      <c r="L106">
        <v>27</v>
      </c>
      <c r="M106">
        <v>121</v>
      </c>
      <c r="N106">
        <v>4.5</v>
      </c>
      <c r="O106">
        <v>10</v>
      </c>
      <c r="P106">
        <v>363</v>
      </c>
      <c r="Q106">
        <v>5</v>
      </c>
      <c r="R106">
        <v>15</v>
      </c>
      <c r="S106">
        <v>0</v>
      </c>
      <c r="T106">
        <v>0</v>
      </c>
      <c r="U106" s="2" t="s">
        <v>38</v>
      </c>
      <c r="V106" s="4">
        <f>VLOOKUP($U106,'2013 Def'!$B$2:$AB$33,2,0)</f>
        <v>16</v>
      </c>
      <c r="W106" s="4">
        <f>VLOOKUP($U106,'2013 Def'!$B$2:$AB$33,3,0)</f>
        <v>28.1</v>
      </c>
      <c r="X106" s="4">
        <f>VLOOKUP($U106,'2013 Def'!$B$2:$AB$33,4,0)</f>
        <v>379.4</v>
      </c>
      <c r="Y106" s="4">
        <f>VLOOKUP($U106,'2013 Def'!$B$2:$AB$33,5,0)</f>
        <v>68.099999999999994</v>
      </c>
      <c r="Z106" s="4">
        <f>VLOOKUP($U106,'2013 Def'!$B$2:$AB$33,6,0)</f>
        <v>5.6</v>
      </c>
      <c r="AA106" s="4">
        <f>VLOOKUP($U106,'2013 Def'!$B$2:$AB$33,7,0)</f>
        <v>1.31</v>
      </c>
      <c r="AB106" s="4">
        <f>VLOOKUP($U106,'2013 Def'!$B$2:$AB$33,8,0)</f>
        <v>0.63</v>
      </c>
      <c r="AC106" s="4">
        <f>VLOOKUP($U106,'2013 Def'!$B$2:$AB$33,9,0)</f>
        <v>22.1</v>
      </c>
      <c r="AD106" s="4">
        <f>VLOOKUP($U106,'2013 Def'!$B$2:$AB$33,10,0)</f>
        <v>22.1</v>
      </c>
      <c r="AE106" s="4">
        <f>VLOOKUP($U106,'2013 Def'!$B$2:$AB$33,11,0)</f>
        <v>34.4</v>
      </c>
      <c r="AF106" s="4">
        <f>VLOOKUP($U106,'2013 Def'!$B$2:$AB$33,12,0)</f>
        <v>247.6</v>
      </c>
      <c r="AG106" s="4">
        <f>VLOOKUP($U106,'2013 Def'!$B$2:$AB$33,13,0)</f>
        <v>1.81</v>
      </c>
      <c r="AH106" s="4">
        <f>VLOOKUP($U106,'2013 Def'!$B$2:$AB$33,14,0)</f>
        <v>0.69</v>
      </c>
      <c r="AI106" s="4">
        <f>VLOOKUP($U106,'2013 Def'!$B$2:$AB$33,15,0)</f>
        <v>6.8</v>
      </c>
      <c r="AJ106" s="4">
        <f>VLOOKUP($U106,'2013 Def'!$B$2:$AB$33,16,0)</f>
        <v>12.5</v>
      </c>
      <c r="AK106" s="4">
        <f>VLOOKUP($U106,'2013 Def'!$B$2:$AB$33,17,0)</f>
        <v>31.7</v>
      </c>
      <c r="AL106" s="4">
        <f>VLOOKUP($U106,'2013 Def'!$B$2:$AB$33,18,0)</f>
        <v>131.80000000000001</v>
      </c>
      <c r="AM106" s="4">
        <f>VLOOKUP($U106,'2013 Def'!$B$2:$AB$33,19,0)</f>
        <v>1.25</v>
      </c>
      <c r="AN106" s="4">
        <f>VLOOKUP($U106,'2013 Def'!$B$2:$AB$33,20,0)</f>
        <v>4.2</v>
      </c>
      <c r="AO106" s="4">
        <f>VLOOKUP($U106,'2013 Def'!$B$2:$AB$33,21,0)</f>
        <v>7.56</v>
      </c>
      <c r="AP106" s="4">
        <f>VLOOKUP($U106,'2013 Def'!$B$2:$AB$33,22,0)</f>
        <v>5.44</v>
      </c>
      <c r="AQ106" s="4">
        <f>VLOOKUP($U106,'2013 Def'!$B$2:$AB$33,23,0)</f>
        <v>45.6</v>
      </c>
      <c r="AR106" s="4">
        <f>VLOOKUP($U106,'2013 Def'!$B$2:$AB$33,24,0)</f>
        <v>2</v>
      </c>
      <c r="AS106" s="4">
        <f>VLOOKUP($U106,'2013 Def'!$B$2:$AB$33,25,0)</f>
        <v>38.1</v>
      </c>
      <c r="AT106" s="4">
        <f>VLOOKUP($U106,'2013 Def'!$B$2:$AB$33,26,0)</f>
        <v>10.7</v>
      </c>
      <c r="AU106" s="4">
        <f>VLOOKUP($U106,'2013 Def'!$B$2:$AB$33,27,0)</f>
        <v>-5.33</v>
      </c>
    </row>
    <row r="107" spans="1:47">
      <c r="A107">
        <v>17</v>
      </c>
      <c r="B107">
        <v>21</v>
      </c>
      <c r="C107">
        <v>36</v>
      </c>
      <c r="D107">
        <v>199</v>
      </c>
      <c r="E107">
        <v>0</v>
      </c>
      <c r="F107">
        <v>4</v>
      </c>
      <c r="G107">
        <v>24</v>
      </c>
      <c r="H107">
        <v>6.2</v>
      </c>
      <c r="I107">
        <v>5</v>
      </c>
      <c r="J107">
        <v>58.3</v>
      </c>
      <c r="K107">
        <v>92.2</v>
      </c>
      <c r="L107">
        <v>25</v>
      </c>
      <c r="M107">
        <v>114</v>
      </c>
      <c r="N107">
        <v>4.5999999999999996</v>
      </c>
      <c r="O107">
        <v>7</v>
      </c>
      <c r="P107">
        <v>307</v>
      </c>
      <c r="Q107">
        <v>4</v>
      </c>
      <c r="R107">
        <v>13</v>
      </c>
      <c r="S107">
        <v>0</v>
      </c>
      <c r="T107">
        <v>0</v>
      </c>
      <c r="U107" s="2" t="s">
        <v>60</v>
      </c>
      <c r="V107" s="4">
        <f>VLOOKUP($U107,'2013 Def'!$B$2:$AB$33,2,0)</f>
        <v>16</v>
      </c>
      <c r="W107" s="4">
        <f>VLOOKUP($U107,'2013 Def'!$B$2:$AB$33,3,0)</f>
        <v>27</v>
      </c>
      <c r="X107" s="4">
        <f>VLOOKUP($U107,'2013 Def'!$B$2:$AB$33,4,0)</f>
        <v>415.3</v>
      </c>
      <c r="Y107" s="4">
        <f>VLOOKUP($U107,'2013 Def'!$B$2:$AB$33,5,0)</f>
        <v>68.400000000000006</v>
      </c>
      <c r="Z107" s="4">
        <f>VLOOKUP($U107,'2013 Def'!$B$2:$AB$33,6,0)</f>
        <v>6.1</v>
      </c>
      <c r="AA107" s="4">
        <f>VLOOKUP($U107,'2013 Def'!$B$2:$AB$33,7,0)</f>
        <v>1.75</v>
      </c>
      <c r="AB107" s="4">
        <f>VLOOKUP($U107,'2013 Def'!$B$2:$AB$33,8,0)</f>
        <v>0.81</v>
      </c>
      <c r="AC107" s="4">
        <f>VLOOKUP($U107,'2013 Def'!$B$2:$AB$33,9,0)</f>
        <v>24.3</v>
      </c>
      <c r="AD107" s="4">
        <f>VLOOKUP($U107,'2013 Def'!$B$2:$AB$33,10,0)</f>
        <v>25.2</v>
      </c>
      <c r="AE107" s="4">
        <f>VLOOKUP($U107,'2013 Def'!$B$2:$AB$33,11,0)</f>
        <v>38.9</v>
      </c>
      <c r="AF107" s="4">
        <f>VLOOKUP($U107,'2013 Def'!$B$2:$AB$33,12,0)</f>
        <v>286.8</v>
      </c>
      <c r="AG107" s="4">
        <f>VLOOKUP($U107,'2013 Def'!$B$2:$AB$33,13,0)</f>
        <v>2.06</v>
      </c>
      <c r="AH107" s="4">
        <f>VLOOKUP($U107,'2013 Def'!$B$2:$AB$33,14,0)</f>
        <v>0.94</v>
      </c>
      <c r="AI107" s="4">
        <f>VLOOKUP($U107,'2013 Def'!$B$2:$AB$33,15,0)</f>
        <v>7</v>
      </c>
      <c r="AJ107" s="4">
        <f>VLOOKUP($U107,'2013 Def'!$B$2:$AB$33,16,0)</f>
        <v>14.4</v>
      </c>
      <c r="AK107" s="4">
        <f>VLOOKUP($U107,'2013 Def'!$B$2:$AB$33,17,0)</f>
        <v>27.3</v>
      </c>
      <c r="AL107" s="4">
        <f>VLOOKUP($U107,'2013 Def'!$B$2:$AB$33,18,0)</f>
        <v>128.5</v>
      </c>
      <c r="AM107" s="4">
        <f>VLOOKUP($U107,'2013 Def'!$B$2:$AB$33,19,0)</f>
        <v>1.06</v>
      </c>
      <c r="AN107" s="4">
        <f>VLOOKUP($U107,'2013 Def'!$B$2:$AB$33,20,0)</f>
        <v>4.7</v>
      </c>
      <c r="AO107" s="4">
        <f>VLOOKUP($U107,'2013 Def'!$B$2:$AB$33,21,0)</f>
        <v>7.63</v>
      </c>
      <c r="AP107" s="4">
        <f>VLOOKUP($U107,'2013 Def'!$B$2:$AB$33,22,0)</f>
        <v>7</v>
      </c>
      <c r="AQ107" s="4">
        <f>VLOOKUP($U107,'2013 Def'!$B$2:$AB$33,23,0)</f>
        <v>54.7</v>
      </c>
      <c r="AR107" s="4">
        <f>VLOOKUP($U107,'2013 Def'!$B$2:$AB$33,24,0)</f>
        <v>2.19</v>
      </c>
      <c r="AS107" s="4">
        <f>VLOOKUP($U107,'2013 Def'!$B$2:$AB$33,25,0)</f>
        <v>39.700000000000003</v>
      </c>
      <c r="AT107" s="4">
        <f>VLOOKUP($U107,'2013 Def'!$B$2:$AB$33,26,0)</f>
        <v>13.8</v>
      </c>
      <c r="AU107" s="4">
        <f>VLOOKUP($U107,'2013 Def'!$B$2:$AB$33,27,0)</f>
        <v>-6.05</v>
      </c>
    </row>
    <row r="108" spans="1:47">
      <c r="A108">
        <v>26</v>
      </c>
      <c r="B108">
        <v>22</v>
      </c>
      <c r="C108">
        <v>35</v>
      </c>
      <c r="D108">
        <v>248</v>
      </c>
      <c r="E108">
        <v>0</v>
      </c>
      <c r="F108">
        <v>5</v>
      </c>
      <c r="G108">
        <v>25</v>
      </c>
      <c r="H108">
        <v>7.8</v>
      </c>
      <c r="I108">
        <v>6.2</v>
      </c>
      <c r="J108">
        <v>62.9</v>
      </c>
      <c r="K108">
        <v>84</v>
      </c>
      <c r="L108">
        <v>38</v>
      </c>
      <c r="M108">
        <v>146</v>
      </c>
      <c r="N108">
        <v>3.8</v>
      </c>
      <c r="O108">
        <v>5</v>
      </c>
      <c r="P108">
        <v>218</v>
      </c>
      <c r="Q108">
        <v>6</v>
      </c>
      <c r="R108">
        <v>19</v>
      </c>
      <c r="S108">
        <v>0</v>
      </c>
      <c r="T108">
        <v>2</v>
      </c>
      <c r="U108" s="2" t="s">
        <v>58</v>
      </c>
      <c r="V108" s="4">
        <f>VLOOKUP($U108,'2013 Def'!$B$2:$AB$33,2,0)</f>
        <v>16</v>
      </c>
      <c r="W108" s="4">
        <f>VLOOKUP($U108,'2013 Def'!$B$2:$AB$33,3,0)</f>
        <v>23.9</v>
      </c>
      <c r="X108" s="4">
        <f>VLOOKUP($U108,'2013 Def'!$B$2:$AB$33,4,0)</f>
        <v>394</v>
      </c>
      <c r="Y108" s="4">
        <f>VLOOKUP($U108,'2013 Def'!$B$2:$AB$33,5,0)</f>
        <v>71.900000000000006</v>
      </c>
      <c r="Z108" s="4">
        <f>VLOOKUP($U108,'2013 Def'!$B$2:$AB$33,6,0)</f>
        <v>5.5</v>
      </c>
      <c r="AA108" s="4">
        <f>VLOOKUP($U108,'2013 Def'!$B$2:$AB$33,7,0)</f>
        <v>1.94</v>
      </c>
      <c r="AB108" s="4">
        <f>VLOOKUP($U108,'2013 Def'!$B$2:$AB$33,8,0)</f>
        <v>0.75</v>
      </c>
      <c r="AC108" s="4">
        <f>VLOOKUP($U108,'2013 Def'!$B$2:$AB$33,9,0)</f>
        <v>23</v>
      </c>
      <c r="AD108" s="4">
        <f>VLOOKUP($U108,'2013 Def'!$B$2:$AB$33,10,0)</f>
        <v>25.5</v>
      </c>
      <c r="AE108" s="4">
        <f>VLOOKUP($U108,'2013 Def'!$B$2:$AB$33,11,0)</f>
        <v>41.9</v>
      </c>
      <c r="AF108" s="4">
        <f>VLOOKUP($U108,'2013 Def'!$B$2:$AB$33,12,0)</f>
        <v>289.8</v>
      </c>
      <c r="AG108" s="4">
        <f>VLOOKUP($U108,'2013 Def'!$B$2:$AB$33,13,0)</f>
        <v>1.56</v>
      </c>
      <c r="AH108" s="4">
        <f>VLOOKUP($U108,'2013 Def'!$B$2:$AB$33,14,0)</f>
        <v>1.19</v>
      </c>
      <c r="AI108" s="4">
        <f>VLOOKUP($U108,'2013 Def'!$B$2:$AB$33,15,0)</f>
        <v>6.6</v>
      </c>
      <c r="AJ108" s="4">
        <f>VLOOKUP($U108,'2013 Def'!$B$2:$AB$33,16,0)</f>
        <v>14.9</v>
      </c>
      <c r="AK108" s="4">
        <f>VLOOKUP($U108,'2013 Def'!$B$2:$AB$33,17,0)</f>
        <v>27.7</v>
      </c>
      <c r="AL108" s="4">
        <f>VLOOKUP($U108,'2013 Def'!$B$2:$AB$33,18,0)</f>
        <v>104.3</v>
      </c>
      <c r="AM108" s="4">
        <f>VLOOKUP($U108,'2013 Def'!$B$2:$AB$33,19,0)</f>
        <v>0.75</v>
      </c>
      <c r="AN108" s="4">
        <f>VLOOKUP($U108,'2013 Def'!$B$2:$AB$33,20,0)</f>
        <v>3.8</v>
      </c>
      <c r="AO108" s="4">
        <f>VLOOKUP($U108,'2013 Def'!$B$2:$AB$33,21,0)</f>
        <v>6.25</v>
      </c>
      <c r="AP108" s="4">
        <f>VLOOKUP($U108,'2013 Def'!$B$2:$AB$33,22,0)</f>
        <v>6.63</v>
      </c>
      <c r="AQ108" s="4">
        <f>VLOOKUP($U108,'2013 Def'!$B$2:$AB$33,23,0)</f>
        <v>53.4</v>
      </c>
      <c r="AR108" s="4">
        <f>VLOOKUP($U108,'2013 Def'!$B$2:$AB$33,24,0)</f>
        <v>1.81</v>
      </c>
      <c r="AS108" s="4">
        <f>VLOOKUP($U108,'2013 Def'!$B$2:$AB$33,25,0)</f>
        <v>32.700000000000003</v>
      </c>
      <c r="AT108" s="4">
        <f>VLOOKUP($U108,'2013 Def'!$B$2:$AB$33,26,0)</f>
        <v>15.3</v>
      </c>
      <c r="AU108" s="4">
        <f>VLOOKUP($U108,'2013 Def'!$B$2:$AB$33,27,0)</f>
        <v>-2.2200000000000002</v>
      </c>
    </row>
    <row r="109" spans="1:47">
      <c r="A109">
        <v>31</v>
      </c>
      <c r="B109">
        <v>24</v>
      </c>
      <c r="C109">
        <v>41</v>
      </c>
      <c r="D109">
        <v>288</v>
      </c>
      <c r="E109">
        <v>2</v>
      </c>
      <c r="F109">
        <v>1</v>
      </c>
      <c r="G109">
        <v>0</v>
      </c>
      <c r="H109">
        <v>7</v>
      </c>
      <c r="I109">
        <v>6.9</v>
      </c>
      <c r="J109">
        <v>58.5</v>
      </c>
      <c r="K109">
        <v>84.2</v>
      </c>
      <c r="L109">
        <v>28</v>
      </c>
      <c r="M109">
        <v>102</v>
      </c>
      <c r="N109">
        <v>3.6</v>
      </c>
      <c r="O109">
        <v>5</v>
      </c>
      <c r="P109">
        <v>223</v>
      </c>
      <c r="Q109">
        <v>9</v>
      </c>
      <c r="R109">
        <v>16</v>
      </c>
      <c r="S109">
        <v>0</v>
      </c>
      <c r="T109">
        <v>0</v>
      </c>
      <c r="U109" s="2" t="s">
        <v>61</v>
      </c>
      <c r="V109" s="4">
        <f>VLOOKUP($U109,'2013 Def'!$B$2:$AB$33,2,0)</f>
        <v>16</v>
      </c>
      <c r="W109" s="4">
        <f>VLOOKUP($U109,'2013 Def'!$B$2:$AB$33,3,0)</f>
        <v>23.9</v>
      </c>
      <c r="X109" s="4">
        <f>VLOOKUP($U109,'2013 Def'!$B$2:$AB$33,4,0)</f>
        <v>332.3</v>
      </c>
      <c r="Y109" s="4">
        <f>VLOOKUP($U109,'2013 Def'!$B$2:$AB$33,5,0)</f>
        <v>68.099999999999994</v>
      </c>
      <c r="Z109" s="4">
        <f>VLOOKUP($U109,'2013 Def'!$B$2:$AB$33,6,0)</f>
        <v>4.9000000000000004</v>
      </c>
      <c r="AA109" s="4">
        <f>VLOOKUP($U109,'2013 Def'!$B$2:$AB$33,7,0)</f>
        <v>1.81</v>
      </c>
      <c r="AB109" s="4">
        <f>VLOOKUP($U109,'2013 Def'!$B$2:$AB$33,8,0)</f>
        <v>0.75</v>
      </c>
      <c r="AC109" s="4">
        <f>VLOOKUP($U109,'2013 Def'!$B$2:$AB$33,9,0)</f>
        <v>20.399999999999999</v>
      </c>
      <c r="AD109" s="4">
        <f>VLOOKUP($U109,'2013 Def'!$B$2:$AB$33,10,0)</f>
        <v>22.6</v>
      </c>
      <c r="AE109" s="4">
        <f>VLOOKUP($U109,'2013 Def'!$B$2:$AB$33,11,0)</f>
        <v>37.6</v>
      </c>
      <c r="AF109" s="4">
        <f>VLOOKUP($U109,'2013 Def'!$B$2:$AB$33,12,0)</f>
        <v>223.3</v>
      </c>
      <c r="AG109" s="4">
        <f>VLOOKUP($U109,'2013 Def'!$B$2:$AB$33,13,0)</f>
        <v>1.31</v>
      </c>
      <c r="AH109" s="4">
        <f>VLOOKUP($U109,'2013 Def'!$B$2:$AB$33,14,0)</f>
        <v>1.06</v>
      </c>
      <c r="AI109" s="4">
        <f>VLOOKUP($U109,'2013 Def'!$B$2:$AB$33,15,0)</f>
        <v>5.6</v>
      </c>
      <c r="AJ109" s="4">
        <f>VLOOKUP($U109,'2013 Def'!$B$2:$AB$33,16,0)</f>
        <v>12.4</v>
      </c>
      <c r="AK109" s="4">
        <f>VLOOKUP($U109,'2013 Def'!$B$2:$AB$33,17,0)</f>
        <v>28.4</v>
      </c>
      <c r="AL109" s="4">
        <f>VLOOKUP($U109,'2013 Def'!$B$2:$AB$33,18,0)</f>
        <v>108.9</v>
      </c>
      <c r="AM109" s="4">
        <f>VLOOKUP($U109,'2013 Def'!$B$2:$AB$33,19,0)</f>
        <v>0.75</v>
      </c>
      <c r="AN109" s="4">
        <f>VLOOKUP($U109,'2013 Def'!$B$2:$AB$33,20,0)</f>
        <v>3.8</v>
      </c>
      <c r="AO109" s="4">
        <f>VLOOKUP($U109,'2013 Def'!$B$2:$AB$33,21,0)</f>
        <v>6.31</v>
      </c>
      <c r="AP109" s="4">
        <f>VLOOKUP($U109,'2013 Def'!$B$2:$AB$33,22,0)</f>
        <v>6.56</v>
      </c>
      <c r="AQ109" s="4">
        <f>VLOOKUP($U109,'2013 Def'!$B$2:$AB$33,23,0)</f>
        <v>56.5</v>
      </c>
      <c r="AR109" s="4">
        <f>VLOOKUP($U109,'2013 Def'!$B$2:$AB$33,24,0)</f>
        <v>1.75</v>
      </c>
      <c r="AS109" s="4">
        <f>VLOOKUP($U109,'2013 Def'!$B$2:$AB$33,25,0)</f>
        <v>31</v>
      </c>
      <c r="AT109" s="4">
        <f>VLOOKUP($U109,'2013 Def'!$B$2:$AB$33,26,0)</f>
        <v>13</v>
      </c>
      <c r="AU109" s="4">
        <f>VLOOKUP($U109,'2013 Def'!$B$2:$AB$33,27,0)</f>
        <v>3.75</v>
      </c>
    </row>
    <row r="110" spans="1:47">
      <c r="A110">
        <v>26</v>
      </c>
      <c r="B110">
        <v>20</v>
      </c>
      <c r="C110">
        <v>39</v>
      </c>
      <c r="D110">
        <v>233</v>
      </c>
      <c r="E110">
        <v>1</v>
      </c>
      <c r="F110">
        <v>2</v>
      </c>
      <c r="G110">
        <v>12</v>
      </c>
      <c r="H110">
        <v>6.3</v>
      </c>
      <c r="I110">
        <v>5.7</v>
      </c>
      <c r="J110">
        <v>51.3</v>
      </c>
      <c r="K110">
        <v>59</v>
      </c>
      <c r="L110">
        <v>26</v>
      </c>
      <c r="M110">
        <v>120</v>
      </c>
      <c r="N110">
        <v>4.5999999999999996</v>
      </c>
      <c r="O110">
        <v>6</v>
      </c>
      <c r="P110">
        <v>225</v>
      </c>
      <c r="Q110">
        <v>1</v>
      </c>
      <c r="R110">
        <v>12</v>
      </c>
      <c r="S110">
        <v>0</v>
      </c>
      <c r="T110">
        <v>0</v>
      </c>
      <c r="U110" s="2" t="s">
        <v>47</v>
      </c>
      <c r="V110" s="4">
        <f>VLOOKUP($U110,'2013 Def'!$B$2:$AB$33,2,0)</f>
        <v>16</v>
      </c>
      <c r="W110" s="4">
        <f>VLOOKUP($U110,'2013 Def'!$B$2:$AB$33,3,0)</f>
        <v>23.8</v>
      </c>
      <c r="X110" s="4">
        <f>VLOOKUP($U110,'2013 Def'!$B$2:$AB$33,4,0)</f>
        <v>337.9</v>
      </c>
      <c r="Y110" s="4">
        <f>VLOOKUP($U110,'2013 Def'!$B$2:$AB$33,5,0)</f>
        <v>64.2</v>
      </c>
      <c r="Z110" s="4">
        <f>VLOOKUP($U110,'2013 Def'!$B$2:$AB$33,6,0)</f>
        <v>5.3</v>
      </c>
      <c r="AA110" s="4">
        <f>VLOOKUP($U110,'2013 Def'!$B$2:$AB$33,7,0)</f>
        <v>1.56</v>
      </c>
      <c r="AB110" s="4">
        <f>VLOOKUP($U110,'2013 Def'!$B$2:$AB$33,8,0)</f>
        <v>0.75</v>
      </c>
      <c r="AC110" s="4">
        <f>VLOOKUP($U110,'2013 Def'!$B$2:$AB$33,9,0)</f>
        <v>20.6</v>
      </c>
      <c r="AD110" s="4">
        <f>VLOOKUP($U110,'2013 Def'!$B$2:$AB$33,10,0)</f>
        <v>21.5</v>
      </c>
      <c r="AE110" s="4">
        <f>VLOOKUP($U110,'2013 Def'!$B$2:$AB$33,11,0)</f>
        <v>34.1</v>
      </c>
      <c r="AF110" s="4">
        <f>VLOOKUP($U110,'2013 Def'!$B$2:$AB$33,12,0)</f>
        <v>225.8</v>
      </c>
      <c r="AG110" s="4">
        <f>VLOOKUP($U110,'2013 Def'!$B$2:$AB$33,13,0)</f>
        <v>0.94</v>
      </c>
      <c r="AH110" s="4">
        <f>VLOOKUP($U110,'2013 Def'!$B$2:$AB$33,14,0)</f>
        <v>0.81</v>
      </c>
      <c r="AI110" s="4">
        <f>VLOOKUP($U110,'2013 Def'!$B$2:$AB$33,15,0)</f>
        <v>6.2</v>
      </c>
      <c r="AJ110" s="4">
        <f>VLOOKUP($U110,'2013 Def'!$B$2:$AB$33,16,0)</f>
        <v>11.9</v>
      </c>
      <c r="AK110" s="4">
        <f>VLOOKUP($U110,'2013 Def'!$B$2:$AB$33,17,0)</f>
        <v>27.9</v>
      </c>
      <c r="AL110" s="4">
        <f>VLOOKUP($U110,'2013 Def'!$B$2:$AB$33,18,0)</f>
        <v>112.2</v>
      </c>
      <c r="AM110" s="4">
        <f>VLOOKUP($U110,'2013 Def'!$B$2:$AB$33,19,0)</f>
        <v>1.31</v>
      </c>
      <c r="AN110" s="4">
        <f>VLOOKUP($U110,'2013 Def'!$B$2:$AB$33,20,0)</f>
        <v>4</v>
      </c>
      <c r="AO110" s="4">
        <f>VLOOKUP($U110,'2013 Def'!$B$2:$AB$33,21,0)</f>
        <v>6.75</v>
      </c>
      <c r="AP110" s="4">
        <f>VLOOKUP($U110,'2013 Def'!$B$2:$AB$33,22,0)</f>
        <v>5.94</v>
      </c>
      <c r="AQ110" s="4">
        <f>VLOOKUP($U110,'2013 Def'!$B$2:$AB$33,23,0)</f>
        <v>48.7</v>
      </c>
      <c r="AR110" s="4">
        <f>VLOOKUP($U110,'2013 Def'!$B$2:$AB$33,24,0)</f>
        <v>1.88</v>
      </c>
      <c r="AS110" s="4">
        <f>VLOOKUP($U110,'2013 Def'!$B$2:$AB$33,25,0)</f>
        <v>35.799999999999997</v>
      </c>
      <c r="AT110" s="4">
        <f>VLOOKUP($U110,'2013 Def'!$B$2:$AB$33,26,0)</f>
        <v>13.2</v>
      </c>
      <c r="AU110" s="4">
        <f>VLOOKUP($U110,'2013 Def'!$B$2:$AB$33,27,0)</f>
        <v>-1.6</v>
      </c>
    </row>
    <row r="111" spans="1:47">
      <c r="A111">
        <v>24</v>
      </c>
      <c r="B111">
        <v>14</v>
      </c>
      <c r="C111">
        <v>31</v>
      </c>
      <c r="D111">
        <v>105</v>
      </c>
      <c r="E111">
        <v>0</v>
      </c>
      <c r="F111">
        <v>3</v>
      </c>
      <c r="G111">
        <v>23</v>
      </c>
      <c r="H111">
        <v>4.0999999999999996</v>
      </c>
      <c r="I111">
        <v>3.1</v>
      </c>
      <c r="J111">
        <v>45.2</v>
      </c>
      <c r="K111">
        <v>53.8</v>
      </c>
      <c r="L111">
        <v>27</v>
      </c>
      <c r="M111">
        <v>111</v>
      </c>
      <c r="N111">
        <v>4.0999999999999996</v>
      </c>
      <c r="O111">
        <v>8</v>
      </c>
      <c r="P111">
        <v>392</v>
      </c>
      <c r="Q111">
        <v>4</v>
      </c>
      <c r="R111">
        <v>14</v>
      </c>
      <c r="S111">
        <v>0</v>
      </c>
      <c r="T111">
        <v>0</v>
      </c>
      <c r="U111" s="2" t="s">
        <v>39</v>
      </c>
      <c r="V111" s="4">
        <f>VLOOKUP($U111,'2013 Def'!$B$2:$AB$33,2,0)</f>
        <v>16</v>
      </c>
      <c r="W111" s="4">
        <f>VLOOKUP($U111,'2013 Def'!$B$2:$AB$33,3,0)</f>
        <v>28.3</v>
      </c>
      <c r="X111" s="4">
        <f>VLOOKUP($U111,'2013 Def'!$B$2:$AB$33,4,0)</f>
        <v>363.7</v>
      </c>
      <c r="Y111" s="4">
        <f>VLOOKUP($U111,'2013 Def'!$B$2:$AB$33,5,0)</f>
        <v>64.3</v>
      </c>
      <c r="Z111" s="4">
        <f>VLOOKUP($U111,'2013 Def'!$B$2:$AB$33,6,0)</f>
        <v>5.7</v>
      </c>
      <c r="AA111" s="4">
        <f>VLOOKUP($U111,'2013 Def'!$B$2:$AB$33,7,0)</f>
        <v>1.38</v>
      </c>
      <c r="AB111" s="4">
        <f>VLOOKUP($U111,'2013 Def'!$B$2:$AB$33,8,0)</f>
        <v>0.81</v>
      </c>
      <c r="AC111" s="4">
        <f>VLOOKUP($U111,'2013 Def'!$B$2:$AB$33,9,0)</f>
        <v>20.6</v>
      </c>
      <c r="AD111" s="4">
        <f>VLOOKUP($U111,'2013 Def'!$B$2:$AB$33,10,0)</f>
        <v>23.4</v>
      </c>
      <c r="AE111" s="4">
        <f>VLOOKUP($U111,'2013 Def'!$B$2:$AB$33,11,0)</f>
        <v>34.299999999999997</v>
      </c>
      <c r="AF111" s="4">
        <f>VLOOKUP($U111,'2013 Def'!$B$2:$AB$33,12,0)</f>
        <v>255.8</v>
      </c>
      <c r="AG111" s="4">
        <f>VLOOKUP($U111,'2013 Def'!$B$2:$AB$33,13,0)</f>
        <v>2.06</v>
      </c>
      <c r="AH111" s="4">
        <f>VLOOKUP($U111,'2013 Def'!$B$2:$AB$33,14,0)</f>
        <v>0.56000000000000005</v>
      </c>
      <c r="AI111" s="4">
        <f>VLOOKUP($U111,'2013 Def'!$B$2:$AB$33,15,0)</f>
        <v>7</v>
      </c>
      <c r="AJ111" s="4">
        <f>VLOOKUP($U111,'2013 Def'!$B$2:$AB$33,16,0)</f>
        <v>12.6</v>
      </c>
      <c r="AK111" s="4">
        <f>VLOOKUP($U111,'2013 Def'!$B$2:$AB$33,17,0)</f>
        <v>27.6</v>
      </c>
      <c r="AL111" s="4">
        <f>VLOOKUP($U111,'2013 Def'!$B$2:$AB$33,18,0)</f>
        <v>107.9</v>
      </c>
      <c r="AM111" s="4">
        <f>VLOOKUP($U111,'2013 Def'!$B$2:$AB$33,19,0)</f>
        <v>0.94</v>
      </c>
      <c r="AN111" s="4">
        <f>VLOOKUP($U111,'2013 Def'!$B$2:$AB$33,20,0)</f>
        <v>3.9</v>
      </c>
      <c r="AO111" s="4">
        <f>VLOOKUP($U111,'2013 Def'!$B$2:$AB$33,21,0)</f>
        <v>6.25</v>
      </c>
      <c r="AP111" s="4">
        <f>VLOOKUP($U111,'2013 Def'!$B$2:$AB$33,22,0)</f>
        <v>5.44</v>
      </c>
      <c r="AQ111" s="4">
        <f>VLOOKUP($U111,'2013 Def'!$B$2:$AB$33,23,0)</f>
        <v>42.9</v>
      </c>
      <c r="AR111" s="4">
        <f>VLOOKUP($U111,'2013 Def'!$B$2:$AB$33,24,0)</f>
        <v>1.75</v>
      </c>
      <c r="AS111" s="4">
        <f>VLOOKUP($U111,'2013 Def'!$B$2:$AB$33,25,0)</f>
        <v>38.6</v>
      </c>
      <c r="AT111" s="4">
        <f>VLOOKUP($U111,'2013 Def'!$B$2:$AB$33,26,0)</f>
        <v>9.5</v>
      </c>
      <c r="AU111" s="4">
        <f>VLOOKUP($U111,'2013 Def'!$B$2:$AB$33,27,0)</f>
        <v>-6.56</v>
      </c>
    </row>
    <row r="112" spans="1:47">
      <c r="A112">
        <v>17</v>
      </c>
      <c r="B112">
        <v>23</v>
      </c>
      <c r="C112">
        <v>34</v>
      </c>
      <c r="D112">
        <v>231</v>
      </c>
      <c r="E112">
        <v>1</v>
      </c>
      <c r="F112">
        <v>2</v>
      </c>
      <c r="G112">
        <v>9</v>
      </c>
      <c r="H112">
        <v>7.1</v>
      </c>
      <c r="I112">
        <v>6.4</v>
      </c>
      <c r="J112">
        <v>67.599999999999994</v>
      </c>
      <c r="K112">
        <v>74.5</v>
      </c>
      <c r="L112">
        <v>32</v>
      </c>
      <c r="M112">
        <v>126</v>
      </c>
      <c r="N112">
        <v>3.9</v>
      </c>
      <c r="O112">
        <v>4</v>
      </c>
      <c r="P112">
        <v>174</v>
      </c>
      <c r="Q112">
        <v>7</v>
      </c>
      <c r="R112">
        <v>15</v>
      </c>
      <c r="S112">
        <v>0</v>
      </c>
      <c r="T112">
        <v>1</v>
      </c>
      <c r="U112" s="2" t="s">
        <v>43</v>
      </c>
      <c r="V112" s="4">
        <f>VLOOKUP($U112,'2013 Def'!$B$2:$AB$33,2,0)</f>
        <v>16</v>
      </c>
      <c r="W112" s="4">
        <f>VLOOKUP($U112,'2013 Def'!$B$2:$AB$33,3,0)</f>
        <v>26.8</v>
      </c>
      <c r="X112" s="4">
        <f>VLOOKUP($U112,'2013 Def'!$B$2:$AB$33,4,0)</f>
        <v>317.60000000000002</v>
      </c>
      <c r="Y112" s="4">
        <f>VLOOKUP($U112,'2013 Def'!$B$2:$AB$33,5,0)</f>
        <v>60.6</v>
      </c>
      <c r="Z112" s="4">
        <f>VLOOKUP($U112,'2013 Def'!$B$2:$AB$33,6,0)</f>
        <v>5.2</v>
      </c>
      <c r="AA112" s="4">
        <f>VLOOKUP($U112,'2013 Def'!$B$2:$AB$33,7,0)</f>
        <v>0.69</v>
      </c>
      <c r="AB112" s="4">
        <f>VLOOKUP($U112,'2013 Def'!$B$2:$AB$33,8,0)</f>
        <v>0.25</v>
      </c>
      <c r="AC112" s="4">
        <f>VLOOKUP($U112,'2013 Def'!$B$2:$AB$33,9,0)</f>
        <v>17.600000000000001</v>
      </c>
      <c r="AD112" s="4">
        <f>VLOOKUP($U112,'2013 Def'!$B$2:$AB$33,10,0)</f>
        <v>17.899999999999999</v>
      </c>
      <c r="AE112" s="4">
        <f>VLOOKUP($U112,'2013 Def'!$B$2:$AB$33,11,0)</f>
        <v>30.3</v>
      </c>
      <c r="AF112" s="4">
        <f>VLOOKUP($U112,'2013 Def'!$B$2:$AB$33,12,0)</f>
        <v>195.2</v>
      </c>
      <c r="AG112" s="4">
        <f>VLOOKUP($U112,'2013 Def'!$B$2:$AB$33,13,0)</f>
        <v>1.81</v>
      </c>
      <c r="AH112" s="4">
        <f>VLOOKUP($U112,'2013 Def'!$B$2:$AB$33,14,0)</f>
        <v>0.44</v>
      </c>
      <c r="AI112" s="4">
        <f>VLOOKUP($U112,'2013 Def'!$B$2:$AB$33,15,0)</f>
        <v>6.1</v>
      </c>
      <c r="AJ112" s="4">
        <f>VLOOKUP($U112,'2013 Def'!$B$2:$AB$33,16,0)</f>
        <v>9.8800000000000008</v>
      </c>
      <c r="AK112" s="4">
        <f>VLOOKUP($U112,'2013 Def'!$B$2:$AB$33,17,0)</f>
        <v>28.4</v>
      </c>
      <c r="AL112" s="4">
        <f>VLOOKUP($U112,'2013 Def'!$B$2:$AB$33,18,0)</f>
        <v>122.4</v>
      </c>
      <c r="AM112" s="4">
        <f>VLOOKUP($U112,'2013 Def'!$B$2:$AB$33,19,0)</f>
        <v>0.69</v>
      </c>
      <c r="AN112" s="4">
        <f>VLOOKUP($U112,'2013 Def'!$B$2:$AB$33,20,0)</f>
        <v>4.3</v>
      </c>
      <c r="AO112" s="4">
        <f>VLOOKUP($U112,'2013 Def'!$B$2:$AB$33,21,0)</f>
        <v>5.5</v>
      </c>
      <c r="AP112" s="4">
        <f>VLOOKUP($U112,'2013 Def'!$B$2:$AB$33,22,0)</f>
        <v>6.44</v>
      </c>
      <c r="AQ112" s="4">
        <f>VLOOKUP($U112,'2013 Def'!$B$2:$AB$33,23,0)</f>
        <v>50.6</v>
      </c>
      <c r="AR112" s="4">
        <f>VLOOKUP($U112,'2013 Def'!$B$2:$AB$33,24,0)</f>
        <v>2.25</v>
      </c>
      <c r="AS112" s="4">
        <f>VLOOKUP($U112,'2013 Def'!$B$2:$AB$33,25,0)</f>
        <v>36.1</v>
      </c>
      <c r="AT112" s="4">
        <f>VLOOKUP($U112,'2013 Def'!$B$2:$AB$33,26,0)</f>
        <v>5.7</v>
      </c>
      <c r="AU112" s="4">
        <f>VLOOKUP($U112,'2013 Def'!$B$2:$AB$33,27,0)</f>
        <v>-3.58</v>
      </c>
    </row>
    <row r="113" spans="1:47">
      <c r="A113">
        <v>23</v>
      </c>
      <c r="B113">
        <v>24</v>
      </c>
      <c r="C113">
        <v>36</v>
      </c>
      <c r="D113">
        <v>195</v>
      </c>
      <c r="E113">
        <v>0</v>
      </c>
      <c r="F113">
        <v>6</v>
      </c>
      <c r="G113">
        <v>30</v>
      </c>
      <c r="H113">
        <v>6.3</v>
      </c>
      <c r="I113">
        <v>4.5999999999999996</v>
      </c>
      <c r="J113">
        <v>66.7</v>
      </c>
      <c r="K113">
        <v>98.7</v>
      </c>
      <c r="L113">
        <v>29</v>
      </c>
      <c r="M113">
        <v>136</v>
      </c>
      <c r="N113">
        <v>4.7</v>
      </c>
      <c r="O113">
        <v>5</v>
      </c>
      <c r="P113">
        <v>240</v>
      </c>
      <c r="Q113">
        <v>10</v>
      </c>
      <c r="R113">
        <v>19</v>
      </c>
      <c r="S113">
        <v>0</v>
      </c>
      <c r="T113">
        <v>0</v>
      </c>
      <c r="U113" s="2" t="s">
        <v>54</v>
      </c>
      <c r="V113" s="4">
        <f>VLOOKUP($U113,'2013 Def'!$B$2:$AB$33,2,0)</f>
        <v>16</v>
      </c>
      <c r="W113" s="4">
        <f>VLOOKUP($U113,'2013 Def'!$B$2:$AB$33,3,0)</f>
        <v>25.4</v>
      </c>
      <c r="X113" s="4">
        <f>VLOOKUP($U113,'2013 Def'!$B$2:$AB$33,4,0)</f>
        <v>332.4</v>
      </c>
      <c r="Y113" s="4">
        <f>VLOOKUP($U113,'2013 Def'!$B$2:$AB$33,5,0)</f>
        <v>69.2</v>
      </c>
      <c r="Z113" s="4">
        <f>VLOOKUP($U113,'2013 Def'!$B$2:$AB$33,6,0)</f>
        <v>4.8</v>
      </c>
      <c r="AA113" s="4">
        <f>VLOOKUP($U113,'2013 Def'!$B$2:$AB$33,7,0)</f>
        <v>1.31</v>
      </c>
      <c r="AB113" s="4">
        <f>VLOOKUP($U113,'2013 Def'!$B$2:$AB$33,8,0)</f>
        <v>0.44</v>
      </c>
      <c r="AC113" s="4">
        <f>VLOOKUP($U113,'2013 Def'!$B$2:$AB$33,9,0)</f>
        <v>20.5</v>
      </c>
      <c r="AD113" s="4">
        <f>VLOOKUP($U113,'2013 Def'!$B$2:$AB$33,10,0)</f>
        <v>22.7</v>
      </c>
      <c r="AE113" s="4">
        <f>VLOOKUP($U113,'2013 Def'!$B$2:$AB$33,11,0)</f>
        <v>37.799999999999997</v>
      </c>
      <c r="AF113" s="4">
        <f>VLOOKUP($U113,'2013 Def'!$B$2:$AB$33,12,0)</f>
        <v>221.1</v>
      </c>
      <c r="AG113" s="4">
        <f>VLOOKUP($U113,'2013 Def'!$B$2:$AB$33,13,0)</f>
        <v>1.81</v>
      </c>
      <c r="AH113" s="4">
        <f>VLOOKUP($U113,'2013 Def'!$B$2:$AB$33,14,0)</f>
        <v>0.88</v>
      </c>
      <c r="AI113" s="4">
        <f>VLOOKUP($U113,'2013 Def'!$B$2:$AB$33,15,0)</f>
        <v>5.5</v>
      </c>
      <c r="AJ113" s="4">
        <f>VLOOKUP($U113,'2013 Def'!$B$2:$AB$33,16,0)</f>
        <v>12.3</v>
      </c>
      <c r="AK113" s="4">
        <f>VLOOKUP($U113,'2013 Def'!$B$2:$AB$33,17,0)</f>
        <v>28.9</v>
      </c>
      <c r="AL113" s="4">
        <f>VLOOKUP($U113,'2013 Def'!$B$2:$AB$33,18,0)</f>
        <v>111.3</v>
      </c>
      <c r="AM113" s="4">
        <f>VLOOKUP($U113,'2013 Def'!$B$2:$AB$33,19,0)</f>
        <v>0.81</v>
      </c>
      <c r="AN113" s="4">
        <f>VLOOKUP($U113,'2013 Def'!$B$2:$AB$33,20,0)</f>
        <v>3.9</v>
      </c>
      <c r="AO113" s="4">
        <f>VLOOKUP($U113,'2013 Def'!$B$2:$AB$33,21,0)</f>
        <v>6.44</v>
      </c>
      <c r="AP113" s="4">
        <f>VLOOKUP($U113,'2013 Def'!$B$2:$AB$33,22,0)</f>
        <v>5.94</v>
      </c>
      <c r="AQ113" s="4">
        <f>VLOOKUP($U113,'2013 Def'!$B$2:$AB$33,23,0)</f>
        <v>46.6</v>
      </c>
      <c r="AR113" s="4">
        <f>VLOOKUP($U113,'2013 Def'!$B$2:$AB$33,24,0)</f>
        <v>1.75</v>
      </c>
      <c r="AS113" s="4">
        <f>VLOOKUP($U113,'2013 Def'!$B$2:$AB$33,25,0)</f>
        <v>34</v>
      </c>
      <c r="AT113" s="4">
        <f>VLOOKUP($U113,'2013 Def'!$B$2:$AB$33,26,0)</f>
        <v>9.9</v>
      </c>
      <c r="AU113" s="4">
        <f>VLOOKUP($U113,'2013 Def'!$B$2:$AB$33,27,0)</f>
        <v>-0.95</v>
      </c>
    </row>
    <row r="114" spans="1:47">
      <c r="A114">
        <v>23</v>
      </c>
      <c r="B114">
        <v>19</v>
      </c>
      <c r="C114">
        <v>29</v>
      </c>
      <c r="D114">
        <v>115</v>
      </c>
      <c r="E114">
        <v>0</v>
      </c>
      <c r="F114">
        <v>2</v>
      </c>
      <c r="G114">
        <v>9</v>
      </c>
      <c r="H114">
        <v>4.3</v>
      </c>
      <c r="I114">
        <v>3.7</v>
      </c>
      <c r="J114">
        <v>65.5</v>
      </c>
      <c r="K114">
        <v>73.2</v>
      </c>
      <c r="L114">
        <v>23</v>
      </c>
      <c r="M114">
        <v>95</v>
      </c>
      <c r="N114">
        <v>4.0999999999999996</v>
      </c>
      <c r="O114">
        <v>6</v>
      </c>
      <c r="P114">
        <v>317</v>
      </c>
      <c r="Q114">
        <v>3</v>
      </c>
      <c r="R114">
        <v>13</v>
      </c>
      <c r="S114">
        <v>0</v>
      </c>
      <c r="T114">
        <v>0</v>
      </c>
      <c r="U114" s="2" t="s">
        <v>62</v>
      </c>
      <c r="V114" s="4">
        <f>VLOOKUP($U114,'2013 Def'!$B$2:$AB$33,2,0)</f>
        <v>16</v>
      </c>
      <c r="W114" s="4">
        <f>VLOOKUP($U114,'2013 Def'!$B$2:$AB$33,3,0)</f>
        <v>24.3</v>
      </c>
      <c r="X114" s="4">
        <f>VLOOKUP($U114,'2013 Def'!$B$2:$AB$33,4,0)</f>
        <v>333.4</v>
      </c>
      <c r="Y114" s="4">
        <f>VLOOKUP($U114,'2013 Def'!$B$2:$AB$33,5,0)</f>
        <v>68.099999999999994</v>
      </c>
      <c r="Z114" s="4">
        <f>VLOOKUP($U114,'2013 Def'!$B$2:$AB$33,6,0)</f>
        <v>4.9000000000000004</v>
      </c>
      <c r="AA114" s="4">
        <f>VLOOKUP($U114,'2013 Def'!$B$2:$AB$33,7,0)</f>
        <v>1.88</v>
      </c>
      <c r="AB114" s="4">
        <f>VLOOKUP($U114,'2013 Def'!$B$2:$AB$33,8,0)</f>
        <v>0.44</v>
      </c>
      <c r="AC114" s="4">
        <f>VLOOKUP($U114,'2013 Def'!$B$2:$AB$33,9,0)</f>
        <v>19.3</v>
      </c>
      <c r="AD114" s="4">
        <f>VLOOKUP($U114,'2013 Def'!$B$2:$AB$33,10,0)</f>
        <v>19.399999999999999</v>
      </c>
      <c r="AE114" s="4">
        <f>VLOOKUP($U114,'2013 Def'!$B$2:$AB$33,11,0)</f>
        <v>35.1</v>
      </c>
      <c r="AF114" s="4">
        <f>VLOOKUP($U114,'2013 Def'!$B$2:$AB$33,12,0)</f>
        <v>204.4</v>
      </c>
      <c r="AG114" s="4">
        <f>VLOOKUP($U114,'2013 Def'!$B$2:$AB$33,13,0)</f>
        <v>1.75</v>
      </c>
      <c r="AH114" s="4">
        <f>VLOOKUP($U114,'2013 Def'!$B$2:$AB$33,14,0)</f>
        <v>1.44</v>
      </c>
      <c r="AI114" s="4">
        <f>VLOOKUP($U114,'2013 Def'!$B$2:$AB$33,15,0)</f>
        <v>5.3</v>
      </c>
      <c r="AJ114" s="4">
        <f>VLOOKUP($U114,'2013 Def'!$B$2:$AB$33,16,0)</f>
        <v>10.6</v>
      </c>
      <c r="AK114" s="4">
        <f>VLOOKUP($U114,'2013 Def'!$B$2:$AB$33,17,0)</f>
        <v>29.4</v>
      </c>
      <c r="AL114" s="4">
        <f>VLOOKUP($U114,'2013 Def'!$B$2:$AB$33,18,0)</f>
        <v>128.9</v>
      </c>
      <c r="AM114" s="4">
        <f>VLOOKUP($U114,'2013 Def'!$B$2:$AB$33,19,0)</f>
        <v>0.63</v>
      </c>
      <c r="AN114" s="4">
        <f>VLOOKUP($U114,'2013 Def'!$B$2:$AB$33,20,0)</f>
        <v>4.4000000000000004</v>
      </c>
      <c r="AO114" s="4">
        <f>VLOOKUP($U114,'2013 Def'!$B$2:$AB$33,21,0)</f>
        <v>6.13</v>
      </c>
      <c r="AP114" s="4">
        <f>VLOOKUP($U114,'2013 Def'!$B$2:$AB$33,22,0)</f>
        <v>6.75</v>
      </c>
      <c r="AQ114" s="4">
        <f>VLOOKUP($U114,'2013 Def'!$B$2:$AB$33,23,0)</f>
        <v>58.2</v>
      </c>
      <c r="AR114" s="4">
        <f>VLOOKUP($U114,'2013 Def'!$B$2:$AB$33,24,0)</f>
        <v>2.5</v>
      </c>
      <c r="AS114" s="4">
        <f>VLOOKUP($U114,'2013 Def'!$B$2:$AB$33,25,0)</f>
        <v>32.200000000000003</v>
      </c>
      <c r="AT114" s="4">
        <f>VLOOKUP($U114,'2013 Def'!$B$2:$AB$33,26,0)</f>
        <v>14</v>
      </c>
      <c r="AU114" s="4">
        <f>VLOOKUP($U114,'2013 Def'!$B$2:$AB$33,27,0)</f>
        <v>2.7</v>
      </c>
    </row>
    <row r="115" spans="1:47">
      <c r="A115">
        <v>17</v>
      </c>
      <c r="B115">
        <v>21</v>
      </c>
      <c r="C115">
        <v>45</v>
      </c>
      <c r="D115">
        <v>200</v>
      </c>
      <c r="E115">
        <v>0</v>
      </c>
      <c r="F115">
        <v>3</v>
      </c>
      <c r="G115">
        <v>30</v>
      </c>
      <c r="H115">
        <v>5.0999999999999996</v>
      </c>
      <c r="I115">
        <v>4.2</v>
      </c>
      <c r="J115">
        <v>46.7</v>
      </c>
      <c r="K115">
        <v>74.3</v>
      </c>
      <c r="L115">
        <v>25</v>
      </c>
      <c r="M115">
        <v>144</v>
      </c>
      <c r="N115">
        <v>5.8</v>
      </c>
      <c r="O115">
        <v>7</v>
      </c>
      <c r="P115">
        <v>358</v>
      </c>
      <c r="Q115">
        <v>4</v>
      </c>
      <c r="R115">
        <v>13</v>
      </c>
      <c r="S115">
        <v>0</v>
      </c>
      <c r="T115">
        <v>1</v>
      </c>
      <c r="U115" s="2" t="s">
        <v>44</v>
      </c>
      <c r="V115" s="4">
        <f>VLOOKUP($U115,'2013 Def'!$B$2:$AB$33,2,0)</f>
        <v>16</v>
      </c>
      <c r="W115" s="4">
        <f>VLOOKUP($U115,'2013 Def'!$B$2:$AB$33,3,0)</f>
        <v>24.9</v>
      </c>
      <c r="X115" s="4">
        <f>VLOOKUP($U115,'2013 Def'!$B$2:$AB$33,4,0)</f>
        <v>356</v>
      </c>
      <c r="Y115" s="4">
        <f>VLOOKUP($U115,'2013 Def'!$B$2:$AB$33,5,0)</f>
        <v>67.099999999999994</v>
      </c>
      <c r="Z115" s="4">
        <f>VLOOKUP($U115,'2013 Def'!$B$2:$AB$33,6,0)</f>
        <v>5.3</v>
      </c>
      <c r="AA115" s="4">
        <f>VLOOKUP($U115,'2013 Def'!$B$2:$AB$33,7,0)</f>
        <v>1.63</v>
      </c>
      <c r="AB115" s="4">
        <f>VLOOKUP($U115,'2013 Def'!$B$2:$AB$33,8,0)</f>
        <v>0.56000000000000005</v>
      </c>
      <c r="AC115" s="4">
        <f>VLOOKUP($U115,'2013 Def'!$B$2:$AB$33,9,0)</f>
        <v>21.2</v>
      </c>
      <c r="AD115" s="4">
        <f>VLOOKUP($U115,'2013 Def'!$B$2:$AB$33,10,0)</f>
        <v>22.3</v>
      </c>
      <c r="AE115" s="4">
        <f>VLOOKUP($U115,'2013 Def'!$B$2:$AB$33,11,0)</f>
        <v>38.299999999999997</v>
      </c>
      <c r="AF115" s="4">
        <f>VLOOKUP($U115,'2013 Def'!$B$2:$AB$33,12,0)</f>
        <v>254.4</v>
      </c>
      <c r="AG115" s="4">
        <f>VLOOKUP($U115,'2013 Def'!$B$2:$AB$33,13,0)</f>
        <v>1.81</v>
      </c>
      <c r="AH115" s="4">
        <f>VLOOKUP($U115,'2013 Def'!$B$2:$AB$33,14,0)</f>
        <v>1.06</v>
      </c>
      <c r="AI115" s="4">
        <f>VLOOKUP($U115,'2013 Def'!$B$2:$AB$33,15,0)</f>
        <v>6.2</v>
      </c>
      <c r="AJ115" s="4">
        <f>VLOOKUP($U115,'2013 Def'!$B$2:$AB$33,16,0)</f>
        <v>13</v>
      </c>
      <c r="AK115" s="4">
        <f>VLOOKUP($U115,'2013 Def'!$B$2:$AB$33,17,0)</f>
        <v>26.3</v>
      </c>
      <c r="AL115" s="4">
        <f>VLOOKUP($U115,'2013 Def'!$B$2:$AB$33,18,0)</f>
        <v>101.6</v>
      </c>
      <c r="AM115" s="4">
        <f>VLOOKUP($U115,'2013 Def'!$B$2:$AB$33,19,0)</f>
        <v>0.94</v>
      </c>
      <c r="AN115" s="4">
        <f>VLOOKUP($U115,'2013 Def'!$B$2:$AB$33,20,0)</f>
        <v>3.9</v>
      </c>
      <c r="AO115" s="4">
        <f>VLOOKUP($U115,'2013 Def'!$B$2:$AB$33,21,0)</f>
        <v>5.63</v>
      </c>
      <c r="AP115" s="4">
        <f>VLOOKUP($U115,'2013 Def'!$B$2:$AB$33,22,0)</f>
        <v>6.06</v>
      </c>
      <c r="AQ115" s="4">
        <f>VLOOKUP($U115,'2013 Def'!$B$2:$AB$33,23,0)</f>
        <v>50.4</v>
      </c>
      <c r="AR115" s="4">
        <f>VLOOKUP($U115,'2013 Def'!$B$2:$AB$33,24,0)</f>
        <v>2.56</v>
      </c>
      <c r="AS115" s="4">
        <f>VLOOKUP($U115,'2013 Def'!$B$2:$AB$33,25,0)</f>
        <v>32.5</v>
      </c>
      <c r="AT115" s="4">
        <f>VLOOKUP($U115,'2013 Def'!$B$2:$AB$33,26,0)</f>
        <v>12.6</v>
      </c>
      <c r="AU115" s="4">
        <f>VLOOKUP($U115,'2013 Def'!$B$2:$AB$33,27,0)</f>
        <v>-3.4</v>
      </c>
    </row>
    <row r="116" spans="1:47">
      <c r="A116">
        <v>38</v>
      </c>
      <c r="B116">
        <v>26</v>
      </c>
      <c r="C116">
        <v>38</v>
      </c>
      <c r="D116">
        <v>281</v>
      </c>
      <c r="E116">
        <v>1</v>
      </c>
      <c r="F116">
        <v>3</v>
      </c>
      <c r="G116">
        <v>13</v>
      </c>
      <c r="H116">
        <v>7.7</v>
      </c>
      <c r="I116">
        <v>6.9</v>
      </c>
      <c r="J116">
        <v>68.400000000000006</v>
      </c>
      <c r="K116">
        <v>105.3</v>
      </c>
      <c r="L116">
        <v>18</v>
      </c>
      <c r="M116">
        <v>114</v>
      </c>
      <c r="N116">
        <v>6.3</v>
      </c>
      <c r="O116">
        <v>4</v>
      </c>
      <c r="P116">
        <v>178</v>
      </c>
      <c r="Q116">
        <v>3</v>
      </c>
      <c r="R116">
        <v>9</v>
      </c>
      <c r="S116">
        <v>0</v>
      </c>
      <c r="T116">
        <v>0</v>
      </c>
      <c r="U116" s="2" t="s">
        <v>71</v>
      </c>
      <c r="V116" s="4">
        <f>VLOOKUP($U116,'2013 Def'!$B$2:$AB$33,2,0)</f>
        <v>16</v>
      </c>
      <c r="W116" s="4">
        <f>VLOOKUP($U116,'2013 Def'!$B$2:$AB$33,3,0)</f>
        <v>21.8</v>
      </c>
      <c r="X116" s="4">
        <f>VLOOKUP($U116,'2013 Def'!$B$2:$AB$33,4,0)</f>
        <v>366.5</v>
      </c>
      <c r="Y116" s="4">
        <f>VLOOKUP($U116,'2013 Def'!$B$2:$AB$33,5,0)</f>
        <v>59.9</v>
      </c>
      <c r="Z116" s="4">
        <f>VLOOKUP($U116,'2013 Def'!$B$2:$AB$33,6,0)</f>
        <v>6.1</v>
      </c>
      <c r="AA116" s="4">
        <f>VLOOKUP($U116,'2013 Def'!$B$2:$AB$33,7,0)</f>
        <v>1.06</v>
      </c>
      <c r="AB116" s="4">
        <f>VLOOKUP($U116,'2013 Def'!$B$2:$AB$33,8,0)</f>
        <v>0.38</v>
      </c>
      <c r="AC116" s="4">
        <f>VLOOKUP($U116,'2013 Def'!$B$2:$AB$33,9,0)</f>
        <v>20.399999999999999</v>
      </c>
      <c r="AD116" s="4">
        <f>VLOOKUP($U116,'2013 Def'!$B$2:$AB$33,10,0)</f>
        <v>22.8</v>
      </c>
      <c r="AE116" s="4">
        <f>VLOOKUP($U116,'2013 Def'!$B$2:$AB$33,11,0)</f>
        <v>34.299999999999997</v>
      </c>
      <c r="AF116" s="4">
        <f>VLOOKUP($U116,'2013 Def'!$B$2:$AB$33,12,0)</f>
        <v>258.7</v>
      </c>
      <c r="AG116" s="4">
        <f>VLOOKUP($U116,'2013 Def'!$B$2:$AB$33,13,0)</f>
        <v>1.44</v>
      </c>
      <c r="AH116" s="4">
        <f>VLOOKUP($U116,'2013 Def'!$B$2:$AB$33,14,0)</f>
        <v>0.69</v>
      </c>
      <c r="AI116" s="4">
        <f>VLOOKUP($U116,'2013 Def'!$B$2:$AB$33,15,0)</f>
        <v>7.1</v>
      </c>
      <c r="AJ116" s="4">
        <f>VLOOKUP($U116,'2013 Def'!$B$2:$AB$33,16,0)</f>
        <v>13</v>
      </c>
      <c r="AK116" s="4">
        <f>VLOOKUP($U116,'2013 Def'!$B$2:$AB$33,17,0)</f>
        <v>23.5</v>
      </c>
      <c r="AL116" s="4">
        <f>VLOOKUP($U116,'2013 Def'!$B$2:$AB$33,18,0)</f>
        <v>107.8</v>
      </c>
      <c r="AM116" s="4">
        <f>VLOOKUP($U116,'2013 Def'!$B$2:$AB$33,19,0)</f>
        <v>0.88</v>
      </c>
      <c r="AN116" s="4">
        <f>VLOOKUP($U116,'2013 Def'!$B$2:$AB$33,20,0)</f>
        <v>4.5999999999999996</v>
      </c>
      <c r="AO116" s="4">
        <f>VLOOKUP($U116,'2013 Def'!$B$2:$AB$33,21,0)</f>
        <v>6.13</v>
      </c>
      <c r="AP116" s="4">
        <f>VLOOKUP($U116,'2013 Def'!$B$2:$AB$33,22,0)</f>
        <v>6.25</v>
      </c>
      <c r="AQ116" s="4">
        <f>VLOOKUP($U116,'2013 Def'!$B$2:$AB$33,23,0)</f>
        <v>53.1</v>
      </c>
      <c r="AR116" s="4">
        <f>VLOOKUP($U116,'2013 Def'!$B$2:$AB$33,24,0)</f>
        <v>1.31</v>
      </c>
      <c r="AS116" s="4">
        <f>VLOOKUP($U116,'2013 Def'!$B$2:$AB$33,25,0)</f>
        <v>36.1</v>
      </c>
      <c r="AT116" s="4">
        <f>VLOOKUP($U116,'2013 Def'!$B$2:$AB$33,26,0)</f>
        <v>9.6</v>
      </c>
      <c r="AU116" s="4">
        <f>VLOOKUP($U116,'2013 Def'!$B$2:$AB$33,27,0)</f>
        <v>-7.51</v>
      </c>
    </row>
    <row r="117" spans="1:47">
      <c r="A117">
        <v>28</v>
      </c>
      <c r="B117">
        <v>26</v>
      </c>
      <c r="C117">
        <v>42</v>
      </c>
      <c r="D117">
        <v>293</v>
      </c>
      <c r="E117">
        <v>1</v>
      </c>
      <c r="F117">
        <v>0</v>
      </c>
      <c r="G117">
        <v>0</v>
      </c>
      <c r="H117">
        <v>7</v>
      </c>
      <c r="I117">
        <v>7</v>
      </c>
      <c r="J117">
        <v>61.9</v>
      </c>
      <c r="K117">
        <v>88.7</v>
      </c>
      <c r="L117">
        <v>25</v>
      </c>
      <c r="M117">
        <v>159</v>
      </c>
      <c r="N117">
        <v>6.4</v>
      </c>
      <c r="O117">
        <v>5</v>
      </c>
      <c r="P117">
        <v>229</v>
      </c>
      <c r="Q117">
        <v>5</v>
      </c>
      <c r="R117">
        <v>13</v>
      </c>
      <c r="S117">
        <v>1</v>
      </c>
      <c r="T117">
        <v>2</v>
      </c>
      <c r="U117" s="2" t="s">
        <v>44</v>
      </c>
      <c r="V117" s="4">
        <f>VLOOKUP($U117,'2013 Def'!$B$2:$AB$33,2,0)</f>
        <v>16</v>
      </c>
      <c r="W117" s="4">
        <f>VLOOKUP($U117,'2013 Def'!$B$2:$AB$33,3,0)</f>
        <v>24.9</v>
      </c>
      <c r="X117" s="4">
        <f>VLOOKUP($U117,'2013 Def'!$B$2:$AB$33,4,0)</f>
        <v>356</v>
      </c>
      <c r="Y117" s="4">
        <f>VLOOKUP($U117,'2013 Def'!$B$2:$AB$33,5,0)</f>
        <v>67.099999999999994</v>
      </c>
      <c r="Z117" s="4">
        <f>VLOOKUP($U117,'2013 Def'!$B$2:$AB$33,6,0)</f>
        <v>5.3</v>
      </c>
      <c r="AA117" s="4">
        <f>VLOOKUP($U117,'2013 Def'!$B$2:$AB$33,7,0)</f>
        <v>1.63</v>
      </c>
      <c r="AB117" s="4">
        <f>VLOOKUP($U117,'2013 Def'!$B$2:$AB$33,8,0)</f>
        <v>0.56000000000000005</v>
      </c>
      <c r="AC117" s="4">
        <f>VLOOKUP($U117,'2013 Def'!$B$2:$AB$33,9,0)</f>
        <v>21.2</v>
      </c>
      <c r="AD117" s="4">
        <f>VLOOKUP($U117,'2013 Def'!$B$2:$AB$33,10,0)</f>
        <v>22.3</v>
      </c>
      <c r="AE117" s="4">
        <f>VLOOKUP($U117,'2013 Def'!$B$2:$AB$33,11,0)</f>
        <v>38.299999999999997</v>
      </c>
      <c r="AF117" s="4">
        <f>VLOOKUP($U117,'2013 Def'!$B$2:$AB$33,12,0)</f>
        <v>254.4</v>
      </c>
      <c r="AG117" s="4">
        <f>VLOOKUP($U117,'2013 Def'!$B$2:$AB$33,13,0)</f>
        <v>1.81</v>
      </c>
      <c r="AH117" s="4">
        <f>VLOOKUP($U117,'2013 Def'!$B$2:$AB$33,14,0)</f>
        <v>1.06</v>
      </c>
      <c r="AI117" s="4">
        <f>VLOOKUP($U117,'2013 Def'!$B$2:$AB$33,15,0)</f>
        <v>6.2</v>
      </c>
      <c r="AJ117" s="4">
        <f>VLOOKUP($U117,'2013 Def'!$B$2:$AB$33,16,0)</f>
        <v>13</v>
      </c>
      <c r="AK117" s="4">
        <f>VLOOKUP($U117,'2013 Def'!$B$2:$AB$33,17,0)</f>
        <v>26.3</v>
      </c>
      <c r="AL117" s="4">
        <f>VLOOKUP($U117,'2013 Def'!$B$2:$AB$33,18,0)</f>
        <v>101.6</v>
      </c>
      <c r="AM117" s="4">
        <f>VLOOKUP($U117,'2013 Def'!$B$2:$AB$33,19,0)</f>
        <v>0.94</v>
      </c>
      <c r="AN117" s="4">
        <f>VLOOKUP($U117,'2013 Def'!$B$2:$AB$33,20,0)</f>
        <v>3.9</v>
      </c>
      <c r="AO117" s="4">
        <f>VLOOKUP($U117,'2013 Def'!$B$2:$AB$33,21,0)</f>
        <v>5.63</v>
      </c>
      <c r="AP117" s="4">
        <f>VLOOKUP($U117,'2013 Def'!$B$2:$AB$33,22,0)</f>
        <v>6.06</v>
      </c>
      <c r="AQ117" s="4">
        <f>VLOOKUP($U117,'2013 Def'!$B$2:$AB$33,23,0)</f>
        <v>50.4</v>
      </c>
      <c r="AR117" s="4">
        <f>VLOOKUP($U117,'2013 Def'!$B$2:$AB$33,24,0)</f>
        <v>2.56</v>
      </c>
      <c r="AS117" s="4">
        <f>VLOOKUP($U117,'2013 Def'!$B$2:$AB$33,25,0)</f>
        <v>32.5</v>
      </c>
      <c r="AT117" s="4">
        <f>VLOOKUP($U117,'2013 Def'!$B$2:$AB$33,26,0)</f>
        <v>12.6</v>
      </c>
      <c r="AU117" s="4">
        <f>VLOOKUP($U117,'2013 Def'!$B$2:$AB$33,27,0)</f>
        <v>-3.4</v>
      </c>
    </row>
    <row r="118" spans="1:47">
      <c r="A118">
        <v>45</v>
      </c>
      <c r="B118">
        <v>15</v>
      </c>
      <c r="C118">
        <v>23</v>
      </c>
      <c r="D118">
        <v>154</v>
      </c>
      <c r="E118">
        <v>1</v>
      </c>
      <c r="F118">
        <v>0</v>
      </c>
      <c r="G118">
        <v>0</v>
      </c>
      <c r="H118">
        <v>6.7</v>
      </c>
      <c r="I118">
        <v>6.7</v>
      </c>
      <c r="J118">
        <v>65.2</v>
      </c>
      <c r="K118">
        <v>95.2</v>
      </c>
      <c r="L118">
        <v>38</v>
      </c>
      <c r="M118">
        <v>192</v>
      </c>
      <c r="N118">
        <v>5.0999999999999996</v>
      </c>
      <c r="O118">
        <v>3</v>
      </c>
      <c r="P118">
        <v>113</v>
      </c>
      <c r="Q118">
        <v>2</v>
      </c>
      <c r="R118">
        <v>11</v>
      </c>
      <c r="S118">
        <v>1</v>
      </c>
      <c r="T118">
        <v>2</v>
      </c>
      <c r="U118" s="2" t="s">
        <v>59</v>
      </c>
      <c r="V118" s="4">
        <f>VLOOKUP($U118,'2013 Def'!$B$2:$AB$33,2,0)</f>
        <v>16</v>
      </c>
      <c r="W118" s="4">
        <f>VLOOKUP($U118,'2013 Def'!$B$2:$AB$33,3,0)</f>
        <v>29.9</v>
      </c>
      <c r="X118" s="4">
        <f>VLOOKUP($U118,'2013 Def'!$B$2:$AB$33,4,0)</f>
        <v>354.1</v>
      </c>
      <c r="Y118" s="4">
        <f>VLOOKUP($U118,'2013 Def'!$B$2:$AB$33,5,0)</f>
        <v>62.1</v>
      </c>
      <c r="Z118" s="4">
        <f>VLOOKUP($U118,'2013 Def'!$B$2:$AB$33,6,0)</f>
        <v>5.7</v>
      </c>
      <c r="AA118" s="4">
        <f>VLOOKUP($U118,'2013 Def'!$B$2:$AB$33,7,0)</f>
        <v>1.63</v>
      </c>
      <c r="AB118" s="4">
        <f>VLOOKUP($U118,'2013 Def'!$B$2:$AB$33,8,0)</f>
        <v>0.63</v>
      </c>
      <c r="AC118" s="4">
        <f>VLOOKUP($U118,'2013 Def'!$B$2:$AB$33,9,0)</f>
        <v>20.6</v>
      </c>
      <c r="AD118" s="4">
        <f>VLOOKUP($U118,'2013 Def'!$B$2:$AB$33,10,0)</f>
        <v>21.1</v>
      </c>
      <c r="AE118" s="4">
        <f>VLOOKUP($U118,'2013 Def'!$B$2:$AB$33,11,0)</f>
        <v>32.1</v>
      </c>
      <c r="AF118" s="4">
        <f>VLOOKUP($U118,'2013 Def'!$B$2:$AB$33,12,0)</f>
        <v>243.5</v>
      </c>
      <c r="AG118" s="4">
        <f>VLOOKUP($U118,'2013 Def'!$B$2:$AB$33,13,0)</f>
        <v>1.81</v>
      </c>
      <c r="AH118" s="4">
        <f>VLOOKUP($U118,'2013 Def'!$B$2:$AB$33,14,0)</f>
        <v>1</v>
      </c>
      <c r="AI118" s="4">
        <f>VLOOKUP($U118,'2013 Def'!$B$2:$AB$33,15,0)</f>
        <v>7.1</v>
      </c>
      <c r="AJ118" s="4">
        <f>VLOOKUP($U118,'2013 Def'!$B$2:$AB$33,16,0)</f>
        <v>12.8</v>
      </c>
      <c r="AK118" s="4">
        <f>VLOOKUP($U118,'2013 Def'!$B$2:$AB$33,17,0)</f>
        <v>27.7</v>
      </c>
      <c r="AL118" s="4">
        <f>VLOOKUP($U118,'2013 Def'!$B$2:$AB$33,18,0)</f>
        <v>110.6</v>
      </c>
      <c r="AM118" s="4">
        <f>VLOOKUP($U118,'2013 Def'!$B$2:$AB$33,19,0)</f>
        <v>1.44</v>
      </c>
      <c r="AN118" s="4">
        <f>VLOOKUP($U118,'2013 Def'!$B$2:$AB$33,20,0)</f>
        <v>4</v>
      </c>
      <c r="AO118" s="4">
        <f>VLOOKUP($U118,'2013 Def'!$B$2:$AB$33,21,0)</f>
        <v>6.38</v>
      </c>
      <c r="AP118" s="4">
        <f>VLOOKUP($U118,'2013 Def'!$B$2:$AB$33,22,0)</f>
        <v>5.19</v>
      </c>
      <c r="AQ118" s="4">
        <f>VLOOKUP($U118,'2013 Def'!$B$2:$AB$33,23,0)</f>
        <v>43.6</v>
      </c>
      <c r="AR118" s="4">
        <f>VLOOKUP($U118,'2013 Def'!$B$2:$AB$33,24,0)</f>
        <v>1.44</v>
      </c>
      <c r="AS118" s="4">
        <f>VLOOKUP($U118,'2013 Def'!$B$2:$AB$33,25,0)</f>
        <v>36.700000000000003</v>
      </c>
      <c r="AT118" s="4">
        <f>VLOOKUP($U118,'2013 Def'!$B$2:$AB$33,26,0)</f>
        <v>13.1</v>
      </c>
      <c r="AU118" s="4">
        <f>VLOOKUP($U118,'2013 Def'!$B$2:$AB$33,27,0)</f>
        <v>-3.61</v>
      </c>
    </row>
    <row r="119" spans="1:47">
      <c r="A119">
        <v>56</v>
      </c>
      <c r="B119">
        <v>20</v>
      </c>
      <c r="C119">
        <v>25</v>
      </c>
      <c r="D119">
        <v>306</v>
      </c>
      <c r="E119">
        <v>0</v>
      </c>
      <c r="F119">
        <v>2</v>
      </c>
      <c r="G119">
        <v>12</v>
      </c>
      <c r="H119">
        <v>12.7</v>
      </c>
      <c r="I119">
        <v>11.3</v>
      </c>
      <c r="J119">
        <v>80</v>
      </c>
      <c r="K119">
        <v>157.19999999999999</v>
      </c>
      <c r="L119">
        <v>24</v>
      </c>
      <c r="M119">
        <v>78</v>
      </c>
      <c r="N119">
        <v>3.3</v>
      </c>
      <c r="O119">
        <v>4</v>
      </c>
      <c r="P119">
        <v>198</v>
      </c>
      <c r="Q119">
        <v>4</v>
      </c>
      <c r="R119">
        <v>9</v>
      </c>
      <c r="S119">
        <v>1</v>
      </c>
      <c r="T119">
        <v>1</v>
      </c>
      <c r="U119" s="2" t="s">
        <v>39</v>
      </c>
      <c r="V119" s="4">
        <f>VLOOKUP($U119,'2013 Def'!$B$2:$AB$33,2,0)</f>
        <v>16</v>
      </c>
      <c r="W119" s="4">
        <f>VLOOKUP($U119,'2013 Def'!$B$2:$AB$33,3,0)</f>
        <v>28.3</v>
      </c>
      <c r="X119" s="4">
        <f>VLOOKUP($U119,'2013 Def'!$B$2:$AB$33,4,0)</f>
        <v>363.7</v>
      </c>
      <c r="Y119" s="4">
        <f>VLOOKUP($U119,'2013 Def'!$B$2:$AB$33,5,0)</f>
        <v>64.3</v>
      </c>
      <c r="Z119" s="4">
        <f>VLOOKUP($U119,'2013 Def'!$B$2:$AB$33,6,0)</f>
        <v>5.7</v>
      </c>
      <c r="AA119" s="4">
        <f>VLOOKUP($U119,'2013 Def'!$B$2:$AB$33,7,0)</f>
        <v>1.38</v>
      </c>
      <c r="AB119" s="4">
        <f>VLOOKUP($U119,'2013 Def'!$B$2:$AB$33,8,0)</f>
        <v>0.81</v>
      </c>
      <c r="AC119" s="4">
        <f>VLOOKUP($U119,'2013 Def'!$B$2:$AB$33,9,0)</f>
        <v>20.6</v>
      </c>
      <c r="AD119" s="4">
        <f>VLOOKUP($U119,'2013 Def'!$B$2:$AB$33,10,0)</f>
        <v>23.4</v>
      </c>
      <c r="AE119" s="4">
        <f>VLOOKUP($U119,'2013 Def'!$B$2:$AB$33,11,0)</f>
        <v>34.299999999999997</v>
      </c>
      <c r="AF119" s="4">
        <f>VLOOKUP($U119,'2013 Def'!$B$2:$AB$33,12,0)</f>
        <v>255.8</v>
      </c>
      <c r="AG119" s="4">
        <f>VLOOKUP($U119,'2013 Def'!$B$2:$AB$33,13,0)</f>
        <v>2.06</v>
      </c>
      <c r="AH119" s="4">
        <f>VLOOKUP($U119,'2013 Def'!$B$2:$AB$33,14,0)</f>
        <v>0.56000000000000005</v>
      </c>
      <c r="AI119" s="4">
        <f>VLOOKUP($U119,'2013 Def'!$B$2:$AB$33,15,0)</f>
        <v>7</v>
      </c>
      <c r="AJ119" s="4">
        <f>VLOOKUP($U119,'2013 Def'!$B$2:$AB$33,16,0)</f>
        <v>12.6</v>
      </c>
      <c r="AK119" s="4">
        <f>VLOOKUP($U119,'2013 Def'!$B$2:$AB$33,17,0)</f>
        <v>27.6</v>
      </c>
      <c r="AL119" s="4">
        <f>VLOOKUP($U119,'2013 Def'!$B$2:$AB$33,18,0)</f>
        <v>107.9</v>
      </c>
      <c r="AM119" s="4">
        <f>VLOOKUP($U119,'2013 Def'!$B$2:$AB$33,19,0)</f>
        <v>0.94</v>
      </c>
      <c r="AN119" s="4">
        <f>VLOOKUP($U119,'2013 Def'!$B$2:$AB$33,20,0)</f>
        <v>3.9</v>
      </c>
      <c r="AO119" s="4">
        <f>VLOOKUP($U119,'2013 Def'!$B$2:$AB$33,21,0)</f>
        <v>6.25</v>
      </c>
      <c r="AP119" s="4">
        <f>VLOOKUP($U119,'2013 Def'!$B$2:$AB$33,22,0)</f>
        <v>5.44</v>
      </c>
      <c r="AQ119" s="4">
        <f>VLOOKUP($U119,'2013 Def'!$B$2:$AB$33,23,0)</f>
        <v>42.9</v>
      </c>
      <c r="AR119" s="4">
        <f>VLOOKUP($U119,'2013 Def'!$B$2:$AB$33,24,0)</f>
        <v>1.75</v>
      </c>
      <c r="AS119" s="4">
        <f>VLOOKUP($U119,'2013 Def'!$B$2:$AB$33,25,0)</f>
        <v>38.6</v>
      </c>
      <c r="AT119" s="4">
        <f>VLOOKUP($U119,'2013 Def'!$B$2:$AB$33,26,0)</f>
        <v>9.5</v>
      </c>
      <c r="AU119" s="4">
        <f>VLOOKUP($U119,'2013 Def'!$B$2:$AB$33,27,0)</f>
        <v>-6.56</v>
      </c>
    </row>
    <row r="120" spans="1:47">
      <c r="A120">
        <v>7</v>
      </c>
      <c r="B120">
        <v>16</v>
      </c>
      <c r="C120">
        <v>28</v>
      </c>
      <c r="D120">
        <v>132</v>
      </c>
      <c r="E120">
        <v>1</v>
      </c>
      <c r="F120">
        <v>5</v>
      </c>
      <c r="G120">
        <v>21</v>
      </c>
      <c r="H120">
        <v>5.5</v>
      </c>
      <c r="I120">
        <v>4</v>
      </c>
      <c r="J120">
        <v>57.1</v>
      </c>
      <c r="K120">
        <v>54.5</v>
      </c>
      <c r="L120">
        <v>20</v>
      </c>
      <c r="M120">
        <v>155</v>
      </c>
      <c r="N120">
        <v>7.8</v>
      </c>
      <c r="O120">
        <v>5</v>
      </c>
      <c r="P120">
        <v>270</v>
      </c>
      <c r="Q120">
        <v>1</v>
      </c>
      <c r="R120">
        <v>8</v>
      </c>
      <c r="S120">
        <v>1</v>
      </c>
      <c r="T120">
        <v>1</v>
      </c>
      <c r="U120" s="2" t="s">
        <v>42</v>
      </c>
      <c r="V120" s="4">
        <f>VLOOKUP($U120,'2013 Def'!$B$2:$AB$33,2,0)</f>
        <v>16</v>
      </c>
      <c r="W120" s="4">
        <f>VLOOKUP($U120,'2013 Def'!$B$2:$AB$33,3,0)</f>
        <v>21</v>
      </c>
      <c r="X120" s="4">
        <f>VLOOKUP($U120,'2013 Def'!$B$2:$AB$33,4,0)</f>
        <v>357.1</v>
      </c>
      <c r="Y120" s="4">
        <f>VLOOKUP($U120,'2013 Def'!$B$2:$AB$33,5,0)</f>
        <v>64.099999999999994</v>
      </c>
      <c r="Z120" s="4">
        <f>VLOOKUP($U120,'2013 Def'!$B$2:$AB$33,6,0)</f>
        <v>5.6</v>
      </c>
      <c r="AA120" s="4">
        <f>VLOOKUP($U120,'2013 Def'!$B$2:$AB$33,7,0)</f>
        <v>1.69</v>
      </c>
      <c r="AB120" s="4">
        <f>VLOOKUP($U120,'2013 Def'!$B$2:$AB$33,8,0)</f>
        <v>0.75</v>
      </c>
      <c r="AC120" s="4">
        <f>VLOOKUP($U120,'2013 Def'!$B$2:$AB$33,9,0)</f>
        <v>19.899999999999999</v>
      </c>
      <c r="AD120" s="4">
        <f>VLOOKUP($U120,'2013 Def'!$B$2:$AB$33,10,0)</f>
        <v>20.3</v>
      </c>
      <c r="AE120" s="4">
        <f>VLOOKUP($U120,'2013 Def'!$B$2:$AB$33,11,0)</f>
        <v>33.5</v>
      </c>
      <c r="AF120" s="4">
        <f>VLOOKUP($U120,'2013 Def'!$B$2:$AB$33,12,0)</f>
        <v>231.9</v>
      </c>
      <c r="AG120" s="4">
        <f>VLOOKUP($U120,'2013 Def'!$B$2:$AB$33,13,0)</f>
        <v>1.31</v>
      </c>
      <c r="AH120" s="4">
        <f>VLOOKUP($U120,'2013 Def'!$B$2:$AB$33,14,0)</f>
        <v>0.94</v>
      </c>
      <c r="AI120" s="4">
        <f>VLOOKUP($U120,'2013 Def'!$B$2:$AB$33,15,0)</f>
        <v>6.4</v>
      </c>
      <c r="AJ120" s="4">
        <f>VLOOKUP($U120,'2013 Def'!$B$2:$AB$33,16,0)</f>
        <v>11.9</v>
      </c>
      <c r="AK120" s="4">
        <f>VLOOKUP($U120,'2013 Def'!$B$2:$AB$33,17,0)</f>
        <v>28</v>
      </c>
      <c r="AL120" s="4">
        <f>VLOOKUP($U120,'2013 Def'!$B$2:$AB$33,18,0)</f>
        <v>125.1</v>
      </c>
      <c r="AM120" s="4">
        <f>VLOOKUP($U120,'2013 Def'!$B$2:$AB$33,19,0)</f>
        <v>0.88</v>
      </c>
      <c r="AN120" s="4">
        <f>VLOOKUP($U120,'2013 Def'!$B$2:$AB$33,20,0)</f>
        <v>4.5</v>
      </c>
      <c r="AO120" s="4">
        <f>VLOOKUP($U120,'2013 Def'!$B$2:$AB$33,21,0)</f>
        <v>6.31</v>
      </c>
      <c r="AP120" s="4">
        <f>VLOOKUP($U120,'2013 Def'!$B$2:$AB$33,22,0)</f>
        <v>7</v>
      </c>
      <c r="AQ120" s="4">
        <f>VLOOKUP($U120,'2013 Def'!$B$2:$AB$33,23,0)</f>
        <v>61.9</v>
      </c>
      <c r="AR120" s="4">
        <f>VLOOKUP($U120,'2013 Def'!$B$2:$AB$33,24,0)</f>
        <v>1.69</v>
      </c>
      <c r="AS120" s="4">
        <f>VLOOKUP($U120,'2013 Def'!$B$2:$AB$33,25,0)</f>
        <v>31.7</v>
      </c>
      <c r="AT120" s="4">
        <f>VLOOKUP($U120,'2013 Def'!$B$2:$AB$33,26,0)</f>
        <v>13.7</v>
      </c>
      <c r="AU120" s="4">
        <f>VLOOKUP($U120,'2013 Def'!$B$2:$AB$33,27,0)</f>
        <v>-5.16</v>
      </c>
    </row>
    <row r="121" spans="1:47">
      <c r="A121">
        <v>24</v>
      </c>
      <c r="B121">
        <v>21</v>
      </c>
      <c r="C121">
        <v>30</v>
      </c>
      <c r="D121">
        <v>189</v>
      </c>
      <c r="E121">
        <v>0</v>
      </c>
      <c r="F121">
        <v>2</v>
      </c>
      <c r="G121">
        <v>11</v>
      </c>
      <c r="H121">
        <v>6.7</v>
      </c>
      <c r="I121">
        <v>5.9</v>
      </c>
      <c r="J121">
        <v>70</v>
      </c>
      <c r="K121">
        <v>97.8</v>
      </c>
      <c r="L121">
        <v>37</v>
      </c>
      <c r="M121">
        <v>143</v>
      </c>
      <c r="N121">
        <v>3.9</v>
      </c>
      <c r="O121">
        <v>5</v>
      </c>
      <c r="P121">
        <v>229</v>
      </c>
      <c r="Q121">
        <v>6</v>
      </c>
      <c r="R121">
        <v>14</v>
      </c>
      <c r="S121">
        <v>0</v>
      </c>
      <c r="T121">
        <v>1</v>
      </c>
      <c r="U121" s="2" t="s">
        <v>71</v>
      </c>
      <c r="V121" s="4">
        <f>VLOOKUP($U121,'2013 Def'!$B$2:$AB$33,2,0)</f>
        <v>16</v>
      </c>
      <c r="W121" s="4">
        <f>VLOOKUP($U121,'2013 Def'!$B$2:$AB$33,3,0)</f>
        <v>21.8</v>
      </c>
      <c r="X121" s="4">
        <f>VLOOKUP($U121,'2013 Def'!$B$2:$AB$33,4,0)</f>
        <v>366.5</v>
      </c>
      <c r="Y121" s="4">
        <f>VLOOKUP($U121,'2013 Def'!$B$2:$AB$33,5,0)</f>
        <v>59.9</v>
      </c>
      <c r="Z121" s="4">
        <f>VLOOKUP($U121,'2013 Def'!$B$2:$AB$33,6,0)</f>
        <v>6.1</v>
      </c>
      <c r="AA121" s="4">
        <f>VLOOKUP($U121,'2013 Def'!$B$2:$AB$33,7,0)</f>
        <v>1.06</v>
      </c>
      <c r="AB121" s="4">
        <f>VLOOKUP($U121,'2013 Def'!$B$2:$AB$33,8,0)</f>
        <v>0.38</v>
      </c>
      <c r="AC121" s="4">
        <f>VLOOKUP($U121,'2013 Def'!$B$2:$AB$33,9,0)</f>
        <v>20.399999999999999</v>
      </c>
      <c r="AD121" s="4">
        <f>VLOOKUP($U121,'2013 Def'!$B$2:$AB$33,10,0)</f>
        <v>22.8</v>
      </c>
      <c r="AE121" s="4">
        <f>VLOOKUP($U121,'2013 Def'!$B$2:$AB$33,11,0)</f>
        <v>34.299999999999997</v>
      </c>
      <c r="AF121" s="4">
        <f>VLOOKUP($U121,'2013 Def'!$B$2:$AB$33,12,0)</f>
        <v>258.7</v>
      </c>
      <c r="AG121" s="4">
        <f>VLOOKUP($U121,'2013 Def'!$B$2:$AB$33,13,0)</f>
        <v>1.44</v>
      </c>
      <c r="AH121" s="4">
        <f>VLOOKUP($U121,'2013 Def'!$B$2:$AB$33,14,0)</f>
        <v>0.69</v>
      </c>
      <c r="AI121" s="4">
        <f>VLOOKUP($U121,'2013 Def'!$B$2:$AB$33,15,0)</f>
        <v>7.1</v>
      </c>
      <c r="AJ121" s="4">
        <f>VLOOKUP($U121,'2013 Def'!$B$2:$AB$33,16,0)</f>
        <v>13</v>
      </c>
      <c r="AK121" s="4">
        <f>VLOOKUP($U121,'2013 Def'!$B$2:$AB$33,17,0)</f>
        <v>23.5</v>
      </c>
      <c r="AL121" s="4">
        <f>VLOOKUP($U121,'2013 Def'!$B$2:$AB$33,18,0)</f>
        <v>107.8</v>
      </c>
      <c r="AM121" s="4">
        <f>VLOOKUP($U121,'2013 Def'!$B$2:$AB$33,19,0)</f>
        <v>0.88</v>
      </c>
      <c r="AN121" s="4">
        <f>VLOOKUP($U121,'2013 Def'!$B$2:$AB$33,20,0)</f>
        <v>4.5999999999999996</v>
      </c>
      <c r="AO121" s="4">
        <f>VLOOKUP($U121,'2013 Def'!$B$2:$AB$33,21,0)</f>
        <v>6.13</v>
      </c>
      <c r="AP121" s="4">
        <f>VLOOKUP($U121,'2013 Def'!$B$2:$AB$33,22,0)</f>
        <v>6.25</v>
      </c>
      <c r="AQ121" s="4">
        <f>VLOOKUP($U121,'2013 Def'!$B$2:$AB$33,23,0)</f>
        <v>53.1</v>
      </c>
      <c r="AR121" s="4">
        <f>VLOOKUP($U121,'2013 Def'!$B$2:$AB$33,24,0)</f>
        <v>1.31</v>
      </c>
      <c r="AS121" s="4">
        <f>VLOOKUP($U121,'2013 Def'!$B$2:$AB$33,25,0)</f>
        <v>36.1</v>
      </c>
      <c r="AT121" s="4">
        <f>VLOOKUP($U121,'2013 Def'!$B$2:$AB$33,26,0)</f>
        <v>9.6</v>
      </c>
      <c r="AU121" s="4">
        <f>VLOOKUP($U121,'2013 Def'!$B$2:$AB$33,27,0)</f>
        <v>-7.51</v>
      </c>
    </row>
    <row r="122" spans="1:47">
      <c r="A122">
        <v>44</v>
      </c>
      <c r="B122">
        <v>30</v>
      </c>
      <c r="C122">
        <v>46</v>
      </c>
      <c r="D122">
        <v>363</v>
      </c>
      <c r="E122">
        <v>0</v>
      </c>
      <c r="F122">
        <v>2</v>
      </c>
      <c r="G122">
        <v>15</v>
      </c>
      <c r="H122">
        <v>8.1999999999999993</v>
      </c>
      <c r="I122">
        <v>7.6</v>
      </c>
      <c r="J122">
        <v>65.2</v>
      </c>
      <c r="K122">
        <v>118.3</v>
      </c>
      <c r="L122">
        <v>32</v>
      </c>
      <c r="M122">
        <v>150</v>
      </c>
      <c r="N122">
        <v>4.7</v>
      </c>
      <c r="O122">
        <v>2</v>
      </c>
      <c r="P122">
        <v>78</v>
      </c>
      <c r="Q122">
        <v>9</v>
      </c>
      <c r="R122">
        <v>16</v>
      </c>
      <c r="S122">
        <v>0</v>
      </c>
      <c r="T122">
        <v>1</v>
      </c>
      <c r="U122" s="2" t="s">
        <v>42</v>
      </c>
      <c r="V122" s="4">
        <f>VLOOKUP($U122,'2013 Def'!$B$2:$AB$33,2,0)</f>
        <v>16</v>
      </c>
      <c r="W122" s="4">
        <f>VLOOKUP($U122,'2013 Def'!$B$2:$AB$33,3,0)</f>
        <v>21</v>
      </c>
      <c r="X122" s="4">
        <f>VLOOKUP($U122,'2013 Def'!$B$2:$AB$33,4,0)</f>
        <v>357.1</v>
      </c>
      <c r="Y122" s="4">
        <f>VLOOKUP($U122,'2013 Def'!$B$2:$AB$33,5,0)</f>
        <v>64.099999999999994</v>
      </c>
      <c r="Z122" s="4">
        <f>VLOOKUP($U122,'2013 Def'!$B$2:$AB$33,6,0)</f>
        <v>5.6</v>
      </c>
      <c r="AA122" s="4">
        <f>VLOOKUP($U122,'2013 Def'!$B$2:$AB$33,7,0)</f>
        <v>1.69</v>
      </c>
      <c r="AB122" s="4">
        <f>VLOOKUP($U122,'2013 Def'!$B$2:$AB$33,8,0)</f>
        <v>0.75</v>
      </c>
      <c r="AC122" s="4">
        <f>VLOOKUP($U122,'2013 Def'!$B$2:$AB$33,9,0)</f>
        <v>19.899999999999999</v>
      </c>
      <c r="AD122" s="4">
        <f>VLOOKUP($U122,'2013 Def'!$B$2:$AB$33,10,0)</f>
        <v>20.3</v>
      </c>
      <c r="AE122" s="4">
        <f>VLOOKUP($U122,'2013 Def'!$B$2:$AB$33,11,0)</f>
        <v>33.5</v>
      </c>
      <c r="AF122" s="4">
        <f>VLOOKUP($U122,'2013 Def'!$B$2:$AB$33,12,0)</f>
        <v>231.9</v>
      </c>
      <c r="AG122" s="4">
        <f>VLOOKUP($U122,'2013 Def'!$B$2:$AB$33,13,0)</f>
        <v>1.31</v>
      </c>
      <c r="AH122" s="4">
        <f>VLOOKUP($U122,'2013 Def'!$B$2:$AB$33,14,0)</f>
        <v>0.94</v>
      </c>
      <c r="AI122" s="4">
        <f>VLOOKUP($U122,'2013 Def'!$B$2:$AB$33,15,0)</f>
        <v>6.4</v>
      </c>
      <c r="AJ122" s="4">
        <f>VLOOKUP($U122,'2013 Def'!$B$2:$AB$33,16,0)</f>
        <v>11.9</v>
      </c>
      <c r="AK122" s="4">
        <f>VLOOKUP($U122,'2013 Def'!$B$2:$AB$33,17,0)</f>
        <v>28</v>
      </c>
      <c r="AL122" s="4">
        <f>VLOOKUP($U122,'2013 Def'!$B$2:$AB$33,18,0)</f>
        <v>125.1</v>
      </c>
      <c r="AM122" s="4">
        <f>VLOOKUP($U122,'2013 Def'!$B$2:$AB$33,19,0)</f>
        <v>0.88</v>
      </c>
      <c r="AN122" s="4">
        <f>VLOOKUP($U122,'2013 Def'!$B$2:$AB$33,20,0)</f>
        <v>4.5</v>
      </c>
      <c r="AO122" s="4">
        <f>VLOOKUP($U122,'2013 Def'!$B$2:$AB$33,21,0)</f>
        <v>6.31</v>
      </c>
      <c r="AP122" s="4">
        <f>VLOOKUP($U122,'2013 Def'!$B$2:$AB$33,22,0)</f>
        <v>7</v>
      </c>
      <c r="AQ122" s="4">
        <f>VLOOKUP($U122,'2013 Def'!$B$2:$AB$33,23,0)</f>
        <v>61.9</v>
      </c>
      <c r="AR122" s="4">
        <f>VLOOKUP($U122,'2013 Def'!$B$2:$AB$33,24,0)</f>
        <v>1.69</v>
      </c>
      <c r="AS122" s="4">
        <f>VLOOKUP($U122,'2013 Def'!$B$2:$AB$33,25,0)</f>
        <v>31.7</v>
      </c>
      <c r="AT122" s="4">
        <f>VLOOKUP($U122,'2013 Def'!$B$2:$AB$33,26,0)</f>
        <v>13.7</v>
      </c>
      <c r="AU122" s="4">
        <f>VLOOKUP($U122,'2013 Def'!$B$2:$AB$33,27,0)</f>
        <v>-5.16</v>
      </c>
    </row>
    <row r="123" spans="1:47">
      <c r="A123">
        <v>24</v>
      </c>
      <c r="B123">
        <v>21</v>
      </c>
      <c r="C123">
        <v>33</v>
      </c>
      <c r="D123">
        <v>241</v>
      </c>
      <c r="E123">
        <v>2</v>
      </c>
      <c r="F123">
        <v>3</v>
      </c>
      <c r="G123">
        <v>17</v>
      </c>
      <c r="H123">
        <v>7.8</v>
      </c>
      <c r="I123">
        <v>6.7</v>
      </c>
      <c r="J123">
        <v>63.6</v>
      </c>
      <c r="K123">
        <v>70.400000000000006</v>
      </c>
      <c r="L123">
        <v>33</v>
      </c>
      <c r="M123">
        <v>152</v>
      </c>
      <c r="N123">
        <v>4.5999999999999996</v>
      </c>
      <c r="O123">
        <v>1</v>
      </c>
      <c r="P123">
        <v>47</v>
      </c>
      <c r="Q123">
        <v>11</v>
      </c>
      <c r="R123">
        <v>16</v>
      </c>
      <c r="S123">
        <v>0</v>
      </c>
      <c r="T123">
        <v>0</v>
      </c>
      <c r="U123" s="2" t="s">
        <v>67</v>
      </c>
      <c r="V123" s="4">
        <f>VLOOKUP($U123,'2012 Def'!$B$2:$AB$33,2,0)</f>
        <v>16</v>
      </c>
      <c r="W123" s="4">
        <f>VLOOKUP($U123,'2012 Def'!$B$2:$AB$33,3,0)</f>
        <v>18.7</v>
      </c>
      <c r="X123" s="4">
        <f>VLOOKUP($U123,'2012 Def'!$B$2:$AB$33,4,0)</f>
        <v>365.6</v>
      </c>
      <c r="Y123" s="4">
        <f>VLOOKUP($U123,'2012 Def'!$B$2:$AB$33,5,0)</f>
        <v>61.9</v>
      </c>
      <c r="Z123" s="4">
        <f>VLOOKUP($U123,'2012 Def'!$B$2:$AB$33,6,0)</f>
        <v>5.9</v>
      </c>
      <c r="AA123" s="4">
        <f>VLOOKUP($U123,'2012 Def'!$B$2:$AB$33,7,0)</f>
        <v>1.94</v>
      </c>
      <c r="AB123" s="4">
        <f>VLOOKUP($U123,'2012 Def'!$B$2:$AB$33,8,0)</f>
        <v>0.69</v>
      </c>
      <c r="AC123" s="4">
        <f>VLOOKUP($U123,'2012 Def'!$B$2:$AB$33,9,0)</f>
        <v>18.600000000000001</v>
      </c>
      <c r="AD123" s="4">
        <f>VLOOKUP($U123,'2012 Def'!$B$2:$AB$33,10,0)</f>
        <v>21.1</v>
      </c>
      <c r="AE123" s="4">
        <f>VLOOKUP($U123,'2012 Def'!$B$2:$AB$33,11,0)</f>
        <v>34.4</v>
      </c>
      <c r="AF123" s="4">
        <f>VLOOKUP($U123,'2012 Def'!$B$2:$AB$33,12,0)</f>
        <v>242.4</v>
      </c>
      <c r="AG123" s="4">
        <f>VLOOKUP($U123,'2012 Def'!$B$2:$AB$33,13,0)</f>
        <v>0.88</v>
      </c>
      <c r="AH123" s="4">
        <f>VLOOKUP($U123,'2012 Def'!$B$2:$AB$33,14,0)</f>
        <v>1.25</v>
      </c>
      <c r="AI123" s="4">
        <f>VLOOKUP($U123,'2012 Def'!$B$2:$AB$33,15,0)</f>
        <v>6.7</v>
      </c>
      <c r="AJ123" s="4">
        <f>VLOOKUP($U123,'2012 Def'!$B$2:$AB$33,16,0)</f>
        <v>11.8</v>
      </c>
      <c r="AK123" s="4">
        <f>VLOOKUP($U123,'2012 Def'!$B$2:$AB$33,17,0)</f>
        <v>25.7</v>
      </c>
      <c r="AL123" s="4">
        <f>VLOOKUP($U123,'2012 Def'!$B$2:$AB$33,18,0)</f>
        <v>123.2</v>
      </c>
      <c r="AM123" s="4">
        <f>VLOOKUP($U123,'2012 Def'!$B$2:$AB$33,19,0)</f>
        <v>1</v>
      </c>
      <c r="AN123" s="4">
        <f>VLOOKUP($U123,'2012 Def'!$B$2:$AB$33,20,0)</f>
        <v>4.8</v>
      </c>
      <c r="AO123" s="4">
        <f>VLOOKUP($U123,'2012 Def'!$B$2:$AB$33,21,0)</f>
        <v>6.19</v>
      </c>
      <c r="AP123" s="4">
        <f>VLOOKUP($U123,'2012 Def'!$B$2:$AB$33,22,0)</f>
        <v>5.19</v>
      </c>
      <c r="AQ123" s="4">
        <f>VLOOKUP($U123,'2012 Def'!$B$2:$AB$33,23,0)</f>
        <v>40.1</v>
      </c>
      <c r="AR123" s="4">
        <f>VLOOKUP($U123,'2012 Def'!$B$2:$AB$33,24,0)</f>
        <v>0.63</v>
      </c>
      <c r="AS123" s="4">
        <f>VLOOKUP($U123,'2012 Def'!$B$2:$AB$33,25,0)</f>
        <v>31.7</v>
      </c>
      <c r="AT123" s="4">
        <f>VLOOKUP($U123,'2012 Def'!$B$2:$AB$33,26,0)</f>
        <v>17.2</v>
      </c>
      <c r="AU123" s="4">
        <f>VLOOKUP($U123,'2012 Def'!$B$2:$AB$33,27,0)</f>
        <v>2.5499999999999998</v>
      </c>
    </row>
    <row r="124" spans="1:47">
      <c r="A124">
        <v>17</v>
      </c>
      <c r="B124">
        <v>23</v>
      </c>
      <c r="C124">
        <v>42</v>
      </c>
      <c r="D124">
        <v>272</v>
      </c>
      <c r="E124">
        <v>1</v>
      </c>
      <c r="F124">
        <v>5</v>
      </c>
      <c r="G124">
        <v>29</v>
      </c>
      <c r="H124">
        <v>7.2</v>
      </c>
      <c r="I124">
        <v>5.8</v>
      </c>
      <c r="J124">
        <v>54.8</v>
      </c>
      <c r="K124">
        <v>80.7</v>
      </c>
      <c r="L124">
        <v>24</v>
      </c>
      <c r="M124">
        <v>150</v>
      </c>
      <c r="N124">
        <v>6.3</v>
      </c>
      <c r="O124">
        <v>7</v>
      </c>
      <c r="P124">
        <v>313</v>
      </c>
      <c r="Q124">
        <v>5</v>
      </c>
      <c r="R124">
        <v>14</v>
      </c>
      <c r="S124">
        <v>0</v>
      </c>
      <c r="T124">
        <v>0</v>
      </c>
      <c r="U124" s="2" t="s">
        <v>62</v>
      </c>
      <c r="V124" s="4">
        <f>VLOOKUP($U124,'2012 Def'!$B$2:$AB$33,2,0)</f>
        <v>16</v>
      </c>
      <c r="W124" s="4">
        <f>VLOOKUP($U124,'2012 Def'!$B$2:$AB$33,3,0)</f>
        <v>27.2</v>
      </c>
      <c r="X124" s="4">
        <f>VLOOKUP($U124,'2012 Def'!$B$2:$AB$33,4,0)</f>
        <v>362.9</v>
      </c>
      <c r="Y124" s="4">
        <f>VLOOKUP($U124,'2012 Def'!$B$2:$AB$33,5,0)</f>
        <v>65.099999999999994</v>
      </c>
      <c r="Z124" s="4">
        <f>VLOOKUP($U124,'2012 Def'!$B$2:$AB$33,6,0)</f>
        <v>5.6</v>
      </c>
      <c r="AA124" s="4">
        <f>VLOOKUP($U124,'2012 Def'!$B$2:$AB$33,7,0)</f>
        <v>1.31</v>
      </c>
      <c r="AB124" s="4">
        <f>VLOOKUP($U124,'2012 Def'!$B$2:$AB$33,8,0)</f>
        <v>0.56000000000000005</v>
      </c>
      <c r="AC124" s="4">
        <f>VLOOKUP($U124,'2012 Def'!$B$2:$AB$33,9,0)</f>
        <v>21.8</v>
      </c>
      <c r="AD124" s="4">
        <f>VLOOKUP($U124,'2012 Def'!$B$2:$AB$33,10,0)</f>
        <v>19.100000000000001</v>
      </c>
      <c r="AE124" s="4">
        <f>VLOOKUP($U124,'2012 Def'!$B$2:$AB$33,11,0)</f>
        <v>33.5</v>
      </c>
      <c r="AF124" s="4">
        <f>VLOOKUP($U124,'2012 Def'!$B$2:$AB$33,12,0)</f>
        <v>217.1</v>
      </c>
      <c r="AG124" s="4">
        <f>VLOOKUP($U124,'2012 Def'!$B$2:$AB$33,13,0)</f>
        <v>1.56</v>
      </c>
      <c r="AH124" s="4">
        <f>VLOOKUP($U124,'2012 Def'!$B$2:$AB$33,14,0)</f>
        <v>0.75</v>
      </c>
      <c r="AI124" s="4">
        <f>VLOOKUP($U124,'2012 Def'!$B$2:$AB$33,15,0)</f>
        <v>6.1</v>
      </c>
      <c r="AJ124" s="4">
        <f>VLOOKUP($U124,'2012 Def'!$B$2:$AB$33,16,0)</f>
        <v>11.4</v>
      </c>
      <c r="AK124" s="4">
        <f>VLOOKUP($U124,'2012 Def'!$B$2:$AB$33,17,0)</f>
        <v>29.4</v>
      </c>
      <c r="AL124" s="4">
        <f>VLOOKUP($U124,'2012 Def'!$B$2:$AB$33,18,0)</f>
        <v>145.80000000000001</v>
      </c>
      <c r="AM124" s="4">
        <f>VLOOKUP($U124,'2012 Def'!$B$2:$AB$33,19,0)</f>
        <v>1.44</v>
      </c>
      <c r="AN124" s="4">
        <f>VLOOKUP($U124,'2012 Def'!$B$2:$AB$33,20,0)</f>
        <v>5</v>
      </c>
      <c r="AO124" s="4">
        <f>VLOOKUP($U124,'2012 Def'!$B$2:$AB$33,21,0)</f>
        <v>8.5</v>
      </c>
      <c r="AP124" s="4">
        <f>VLOOKUP($U124,'2012 Def'!$B$2:$AB$33,22,0)</f>
        <v>5</v>
      </c>
      <c r="AQ124" s="4">
        <f>VLOOKUP($U124,'2012 Def'!$B$2:$AB$33,23,0)</f>
        <v>43.3</v>
      </c>
      <c r="AR124" s="4">
        <f>VLOOKUP($U124,'2012 Def'!$B$2:$AB$33,24,0)</f>
        <v>1.94</v>
      </c>
      <c r="AS124" s="4">
        <f>VLOOKUP($U124,'2012 Def'!$B$2:$AB$33,25,0)</f>
        <v>37.1</v>
      </c>
      <c r="AT124" s="4">
        <f>VLOOKUP($U124,'2012 Def'!$B$2:$AB$33,26,0)</f>
        <v>10.8</v>
      </c>
      <c r="AU124" s="4">
        <f>VLOOKUP($U124,'2012 Def'!$B$2:$AB$33,27,0)</f>
        <v>-1.7</v>
      </c>
    </row>
    <row r="125" spans="1:47">
      <c r="A125">
        <v>27</v>
      </c>
      <c r="B125">
        <v>26</v>
      </c>
      <c r="C125">
        <v>44</v>
      </c>
      <c r="D125">
        <v>237</v>
      </c>
      <c r="E125">
        <v>1</v>
      </c>
      <c r="F125">
        <v>3</v>
      </c>
      <c r="G125">
        <v>11</v>
      </c>
      <c r="H125">
        <v>5.6</v>
      </c>
      <c r="I125">
        <v>5</v>
      </c>
      <c r="J125">
        <v>59.1</v>
      </c>
      <c r="K125">
        <v>64.3</v>
      </c>
      <c r="L125">
        <v>45</v>
      </c>
      <c r="M125">
        <v>273</v>
      </c>
      <c r="N125">
        <v>6.1</v>
      </c>
      <c r="O125">
        <v>5</v>
      </c>
      <c r="P125">
        <v>208</v>
      </c>
      <c r="Q125">
        <v>7</v>
      </c>
      <c r="R125">
        <v>18</v>
      </c>
      <c r="S125">
        <v>2</v>
      </c>
      <c r="T125">
        <v>2</v>
      </c>
      <c r="U125" s="2" t="s">
        <v>68</v>
      </c>
      <c r="V125" s="4">
        <f>VLOOKUP($U125,'2012 Def'!$B$2:$AB$33,2,0)</f>
        <v>16</v>
      </c>
      <c r="W125" s="4">
        <f>VLOOKUP($U125,'2012 Def'!$B$2:$AB$33,3,0)</f>
        <v>28.4</v>
      </c>
      <c r="X125" s="4">
        <f>VLOOKUP($U125,'2012 Def'!$B$2:$AB$33,4,0)</f>
        <v>440.1</v>
      </c>
      <c r="Y125" s="4">
        <f>VLOOKUP($U125,'2012 Def'!$B$2:$AB$33,5,0)</f>
        <v>68.099999999999994</v>
      </c>
      <c r="Z125" s="4">
        <f>VLOOKUP($U125,'2012 Def'!$B$2:$AB$33,6,0)</f>
        <v>6.5</v>
      </c>
      <c r="AA125" s="4">
        <f>VLOOKUP($U125,'2012 Def'!$B$2:$AB$33,7,0)</f>
        <v>1.63</v>
      </c>
      <c r="AB125" s="4">
        <f>VLOOKUP($U125,'2012 Def'!$B$2:$AB$33,8,0)</f>
        <v>0.69</v>
      </c>
      <c r="AC125" s="4">
        <f>VLOOKUP($U125,'2012 Def'!$B$2:$AB$33,9,0)</f>
        <v>23.8</v>
      </c>
      <c r="AD125" s="4">
        <f>VLOOKUP($U125,'2012 Def'!$B$2:$AB$33,10,0)</f>
        <v>23.1</v>
      </c>
      <c r="AE125" s="4">
        <f>VLOOKUP($U125,'2012 Def'!$B$2:$AB$33,11,0)</f>
        <v>37.6</v>
      </c>
      <c r="AF125" s="4">
        <f>VLOOKUP($U125,'2012 Def'!$B$2:$AB$33,12,0)</f>
        <v>292.60000000000002</v>
      </c>
      <c r="AG125" s="4">
        <f>VLOOKUP($U125,'2012 Def'!$B$2:$AB$33,13,0)</f>
        <v>1.94</v>
      </c>
      <c r="AH125" s="4">
        <f>VLOOKUP($U125,'2012 Def'!$B$2:$AB$33,14,0)</f>
        <v>0.94</v>
      </c>
      <c r="AI125" s="4">
        <f>VLOOKUP($U125,'2012 Def'!$B$2:$AB$33,15,0)</f>
        <v>7.4</v>
      </c>
      <c r="AJ125" s="4">
        <f>VLOOKUP($U125,'2012 Def'!$B$2:$AB$33,16,0)</f>
        <v>14.8</v>
      </c>
      <c r="AK125" s="4">
        <f>VLOOKUP($U125,'2012 Def'!$B$2:$AB$33,17,0)</f>
        <v>28.6</v>
      </c>
      <c r="AL125" s="4">
        <f>VLOOKUP($U125,'2012 Def'!$B$2:$AB$33,18,0)</f>
        <v>147.6</v>
      </c>
      <c r="AM125" s="4">
        <f>VLOOKUP($U125,'2012 Def'!$B$2:$AB$33,19,0)</f>
        <v>1.1299999999999999</v>
      </c>
      <c r="AN125" s="4">
        <f>VLOOKUP($U125,'2012 Def'!$B$2:$AB$33,20,0)</f>
        <v>5.2</v>
      </c>
      <c r="AO125" s="4">
        <f>VLOOKUP($U125,'2012 Def'!$B$2:$AB$33,21,0)</f>
        <v>7.25</v>
      </c>
      <c r="AP125" s="4">
        <f>VLOOKUP($U125,'2012 Def'!$B$2:$AB$33,22,0)</f>
        <v>6.38</v>
      </c>
      <c r="AQ125" s="4">
        <f>VLOOKUP($U125,'2012 Def'!$B$2:$AB$33,23,0)</f>
        <v>52.2</v>
      </c>
      <c r="AR125" s="4">
        <f>VLOOKUP($U125,'2012 Def'!$B$2:$AB$33,24,0)</f>
        <v>1.75</v>
      </c>
      <c r="AS125" s="4">
        <f>VLOOKUP($U125,'2012 Def'!$B$2:$AB$33,25,0)</f>
        <v>39.6</v>
      </c>
      <c r="AT125" s="4">
        <f>VLOOKUP($U125,'2012 Def'!$B$2:$AB$33,26,0)</f>
        <v>13</v>
      </c>
      <c r="AU125" s="4">
        <f>VLOOKUP($U125,'2012 Def'!$B$2:$AB$33,27,0)</f>
        <v>-1.51</v>
      </c>
    </row>
    <row r="126" spans="1:47">
      <c r="A126">
        <v>20</v>
      </c>
      <c r="B126">
        <v>24</v>
      </c>
      <c r="C126">
        <v>42</v>
      </c>
      <c r="D126">
        <v>234</v>
      </c>
      <c r="E126">
        <v>3</v>
      </c>
      <c r="F126">
        <v>2</v>
      </c>
      <c r="G126">
        <v>17</v>
      </c>
      <c r="H126">
        <v>6</v>
      </c>
      <c r="I126">
        <v>5.3</v>
      </c>
      <c r="J126">
        <v>57.1</v>
      </c>
      <c r="K126">
        <v>59</v>
      </c>
      <c r="L126">
        <v>22</v>
      </c>
      <c r="M126">
        <v>115</v>
      </c>
      <c r="N126">
        <v>5.2</v>
      </c>
      <c r="O126">
        <v>4</v>
      </c>
      <c r="P126">
        <v>205</v>
      </c>
      <c r="Q126">
        <v>4</v>
      </c>
      <c r="R126">
        <v>10</v>
      </c>
      <c r="S126">
        <v>0</v>
      </c>
      <c r="T126">
        <v>0</v>
      </c>
      <c r="U126" s="2" t="s">
        <v>71</v>
      </c>
      <c r="V126" s="4">
        <f>VLOOKUP($U126,'2012 Def'!$B$2:$AB$33,2,0)</f>
        <v>16</v>
      </c>
      <c r="W126" s="4">
        <f>VLOOKUP($U126,'2012 Def'!$B$2:$AB$33,3,0)</f>
        <v>21.9</v>
      </c>
      <c r="X126" s="4">
        <f>VLOOKUP($U126,'2012 Def'!$B$2:$AB$33,4,0)</f>
        <v>326.39999999999998</v>
      </c>
      <c r="Y126" s="4">
        <f>VLOOKUP($U126,'2012 Def'!$B$2:$AB$33,5,0)</f>
        <v>63.3</v>
      </c>
      <c r="Z126" s="4">
        <f>VLOOKUP($U126,'2012 Def'!$B$2:$AB$33,6,0)</f>
        <v>5.2</v>
      </c>
      <c r="AA126" s="4">
        <f>VLOOKUP($U126,'2012 Def'!$B$2:$AB$33,7,0)</f>
        <v>1.75</v>
      </c>
      <c r="AB126" s="4">
        <f>VLOOKUP($U126,'2012 Def'!$B$2:$AB$33,8,0)</f>
        <v>0.88</v>
      </c>
      <c r="AC126" s="4">
        <f>VLOOKUP($U126,'2012 Def'!$B$2:$AB$33,9,0)</f>
        <v>19.8</v>
      </c>
      <c r="AD126" s="4">
        <f>VLOOKUP($U126,'2012 Def'!$B$2:$AB$33,10,0)</f>
        <v>21.7</v>
      </c>
      <c r="AE126" s="4">
        <f>VLOOKUP($U126,'2012 Def'!$B$2:$AB$33,11,0)</f>
        <v>35.5</v>
      </c>
      <c r="AF126" s="4">
        <f>VLOOKUP($U126,'2012 Def'!$B$2:$AB$33,12,0)</f>
        <v>230.1</v>
      </c>
      <c r="AG126" s="4">
        <f>VLOOKUP($U126,'2012 Def'!$B$2:$AB$33,13,0)</f>
        <v>1.75</v>
      </c>
      <c r="AH126" s="4">
        <f>VLOOKUP($U126,'2012 Def'!$B$2:$AB$33,14,0)</f>
        <v>0.88</v>
      </c>
      <c r="AI126" s="4">
        <f>VLOOKUP($U126,'2012 Def'!$B$2:$AB$33,15,0)</f>
        <v>6.1</v>
      </c>
      <c r="AJ126" s="4">
        <f>VLOOKUP($U126,'2012 Def'!$B$2:$AB$33,16,0)</f>
        <v>12.6</v>
      </c>
      <c r="AK126" s="4">
        <f>VLOOKUP($U126,'2012 Def'!$B$2:$AB$33,17,0)</f>
        <v>25.4</v>
      </c>
      <c r="AL126" s="4">
        <f>VLOOKUP($U126,'2012 Def'!$B$2:$AB$33,18,0)</f>
        <v>96.4</v>
      </c>
      <c r="AM126" s="4">
        <f>VLOOKUP($U126,'2012 Def'!$B$2:$AB$33,19,0)</f>
        <v>0.63</v>
      </c>
      <c r="AN126" s="4">
        <f>VLOOKUP($U126,'2012 Def'!$B$2:$AB$33,20,0)</f>
        <v>3.8</v>
      </c>
      <c r="AO126" s="4">
        <f>VLOOKUP($U126,'2012 Def'!$B$2:$AB$33,21,0)</f>
        <v>5.31</v>
      </c>
      <c r="AP126" s="4">
        <f>VLOOKUP($U126,'2012 Def'!$B$2:$AB$33,22,0)</f>
        <v>6.38</v>
      </c>
      <c r="AQ126" s="4">
        <f>VLOOKUP($U126,'2012 Def'!$B$2:$AB$33,23,0)</f>
        <v>49.9</v>
      </c>
      <c r="AR126" s="4">
        <f>VLOOKUP($U126,'2012 Def'!$B$2:$AB$33,24,0)</f>
        <v>1.88</v>
      </c>
      <c r="AS126" s="4">
        <f>VLOOKUP($U126,'2012 Def'!$B$2:$AB$33,25,0)</f>
        <v>31.3</v>
      </c>
      <c r="AT126" s="4">
        <f>VLOOKUP($U126,'2012 Def'!$B$2:$AB$33,26,0)</f>
        <v>13.7</v>
      </c>
      <c r="AU126" s="4">
        <f>VLOOKUP($U126,'2012 Def'!$B$2:$AB$33,27,0)</f>
        <v>6.66</v>
      </c>
    </row>
    <row r="127" spans="1:47">
      <c r="A127">
        <v>6</v>
      </c>
      <c r="B127">
        <v>11</v>
      </c>
      <c r="C127">
        <v>17</v>
      </c>
      <c r="D127">
        <v>124</v>
      </c>
      <c r="E127">
        <v>2</v>
      </c>
      <c r="F127">
        <v>0</v>
      </c>
      <c r="G127">
        <v>0</v>
      </c>
      <c r="H127">
        <v>7.3</v>
      </c>
      <c r="I127">
        <v>7.3</v>
      </c>
      <c r="J127">
        <v>64.7</v>
      </c>
      <c r="K127">
        <v>46.8</v>
      </c>
      <c r="L127">
        <v>51</v>
      </c>
      <c r="M127">
        <v>214</v>
      </c>
      <c r="N127">
        <v>4.2</v>
      </c>
      <c r="O127">
        <v>5</v>
      </c>
      <c r="P127">
        <v>236</v>
      </c>
      <c r="Q127">
        <v>6</v>
      </c>
      <c r="R127">
        <v>13</v>
      </c>
      <c r="S127">
        <v>0</v>
      </c>
      <c r="T127">
        <v>0</v>
      </c>
      <c r="U127" s="2" t="s">
        <v>40</v>
      </c>
      <c r="V127" s="4">
        <f>VLOOKUP($U127,'2012 Def'!$B$2:$AB$33,2,0)</f>
        <v>16</v>
      </c>
      <c r="W127" s="4">
        <f>VLOOKUP($U127,'2012 Def'!$B$2:$AB$33,3,0)</f>
        <v>21.5</v>
      </c>
      <c r="X127" s="4">
        <f>VLOOKUP($U127,'2012 Def'!$B$2:$AB$33,4,0)</f>
        <v>350.9</v>
      </c>
      <c r="Y127" s="4">
        <f>VLOOKUP($U127,'2012 Def'!$B$2:$AB$33,5,0)</f>
        <v>67.900000000000006</v>
      </c>
      <c r="Z127" s="4">
        <f>VLOOKUP($U127,'2012 Def'!$B$2:$AB$33,6,0)</f>
        <v>5.2</v>
      </c>
      <c r="AA127" s="4">
        <f>VLOOKUP($U127,'2012 Def'!$B$2:$AB$33,7,0)</f>
        <v>1.56</v>
      </c>
      <c r="AB127" s="4">
        <f>VLOOKUP($U127,'2012 Def'!$B$2:$AB$33,8,0)</f>
        <v>0.75</v>
      </c>
      <c r="AC127" s="4">
        <f>VLOOKUP($U127,'2012 Def'!$B$2:$AB$33,9,0)</f>
        <v>20.399999999999999</v>
      </c>
      <c r="AD127" s="4">
        <f>VLOOKUP($U127,'2012 Def'!$B$2:$AB$33,10,0)</f>
        <v>20.9</v>
      </c>
      <c r="AE127" s="4">
        <f>VLOOKUP($U127,'2012 Def'!$B$2:$AB$33,11,0)</f>
        <v>34.799999999999997</v>
      </c>
      <c r="AF127" s="4">
        <f>VLOOKUP($U127,'2012 Def'!$B$2:$AB$33,12,0)</f>
        <v>228.1</v>
      </c>
      <c r="AG127" s="4">
        <f>VLOOKUP($U127,'2012 Def'!$B$2:$AB$33,13,0)</f>
        <v>0.94</v>
      </c>
      <c r="AH127" s="4">
        <f>VLOOKUP($U127,'2012 Def'!$B$2:$AB$33,14,0)</f>
        <v>0.81</v>
      </c>
      <c r="AI127" s="4">
        <f>VLOOKUP($U127,'2012 Def'!$B$2:$AB$33,15,0)</f>
        <v>6.1</v>
      </c>
      <c r="AJ127" s="4">
        <f>VLOOKUP($U127,'2012 Def'!$B$2:$AB$33,16,0)</f>
        <v>11.7</v>
      </c>
      <c r="AK127" s="4">
        <f>VLOOKUP($U127,'2012 Def'!$B$2:$AB$33,17,0)</f>
        <v>30.8</v>
      </c>
      <c r="AL127" s="4">
        <f>VLOOKUP($U127,'2012 Def'!$B$2:$AB$33,18,0)</f>
        <v>122.8</v>
      </c>
      <c r="AM127" s="4">
        <f>VLOOKUP($U127,'2012 Def'!$B$2:$AB$33,19,0)</f>
        <v>0.94</v>
      </c>
      <c r="AN127" s="4">
        <f>VLOOKUP($U127,'2012 Def'!$B$2:$AB$33,20,0)</f>
        <v>4</v>
      </c>
      <c r="AO127" s="4">
        <f>VLOOKUP($U127,'2012 Def'!$B$2:$AB$33,21,0)</f>
        <v>6.56</v>
      </c>
      <c r="AP127" s="4">
        <f>VLOOKUP($U127,'2012 Def'!$B$2:$AB$33,22,0)</f>
        <v>6.69</v>
      </c>
      <c r="AQ127" s="4">
        <f>VLOOKUP($U127,'2012 Def'!$B$2:$AB$33,23,0)</f>
        <v>58.1</v>
      </c>
      <c r="AR127" s="4">
        <f>VLOOKUP($U127,'2012 Def'!$B$2:$AB$33,24,0)</f>
        <v>2.13</v>
      </c>
      <c r="AS127" s="4">
        <f>VLOOKUP($U127,'2012 Def'!$B$2:$AB$33,25,0)</f>
        <v>34.9</v>
      </c>
      <c r="AT127" s="4">
        <f>VLOOKUP($U127,'2012 Def'!$B$2:$AB$33,26,0)</f>
        <v>12</v>
      </c>
      <c r="AU127" s="4">
        <f>VLOOKUP($U127,'2012 Def'!$B$2:$AB$33,27,0)</f>
        <v>8.26</v>
      </c>
    </row>
    <row r="128" spans="1:47">
      <c r="A128">
        <v>10</v>
      </c>
      <c r="B128">
        <v>22</v>
      </c>
      <c r="C128">
        <v>38</v>
      </c>
      <c r="D128">
        <v>180</v>
      </c>
      <c r="E128">
        <v>2</v>
      </c>
      <c r="F128">
        <v>0</v>
      </c>
      <c r="G128">
        <v>0</v>
      </c>
      <c r="H128">
        <v>4.7</v>
      </c>
      <c r="I128">
        <v>4.7</v>
      </c>
      <c r="J128">
        <v>57.9</v>
      </c>
      <c r="K128">
        <v>48.1</v>
      </c>
      <c r="L128">
        <v>30</v>
      </c>
      <c r="M128">
        <v>80</v>
      </c>
      <c r="N128">
        <v>2.7</v>
      </c>
      <c r="O128">
        <v>6</v>
      </c>
      <c r="P128">
        <v>276</v>
      </c>
      <c r="Q128">
        <v>6</v>
      </c>
      <c r="R128">
        <v>17</v>
      </c>
      <c r="S128">
        <v>1</v>
      </c>
      <c r="T128">
        <v>3</v>
      </c>
      <c r="U128" s="2" t="s">
        <v>66</v>
      </c>
      <c r="V128" s="4">
        <f>VLOOKUP($U128,'2012 Def'!$B$2:$AB$33,2,0)</f>
        <v>16</v>
      </c>
      <c r="W128" s="4">
        <f>VLOOKUP($U128,'2012 Def'!$B$2:$AB$33,3,0)</f>
        <v>24.6</v>
      </c>
      <c r="X128" s="4">
        <f>VLOOKUP($U128,'2012 Def'!$B$2:$AB$33,4,0)</f>
        <v>379.9</v>
      </c>
      <c r="Y128" s="4">
        <f>VLOOKUP($U128,'2012 Def'!$B$2:$AB$33,5,0)</f>
        <v>64.400000000000006</v>
      </c>
      <c r="Z128" s="4">
        <f>VLOOKUP($U128,'2012 Def'!$B$2:$AB$33,6,0)</f>
        <v>5.9</v>
      </c>
      <c r="AA128" s="4">
        <f>VLOOKUP($U128,'2012 Def'!$B$2:$AB$33,7,0)</f>
        <v>1.63</v>
      </c>
      <c r="AB128" s="4">
        <f>VLOOKUP($U128,'2012 Def'!$B$2:$AB$33,8,0)</f>
        <v>0.5</v>
      </c>
      <c r="AC128" s="4">
        <f>VLOOKUP($U128,'2012 Def'!$B$2:$AB$33,9,0)</f>
        <v>20.6</v>
      </c>
      <c r="AD128" s="4">
        <f>VLOOKUP($U128,'2012 Def'!$B$2:$AB$33,10,0)</f>
        <v>25.6</v>
      </c>
      <c r="AE128" s="4">
        <f>VLOOKUP($U128,'2012 Def'!$B$2:$AB$33,11,0)</f>
        <v>39.200000000000003</v>
      </c>
      <c r="AF128" s="4">
        <f>VLOOKUP($U128,'2012 Def'!$B$2:$AB$33,12,0)</f>
        <v>297.39999999999998</v>
      </c>
      <c r="AG128" s="4">
        <f>VLOOKUP($U128,'2012 Def'!$B$2:$AB$33,13,0)</f>
        <v>1.88</v>
      </c>
      <c r="AH128" s="4">
        <f>VLOOKUP($U128,'2012 Def'!$B$2:$AB$33,14,0)</f>
        <v>1.1299999999999999</v>
      </c>
      <c r="AI128" s="4">
        <f>VLOOKUP($U128,'2012 Def'!$B$2:$AB$33,15,0)</f>
        <v>7.3</v>
      </c>
      <c r="AJ128" s="4">
        <f>VLOOKUP($U128,'2012 Def'!$B$2:$AB$33,16,0)</f>
        <v>14.1</v>
      </c>
      <c r="AK128" s="4">
        <f>VLOOKUP($U128,'2012 Def'!$B$2:$AB$33,17,0)</f>
        <v>23.6</v>
      </c>
      <c r="AL128" s="4">
        <f>VLOOKUP($U128,'2012 Def'!$B$2:$AB$33,18,0)</f>
        <v>82.5</v>
      </c>
      <c r="AM128" s="4">
        <f>VLOOKUP($U128,'2012 Def'!$B$2:$AB$33,19,0)</f>
        <v>0.81</v>
      </c>
      <c r="AN128" s="4">
        <f>VLOOKUP($U128,'2012 Def'!$B$2:$AB$33,20,0)</f>
        <v>3.5</v>
      </c>
      <c r="AO128" s="4">
        <f>VLOOKUP($U128,'2012 Def'!$B$2:$AB$33,21,0)</f>
        <v>4.6900000000000004</v>
      </c>
      <c r="AP128" s="4">
        <f>VLOOKUP($U128,'2012 Def'!$B$2:$AB$33,22,0)</f>
        <v>6.44</v>
      </c>
      <c r="AQ128" s="4">
        <f>VLOOKUP($U128,'2012 Def'!$B$2:$AB$33,23,0)</f>
        <v>53.2</v>
      </c>
      <c r="AR128" s="4">
        <f>VLOOKUP($U128,'2012 Def'!$B$2:$AB$33,24,0)</f>
        <v>1.75</v>
      </c>
      <c r="AS128" s="4">
        <f>VLOOKUP($U128,'2012 Def'!$B$2:$AB$33,25,0)</f>
        <v>32.799999999999997</v>
      </c>
      <c r="AT128" s="4">
        <f>VLOOKUP($U128,'2012 Def'!$B$2:$AB$33,26,0)</f>
        <v>12.5</v>
      </c>
      <c r="AU128" s="4">
        <f>VLOOKUP($U128,'2012 Def'!$B$2:$AB$33,27,0)</f>
        <v>1.18</v>
      </c>
    </row>
    <row r="129" spans="1:47">
      <c r="A129">
        <v>16</v>
      </c>
      <c r="B129">
        <v>22</v>
      </c>
      <c r="C129">
        <v>34</v>
      </c>
      <c r="D129">
        <v>197</v>
      </c>
      <c r="E129">
        <v>2</v>
      </c>
      <c r="F129">
        <v>3</v>
      </c>
      <c r="G129">
        <v>22</v>
      </c>
      <c r="H129">
        <v>6.4</v>
      </c>
      <c r="I129">
        <v>5.3</v>
      </c>
      <c r="J129">
        <v>64.7</v>
      </c>
      <c r="K129">
        <v>65.400000000000006</v>
      </c>
      <c r="L129">
        <v>22</v>
      </c>
      <c r="M129">
        <v>102</v>
      </c>
      <c r="N129">
        <v>4.5999999999999996</v>
      </c>
      <c r="O129">
        <v>5</v>
      </c>
      <c r="P129">
        <v>236</v>
      </c>
      <c r="Q129">
        <v>4</v>
      </c>
      <c r="R129">
        <v>13</v>
      </c>
      <c r="S129">
        <v>0</v>
      </c>
      <c r="T129">
        <v>0</v>
      </c>
      <c r="U129" s="2" t="s">
        <v>39</v>
      </c>
      <c r="V129" s="4">
        <f>VLOOKUP($U129,'2012 Def'!$B$2:$AB$33,2,0)</f>
        <v>16</v>
      </c>
      <c r="W129" s="4">
        <f>VLOOKUP($U129,'2012 Def'!$B$2:$AB$33,3,0)</f>
        <v>27.7</v>
      </c>
      <c r="X129" s="4">
        <f>VLOOKUP($U129,'2012 Def'!$B$2:$AB$33,4,0)</f>
        <v>354.5</v>
      </c>
      <c r="Y129" s="4">
        <f>VLOOKUP($U129,'2012 Def'!$B$2:$AB$33,5,0)</f>
        <v>62.2</v>
      </c>
      <c r="Z129" s="4">
        <f>VLOOKUP($U129,'2012 Def'!$B$2:$AB$33,6,0)</f>
        <v>5.7</v>
      </c>
      <c r="AA129" s="4">
        <f>VLOOKUP($U129,'2012 Def'!$B$2:$AB$33,7,0)</f>
        <v>1.19</v>
      </c>
      <c r="AB129" s="4">
        <f>VLOOKUP($U129,'2012 Def'!$B$2:$AB$33,8,0)</f>
        <v>0.5</v>
      </c>
      <c r="AC129" s="4">
        <f>VLOOKUP($U129,'2012 Def'!$B$2:$AB$33,9,0)</f>
        <v>19</v>
      </c>
      <c r="AD129" s="4">
        <f>VLOOKUP($U129,'2012 Def'!$B$2:$AB$33,10,0)</f>
        <v>21.7</v>
      </c>
      <c r="AE129" s="4">
        <f>VLOOKUP($U129,'2012 Def'!$B$2:$AB$33,11,0)</f>
        <v>32.9</v>
      </c>
      <c r="AF129" s="4">
        <f>VLOOKUP($U129,'2012 Def'!$B$2:$AB$33,12,0)</f>
        <v>235.9</v>
      </c>
      <c r="AG129" s="4">
        <f>VLOOKUP($U129,'2012 Def'!$B$2:$AB$33,13,0)</f>
        <v>1.75</v>
      </c>
      <c r="AH129" s="4">
        <f>VLOOKUP($U129,'2012 Def'!$B$2:$AB$33,14,0)</f>
        <v>0.69</v>
      </c>
      <c r="AI129" s="4">
        <f>VLOOKUP($U129,'2012 Def'!$B$2:$AB$33,15,0)</f>
        <v>6.9</v>
      </c>
      <c r="AJ129" s="4">
        <f>VLOOKUP($U129,'2012 Def'!$B$2:$AB$33,16,0)</f>
        <v>11.3</v>
      </c>
      <c r="AK129" s="4">
        <f>VLOOKUP($U129,'2012 Def'!$B$2:$AB$33,17,0)</f>
        <v>27.8</v>
      </c>
      <c r="AL129" s="4">
        <f>VLOOKUP($U129,'2012 Def'!$B$2:$AB$33,18,0)</f>
        <v>118.6</v>
      </c>
      <c r="AM129" s="4">
        <f>VLOOKUP($U129,'2012 Def'!$B$2:$AB$33,19,0)</f>
        <v>1.1299999999999999</v>
      </c>
      <c r="AN129" s="4">
        <f>VLOOKUP($U129,'2012 Def'!$B$2:$AB$33,20,0)</f>
        <v>4.3</v>
      </c>
      <c r="AO129" s="4">
        <f>VLOOKUP($U129,'2012 Def'!$B$2:$AB$33,21,0)</f>
        <v>5.94</v>
      </c>
      <c r="AP129" s="4">
        <f>VLOOKUP($U129,'2012 Def'!$B$2:$AB$33,22,0)</f>
        <v>6.31</v>
      </c>
      <c r="AQ129" s="4">
        <f>VLOOKUP($U129,'2012 Def'!$B$2:$AB$33,23,0)</f>
        <v>57.8</v>
      </c>
      <c r="AR129" s="4">
        <f>VLOOKUP($U129,'2012 Def'!$B$2:$AB$33,24,0)</f>
        <v>1.81</v>
      </c>
      <c r="AS129" s="4">
        <f>VLOOKUP($U129,'2012 Def'!$B$2:$AB$33,25,0)</f>
        <v>41.2</v>
      </c>
      <c r="AT129" s="4">
        <f>VLOOKUP($U129,'2012 Def'!$B$2:$AB$33,26,0)</f>
        <v>9.1</v>
      </c>
      <c r="AU129" s="4">
        <f>VLOOKUP($U129,'2012 Def'!$B$2:$AB$33,27,0)</f>
        <v>0.41</v>
      </c>
    </row>
    <row r="130" spans="1:47">
      <c r="A130">
        <v>13</v>
      </c>
      <c r="B130">
        <v>19</v>
      </c>
      <c r="C130">
        <v>29</v>
      </c>
      <c r="D130">
        <v>176</v>
      </c>
      <c r="E130">
        <v>1</v>
      </c>
      <c r="F130">
        <v>1</v>
      </c>
      <c r="G130">
        <v>5</v>
      </c>
      <c r="H130">
        <v>6.2</v>
      </c>
      <c r="I130">
        <v>5.9</v>
      </c>
      <c r="J130">
        <v>65.5</v>
      </c>
      <c r="K130">
        <v>67.599999999999994</v>
      </c>
      <c r="L130">
        <v>30</v>
      </c>
      <c r="M130">
        <v>113</v>
      </c>
      <c r="N130">
        <v>3.8</v>
      </c>
      <c r="O130">
        <v>1</v>
      </c>
      <c r="P130">
        <v>43</v>
      </c>
      <c r="Q130">
        <v>7</v>
      </c>
      <c r="R130">
        <v>12</v>
      </c>
      <c r="S130">
        <v>0</v>
      </c>
      <c r="T130">
        <v>0</v>
      </c>
      <c r="U130" s="2" t="s">
        <v>71</v>
      </c>
      <c r="V130" s="4">
        <f>VLOOKUP($U130,'2012 Def'!$B$2:$AB$33,2,0)</f>
        <v>16</v>
      </c>
      <c r="W130" s="4">
        <f>VLOOKUP($U130,'2012 Def'!$B$2:$AB$33,3,0)</f>
        <v>21.9</v>
      </c>
      <c r="X130" s="4">
        <f>VLOOKUP($U130,'2012 Def'!$B$2:$AB$33,4,0)</f>
        <v>326.39999999999998</v>
      </c>
      <c r="Y130" s="4">
        <f>VLOOKUP($U130,'2012 Def'!$B$2:$AB$33,5,0)</f>
        <v>63.3</v>
      </c>
      <c r="Z130" s="4">
        <f>VLOOKUP($U130,'2012 Def'!$B$2:$AB$33,6,0)</f>
        <v>5.2</v>
      </c>
      <c r="AA130" s="4">
        <f>VLOOKUP($U130,'2012 Def'!$B$2:$AB$33,7,0)</f>
        <v>1.75</v>
      </c>
      <c r="AB130" s="4">
        <f>VLOOKUP($U130,'2012 Def'!$B$2:$AB$33,8,0)</f>
        <v>0.88</v>
      </c>
      <c r="AC130" s="4">
        <f>VLOOKUP($U130,'2012 Def'!$B$2:$AB$33,9,0)</f>
        <v>19.8</v>
      </c>
      <c r="AD130" s="4">
        <f>VLOOKUP($U130,'2012 Def'!$B$2:$AB$33,10,0)</f>
        <v>21.7</v>
      </c>
      <c r="AE130" s="4">
        <f>VLOOKUP($U130,'2012 Def'!$B$2:$AB$33,11,0)</f>
        <v>35.5</v>
      </c>
      <c r="AF130" s="4">
        <f>VLOOKUP($U130,'2012 Def'!$B$2:$AB$33,12,0)</f>
        <v>230.1</v>
      </c>
      <c r="AG130" s="4">
        <f>VLOOKUP($U130,'2012 Def'!$B$2:$AB$33,13,0)</f>
        <v>1.75</v>
      </c>
      <c r="AH130" s="4">
        <f>VLOOKUP($U130,'2012 Def'!$B$2:$AB$33,14,0)</f>
        <v>0.88</v>
      </c>
      <c r="AI130" s="4">
        <f>VLOOKUP($U130,'2012 Def'!$B$2:$AB$33,15,0)</f>
        <v>6.1</v>
      </c>
      <c r="AJ130" s="4">
        <f>VLOOKUP($U130,'2012 Def'!$B$2:$AB$33,16,0)</f>
        <v>12.6</v>
      </c>
      <c r="AK130" s="4">
        <f>VLOOKUP($U130,'2012 Def'!$B$2:$AB$33,17,0)</f>
        <v>25.4</v>
      </c>
      <c r="AL130" s="4">
        <f>VLOOKUP($U130,'2012 Def'!$B$2:$AB$33,18,0)</f>
        <v>96.4</v>
      </c>
      <c r="AM130" s="4">
        <f>VLOOKUP($U130,'2012 Def'!$B$2:$AB$33,19,0)</f>
        <v>0.63</v>
      </c>
      <c r="AN130" s="4">
        <f>VLOOKUP($U130,'2012 Def'!$B$2:$AB$33,20,0)</f>
        <v>3.8</v>
      </c>
      <c r="AO130" s="4">
        <f>VLOOKUP($U130,'2012 Def'!$B$2:$AB$33,21,0)</f>
        <v>5.31</v>
      </c>
      <c r="AP130" s="4">
        <f>VLOOKUP($U130,'2012 Def'!$B$2:$AB$33,22,0)</f>
        <v>6.38</v>
      </c>
      <c r="AQ130" s="4">
        <f>VLOOKUP($U130,'2012 Def'!$B$2:$AB$33,23,0)</f>
        <v>49.9</v>
      </c>
      <c r="AR130" s="4">
        <f>VLOOKUP($U130,'2012 Def'!$B$2:$AB$33,24,0)</f>
        <v>1.88</v>
      </c>
      <c r="AS130" s="4">
        <f>VLOOKUP($U130,'2012 Def'!$B$2:$AB$33,25,0)</f>
        <v>31.3</v>
      </c>
      <c r="AT130" s="4">
        <f>VLOOKUP($U130,'2012 Def'!$B$2:$AB$33,26,0)</f>
        <v>13.7</v>
      </c>
      <c r="AU130" s="4">
        <f>VLOOKUP($U130,'2012 Def'!$B$2:$AB$33,27,0)</f>
        <v>6.66</v>
      </c>
    </row>
    <row r="131" spans="1:47">
      <c r="A131">
        <v>13</v>
      </c>
      <c r="B131">
        <v>11</v>
      </c>
      <c r="C131">
        <v>26</v>
      </c>
      <c r="D131">
        <v>148</v>
      </c>
      <c r="E131">
        <v>1</v>
      </c>
      <c r="F131">
        <v>2</v>
      </c>
      <c r="G131">
        <v>6</v>
      </c>
      <c r="H131">
        <v>5.9</v>
      </c>
      <c r="I131">
        <v>5.3</v>
      </c>
      <c r="J131">
        <v>42.3</v>
      </c>
      <c r="K131">
        <v>45</v>
      </c>
      <c r="L131">
        <v>35</v>
      </c>
      <c r="M131">
        <v>142</v>
      </c>
      <c r="N131">
        <v>4.0999999999999996</v>
      </c>
      <c r="O131">
        <v>8</v>
      </c>
      <c r="P131">
        <v>337</v>
      </c>
      <c r="Q131">
        <v>2</v>
      </c>
      <c r="R131">
        <v>13</v>
      </c>
      <c r="S131">
        <v>1</v>
      </c>
      <c r="T131">
        <v>1</v>
      </c>
      <c r="U131" s="2" t="s">
        <v>51</v>
      </c>
      <c r="V131" s="4">
        <f>VLOOKUP($U131,'2012 Def'!$B$2:$AB$33,2,0)</f>
        <v>16</v>
      </c>
      <c r="W131" s="4">
        <f>VLOOKUP($U131,'2012 Def'!$B$2:$AB$33,3,0)</f>
        <v>19.600000000000001</v>
      </c>
      <c r="X131" s="4">
        <f>VLOOKUP($U131,'2012 Def'!$B$2:$AB$33,4,0)</f>
        <v>275.8</v>
      </c>
      <c r="Y131" s="4">
        <f>VLOOKUP($U131,'2012 Def'!$B$2:$AB$33,5,0)</f>
        <v>59.4</v>
      </c>
      <c r="Z131" s="4">
        <f>VLOOKUP($U131,'2012 Def'!$B$2:$AB$33,6,0)</f>
        <v>4.5999999999999996</v>
      </c>
      <c r="AA131" s="4">
        <f>VLOOKUP($U131,'2012 Def'!$B$2:$AB$33,7,0)</f>
        <v>1.25</v>
      </c>
      <c r="AB131" s="4">
        <f>VLOOKUP($U131,'2012 Def'!$B$2:$AB$33,8,0)</f>
        <v>0.63</v>
      </c>
      <c r="AC131" s="4">
        <f>VLOOKUP($U131,'2012 Def'!$B$2:$AB$33,9,0)</f>
        <v>17.100000000000001</v>
      </c>
      <c r="AD131" s="4">
        <f>VLOOKUP($U131,'2012 Def'!$B$2:$AB$33,10,0)</f>
        <v>18.7</v>
      </c>
      <c r="AE131" s="4">
        <f>VLOOKUP($U131,'2012 Def'!$B$2:$AB$33,11,0)</f>
        <v>32.700000000000003</v>
      </c>
      <c r="AF131" s="4">
        <f>VLOOKUP($U131,'2012 Def'!$B$2:$AB$33,12,0)</f>
        <v>185.2</v>
      </c>
      <c r="AG131" s="4">
        <f>VLOOKUP($U131,'2012 Def'!$B$2:$AB$33,13,0)</f>
        <v>1.19</v>
      </c>
      <c r="AH131" s="4">
        <f>VLOOKUP($U131,'2012 Def'!$B$2:$AB$33,14,0)</f>
        <v>0.63</v>
      </c>
      <c r="AI131" s="4">
        <f>VLOOKUP($U131,'2012 Def'!$B$2:$AB$33,15,0)</f>
        <v>5.3</v>
      </c>
      <c r="AJ131" s="4">
        <f>VLOOKUP($U131,'2012 Def'!$B$2:$AB$33,16,0)</f>
        <v>10.6</v>
      </c>
      <c r="AK131" s="4">
        <f>VLOOKUP($U131,'2012 Def'!$B$2:$AB$33,17,0)</f>
        <v>24.4</v>
      </c>
      <c r="AL131" s="4">
        <f>VLOOKUP($U131,'2012 Def'!$B$2:$AB$33,18,0)</f>
        <v>90.6</v>
      </c>
      <c r="AM131" s="4">
        <f>VLOOKUP($U131,'2012 Def'!$B$2:$AB$33,19,0)</f>
        <v>0.56000000000000005</v>
      </c>
      <c r="AN131" s="4">
        <f>VLOOKUP($U131,'2012 Def'!$B$2:$AB$33,20,0)</f>
        <v>3.7</v>
      </c>
      <c r="AO131" s="4">
        <f>VLOOKUP($U131,'2012 Def'!$B$2:$AB$33,21,0)</f>
        <v>4.88</v>
      </c>
      <c r="AP131" s="4">
        <f>VLOOKUP($U131,'2012 Def'!$B$2:$AB$33,22,0)</f>
        <v>6.25</v>
      </c>
      <c r="AQ131" s="4">
        <f>VLOOKUP($U131,'2012 Def'!$B$2:$AB$33,23,0)</f>
        <v>55.1</v>
      </c>
      <c r="AR131" s="4">
        <f>VLOOKUP($U131,'2012 Def'!$B$2:$AB$33,24,0)</f>
        <v>1.63</v>
      </c>
      <c r="AS131" s="4">
        <f>VLOOKUP($U131,'2012 Def'!$B$2:$AB$33,25,0)</f>
        <v>30.8</v>
      </c>
      <c r="AT131" s="4">
        <f>VLOOKUP($U131,'2012 Def'!$B$2:$AB$33,26,0)</f>
        <v>10.4</v>
      </c>
      <c r="AU131" s="4">
        <f>VLOOKUP($U131,'2012 Def'!$B$2:$AB$33,27,0)</f>
        <v>3.93</v>
      </c>
    </row>
    <row r="132" spans="1:47">
      <c r="A132">
        <v>6</v>
      </c>
      <c r="B132">
        <v>17</v>
      </c>
      <c r="C132">
        <v>30</v>
      </c>
      <c r="D132">
        <v>171</v>
      </c>
      <c r="E132">
        <v>0</v>
      </c>
      <c r="F132">
        <v>4</v>
      </c>
      <c r="G132">
        <v>17</v>
      </c>
      <c r="H132">
        <v>6.3</v>
      </c>
      <c r="I132">
        <v>5</v>
      </c>
      <c r="J132">
        <v>56.7</v>
      </c>
      <c r="K132">
        <v>73.099999999999994</v>
      </c>
      <c r="L132">
        <v>26</v>
      </c>
      <c r="M132">
        <v>113</v>
      </c>
      <c r="N132">
        <v>4.3</v>
      </c>
      <c r="O132">
        <v>7</v>
      </c>
      <c r="P132">
        <v>356</v>
      </c>
      <c r="Q132">
        <v>1</v>
      </c>
      <c r="R132">
        <v>11</v>
      </c>
      <c r="S132">
        <v>0</v>
      </c>
      <c r="T132">
        <v>1</v>
      </c>
      <c r="U132" s="2" t="s">
        <v>53</v>
      </c>
      <c r="V132" s="4">
        <f>VLOOKUP($U132,'2012 Def'!$B$2:$AB$33,2,0)</f>
        <v>16</v>
      </c>
      <c r="W132" s="4">
        <f>VLOOKUP($U132,'2012 Def'!$B$2:$AB$33,3,0)</f>
        <v>20</v>
      </c>
      <c r="X132" s="4">
        <f>VLOOKUP($U132,'2012 Def'!$B$2:$AB$33,4,0)</f>
        <v>319.7</v>
      </c>
      <c r="Y132" s="4">
        <f>VLOOKUP($U132,'2012 Def'!$B$2:$AB$33,5,0)</f>
        <v>64.599999999999994</v>
      </c>
      <c r="Z132" s="4">
        <f>VLOOKUP($U132,'2012 Def'!$B$2:$AB$33,6,0)</f>
        <v>4.9000000000000004</v>
      </c>
      <c r="AA132" s="4">
        <f>VLOOKUP($U132,'2012 Def'!$B$2:$AB$33,7,0)</f>
        <v>1.88</v>
      </c>
      <c r="AB132" s="4">
        <f>VLOOKUP($U132,'2012 Def'!$B$2:$AB$33,8,0)</f>
        <v>1</v>
      </c>
      <c r="AC132" s="4">
        <f>VLOOKUP($U132,'2012 Def'!$B$2:$AB$33,9,0)</f>
        <v>19.2</v>
      </c>
      <c r="AD132" s="4">
        <f>VLOOKUP($U132,'2012 Def'!$B$2:$AB$33,10,0)</f>
        <v>21.6</v>
      </c>
      <c r="AE132" s="4">
        <f>VLOOKUP($U132,'2012 Def'!$B$2:$AB$33,11,0)</f>
        <v>35</v>
      </c>
      <c r="AF132" s="4">
        <f>VLOOKUP($U132,'2012 Def'!$B$2:$AB$33,12,0)</f>
        <v>212.5</v>
      </c>
      <c r="AG132" s="4">
        <f>VLOOKUP($U132,'2012 Def'!$B$2:$AB$33,13,0)</f>
        <v>1</v>
      </c>
      <c r="AH132" s="4">
        <f>VLOOKUP($U132,'2012 Def'!$B$2:$AB$33,14,0)</f>
        <v>0.88</v>
      </c>
      <c r="AI132" s="4">
        <f>VLOOKUP($U132,'2012 Def'!$B$2:$AB$33,15,0)</f>
        <v>5.6</v>
      </c>
      <c r="AJ132" s="4">
        <f>VLOOKUP($U132,'2012 Def'!$B$2:$AB$33,16,0)</f>
        <v>11.4</v>
      </c>
      <c r="AK132" s="4">
        <f>VLOOKUP($U132,'2012 Def'!$B$2:$AB$33,17,0)</f>
        <v>26.4</v>
      </c>
      <c r="AL132" s="4">
        <f>VLOOKUP($U132,'2012 Def'!$B$2:$AB$33,18,0)</f>
        <v>107.2</v>
      </c>
      <c r="AM132" s="4">
        <f>VLOOKUP($U132,'2012 Def'!$B$2:$AB$33,19,0)</f>
        <v>0.81</v>
      </c>
      <c r="AN132" s="4">
        <f>VLOOKUP($U132,'2012 Def'!$B$2:$AB$33,20,0)</f>
        <v>4.0999999999999996</v>
      </c>
      <c r="AO132" s="4">
        <f>VLOOKUP($U132,'2012 Def'!$B$2:$AB$33,21,0)</f>
        <v>6.19</v>
      </c>
      <c r="AP132" s="4">
        <f>VLOOKUP($U132,'2012 Def'!$B$2:$AB$33,22,0)</f>
        <v>5.63</v>
      </c>
      <c r="AQ132" s="4">
        <f>VLOOKUP($U132,'2012 Def'!$B$2:$AB$33,23,0)</f>
        <v>48.7</v>
      </c>
      <c r="AR132" s="4">
        <f>VLOOKUP($U132,'2012 Def'!$B$2:$AB$33,24,0)</f>
        <v>1.56</v>
      </c>
      <c r="AS132" s="4">
        <f>VLOOKUP($U132,'2012 Def'!$B$2:$AB$33,25,0)</f>
        <v>29.3</v>
      </c>
      <c r="AT132" s="4">
        <f>VLOOKUP($U132,'2012 Def'!$B$2:$AB$33,26,0)</f>
        <v>14.1</v>
      </c>
      <c r="AU132" s="4">
        <f>VLOOKUP($U132,'2012 Def'!$B$2:$AB$33,27,0)</f>
        <v>12</v>
      </c>
    </row>
    <row r="133" spans="1:47">
      <c r="A133">
        <v>9</v>
      </c>
      <c r="B133">
        <v>13</v>
      </c>
      <c r="C133">
        <v>26</v>
      </c>
      <c r="D133">
        <v>116</v>
      </c>
      <c r="E133">
        <v>1</v>
      </c>
      <c r="F133">
        <v>2</v>
      </c>
      <c r="G133">
        <v>10</v>
      </c>
      <c r="H133">
        <v>4.8</v>
      </c>
      <c r="I133">
        <v>4.0999999999999996</v>
      </c>
      <c r="J133">
        <v>50</v>
      </c>
      <c r="K133">
        <v>46.3</v>
      </c>
      <c r="L133">
        <v>31</v>
      </c>
      <c r="M133">
        <v>148</v>
      </c>
      <c r="N133">
        <v>4.8</v>
      </c>
      <c r="O133">
        <v>6</v>
      </c>
      <c r="P133">
        <v>272</v>
      </c>
      <c r="Q133">
        <v>3</v>
      </c>
      <c r="R133">
        <v>14</v>
      </c>
      <c r="S133">
        <v>0</v>
      </c>
      <c r="T133">
        <v>0</v>
      </c>
      <c r="U133" s="2" t="s">
        <v>44</v>
      </c>
      <c r="V133" s="4">
        <f>VLOOKUP($U133,'2012 Def'!$B$2:$AB$33,2,0)</f>
        <v>16</v>
      </c>
      <c r="W133" s="4">
        <f>VLOOKUP($U133,'2012 Def'!$B$2:$AB$33,3,0)</f>
        <v>18.100000000000001</v>
      </c>
      <c r="X133" s="4">
        <f>VLOOKUP($U133,'2012 Def'!$B$2:$AB$33,4,0)</f>
        <v>290.8</v>
      </c>
      <c r="Y133" s="4">
        <f>VLOOKUP($U133,'2012 Def'!$B$2:$AB$33,5,0)</f>
        <v>63.4</v>
      </c>
      <c r="Z133" s="4">
        <f>VLOOKUP($U133,'2012 Def'!$B$2:$AB$33,6,0)</f>
        <v>4.5999999999999996</v>
      </c>
      <c r="AA133" s="4">
        <f>VLOOKUP($U133,'2012 Def'!$B$2:$AB$33,7,0)</f>
        <v>1.5</v>
      </c>
      <c r="AB133" s="4">
        <f>VLOOKUP($U133,'2012 Def'!$B$2:$AB$33,8,0)</f>
        <v>0.5</v>
      </c>
      <c r="AC133" s="4">
        <f>VLOOKUP($U133,'2012 Def'!$B$2:$AB$33,9,0)</f>
        <v>17.899999999999999</v>
      </c>
      <c r="AD133" s="4">
        <f>VLOOKUP($U133,'2012 Def'!$B$2:$AB$33,10,0)</f>
        <v>20.100000000000001</v>
      </c>
      <c r="AE133" s="4">
        <f>VLOOKUP($U133,'2012 Def'!$B$2:$AB$33,11,0)</f>
        <v>34.9</v>
      </c>
      <c r="AF133" s="4">
        <f>VLOOKUP($U133,'2012 Def'!$B$2:$AB$33,12,0)</f>
        <v>199.6</v>
      </c>
      <c r="AG133" s="4">
        <f>VLOOKUP($U133,'2012 Def'!$B$2:$AB$33,13,0)</f>
        <v>1.56</v>
      </c>
      <c r="AH133" s="4">
        <f>VLOOKUP($U133,'2012 Def'!$B$2:$AB$33,14,0)</f>
        <v>1</v>
      </c>
      <c r="AI133" s="4">
        <f>VLOOKUP($U133,'2012 Def'!$B$2:$AB$33,15,0)</f>
        <v>5.2</v>
      </c>
      <c r="AJ133" s="4">
        <f>VLOOKUP($U133,'2012 Def'!$B$2:$AB$33,16,0)</f>
        <v>11.4</v>
      </c>
      <c r="AK133" s="4">
        <f>VLOOKUP($U133,'2012 Def'!$B$2:$AB$33,17,0)</f>
        <v>25.3</v>
      </c>
      <c r="AL133" s="4">
        <f>VLOOKUP($U133,'2012 Def'!$B$2:$AB$33,18,0)</f>
        <v>91.1</v>
      </c>
      <c r="AM133" s="4">
        <f>VLOOKUP($U133,'2012 Def'!$B$2:$AB$33,19,0)</f>
        <v>0.31</v>
      </c>
      <c r="AN133" s="4">
        <f>VLOOKUP($U133,'2012 Def'!$B$2:$AB$33,20,0)</f>
        <v>3.6</v>
      </c>
      <c r="AO133" s="4">
        <f>VLOOKUP($U133,'2012 Def'!$B$2:$AB$33,21,0)</f>
        <v>4.5599999999999996</v>
      </c>
      <c r="AP133" s="4">
        <f>VLOOKUP($U133,'2012 Def'!$B$2:$AB$33,22,0)</f>
        <v>7.69</v>
      </c>
      <c r="AQ133" s="4">
        <f>VLOOKUP($U133,'2012 Def'!$B$2:$AB$33,23,0)</f>
        <v>59.4</v>
      </c>
      <c r="AR133" s="4">
        <f>VLOOKUP($U133,'2012 Def'!$B$2:$AB$33,24,0)</f>
        <v>1.94</v>
      </c>
      <c r="AS133" s="4">
        <f>VLOOKUP($U133,'2012 Def'!$B$2:$AB$33,25,0)</f>
        <v>26.9</v>
      </c>
      <c r="AT133" s="4">
        <f>VLOOKUP($U133,'2012 Def'!$B$2:$AB$33,26,0)</f>
        <v>11.9</v>
      </c>
      <c r="AU133" s="4">
        <f>VLOOKUP($U133,'2012 Def'!$B$2:$AB$33,27,0)</f>
        <v>8.7799999999999994</v>
      </c>
    </row>
    <row r="134" spans="1:47">
      <c r="A134">
        <v>27</v>
      </c>
      <c r="B134">
        <v>19</v>
      </c>
      <c r="C134">
        <v>23</v>
      </c>
      <c r="D134">
        <v>197</v>
      </c>
      <c r="E134">
        <v>0</v>
      </c>
      <c r="F134">
        <v>1</v>
      </c>
      <c r="G134">
        <v>4</v>
      </c>
      <c r="H134">
        <v>8.6999999999999993</v>
      </c>
      <c r="I134">
        <v>8.1999999999999993</v>
      </c>
      <c r="J134">
        <v>82.6</v>
      </c>
      <c r="K134">
        <v>131.30000000000001</v>
      </c>
      <c r="L134">
        <v>43</v>
      </c>
      <c r="M134">
        <v>158</v>
      </c>
      <c r="N134">
        <v>3.7</v>
      </c>
      <c r="O134">
        <v>3</v>
      </c>
      <c r="P134">
        <v>128</v>
      </c>
      <c r="Q134">
        <v>6</v>
      </c>
      <c r="R134">
        <v>14</v>
      </c>
      <c r="S134">
        <v>3</v>
      </c>
      <c r="T134">
        <v>3</v>
      </c>
      <c r="U134" s="2" t="s">
        <v>65</v>
      </c>
      <c r="V134" s="4">
        <f>VLOOKUP($U134,'2012 Def'!$B$2:$AB$33,2,0)</f>
        <v>16</v>
      </c>
      <c r="W134" s="4">
        <f>VLOOKUP($U134,'2012 Def'!$B$2:$AB$33,3,0)</f>
        <v>22.7</v>
      </c>
      <c r="X134" s="4">
        <f>VLOOKUP($U134,'2012 Def'!$B$2:$AB$33,4,0)</f>
        <v>333.1</v>
      </c>
      <c r="Y134" s="4">
        <f>VLOOKUP($U134,'2012 Def'!$B$2:$AB$33,5,0)</f>
        <v>63.1</v>
      </c>
      <c r="Z134" s="4">
        <f>VLOOKUP($U134,'2012 Def'!$B$2:$AB$33,6,0)</f>
        <v>5.3</v>
      </c>
      <c r="AA134" s="4">
        <f>VLOOKUP($U134,'2012 Def'!$B$2:$AB$33,7,0)</f>
        <v>1.44</v>
      </c>
      <c r="AB134" s="4">
        <f>VLOOKUP($U134,'2012 Def'!$B$2:$AB$33,8,0)</f>
        <v>0.75</v>
      </c>
      <c r="AC134" s="4">
        <f>VLOOKUP($U134,'2012 Def'!$B$2:$AB$33,9,0)</f>
        <v>20.399999999999999</v>
      </c>
      <c r="AD134" s="4">
        <f>VLOOKUP($U134,'2012 Def'!$B$2:$AB$33,10,0)</f>
        <v>23.2</v>
      </c>
      <c r="AE134" s="4">
        <f>VLOOKUP($U134,'2012 Def'!$B$2:$AB$33,11,0)</f>
        <v>34.700000000000003</v>
      </c>
      <c r="AF134" s="4">
        <f>VLOOKUP($U134,'2012 Def'!$B$2:$AB$33,12,0)</f>
        <v>223</v>
      </c>
      <c r="AG134" s="4">
        <f>VLOOKUP($U134,'2012 Def'!$B$2:$AB$33,13,0)</f>
        <v>1.38</v>
      </c>
      <c r="AH134" s="4">
        <f>VLOOKUP($U134,'2012 Def'!$B$2:$AB$33,14,0)</f>
        <v>0.69</v>
      </c>
      <c r="AI134" s="4">
        <f>VLOOKUP($U134,'2012 Def'!$B$2:$AB$33,15,0)</f>
        <v>6</v>
      </c>
      <c r="AJ134" s="4">
        <f>VLOOKUP($U134,'2012 Def'!$B$2:$AB$33,16,0)</f>
        <v>12.3</v>
      </c>
      <c r="AK134" s="4">
        <f>VLOOKUP($U134,'2012 Def'!$B$2:$AB$33,17,0)</f>
        <v>26</v>
      </c>
      <c r="AL134" s="4">
        <f>VLOOKUP($U134,'2012 Def'!$B$2:$AB$33,18,0)</f>
        <v>110.1</v>
      </c>
      <c r="AM134" s="4">
        <f>VLOOKUP($U134,'2012 Def'!$B$2:$AB$33,19,0)</f>
        <v>0.69</v>
      </c>
      <c r="AN134" s="4">
        <f>VLOOKUP($U134,'2012 Def'!$B$2:$AB$33,20,0)</f>
        <v>4.2</v>
      </c>
      <c r="AO134" s="4">
        <f>VLOOKUP($U134,'2012 Def'!$B$2:$AB$33,21,0)</f>
        <v>6.13</v>
      </c>
      <c r="AP134" s="4">
        <f>VLOOKUP($U134,'2012 Def'!$B$2:$AB$33,22,0)</f>
        <v>5.38</v>
      </c>
      <c r="AQ134" s="4">
        <f>VLOOKUP($U134,'2012 Def'!$B$2:$AB$33,23,0)</f>
        <v>44.4</v>
      </c>
      <c r="AR134" s="4">
        <f>VLOOKUP($U134,'2012 Def'!$B$2:$AB$33,24,0)</f>
        <v>2</v>
      </c>
      <c r="AS134" s="4">
        <f>VLOOKUP($U134,'2012 Def'!$B$2:$AB$33,25,0)</f>
        <v>38.6</v>
      </c>
      <c r="AT134" s="4">
        <f>VLOOKUP($U134,'2012 Def'!$B$2:$AB$33,26,0)</f>
        <v>11.9</v>
      </c>
      <c r="AU134" s="4">
        <f>VLOOKUP($U134,'2012 Def'!$B$2:$AB$33,27,0)</f>
        <v>2.56</v>
      </c>
    </row>
    <row r="135" spans="1:47">
      <c r="A135">
        <v>7</v>
      </c>
      <c r="B135">
        <v>10</v>
      </c>
      <c r="C135">
        <v>21</v>
      </c>
      <c r="D135">
        <v>130</v>
      </c>
      <c r="E135">
        <v>1</v>
      </c>
      <c r="F135">
        <v>5</v>
      </c>
      <c r="G135">
        <v>29</v>
      </c>
      <c r="H135">
        <v>7.6</v>
      </c>
      <c r="I135">
        <v>5</v>
      </c>
      <c r="J135">
        <v>47.6</v>
      </c>
      <c r="K135">
        <v>47.7</v>
      </c>
      <c r="L135">
        <v>26</v>
      </c>
      <c r="M135">
        <v>180</v>
      </c>
      <c r="N135">
        <v>6.9</v>
      </c>
      <c r="O135">
        <v>7</v>
      </c>
      <c r="P135">
        <v>336</v>
      </c>
      <c r="Q135">
        <v>1</v>
      </c>
      <c r="R135">
        <v>11</v>
      </c>
      <c r="S135">
        <v>0</v>
      </c>
      <c r="T135">
        <v>1</v>
      </c>
      <c r="U135" s="2" t="s">
        <v>54</v>
      </c>
      <c r="V135" s="4">
        <f>VLOOKUP($U135,'2012 Def'!$B$2:$AB$33,2,0)</f>
        <v>16</v>
      </c>
      <c r="W135" s="4">
        <f>VLOOKUP($U135,'2012 Def'!$B$2:$AB$33,3,0)</f>
        <v>23</v>
      </c>
      <c r="X135" s="4">
        <f>VLOOKUP($U135,'2012 Def'!$B$2:$AB$33,4,0)</f>
        <v>363.8</v>
      </c>
      <c r="Y135" s="4">
        <f>VLOOKUP($U135,'2012 Def'!$B$2:$AB$33,5,0)</f>
        <v>68.400000000000006</v>
      </c>
      <c r="Z135" s="4">
        <f>VLOOKUP($U135,'2012 Def'!$B$2:$AB$33,6,0)</f>
        <v>5.3</v>
      </c>
      <c r="AA135" s="4">
        <f>VLOOKUP($U135,'2012 Def'!$B$2:$AB$33,7,0)</f>
        <v>1.81</v>
      </c>
      <c r="AB135" s="4">
        <f>VLOOKUP($U135,'2012 Def'!$B$2:$AB$33,8,0)</f>
        <v>0.75</v>
      </c>
      <c r="AC135" s="4">
        <f>VLOOKUP($U135,'2012 Def'!$B$2:$AB$33,9,0)</f>
        <v>21.6</v>
      </c>
      <c r="AD135" s="4">
        <f>VLOOKUP($U135,'2012 Def'!$B$2:$AB$33,10,0)</f>
        <v>23.6</v>
      </c>
      <c r="AE135" s="4">
        <f>VLOOKUP($U135,'2012 Def'!$B$2:$AB$33,11,0)</f>
        <v>37.5</v>
      </c>
      <c r="AF135" s="4">
        <f>VLOOKUP($U135,'2012 Def'!$B$2:$AB$33,12,0)</f>
        <v>245.2</v>
      </c>
      <c r="AG135" s="4">
        <f>VLOOKUP($U135,'2012 Def'!$B$2:$AB$33,13,0)</f>
        <v>1.69</v>
      </c>
      <c r="AH135" s="4">
        <f>VLOOKUP($U135,'2012 Def'!$B$2:$AB$33,14,0)</f>
        <v>1.06</v>
      </c>
      <c r="AI135" s="4">
        <f>VLOOKUP($U135,'2012 Def'!$B$2:$AB$33,15,0)</f>
        <v>6.1</v>
      </c>
      <c r="AJ135" s="4">
        <f>VLOOKUP($U135,'2012 Def'!$B$2:$AB$33,16,0)</f>
        <v>12.7</v>
      </c>
      <c r="AK135" s="4">
        <f>VLOOKUP($U135,'2012 Def'!$B$2:$AB$33,17,0)</f>
        <v>28.6</v>
      </c>
      <c r="AL135" s="4">
        <f>VLOOKUP($U135,'2012 Def'!$B$2:$AB$33,18,0)</f>
        <v>118.6</v>
      </c>
      <c r="AM135" s="4">
        <f>VLOOKUP($U135,'2012 Def'!$B$2:$AB$33,19,0)</f>
        <v>0.88</v>
      </c>
      <c r="AN135" s="4">
        <f>VLOOKUP($U135,'2012 Def'!$B$2:$AB$33,20,0)</f>
        <v>4.2</v>
      </c>
      <c r="AO135" s="4">
        <f>VLOOKUP($U135,'2012 Def'!$B$2:$AB$33,21,0)</f>
        <v>6.5</v>
      </c>
      <c r="AP135" s="4">
        <f>VLOOKUP($U135,'2012 Def'!$B$2:$AB$33,22,0)</f>
        <v>7.5</v>
      </c>
      <c r="AQ135" s="4">
        <f>VLOOKUP($U135,'2012 Def'!$B$2:$AB$33,23,0)</f>
        <v>63</v>
      </c>
      <c r="AR135" s="4">
        <f>VLOOKUP($U135,'2012 Def'!$B$2:$AB$33,24,0)</f>
        <v>2.38</v>
      </c>
      <c r="AS135" s="4">
        <f>VLOOKUP($U135,'2012 Def'!$B$2:$AB$33,25,0)</f>
        <v>30.7</v>
      </c>
      <c r="AT135" s="4">
        <f>VLOOKUP($U135,'2012 Def'!$B$2:$AB$33,26,0)</f>
        <v>14.6</v>
      </c>
      <c r="AU135" s="4">
        <f>VLOOKUP($U135,'2012 Def'!$B$2:$AB$33,27,0)</f>
        <v>5.24</v>
      </c>
    </row>
    <row r="136" spans="1:47">
      <c r="A136">
        <v>0</v>
      </c>
      <c r="B136">
        <v>18</v>
      </c>
      <c r="C136">
        <v>32</v>
      </c>
      <c r="D136">
        <v>109</v>
      </c>
      <c r="E136">
        <v>1</v>
      </c>
      <c r="F136">
        <v>4</v>
      </c>
      <c r="G136">
        <v>27</v>
      </c>
      <c r="H136">
        <v>4.3</v>
      </c>
      <c r="I136">
        <v>3</v>
      </c>
      <c r="J136">
        <v>56.3</v>
      </c>
      <c r="K136">
        <v>50.1</v>
      </c>
      <c r="L136">
        <v>10</v>
      </c>
      <c r="M136">
        <v>10</v>
      </c>
      <c r="N136">
        <v>1</v>
      </c>
      <c r="O136">
        <v>7</v>
      </c>
      <c r="P136">
        <v>383</v>
      </c>
      <c r="Q136">
        <v>1</v>
      </c>
      <c r="R136">
        <v>12</v>
      </c>
      <c r="S136">
        <v>0</v>
      </c>
      <c r="T136">
        <v>3</v>
      </c>
      <c r="U136" s="2" t="s">
        <v>39</v>
      </c>
      <c r="V136" s="4">
        <f>VLOOKUP($U136,'2012 Def'!$B$2:$AB$33,2,0)</f>
        <v>16</v>
      </c>
      <c r="W136" s="4">
        <f>VLOOKUP($U136,'2012 Def'!$B$2:$AB$33,3,0)</f>
        <v>27.7</v>
      </c>
      <c r="X136" s="4">
        <f>VLOOKUP($U136,'2012 Def'!$B$2:$AB$33,4,0)</f>
        <v>354.5</v>
      </c>
      <c r="Y136" s="4">
        <f>VLOOKUP($U136,'2012 Def'!$B$2:$AB$33,5,0)</f>
        <v>62.2</v>
      </c>
      <c r="Z136" s="4">
        <f>VLOOKUP($U136,'2012 Def'!$B$2:$AB$33,6,0)</f>
        <v>5.7</v>
      </c>
      <c r="AA136" s="4">
        <f>VLOOKUP($U136,'2012 Def'!$B$2:$AB$33,7,0)</f>
        <v>1.19</v>
      </c>
      <c r="AB136" s="4">
        <f>VLOOKUP($U136,'2012 Def'!$B$2:$AB$33,8,0)</f>
        <v>0.5</v>
      </c>
      <c r="AC136" s="4">
        <f>VLOOKUP($U136,'2012 Def'!$B$2:$AB$33,9,0)</f>
        <v>19</v>
      </c>
      <c r="AD136" s="4">
        <f>VLOOKUP($U136,'2012 Def'!$B$2:$AB$33,10,0)</f>
        <v>21.7</v>
      </c>
      <c r="AE136" s="4">
        <f>VLOOKUP($U136,'2012 Def'!$B$2:$AB$33,11,0)</f>
        <v>32.9</v>
      </c>
      <c r="AF136" s="4">
        <f>VLOOKUP($U136,'2012 Def'!$B$2:$AB$33,12,0)</f>
        <v>235.9</v>
      </c>
      <c r="AG136" s="4">
        <f>VLOOKUP($U136,'2012 Def'!$B$2:$AB$33,13,0)</f>
        <v>1.75</v>
      </c>
      <c r="AH136" s="4">
        <f>VLOOKUP($U136,'2012 Def'!$B$2:$AB$33,14,0)</f>
        <v>0.69</v>
      </c>
      <c r="AI136" s="4">
        <f>VLOOKUP($U136,'2012 Def'!$B$2:$AB$33,15,0)</f>
        <v>6.9</v>
      </c>
      <c r="AJ136" s="4">
        <f>VLOOKUP($U136,'2012 Def'!$B$2:$AB$33,16,0)</f>
        <v>11.3</v>
      </c>
      <c r="AK136" s="4">
        <f>VLOOKUP($U136,'2012 Def'!$B$2:$AB$33,17,0)</f>
        <v>27.8</v>
      </c>
      <c r="AL136" s="4">
        <f>VLOOKUP($U136,'2012 Def'!$B$2:$AB$33,18,0)</f>
        <v>118.6</v>
      </c>
      <c r="AM136" s="4">
        <f>VLOOKUP($U136,'2012 Def'!$B$2:$AB$33,19,0)</f>
        <v>1.1299999999999999</v>
      </c>
      <c r="AN136" s="4">
        <f>VLOOKUP($U136,'2012 Def'!$B$2:$AB$33,20,0)</f>
        <v>4.3</v>
      </c>
      <c r="AO136" s="4">
        <f>VLOOKUP($U136,'2012 Def'!$B$2:$AB$33,21,0)</f>
        <v>5.94</v>
      </c>
      <c r="AP136" s="4">
        <f>VLOOKUP($U136,'2012 Def'!$B$2:$AB$33,22,0)</f>
        <v>6.31</v>
      </c>
      <c r="AQ136" s="4">
        <f>VLOOKUP($U136,'2012 Def'!$B$2:$AB$33,23,0)</f>
        <v>57.8</v>
      </c>
      <c r="AR136" s="4">
        <f>VLOOKUP($U136,'2012 Def'!$B$2:$AB$33,24,0)</f>
        <v>1.81</v>
      </c>
      <c r="AS136" s="4">
        <f>VLOOKUP($U136,'2012 Def'!$B$2:$AB$33,25,0)</f>
        <v>41.2</v>
      </c>
      <c r="AT136" s="4">
        <f>VLOOKUP($U136,'2012 Def'!$B$2:$AB$33,26,0)</f>
        <v>9.1</v>
      </c>
      <c r="AU136" s="4">
        <f>VLOOKUP($U136,'2012 Def'!$B$2:$AB$33,27,0)</f>
        <v>0.41</v>
      </c>
    </row>
    <row r="137" spans="1:47">
      <c r="A137">
        <v>13</v>
      </c>
      <c r="B137">
        <v>10</v>
      </c>
      <c r="C137">
        <v>22</v>
      </c>
      <c r="D137">
        <v>155</v>
      </c>
      <c r="E137">
        <v>2</v>
      </c>
      <c r="F137">
        <v>1</v>
      </c>
      <c r="G137">
        <v>7</v>
      </c>
      <c r="H137">
        <v>7.4</v>
      </c>
      <c r="I137">
        <v>6.7</v>
      </c>
      <c r="J137">
        <v>45.5</v>
      </c>
      <c r="K137">
        <v>31.4</v>
      </c>
      <c r="L137">
        <v>44</v>
      </c>
      <c r="M137">
        <v>352</v>
      </c>
      <c r="N137">
        <v>8</v>
      </c>
      <c r="O137">
        <v>3</v>
      </c>
      <c r="P137">
        <v>138</v>
      </c>
      <c r="Q137">
        <v>2</v>
      </c>
      <c r="R137">
        <v>10</v>
      </c>
      <c r="S137">
        <v>0</v>
      </c>
      <c r="T137">
        <v>1</v>
      </c>
      <c r="U137" s="2" t="s">
        <v>42</v>
      </c>
      <c r="V137" s="4">
        <f>VLOOKUP($U137,'2012 Def'!$B$2:$AB$33,2,0)</f>
        <v>16</v>
      </c>
      <c r="W137" s="4">
        <f>VLOOKUP($U137,'2012 Def'!$B$2:$AB$33,3,0)</f>
        <v>24.2</v>
      </c>
      <c r="X137" s="4">
        <f>VLOOKUP($U137,'2012 Def'!$B$2:$AB$33,4,0)</f>
        <v>374.3</v>
      </c>
      <c r="Y137" s="4">
        <f>VLOOKUP($U137,'2012 Def'!$B$2:$AB$33,5,0)</f>
        <v>62.2</v>
      </c>
      <c r="Z137" s="4">
        <f>VLOOKUP($U137,'2012 Def'!$B$2:$AB$33,6,0)</f>
        <v>6</v>
      </c>
      <c r="AA137" s="4">
        <f>VLOOKUP($U137,'2012 Def'!$B$2:$AB$33,7,0)</f>
        <v>0.94</v>
      </c>
      <c r="AB137" s="4">
        <f>VLOOKUP($U137,'2012 Def'!$B$2:$AB$33,8,0)</f>
        <v>0.19</v>
      </c>
      <c r="AC137" s="4">
        <f>VLOOKUP($U137,'2012 Def'!$B$2:$AB$33,9,0)</f>
        <v>20.3</v>
      </c>
      <c r="AD137" s="4">
        <f>VLOOKUP($U137,'2012 Def'!$B$2:$AB$33,10,0)</f>
        <v>20.9</v>
      </c>
      <c r="AE137" s="4">
        <f>VLOOKUP($U137,'2012 Def'!$B$2:$AB$33,11,0)</f>
        <v>33.4</v>
      </c>
      <c r="AF137" s="4">
        <f>VLOOKUP($U137,'2012 Def'!$B$2:$AB$33,12,0)</f>
        <v>236.8</v>
      </c>
      <c r="AG137" s="4">
        <f>VLOOKUP($U137,'2012 Def'!$B$2:$AB$33,13,0)</f>
        <v>1.44</v>
      </c>
      <c r="AH137" s="4">
        <f>VLOOKUP($U137,'2012 Def'!$B$2:$AB$33,14,0)</f>
        <v>0.75</v>
      </c>
      <c r="AI137" s="4">
        <f>VLOOKUP($U137,'2012 Def'!$B$2:$AB$33,15,0)</f>
        <v>6.7</v>
      </c>
      <c r="AJ137" s="4">
        <f>VLOOKUP($U137,'2012 Def'!$B$2:$AB$33,16,0)</f>
        <v>11.9</v>
      </c>
      <c r="AK137" s="4">
        <f>VLOOKUP($U137,'2012 Def'!$B$2:$AB$33,17,0)</f>
        <v>26.8</v>
      </c>
      <c r="AL137" s="4">
        <f>VLOOKUP($U137,'2012 Def'!$B$2:$AB$33,18,0)</f>
        <v>137.5</v>
      </c>
      <c r="AM137" s="4">
        <f>VLOOKUP($U137,'2012 Def'!$B$2:$AB$33,19,0)</f>
        <v>0.88</v>
      </c>
      <c r="AN137" s="4">
        <f>VLOOKUP($U137,'2012 Def'!$B$2:$AB$33,20,0)</f>
        <v>5.0999999999999996</v>
      </c>
      <c r="AO137" s="4">
        <f>VLOOKUP($U137,'2012 Def'!$B$2:$AB$33,21,0)</f>
        <v>6.38</v>
      </c>
      <c r="AP137" s="4">
        <f>VLOOKUP($U137,'2012 Def'!$B$2:$AB$33,22,0)</f>
        <v>8</v>
      </c>
      <c r="AQ137" s="4">
        <f>VLOOKUP($U137,'2012 Def'!$B$2:$AB$33,23,0)</f>
        <v>75.5</v>
      </c>
      <c r="AR137" s="4">
        <f>VLOOKUP($U137,'2012 Def'!$B$2:$AB$33,24,0)</f>
        <v>2.06</v>
      </c>
      <c r="AS137" s="4">
        <f>VLOOKUP($U137,'2012 Def'!$B$2:$AB$33,25,0)</f>
        <v>38.299999999999997</v>
      </c>
      <c r="AT137" s="4">
        <f>VLOOKUP($U137,'2012 Def'!$B$2:$AB$33,26,0)</f>
        <v>8.3000000000000007</v>
      </c>
      <c r="AU137" s="4">
        <f>VLOOKUP($U137,'2012 Def'!$B$2:$AB$33,27,0)</f>
        <v>-2.5499999999999998</v>
      </c>
    </row>
    <row r="138" spans="1:47">
      <c r="A138">
        <v>3</v>
      </c>
      <c r="B138">
        <v>7</v>
      </c>
      <c r="C138">
        <v>16</v>
      </c>
      <c r="D138">
        <v>26</v>
      </c>
      <c r="E138">
        <v>0</v>
      </c>
      <c r="F138">
        <v>4</v>
      </c>
      <c r="G138">
        <v>23</v>
      </c>
      <c r="H138">
        <v>3.1</v>
      </c>
      <c r="I138">
        <v>1.3</v>
      </c>
      <c r="J138">
        <v>43.8</v>
      </c>
      <c r="K138">
        <v>51</v>
      </c>
      <c r="L138">
        <v>28</v>
      </c>
      <c r="M138">
        <v>93</v>
      </c>
      <c r="N138">
        <v>3.3</v>
      </c>
      <c r="O138">
        <v>8</v>
      </c>
      <c r="P138">
        <v>373</v>
      </c>
      <c r="Q138">
        <v>4</v>
      </c>
      <c r="R138">
        <v>14</v>
      </c>
      <c r="S138">
        <v>0</v>
      </c>
      <c r="T138">
        <v>0</v>
      </c>
      <c r="U138" s="2" t="s">
        <v>44</v>
      </c>
      <c r="V138" s="4">
        <f>VLOOKUP($U138,'2012 Def'!$B$2:$AB$33,2,0)</f>
        <v>16</v>
      </c>
      <c r="W138" s="4">
        <f>VLOOKUP($U138,'2012 Def'!$B$2:$AB$33,3,0)</f>
        <v>18.100000000000001</v>
      </c>
      <c r="X138" s="4">
        <f>VLOOKUP($U138,'2012 Def'!$B$2:$AB$33,4,0)</f>
        <v>290.8</v>
      </c>
      <c r="Y138" s="4">
        <f>VLOOKUP($U138,'2012 Def'!$B$2:$AB$33,5,0)</f>
        <v>63.4</v>
      </c>
      <c r="Z138" s="4">
        <f>VLOOKUP($U138,'2012 Def'!$B$2:$AB$33,6,0)</f>
        <v>4.5999999999999996</v>
      </c>
      <c r="AA138" s="4">
        <f>VLOOKUP($U138,'2012 Def'!$B$2:$AB$33,7,0)</f>
        <v>1.5</v>
      </c>
      <c r="AB138" s="4">
        <f>VLOOKUP($U138,'2012 Def'!$B$2:$AB$33,8,0)</f>
        <v>0.5</v>
      </c>
      <c r="AC138" s="4">
        <f>VLOOKUP($U138,'2012 Def'!$B$2:$AB$33,9,0)</f>
        <v>17.899999999999999</v>
      </c>
      <c r="AD138" s="4">
        <f>VLOOKUP($U138,'2012 Def'!$B$2:$AB$33,10,0)</f>
        <v>20.100000000000001</v>
      </c>
      <c r="AE138" s="4">
        <f>VLOOKUP($U138,'2012 Def'!$B$2:$AB$33,11,0)</f>
        <v>34.9</v>
      </c>
      <c r="AF138" s="4">
        <f>VLOOKUP($U138,'2012 Def'!$B$2:$AB$33,12,0)</f>
        <v>199.6</v>
      </c>
      <c r="AG138" s="4">
        <f>VLOOKUP($U138,'2012 Def'!$B$2:$AB$33,13,0)</f>
        <v>1.56</v>
      </c>
      <c r="AH138" s="4">
        <f>VLOOKUP($U138,'2012 Def'!$B$2:$AB$33,14,0)</f>
        <v>1</v>
      </c>
      <c r="AI138" s="4">
        <f>VLOOKUP($U138,'2012 Def'!$B$2:$AB$33,15,0)</f>
        <v>5.2</v>
      </c>
      <c r="AJ138" s="4">
        <f>VLOOKUP($U138,'2012 Def'!$B$2:$AB$33,16,0)</f>
        <v>11.4</v>
      </c>
      <c r="AK138" s="4">
        <f>VLOOKUP($U138,'2012 Def'!$B$2:$AB$33,17,0)</f>
        <v>25.3</v>
      </c>
      <c r="AL138" s="4">
        <f>VLOOKUP($U138,'2012 Def'!$B$2:$AB$33,18,0)</f>
        <v>91.1</v>
      </c>
      <c r="AM138" s="4">
        <f>VLOOKUP($U138,'2012 Def'!$B$2:$AB$33,19,0)</f>
        <v>0.31</v>
      </c>
      <c r="AN138" s="4">
        <f>VLOOKUP($U138,'2012 Def'!$B$2:$AB$33,20,0)</f>
        <v>3.6</v>
      </c>
      <c r="AO138" s="4">
        <f>VLOOKUP($U138,'2012 Def'!$B$2:$AB$33,21,0)</f>
        <v>4.5599999999999996</v>
      </c>
      <c r="AP138" s="4">
        <f>VLOOKUP($U138,'2012 Def'!$B$2:$AB$33,22,0)</f>
        <v>7.69</v>
      </c>
      <c r="AQ138" s="4">
        <f>VLOOKUP($U138,'2012 Def'!$B$2:$AB$33,23,0)</f>
        <v>59.4</v>
      </c>
      <c r="AR138" s="4">
        <f>VLOOKUP($U138,'2012 Def'!$B$2:$AB$33,24,0)</f>
        <v>1.94</v>
      </c>
      <c r="AS138" s="4">
        <f>VLOOKUP($U138,'2012 Def'!$B$2:$AB$33,25,0)</f>
        <v>26.9</v>
      </c>
      <c r="AT138" s="4">
        <f>VLOOKUP($U138,'2012 Def'!$B$2:$AB$33,26,0)</f>
        <v>11.9</v>
      </c>
      <c r="AU138" s="4">
        <f>VLOOKUP($U138,'2012 Def'!$B$2:$AB$33,27,0)</f>
        <v>8.7799999999999994</v>
      </c>
    </row>
    <row r="139" spans="1:47">
      <c r="A139">
        <v>7</v>
      </c>
      <c r="B139">
        <v>22</v>
      </c>
      <c r="C139">
        <v>36</v>
      </c>
      <c r="D139">
        <v>105</v>
      </c>
      <c r="E139">
        <v>1</v>
      </c>
      <c r="F139">
        <v>2</v>
      </c>
      <c r="G139">
        <v>14</v>
      </c>
      <c r="H139">
        <v>3.3</v>
      </c>
      <c r="I139">
        <v>2.8</v>
      </c>
      <c r="J139">
        <v>61.1</v>
      </c>
      <c r="K139">
        <v>63.2</v>
      </c>
      <c r="L139">
        <v>18</v>
      </c>
      <c r="M139">
        <v>108</v>
      </c>
      <c r="N139">
        <v>6</v>
      </c>
      <c r="O139">
        <v>8</v>
      </c>
      <c r="P139">
        <v>328</v>
      </c>
      <c r="Q139">
        <v>3</v>
      </c>
      <c r="R139">
        <v>13</v>
      </c>
      <c r="S139">
        <v>0</v>
      </c>
      <c r="T139">
        <v>0</v>
      </c>
      <c r="U139" s="2" t="s">
        <v>62</v>
      </c>
      <c r="V139" s="4">
        <f>VLOOKUP($U139,'2011 Def'!$B$2:$AB$33,2,0)</f>
        <v>16</v>
      </c>
      <c r="W139" s="4">
        <f>VLOOKUP($U139,'2011 Def'!$B$2:$AB$33,3,0)</f>
        <v>27.1</v>
      </c>
      <c r="X139" s="4">
        <f>VLOOKUP($U139,'2011 Def'!$B$2:$AB$33,4,0)</f>
        <v>371.1</v>
      </c>
      <c r="Y139" s="4">
        <f>VLOOKUP($U139,'2011 Def'!$B$2:$AB$33,5,0)</f>
        <v>62.7</v>
      </c>
      <c r="Z139" s="4">
        <f>VLOOKUP($U139,'2011 Def'!$B$2:$AB$33,6,0)</f>
        <v>5.9</v>
      </c>
      <c r="AA139" s="4">
        <f>VLOOKUP($U139,'2011 Def'!$B$2:$AB$33,7,0)</f>
        <v>1.94</v>
      </c>
      <c r="AB139" s="4">
        <f>VLOOKUP($U139,'2011 Def'!$B$2:$AB$33,8,0)</f>
        <v>0.69</v>
      </c>
      <c r="AC139" s="4">
        <f>VLOOKUP($U139,'2011 Def'!$B$2:$AB$33,9,0)</f>
        <v>21.3</v>
      </c>
      <c r="AD139" s="4">
        <f>VLOOKUP($U139,'2011 Def'!$B$2:$AB$33,10,0)</f>
        <v>20.100000000000001</v>
      </c>
      <c r="AE139" s="4">
        <f>VLOOKUP($U139,'2011 Def'!$B$2:$AB$33,11,0)</f>
        <v>31.7</v>
      </c>
      <c r="AF139" s="4">
        <f>VLOOKUP($U139,'2011 Def'!$B$2:$AB$33,12,0)</f>
        <v>232.1</v>
      </c>
      <c r="AG139" s="4">
        <f>VLOOKUP($U139,'2011 Def'!$B$2:$AB$33,13,0)</f>
        <v>1.88</v>
      </c>
      <c r="AH139" s="4">
        <f>VLOOKUP($U139,'2011 Def'!$B$2:$AB$33,14,0)</f>
        <v>1.25</v>
      </c>
      <c r="AI139" s="4">
        <f>VLOOKUP($U139,'2011 Def'!$B$2:$AB$33,15,0)</f>
        <v>6.9</v>
      </c>
      <c r="AJ139" s="4">
        <f>VLOOKUP($U139,'2011 Def'!$B$2:$AB$33,16,0)</f>
        <v>12.3</v>
      </c>
      <c r="AK139" s="4">
        <f>VLOOKUP($U139,'2011 Def'!$B$2:$AB$33,17,0)</f>
        <v>29.2</v>
      </c>
      <c r="AL139" s="4">
        <f>VLOOKUP($U139,'2011 Def'!$B$2:$AB$33,18,0)</f>
        <v>139</v>
      </c>
      <c r="AM139" s="4">
        <f>VLOOKUP($U139,'2011 Def'!$B$2:$AB$33,19,0)</f>
        <v>1.19</v>
      </c>
      <c r="AN139" s="4">
        <f>VLOOKUP($U139,'2011 Def'!$B$2:$AB$33,20,0)</f>
        <v>4.8</v>
      </c>
      <c r="AO139" s="4">
        <f>VLOOKUP($U139,'2011 Def'!$B$2:$AB$33,21,0)</f>
        <v>7.5</v>
      </c>
      <c r="AP139" s="4">
        <f>VLOOKUP($U139,'2011 Def'!$B$2:$AB$33,22,0)</f>
        <v>5.31</v>
      </c>
      <c r="AQ139" s="4">
        <f>VLOOKUP($U139,'2011 Def'!$B$2:$AB$33,23,0)</f>
        <v>54.4</v>
      </c>
      <c r="AR139" s="4">
        <f>VLOOKUP($U139,'2011 Def'!$B$2:$AB$33,24,0)</f>
        <v>1.5</v>
      </c>
      <c r="AS139" s="4">
        <f>VLOOKUP($U139,'2011 Def'!$B$2:$AB$33,25,0)</f>
        <v>37</v>
      </c>
      <c r="AT139" s="4">
        <f>VLOOKUP($U139,'2011 Def'!$B$2:$AB$33,26,0)</f>
        <v>15.3</v>
      </c>
      <c r="AU139" s="4">
        <f>VLOOKUP($U139,'2011 Def'!$B$2:$AB$33,27,0)</f>
        <v>0.56000000000000005</v>
      </c>
    </row>
    <row r="140" spans="1:47">
      <c r="A140">
        <v>3</v>
      </c>
      <c r="B140">
        <v>15</v>
      </c>
      <c r="C140">
        <v>23</v>
      </c>
      <c r="D140">
        <v>116</v>
      </c>
      <c r="E140">
        <v>3</v>
      </c>
      <c r="F140">
        <v>2</v>
      </c>
      <c r="G140">
        <v>17</v>
      </c>
      <c r="H140">
        <v>5.8</v>
      </c>
      <c r="I140">
        <v>4.5999999999999996</v>
      </c>
      <c r="J140">
        <v>65.2</v>
      </c>
      <c r="K140">
        <v>37.9</v>
      </c>
      <c r="L140">
        <v>29</v>
      </c>
      <c r="M140">
        <v>151</v>
      </c>
      <c r="N140">
        <v>5.2</v>
      </c>
      <c r="O140">
        <v>5</v>
      </c>
      <c r="P140">
        <v>198</v>
      </c>
      <c r="Q140">
        <v>2</v>
      </c>
      <c r="R140">
        <v>11</v>
      </c>
      <c r="S140">
        <v>0</v>
      </c>
      <c r="T140">
        <v>0</v>
      </c>
      <c r="U140" s="2" t="s">
        <v>41</v>
      </c>
      <c r="V140" s="4">
        <f>VLOOKUP($U140,'2011 Def'!$B$2:$AB$33,2,0)</f>
        <v>16</v>
      </c>
      <c r="W140" s="4">
        <f>VLOOKUP($U140,'2011 Def'!$B$2:$AB$33,3,0)</f>
        <v>24.2</v>
      </c>
      <c r="X140" s="4">
        <f>VLOOKUP($U140,'2011 Def'!$B$2:$AB$33,4,0)</f>
        <v>367.6</v>
      </c>
      <c r="Y140" s="4">
        <f>VLOOKUP($U140,'2011 Def'!$B$2:$AB$33,5,0)</f>
        <v>65.900000000000006</v>
      </c>
      <c r="Z140" s="4">
        <f>VLOOKUP($U140,'2011 Def'!$B$2:$AB$33,6,0)</f>
        <v>5.6</v>
      </c>
      <c r="AA140" s="4">
        <f>VLOOKUP($U140,'2011 Def'!$B$2:$AB$33,7,0)</f>
        <v>2.13</v>
      </c>
      <c r="AB140" s="4">
        <f>VLOOKUP($U140,'2011 Def'!$B$2:$AB$33,8,0)</f>
        <v>0.81</v>
      </c>
      <c r="AC140" s="4">
        <f>VLOOKUP($U140,'2011 Def'!$B$2:$AB$33,9,0)</f>
        <v>20.3</v>
      </c>
      <c r="AD140" s="4">
        <f>VLOOKUP($U140,'2011 Def'!$B$2:$AB$33,10,0)</f>
        <v>23.5</v>
      </c>
      <c r="AE140" s="4">
        <f>VLOOKUP($U140,'2011 Def'!$B$2:$AB$33,11,0)</f>
        <v>37.799999999999997</v>
      </c>
      <c r="AF140" s="4">
        <f>VLOOKUP($U140,'2011 Def'!$B$2:$AB$33,12,0)</f>
        <v>239.4</v>
      </c>
      <c r="AG140" s="4">
        <f>VLOOKUP($U140,'2011 Def'!$B$2:$AB$33,13,0)</f>
        <v>1.63</v>
      </c>
      <c r="AH140" s="4">
        <f>VLOOKUP($U140,'2011 Def'!$B$2:$AB$33,14,0)</f>
        <v>1.31</v>
      </c>
      <c r="AI140" s="4">
        <f>VLOOKUP($U140,'2011 Def'!$B$2:$AB$33,15,0)</f>
        <v>5.9</v>
      </c>
      <c r="AJ140" s="4">
        <f>VLOOKUP($U140,'2011 Def'!$B$2:$AB$33,16,0)</f>
        <v>12.2</v>
      </c>
      <c r="AK140" s="4">
        <f>VLOOKUP($U140,'2011 Def'!$B$2:$AB$33,17,0)</f>
        <v>25.6</v>
      </c>
      <c r="AL140" s="4">
        <f>VLOOKUP($U140,'2011 Def'!$B$2:$AB$33,18,0)</f>
        <v>128.1</v>
      </c>
      <c r="AM140" s="4">
        <f>VLOOKUP($U140,'2011 Def'!$B$2:$AB$33,19,0)</f>
        <v>0.63</v>
      </c>
      <c r="AN140" s="4">
        <f>VLOOKUP($U140,'2011 Def'!$B$2:$AB$33,20,0)</f>
        <v>5</v>
      </c>
      <c r="AO140" s="4">
        <f>VLOOKUP($U140,'2011 Def'!$B$2:$AB$33,21,0)</f>
        <v>5.69</v>
      </c>
      <c r="AP140" s="4">
        <f>VLOOKUP($U140,'2011 Def'!$B$2:$AB$33,22,0)</f>
        <v>7.44</v>
      </c>
      <c r="AQ140" s="4">
        <f>VLOOKUP($U140,'2011 Def'!$B$2:$AB$33,23,0)</f>
        <v>61.4</v>
      </c>
      <c r="AR140" s="4">
        <f>VLOOKUP($U140,'2011 Def'!$B$2:$AB$33,24,0)</f>
        <v>2.44</v>
      </c>
      <c r="AS140" s="4">
        <f>VLOOKUP($U140,'2011 Def'!$B$2:$AB$33,25,0)</f>
        <v>32.4</v>
      </c>
      <c r="AT140" s="4">
        <f>VLOOKUP($U140,'2011 Def'!$B$2:$AB$33,26,0)</f>
        <v>16.2</v>
      </c>
      <c r="AU140" s="4">
        <f>VLOOKUP($U140,'2011 Def'!$B$2:$AB$33,27,0)</f>
        <v>8.1300000000000008</v>
      </c>
    </row>
    <row r="141" spans="1:47">
      <c r="A141">
        <v>17</v>
      </c>
      <c r="B141">
        <v>17</v>
      </c>
      <c r="C141">
        <v>24</v>
      </c>
      <c r="D141">
        <v>171</v>
      </c>
      <c r="E141">
        <v>1</v>
      </c>
      <c r="F141">
        <v>1</v>
      </c>
      <c r="G141">
        <v>5</v>
      </c>
      <c r="H141">
        <v>7.3</v>
      </c>
      <c r="I141">
        <v>6.8</v>
      </c>
      <c r="J141">
        <v>70.8</v>
      </c>
      <c r="K141">
        <v>101.2</v>
      </c>
      <c r="L141">
        <v>27</v>
      </c>
      <c r="M141">
        <v>81</v>
      </c>
      <c r="N141">
        <v>3</v>
      </c>
      <c r="O141">
        <v>4</v>
      </c>
      <c r="P141">
        <v>182</v>
      </c>
      <c r="Q141">
        <v>5</v>
      </c>
      <c r="R141">
        <v>12</v>
      </c>
      <c r="S141">
        <v>1</v>
      </c>
      <c r="T141">
        <v>1</v>
      </c>
      <c r="U141" s="2" t="s">
        <v>71</v>
      </c>
      <c r="V141" s="4">
        <f>VLOOKUP($U141,'2011 Def'!$B$2:$AB$33,2,0)</f>
        <v>16</v>
      </c>
      <c r="W141" s="4">
        <f>VLOOKUP($U141,'2011 Def'!$B$2:$AB$33,3,0)</f>
        <v>23.6</v>
      </c>
      <c r="X141" s="4">
        <f>VLOOKUP($U141,'2011 Def'!$B$2:$AB$33,4,0)</f>
        <v>346.6</v>
      </c>
      <c r="Y141" s="4">
        <f>VLOOKUP($U141,'2011 Def'!$B$2:$AB$33,5,0)</f>
        <v>59.9</v>
      </c>
      <c r="Z141" s="4">
        <f>VLOOKUP($U141,'2011 Def'!$B$2:$AB$33,6,0)</f>
        <v>5.8</v>
      </c>
      <c r="AA141" s="4">
        <f>VLOOKUP($U141,'2011 Def'!$B$2:$AB$33,7,0)</f>
        <v>1.31</v>
      </c>
      <c r="AB141" s="4">
        <f>VLOOKUP($U141,'2011 Def'!$B$2:$AB$33,8,0)</f>
        <v>0.25</v>
      </c>
      <c r="AC141" s="4">
        <f>VLOOKUP($U141,'2011 Def'!$B$2:$AB$33,9,0)</f>
        <v>19.399999999999999</v>
      </c>
      <c r="AD141" s="4">
        <f>VLOOKUP($U141,'2011 Def'!$B$2:$AB$33,10,0)</f>
        <v>18.7</v>
      </c>
      <c r="AE141" s="4">
        <f>VLOOKUP($U141,'2011 Def'!$B$2:$AB$33,11,0)</f>
        <v>29.9</v>
      </c>
      <c r="AF141" s="4">
        <f>VLOOKUP($U141,'2011 Def'!$B$2:$AB$33,12,0)</f>
        <v>224.4</v>
      </c>
      <c r="AG141" s="4">
        <f>VLOOKUP($U141,'2011 Def'!$B$2:$AB$33,13,0)</f>
        <v>1.81</v>
      </c>
      <c r="AH141" s="4">
        <f>VLOOKUP($U141,'2011 Def'!$B$2:$AB$33,14,0)</f>
        <v>1.06</v>
      </c>
      <c r="AI141" s="4">
        <f>VLOOKUP($U141,'2011 Def'!$B$2:$AB$33,15,0)</f>
        <v>7</v>
      </c>
      <c r="AJ141" s="4">
        <f>VLOOKUP($U141,'2011 Def'!$B$2:$AB$33,16,0)</f>
        <v>11.6</v>
      </c>
      <c r="AK141" s="4">
        <f>VLOOKUP($U141,'2011 Def'!$B$2:$AB$33,17,0)</f>
        <v>28</v>
      </c>
      <c r="AL141" s="4">
        <f>VLOOKUP($U141,'2011 Def'!$B$2:$AB$33,18,0)</f>
        <v>122.2</v>
      </c>
      <c r="AM141" s="4">
        <f>VLOOKUP($U141,'2011 Def'!$B$2:$AB$33,19,0)</f>
        <v>0.5</v>
      </c>
      <c r="AN141" s="4">
        <f>VLOOKUP($U141,'2011 Def'!$B$2:$AB$33,20,0)</f>
        <v>4.4000000000000004</v>
      </c>
      <c r="AO141" s="4">
        <f>VLOOKUP($U141,'2011 Def'!$B$2:$AB$33,21,0)</f>
        <v>6.38</v>
      </c>
      <c r="AP141" s="4">
        <f>VLOOKUP($U141,'2011 Def'!$B$2:$AB$33,22,0)</f>
        <v>5.75</v>
      </c>
      <c r="AQ141" s="4">
        <f>VLOOKUP($U141,'2011 Def'!$B$2:$AB$33,23,0)</f>
        <v>47.5</v>
      </c>
      <c r="AR141" s="4">
        <f>VLOOKUP($U141,'2011 Def'!$B$2:$AB$33,24,0)</f>
        <v>1.44</v>
      </c>
      <c r="AS141" s="4">
        <f>VLOOKUP($U141,'2011 Def'!$B$2:$AB$33,25,0)</f>
        <v>36.5</v>
      </c>
      <c r="AT141" s="4">
        <f>VLOOKUP($U141,'2011 Def'!$B$2:$AB$33,26,0)</f>
        <v>12.4</v>
      </c>
      <c r="AU141" s="4">
        <f>VLOOKUP($U141,'2011 Def'!$B$2:$AB$33,27,0)</f>
        <v>3.05</v>
      </c>
    </row>
    <row r="142" spans="1:47">
      <c r="A142">
        <v>22</v>
      </c>
      <c r="B142">
        <v>18</v>
      </c>
      <c r="C142">
        <v>29</v>
      </c>
      <c r="D142">
        <v>247</v>
      </c>
      <c r="E142">
        <v>0</v>
      </c>
      <c r="F142">
        <v>3</v>
      </c>
      <c r="G142">
        <v>13</v>
      </c>
      <c r="H142">
        <v>9</v>
      </c>
      <c r="I142">
        <v>7.7</v>
      </c>
      <c r="J142">
        <v>62.1</v>
      </c>
      <c r="K142">
        <v>100.8</v>
      </c>
      <c r="L142">
        <v>28</v>
      </c>
      <c r="M142">
        <v>103</v>
      </c>
      <c r="N142">
        <v>3.7</v>
      </c>
      <c r="O142">
        <v>3</v>
      </c>
      <c r="P142">
        <v>146</v>
      </c>
      <c r="Q142">
        <v>6</v>
      </c>
      <c r="R142">
        <v>15</v>
      </c>
      <c r="S142">
        <v>0</v>
      </c>
      <c r="T142">
        <v>0</v>
      </c>
      <c r="U142" s="2" t="s">
        <v>46</v>
      </c>
      <c r="V142" s="4">
        <f>VLOOKUP($U142,'2011 Def'!$B$2:$AB$33,2,0)</f>
        <v>16</v>
      </c>
      <c r="W142" s="4">
        <f>VLOOKUP($U142,'2011 Def'!$B$2:$AB$33,3,0)</f>
        <v>28.1</v>
      </c>
      <c r="X142" s="4">
        <f>VLOOKUP($U142,'2011 Def'!$B$2:$AB$33,4,0)</f>
        <v>358.2</v>
      </c>
      <c r="Y142" s="4">
        <f>VLOOKUP($U142,'2011 Def'!$B$2:$AB$33,5,0)</f>
        <v>64.2</v>
      </c>
      <c r="Z142" s="4">
        <f>VLOOKUP($U142,'2011 Def'!$B$2:$AB$33,6,0)</f>
        <v>5.6</v>
      </c>
      <c r="AA142" s="4">
        <f>VLOOKUP($U142,'2011 Def'!$B$2:$AB$33,7,0)</f>
        <v>1.44</v>
      </c>
      <c r="AB142" s="4">
        <f>VLOOKUP($U142,'2011 Def'!$B$2:$AB$33,8,0)</f>
        <v>0.94</v>
      </c>
      <c r="AC142" s="4">
        <f>VLOOKUP($U142,'2011 Def'!$B$2:$AB$33,9,0)</f>
        <v>20.8</v>
      </c>
      <c r="AD142" s="4">
        <f>VLOOKUP($U142,'2011 Def'!$B$2:$AB$33,10,0)</f>
        <v>22.9</v>
      </c>
      <c r="AE142" s="4">
        <f>VLOOKUP($U142,'2011 Def'!$B$2:$AB$33,11,0)</f>
        <v>33.6</v>
      </c>
      <c r="AF142" s="4">
        <f>VLOOKUP($U142,'2011 Def'!$B$2:$AB$33,12,0)</f>
        <v>251.2</v>
      </c>
      <c r="AG142" s="4">
        <f>VLOOKUP($U142,'2011 Def'!$B$2:$AB$33,13,0)</f>
        <v>2.13</v>
      </c>
      <c r="AH142" s="4">
        <f>VLOOKUP($U142,'2011 Def'!$B$2:$AB$33,14,0)</f>
        <v>0.5</v>
      </c>
      <c r="AI142" s="4">
        <f>VLOOKUP($U142,'2011 Def'!$B$2:$AB$33,15,0)</f>
        <v>6.8</v>
      </c>
      <c r="AJ142" s="4">
        <f>VLOOKUP($U142,'2011 Def'!$B$2:$AB$33,16,0)</f>
        <v>13.3</v>
      </c>
      <c r="AK142" s="4">
        <f>VLOOKUP($U142,'2011 Def'!$B$2:$AB$33,17,0)</f>
        <v>27.4</v>
      </c>
      <c r="AL142" s="4">
        <f>VLOOKUP($U142,'2011 Def'!$B$2:$AB$33,18,0)</f>
        <v>107</v>
      </c>
      <c r="AM142" s="4">
        <f>VLOOKUP($U142,'2011 Def'!$B$2:$AB$33,19,0)</f>
        <v>0.63</v>
      </c>
      <c r="AN142" s="4">
        <f>VLOOKUP($U142,'2011 Def'!$B$2:$AB$33,20,0)</f>
        <v>3.9</v>
      </c>
      <c r="AO142" s="4">
        <f>VLOOKUP($U142,'2011 Def'!$B$2:$AB$33,21,0)</f>
        <v>5.75</v>
      </c>
      <c r="AP142" s="4">
        <f>VLOOKUP($U142,'2011 Def'!$B$2:$AB$33,22,0)</f>
        <v>6.06</v>
      </c>
      <c r="AQ142" s="4">
        <f>VLOOKUP($U142,'2011 Def'!$B$2:$AB$33,23,0)</f>
        <v>52.1</v>
      </c>
      <c r="AR142" s="4">
        <f>VLOOKUP($U142,'2011 Def'!$B$2:$AB$33,24,0)</f>
        <v>1.69</v>
      </c>
      <c r="AS142" s="4">
        <f>VLOOKUP($U142,'2011 Def'!$B$2:$AB$33,25,0)</f>
        <v>41.1</v>
      </c>
      <c r="AT142" s="4">
        <f>VLOOKUP($U142,'2011 Def'!$B$2:$AB$33,26,0)</f>
        <v>10.8</v>
      </c>
      <c r="AU142" s="4">
        <f>VLOOKUP($U142,'2011 Def'!$B$2:$AB$33,27,0)</f>
        <v>2.1800000000000002</v>
      </c>
    </row>
    <row r="143" spans="1:47">
      <c r="A143">
        <v>28</v>
      </c>
      <c r="B143">
        <v>21</v>
      </c>
      <c r="C143">
        <v>29</v>
      </c>
      <c r="D143">
        <v>242</v>
      </c>
      <c r="E143">
        <v>0</v>
      </c>
      <c r="F143">
        <v>2</v>
      </c>
      <c r="G143">
        <v>15</v>
      </c>
      <c r="H143">
        <v>8.9</v>
      </c>
      <c r="I143">
        <v>7.8</v>
      </c>
      <c r="J143">
        <v>72.400000000000006</v>
      </c>
      <c r="K143">
        <v>136.80000000000001</v>
      </c>
      <c r="L143">
        <v>38</v>
      </c>
      <c r="M143">
        <v>194</v>
      </c>
      <c r="N143">
        <v>5.0999999999999996</v>
      </c>
      <c r="O143">
        <v>6</v>
      </c>
      <c r="P143">
        <v>269</v>
      </c>
      <c r="Q143">
        <v>8</v>
      </c>
      <c r="R143">
        <v>14</v>
      </c>
      <c r="S143">
        <v>0</v>
      </c>
      <c r="T143">
        <v>0</v>
      </c>
      <c r="U143" s="2" t="s">
        <v>42</v>
      </c>
      <c r="V143" s="4">
        <f>VLOOKUP($U143,'2011 Def'!$B$2:$AB$33,2,0)</f>
        <v>16</v>
      </c>
      <c r="W143" s="4">
        <f>VLOOKUP($U143,'2011 Def'!$B$2:$AB$33,3,0)</f>
        <v>26.9</v>
      </c>
      <c r="X143" s="4">
        <f>VLOOKUP($U143,'2011 Def'!$B$2:$AB$33,4,0)</f>
        <v>370.9</v>
      </c>
      <c r="Y143" s="4">
        <f>VLOOKUP($U143,'2011 Def'!$B$2:$AB$33,5,0)</f>
        <v>66.400000000000006</v>
      </c>
      <c r="Z143" s="4">
        <f>VLOOKUP($U143,'2011 Def'!$B$2:$AB$33,6,0)</f>
        <v>5.6</v>
      </c>
      <c r="AA143" s="4">
        <f>VLOOKUP($U143,'2011 Def'!$B$2:$AB$33,7,0)</f>
        <v>1.06</v>
      </c>
      <c r="AB143" s="4">
        <f>VLOOKUP($U143,'2011 Def'!$B$2:$AB$33,8,0)</f>
        <v>0.56000000000000005</v>
      </c>
      <c r="AC143" s="4">
        <f>VLOOKUP($U143,'2011 Def'!$B$2:$AB$33,9,0)</f>
        <v>21.4</v>
      </c>
      <c r="AD143" s="4">
        <f>VLOOKUP($U143,'2011 Def'!$B$2:$AB$33,10,0)</f>
        <v>21.9</v>
      </c>
      <c r="AE143" s="4">
        <f>VLOOKUP($U143,'2011 Def'!$B$2:$AB$33,11,0)</f>
        <v>30.8</v>
      </c>
      <c r="AF143" s="4">
        <f>VLOOKUP($U143,'2011 Def'!$B$2:$AB$33,12,0)</f>
        <v>227</v>
      </c>
      <c r="AG143" s="4">
        <f>VLOOKUP($U143,'2011 Def'!$B$2:$AB$33,13,0)</f>
        <v>1.56</v>
      </c>
      <c r="AH143" s="4">
        <f>VLOOKUP($U143,'2011 Def'!$B$2:$AB$33,14,0)</f>
        <v>0.5</v>
      </c>
      <c r="AI143" s="4">
        <f>VLOOKUP($U143,'2011 Def'!$B$2:$AB$33,15,0)</f>
        <v>7</v>
      </c>
      <c r="AJ143" s="4">
        <f>VLOOKUP($U143,'2011 Def'!$B$2:$AB$33,16,0)</f>
        <v>12.1</v>
      </c>
      <c r="AK143" s="4">
        <f>VLOOKUP($U143,'2011 Def'!$B$2:$AB$33,17,0)</f>
        <v>33.799999999999997</v>
      </c>
      <c r="AL143" s="4">
        <f>VLOOKUP($U143,'2011 Def'!$B$2:$AB$33,18,0)</f>
        <v>143.9</v>
      </c>
      <c r="AM143" s="4">
        <f>VLOOKUP($U143,'2011 Def'!$B$2:$AB$33,19,0)</f>
        <v>1.19</v>
      </c>
      <c r="AN143" s="4">
        <f>VLOOKUP($U143,'2011 Def'!$B$2:$AB$33,20,0)</f>
        <v>4.3</v>
      </c>
      <c r="AO143" s="4">
        <f>VLOOKUP($U143,'2011 Def'!$B$2:$AB$33,21,0)</f>
        <v>8.5</v>
      </c>
      <c r="AP143" s="4">
        <f>VLOOKUP($U143,'2011 Def'!$B$2:$AB$33,22,0)</f>
        <v>5.25</v>
      </c>
      <c r="AQ143" s="4">
        <f>VLOOKUP($U143,'2011 Def'!$B$2:$AB$33,23,0)</f>
        <v>50.3</v>
      </c>
      <c r="AR143" s="4">
        <f>VLOOKUP($U143,'2011 Def'!$B$2:$AB$33,24,0)</f>
        <v>0.88</v>
      </c>
      <c r="AS143" s="4">
        <f>VLOOKUP($U143,'2011 Def'!$B$2:$AB$33,25,0)</f>
        <v>39.200000000000003</v>
      </c>
      <c r="AT143" s="4">
        <f>VLOOKUP($U143,'2011 Def'!$B$2:$AB$33,26,0)</f>
        <v>9.1</v>
      </c>
      <c r="AU143" s="4">
        <f>VLOOKUP($U143,'2011 Def'!$B$2:$AB$33,27,0)</f>
        <v>4.88</v>
      </c>
    </row>
    <row r="144" spans="1:47">
      <c r="A144">
        <v>28</v>
      </c>
      <c r="B144">
        <v>15</v>
      </c>
      <c r="C144">
        <v>30</v>
      </c>
      <c r="D144">
        <v>161</v>
      </c>
      <c r="E144">
        <v>2</v>
      </c>
      <c r="F144">
        <v>0</v>
      </c>
      <c r="G144">
        <v>0</v>
      </c>
      <c r="H144">
        <v>5.4</v>
      </c>
      <c r="I144">
        <v>5.4</v>
      </c>
      <c r="J144">
        <v>50</v>
      </c>
      <c r="K144">
        <v>38.299999999999997</v>
      </c>
      <c r="L144">
        <v>39</v>
      </c>
      <c r="M144">
        <v>139</v>
      </c>
      <c r="N144">
        <v>3.6</v>
      </c>
      <c r="O144">
        <v>7</v>
      </c>
      <c r="P144">
        <v>368</v>
      </c>
      <c r="Q144">
        <v>7</v>
      </c>
      <c r="R144">
        <v>15</v>
      </c>
      <c r="S144">
        <v>0</v>
      </c>
      <c r="T144">
        <v>0</v>
      </c>
      <c r="U144" s="2" t="s">
        <v>39</v>
      </c>
      <c r="V144" s="4">
        <f>VLOOKUP($U144,'2011 Def'!$B$2:$AB$33,2,0)</f>
        <v>16</v>
      </c>
      <c r="W144" s="4">
        <f>VLOOKUP($U144,'2011 Def'!$B$2:$AB$33,3,0)</f>
        <v>27.1</v>
      </c>
      <c r="X144" s="4">
        <f>VLOOKUP($U144,'2011 Def'!$B$2:$AB$33,4,0)</f>
        <v>387.6</v>
      </c>
      <c r="Y144" s="4">
        <f>VLOOKUP($U144,'2011 Def'!$B$2:$AB$33,5,0)</f>
        <v>66.900000000000006</v>
      </c>
      <c r="Z144" s="4">
        <f>VLOOKUP($U144,'2011 Def'!$B$2:$AB$33,6,0)</f>
        <v>5.8</v>
      </c>
      <c r="AA144" s="4">
        <f>VLOOKUP($U144,'2011 Def'!$B$2:$AB$33,7,0)</f>
        <v>1.63</v>
      </c>
      <c r="AB144" s="4">
        <f>VLOOKUP($U144,'2011 Def'!$B$2:$AB$33,8,0)</f>
        <v>0.5</v>
      </c>
      <c r="AC144" s="4">
        <f>VLOOKUP($U144,'2011 Def'!$B$2:$AB$33,9,0)</f>
        <v>23.1</v>
      </c>
      <c r="AD144" s="4">
        <f>VLOOKUP($U144,'2011 Def'!$B$2:$AB$33,10,0)</f>
        <v>20.3</v>
      </c>
      <c r="AE144" s="4">
        <f>VLOOKUP($U144,'2011 Def'!$B$2:$AB$33,11,0)</f>
        <v>37.6</v>
      </c>
      <c r="AF144" s="4">
        <f>VLOOKUP($U144,'2011 Def'!$B$2:$AB$33,12,0)</f>
        <v>251.4</v>
      </c>
      <c r="AG144" s="4">
        <f>VLOOKUP($U144,'2011 Def'!$B$2:$AB$33,13,0)</f>
        <v>1.94</v>
      </c>
      <c r="AH144" s="4">
        <f>VLOOKUP($U144,'2011 Def'!$B$2:$AB$33,14,0)</f>
        <v>1.1299999999999999</v>
      </c>
      <c r="AI144" s="4">
        <f>VLOOKUP($U144,'2011 Def'!$B$2:$AB$33,15,0)</f>
        <v>6.3</v>
      </c>
      <c r="AJ144" s="4">
        <f>VLOOKUP($U144,'2011 Def'!$B$2:$AB$33,16,0)</f>
        <v>12.9</v>
      </c>
      <c r="AK144" s="4">
        <f>VLOOKUP($U144,'2011 Def'!$B$2:$AB$33,17,0)</f>
        <v>26.9</v>
      </c>
      <c r="AL144" s="4">
        <f>VLOOKUP($U144,'2011 Def'!$B$2:$AB$33,18,0)</f>
        <v>136.1</v>
      </c>
      <c r="AM144" s="4">
        <f>VLOOKUP($U144,'2011 Def'!$B$2:$AB$33,19,0)</f>
        <v>0.94</v>
      </c>
      <c r="AN144" s="4">
        <f>VLOOKUP($U144,'2011 Def'!$B$2:$AB$33,20,0)</f>
        <v>5.0999999999999996</v>
      </c>
      <c r="AO144" s="4">
        <f>VLOOKUP($U144,'2011 Def'!$B$2:$AB$33,21,0)</f>
        <v>6.56</v>
      </c>
      <c r="AP144" s="4">
        <f>VLOOKUP($U144,'2011 Def'!$B$2:$AB$33,22,0)</f>
        <v>7.5</v>
      </c>
      <c r="AQ144" s="4">
        <f>VLOOKUP($U144,'2011 Def'!$B$2:$AB$33,23,0)</f>
        <v>61.4</v>
      </c>
      <c r="AR144" s="4">
        <f>VLOOKUP($U144,'2011 Def'!$B$2:$AB$33,24,0)</f>
        <v>3.63</v>
      </c>
      <c r="AS144" s="4">
        <f>VLOOKUP($U144,'2011 Def'!$B$2:$AB$33,25,0)</f>
        <v>35.6</v>
      </c>
      <c r="AT144" s="4">
        <f>VLOOKUP($U144,'2011 Def'!$B$2:$AB$33,26,0)</f>
        <v>12.8</v>
      </c>
      <c r="AU144" s="4">
        <f>VLOOKUP($U144,'2011 Def'!$B$2:$AB$33,27,0)</f>
        <v>-3.19</v>
      </c>
    </row>
    <row r="145" spans="1:47">
      <c r="A145">
        <v>23</v>
      </c>
      <c r="B145">
        <v>19</v>
      </c>
      <c r="C145">
        <v>32</v>
      </c>
      <c r="D145">
        <v>247</v>
      </c>
      <c r="E145">
        <v>2</v>
      </c>
      <c r="F145">
        <v>3</v>
      </c>
      <c r="G145">
        <v>14</v>
      </c>
      <c r="H145">
        <v>8.1999999999999993</v>
      </c>
      <c r="I145">
        <v>7.1</v>
      </c>
      <c r="J145">
        <v>59.4</v>
      </c>
      <c r="K145">
        <v>68.099999999999994</v>
      </c>
      <c r="L145">
        <v>32</v>
      </c>
      <c r="M145">
        <v>94</v>
      </c>
      <c r="N145">
        <v>2.9</v>
      </c>
      <c r="O145">
        <v>5</v>
      </c>
      <c r="P145">
        <v>286</v>
      </c>
      <c r="Q145">
        <v>7</v>
      </c>
      <c r="R145">
        <v>14</v>
      </c>
      <c r="S145">
        <v>0</v>
      </c>
      <c r="T145">
        <v>0</v>
      </c>
      <c r="U145" s="2" t="s">
        <v>71</v>
      </c>
      <c r="V145" s="4">
        <f>VLOOKUP($U145,'2011 Def'!$B$2:$AB$33,2,0)</f>
        <v>16</v>
      </c>
      <c r="W145" s="4">
        <f>VLOOKUP($U145,'2011 Def'!$B$2:$AB$33,3,0)</f>
        <v>23.6</v>
      </c>
      <c r="X145" s="4">
        <f>VLOOKUP($U145,'2011 Def'!$B$2:$AB$33,4,0)</f>
        <v>346.6</v>
      </c>
      <c r="Y145" s="4">
        <f>VLOOKUP($U145,'2011 Def'!$B$2:$AB$33,5,0)</f>
        <v>59.9</v>
      </c>
      <c r="Z145" s="4">
        <f>VLOOKUP($U145,'2011 Def'!$B$2:$AB$33,6,0)</f>
        <v>5.8</v>
      </c>
      <c r="AA145" s="4">
        <f>VLOOKUP($U145,'2011 Def'!$B$2:$AB$33,7,0)</f>
        <v>1.31</v>
      </c>
      <c r="AB145" s="4">
        <f>VLOOKUP($U145,'2011 Def'!$B$2:$AB$33,8,0)</f>
        <v>0.25</v>
      </c>
      <c r="AC145" s="4">
        <f>VLOOKUP($U145,'2011 Def'!$B$2:$AB$33,9,0)</f>
        <v>19.399999999999999</v>
      </c>
      <c r="AD145" s="4">
        <f>VLOOKUP($U145,'2011 Def'!$B$2:$AB$33,10,0)</f>
        <v>18.7</v>
      </c>
      <c r="AE145" s="4">
        <f>VLOOKUP($U145,'2011 Def'!$B$2:$AB$33,11,0)</f>
        <v>29.9</v>
      </c>
      <c r="AF145" s="4">
        <f>VLOOKUP($U145,'2011 Def'!$B$2:$AB$33,12,0)</f>
        <v>224.4</v>
      </c>
      <c r="AG145" s="4">
        <f>VLOOKUP($U145,'2011 Def'!$B$2:$AB$33,13,0)</f>
        <v>1.81</v>
      </c>
      <c r="AH145" s="4">
        <f>VLOOKUP($U145,'2011 Def'!$B$2:$AB$33,14,0)</f>
        <v>1.06</v>
      </c>
      <c r="AI145" s="4">
        <f>VLOOKUP($U145,'2011 Def'!$B$2:$AB$33,15,0)</f>
        <v>7</v>
      </c>
      <c r="AJ145" s="4">
        <f>VLOOKUP($U145,'2011 Def'!$B$2:$AB$33,16,0)</f>
        <v>11.6</v>
      </c>
      <c r="AK145" s="4">
        <f>VLOOKUP($U145,'2011 Def'!$B$2:$AB$33,17,0)</f>
        <v>28</v>
      </c>
      <c r="AL145" s="4">
        <f>VLOOKUP($U145,'2011 Def'!$B$2:$AB$33,18,0)</f>
        <v>122.2</v>
      </c>
      <c r="AM145" s="4">
        <f>VLOOKUP($U145,'2011 Def'!$B$2:$AB$33,19,0)</f>
        <v>0.5</v>
      </c>
      <c r="AN145" s="4">
        <f>VLOOKUP($U145,'2011 Def'!$B$2:$AB$33,20,0)</f>
        <v>4.4000000000000004</v>
      </c>
      <c r="AO145" s="4">
        <f>VLOOKUP($U145,'2011 Def'!$B$2:$AB$33,21,0)</f>
        <v>6.38</v>
      </c>
      <c r="AP145" s="4">
        <f>VLOOKUP($U145,'2011 Def'!$B$2:$AB$33,22,0)</f>
        <v>5.75</v>
      </c>
      <c r="AQ145" s="4">
        <f>VLOOKUP($U145,'2011 Def'!$B$2:$AB$33,23,0)</f>
        <v>47.5</v>
      </c>
      <c r="AR145" s="4">
        <f>VLOOKUP($U145,'2011 Def'!$B$2:$AB$33,24,0)</f>
        <v>1.44</v>
      </c>
      <c r="AS145" s="4">
        <f>VLOOKUP($U145,'2011 Def'!$B$2:$AB$33,25,0)</f>
        <v>36.5</v>
      </c>
      <c r="AT145" s="4">
        <f>VLOOKUP($U145,'2011 Def'!$B$2:$AB$33,26,0)</f>
        <v>12.4</v>
      </c>
      <c r="AU145" s="4">
        <f>VLOOKUP($U145,'2011 Def'!$B$2:$AB$33,27,0)</f>
        <v>3.05</v>
      </c>
    </row>
    <row r="146" spans="1:47">
      <c r="A146">
        <v>3</v>
      </c>
      <c r="B146">
        <v>20</v>
      </c>
      <c r="C146">
        <v>39</v>
      </c>
      <c r="D146">
        <v>227</v>
      </c>
      <c r="E146">
        <v>0</v>
      </c>
      <c r="F146">
        <v>5</v>
      </c>
      <c r="G146">
        <v>26</v>
      </c>
      <c r="H146">
        <v>6.5</v>
      </c>
      <c r="I146">
        <v>5.2</v>
      </c>
      <c r="J146">
        <v>51.3</v>
      </c>
      <c r="K146">
        <v>69.099999999999994</v>
      </c>
      <c r="L146">
        <v>34</v>
      </c>
      <c r="M146">
        <v>116</v>
      </c>
      <c r="N146">
        <v>3.4</v>
      </c>
      <c r="O146">
        <v>5</v>
      </c>
      <c r="P146">
        <v>229</v>
      </c>
      <c r="Q146">
        <v>8</v>
      </c>
      <c r="R146">
        <v>20</v>
      </c>
      <c r="S146">
        <v>2</v>
      </c>
      <c r="T146">
        <v>6</v>
      </c>
      <c r="U146" s="2" t="s">
        <v>64</v>
      </c>
      <c r="V146" s="4">
        <f>VLOOKUP($U146,'2011 Def'!$B$2:$AB$33,2,0)</f>
        <v>16</v>
      </c>
      <c r="W146" s="4">
        <f>VLOOKUP($U146,'2011 Def'!$B$2:$AB$33,3,0)</f>
        <v>19.600000000000001</v>
      </c>
      <c r="X146" s="4">
        <f>VLOOKUP($U146,'2011 Def'!$B$2:$AB$33,4,0)</f>
        <v>345.1</v>
      </c>
      <c r="Y146" s="4">
        <f>VLOOKUP($U146,'2011 Def'!$B$2:$AB$33,5,0)</f>
        <v>65.2</v>
      </c>
      <c r="Z146" s="4">
        <f>VLOOKUP($U146,'2011 Def'!$B$2:$AB$33,6,0)</f>
        <v>5.3</v>
      </c>
      <c r="AA146" s="4">
        <f>VLOOKUP($U146,'2011 Def'!$B$2:$AB$33,7,0)</f>
        <v>1.19</v>
      </c>
      <c r="AB146" s="4">
        <f>VLOOKUP($U146,'2011 Def'!$B$2:$AB$33,8,0)</f>
        <v>0.19</v>
      </c>
      <c r="AC146" s="4">
        <f>VLOOKUP($U146,'2011 Def'!$B$2:$AB$33,9,0)</f>
        <v>19.399999999999999</v>
      </c>
      <c r="AD146" s="4">
        <f>VLOOKUP($U146,'2011 Def'!$B$2:$AB$33,10,0)</f>
        <v>21.9</v>
      </c>
      <c r="AE146" s="4">
        <f>VLOOKUP($U146,'2011 Def'!$B$2:$AB$33,11,0)</f>
        <v>36.9</v>
      </c>
      <c r="AF146" s="4">
        <f>VLOOKUP($U146,'2011 Def'!$B$2:$AB$33,12,0)</f>
        <v>249.5</v>
      </c>
      <c r="AG146" s="4">
        <f>VLOOKUP($U146,'2011 Def'!$B$2:$AB$33,13,0)</f>
        <v>1.5</v>
      </c>
      <c r="AH146" s="4">
        <f>VLOOKUP($U146,'2011 Def'!$B$2:$AB$33,14,0)</f>
        <v>1</v>
      </c>
      <c r="AI146" s="4">
        <f>VLOOKUP($U146,'2011 Def'!$B$2:$AB$33,15,0)</f>
        <v>6.3</v>
      </c>
      <c r="AJ146" s="4">
        <f>VLOOKUP($U146,'2011 Def'!$B$2:$AB$33,16,0)</f>
        <v>12.4</v>
      </c>
      <c r="AK146" s="4">
        <f>VLOOKUP($U146,'2011 Def'!$B$2:$AB$33,17,0)</f>
        <v>25.8</v>
      </c>
      <c r="AL146" s="4">
        <f>VLOOKUP($U146,'2011 Def'!$B$2:$AB$33,18,0)</f>
        <v>95.6</v>
      </c>
      <c r="AM146" s="4">
        <f>VLOOKUP($U146,'2011 Def'!$B$2:$AB$33,19,0)</f>
        <v>0.5</v>
      </c>
      <c r="AN146" s="4">
        <f>VLOOKUP($U146,'2011 Def'!$B$2:$AB$33,20,0)</f>
        <v>3.7</v>
      </c>
      <c r="AO146" s="4">
        <f>VLOOKUP($U146,'2011 Def'!$B$2:$AB$33,21,0)</f>
        <v>5.5</v>
      </c>
      <c r="AP146" s="4">
        <f>VLOOKUP($U146,'2011 Def'!$B$2:$AB$33,22,0)</f>
        <v>7</v>
      </c>
      <c r="AQ146" s="4">
        <f>VLOOKUP($U146,'2011 Def'!$B$2:$AB$33,23,0)</f>
        <v>60.9</v>
      </c>
      <c r="AR146" s="4">
        <f>VLOOKUP($U146,'2011 Def'!$B$2:$AB$33,24,0)</f>
        <v>1.5</v>
      </c>
      <c r="AS146" s="4">
        <f>VLOOKUP($U146,'2011 Def'!$B$2:$AB$33,25,0)</f>
        <v>29.7</v>
      </c>
      <c r="AT146" s="4">
        <f>VLOOKUP($U146,'2011 Def'!$B$2:$AB$33,26,0)</f>
        <v>8.6999999999999993</v>
      </c>
      <c r="AU146" s="4">
        <f>VLOOKUP($U146,'2011 Def'!$B$2:$AB$33,27,0)</f>
        <v>7.11</v>
      </c>
    </row>
    <row r="147" spans="1:47">
      <c r="A147">
        <v>10</v>
      </c>
      <c r="B147">
        <v>18</v>
      </c>
      <c r="C147">
        <v>34</v>
      </c>
      <c r="D147">
        <v>124</v>
      </c>
      <c r="E147">
        <v>0</v>
      </c>
      <c r="F147">
        <v>4</v>
      </c>
      <c r="G147">
        <v>16</v>
      </c>
      <c r="H147">
        <v>4.0999999999999996</v>
      </c>
      <c r="I147">
        <v>3.3</v>
      </c>
      <c r="J147">
        <v>52.9</v>
      </c>
      <c r="K147">
        <v>71.2</v>
      </c>
      <c r="L147">
        <v>24</v>
      </c>
      <c r="M147">
        <v>134</v>
      </c>
      <c r="N147">
        <v>5.6</v>
      </c>
      <c r="O147">
        <v>7</v>
      </c>
      <c r="P147">
        <v>339</v>
      </c>
      <c r="Q147">
        <v>2</v>
      </c>
      <c r="R147">
        <v>11</v>
      </c>
      <c r="S147">
        <v>0</v>
      </c>
      <c r="T147">
        <v>2</v>
      </c>
      <c r="U147" s="2" t="s">
        <v>44</v>
      </c>
      <c r="V147" s="4">
        <f>VLOOKUP($U147,'2011 Def'!$B$2:$AB$33,2,0)</f>
        <v>16</v>
      </c>
      <c r="W147" s="4">
        <f>VLOOKUP($U147,'2011 Def'!$B$2:$AB$33,3,0)</f>
        <v>24.4</v>
      </c>
      <c r="X147" s="4">
        <f>VLOOKUP($U147,'2011 Def'!$B$2:$AB$33,4,0)</f>
        <v>357.8</v>
      </c>
      <c r="Y147" s="4">
        <f>VLOOKUP($U147,'2011 Def'!$B$2:$AB$33,5,0)</f>
        <v>66.400000000000006</v>
      </c>
      <c r="Z147" s="4">
        <f>VLOOKUP($U147,'2011 Def'!$B$2:$AB$33,6,0)</f>
        <v>5.4</v>
      </c>
      <c r="AA147" s="4">
        <f>VLOOKUP($U147,'2011 Def'!$B$2:$AB$33,7,0)</f>
        <v>1.1299999999999999</v>
      </c>
      <c r="AB147" s="4">
        <f>VLOOKUP($U147,'2011 Def'!$B$2:$AB$33,8,0)</f>
        <v>0.56000000000000005</v>
      </c>
      <c r="AC147" s="4">
        <f>VLOOKUP($U147,'2011 Def'!$B$2:$AB$33,9,0)</f>
        <v>19.7</v>
      </c>
      <c r="AD147" s="4">
        <f>VLOOKUP($U147,'2011 Def'!$B$2:$AB$33,10,0)</f>
        <v>20.8</v>
      </c>
      <c r="AE147" s="4">
        <f>VLOOKUP($U147,'2011 Def'!$B$2:$AB$33,11,0)</f>
        <v>33.4</v>
      </c>
      <c r="AF147" s="4">
        <f>VLOOKUP($U147,'2011 Def'!$B$2:$AB$33,12,0)</f>
        <v>231.5</v>
      </c>
      <c r="AG147" s="4">
        <f>VLOOKUP($U147,'2011 Def'!$B$2:$AB$33,13,0)</f>
        <v>1.5</v>
      </c>
      <c r="AH147" s="4">
        <f>VLOOKUP($U147,'2011 Def'!$B$2:$AB$33,14,0)</f>
        <v>0.56000000000000005</v>
      </c>
      <c r="AI147" s="4">
        <f>VLOOKUP($U147,'2011 Def'!$B$2:$AB$33,15,0)</f>
        <v>6.4</v>
      </c>
      <c r="AJ147" s="4">
        <f>VLOOKUP($U147,'2011 Def'!$B$2:$AB$33,16,0)</f>
        <v>11.4</v>
      </c>
      <c r="AK147" s="4">
        <f>VLOOKUP($U147,'2011 Def'!$B$2:$AB$33,17,0)</f>
        <v>30.5</v>
      </c>
      <c r="AL147" s="4">
        <f>VLOOKUP($U147,'2011 Def'!$B$2:$AB$33,18,0)</f>
        <v>126.3</v>
      </c>
      <c r="AM147" s="4">
        <f>VLOOKUP($U147,'2011 Def'!$B$2:$AB$33,19,0)</f>
        <v>0.69</v>
      </c>
      <c r="AN147" s="4">
        <f>VLOOKUP($U147,'2011 Def'!$B$2:$AB$33,20,0)</f>
        <v>4.0999999999999996</v>
      </c>
      <c r="AO147" s="4">
        <f>VLOOKUP($U147,'2011 Def'!$B$2:$AB$33,21,0)</f>
        <v>6.31</v>
      </c>
      <c r="AP147" s="4">
        <f>VLOOKUP($U147,'2011 Def'!$B$2:$AB$33,22,0)</f>
        <v>6.19</v>
      </c>
      <c r="AQ147" s="4">
        <f>VLOOKUP($U147,'2011 Def'!$B$2:$AB$33,23,0)</f>
        <v>52.8</v>
      </c>
      <c r="AR147" s="4">
        <f>VLOOKUP($U147,'2011 Def'!$B$2:$AB$33,24,0)</f>
        <v>2</v>
      </c>
      <c r="AS147" s="4">
        <f>VLOOKUP($U147,'2011 Def'!$B$2:$AB$33,25,0)</f>
        <v>33</v>
      </c>
      <c r="AT147" s="4">
        <f>VLOOKUP($U147,'2011 Def'!$B$2:$AB$33,26,0)</f>
        <v>7.8</v>
      </c>
      <c r="AU147" s="4">
        <f>VLOOKUP($U147,'2011 Def'!$B$2:$AB$33,27,0)</f>
        <v>4.25</v>
      </c>
    </row>
    <row r="148" spans="1:47">
      <c r="A148">
        <v>3</v>
      </c>
      <c r="B148">
        <v>24</v>
      </c>
      <c r="C148">
        <v>37</v>
      </c>
      <c r="D148">
        <v>209</v>
      </c>
      <c r="E148">
        <v>3</v>
      </c>
      <c r="F148">
        <v>3</v>
      </c>
      <c r="G148">
        <v>21</v>
      </c>
      <c r="H148">
        <v>6.2</v>
      </c>
      <c r="I148">
        <v>5.2</v>
      </c>
      <c r="J148">
        <v>64.900000000000006</v>
      </c>
      <c r="K148">
        <v>45.9</v>
      </c>
      <c r="L148">
        <v>27</v>
      </c>
      <c r="M148">
        <v>125</v>
      </c>
      <c r="N148">
        <v>4.5999999999999996</v>
      </c>
      <c r="O148">
        <v>5</v>
      </c>
      <c r="P148">
        <v>199</v>
      </c>
      <c r="Q148">
        <v>6</v>
      </c>
      <c r="R148">
        <v>14</v>
      </c>
      <c r="S148">
        <v>1</v>
      </c>
      <c r="T148">
        <v>2</v>
      </c>
      <c r="U148" s="2" t="s">
        <v>49</v>
      </c>
      <c r="V148" s="4">
        <f>VLOOKUP($U148,'2011 Def'!$B$2:$AB$33,2,0)</f>
        <v>16</v>
      </c>
      <c r="W148" s="4">
        <f>VLOOKUP($U148,'2011 Def'!$B$2:$AB$33,3,0)</f>
        <v>21.4</v>
      </c>
      <c r="X148" s="4">
        <f>VLOOKUP($U148,'2011 Def'!$B$2:$AB$33,4,0)</f>
        <v>411.1</v>
      </c>
      <c r="Y148" s="4">
        <f>VLOOKUP($U148,'2011 Def'!$B$2:$AB$33,5,0)</f>
        <v>66.5</v>
      </c>
      <c r="Z148" s="4">
        <f>VLOOKUP($U148,'2011 Def'!$B$2:$AB$33,6,0)</f>
        <v>6.2</v>
      </c>
      <c r="AA148" s="4">
        <f>VLOOKUP($U148,'2011 Def'!$B$2:$AB$33,7,0)</f>
        <v>2.13</v>
      </c>
      <c r="AB148" s="4">
        <f>VLOOKUP($U148,'2011 Def'!$B$2:$AB$33,8,0)</f>
        <v>0.69</v>
      </c>
      <c r="AC148" s="4">
        <f>VLOOKUP($U148,'2011 Def'!$B$2:$AB$33,9,0)</f>
        <v>23.1</v>
      </c>
      <c r="AD148" s="4">
        <f>VLOOKUP($U148,'2011 Def'!$B$2:$AB$33,10,0)</f>
        <v>24.1</v>
      </c>
      <c r="AE148" s="4">
        <f>VLOOKUP($U148,'2011 Def'!$B$2:$AB$33,11,0)</f>
        <v>38.700000000000003</v>
      </c>
      <c r="AF148" s="4">
        <f>VLOOKUP($U148,'2011 Def'!$B$2:$AB$33,12,0)</f>
        <v>293.89999999999998</v>
      </c>
      <c r="AG148" s="4">
        <f>VLOOKUP($U148,'2011 Def'!$B$2:$AB$33,13,0)</f>
        <v>1.63</v>
      </c>
      <c r="AH148" s="4">
        <f>VLOOKUP($U148,'2011 Def'!$B$2:$AB$33,14,0)</f>
        <v>1.44</v>
      </c>
      <c r="AI148" s="4">
        <f>VLOOKUP($U148,'2011 Def'!$B$2:$AB$33,15,0)</f>
        <v>7.1</v>
      </c>
      <c r="AJ148" s="4">
        <f>VLOOKUP($U148,'2011 Def'!$B$2:$AB$33,16,0)</f>
        <v>15.3</v>
      </c>
      <c r="AK148" s="4">
        <f>VLOOKUP($U148,'2011 Def'!$B$2:$AB$33,17,0)</f>
        <v>25.3</v>
      </c>
      <c r="AL148" s="4">
        <f>VLOOKUP($U148,'2011 Def'!$B$2:$AB$33,18,0)</f>
        <v>117.1</v>
      </c>
      <c r="AM148" s="4">
        <f>VLOOKUP($U148,'2011 Def'!$B$2:$AB$33,19,0)</f>
        <v>0.81</v>
      </c>
      <c r="AN148" s="4">
        <f>VLOOKUP($U148,'2011 Def'!$B$2:$AB$33,20,0)</f>
        <v>4.5999999999999996</v>
      </c>
      <c r="AO148" s="4">
        <f>VLOOKUP($U148,'2011 Def'!$B$2:$AB$33,21,0)</f>
        <v>6.31</v>
      </c>
      <c r="AP148" s="4">
        <f>VLOOKUP($U148,'2011 Def'!$B$2:$AB$33,22,0)</f>
        <v>7.19</v>
      </c>
      <c r="AQ148" s="4">
        <f>VLOOKUP($U148,'2011 Def'!$B$2:$AB$33,23,0)</f>
        <v>56.7</v>
      </c>
      <c r="AR148" s="4">
        <f>VLOOKUP($U148,'2011 Def'!$B$2:$AB$33,24,0)</f>
        <v>1.5</v>
      </c>
      <c r="AS148" s="4">
        <f>VLOOKUP($U148,'2011 Def'!$B$2:$AB$33,25,0)</f>
        <v>32.6</v>
      </c>
      <c r="AT148" s="4">
        <f>VLOOKUP($U148,'2011 Def'!$B$2:$AB$33,26,0)</f>
        <v>17.100000000000001</v>
      </c>
      <c r="AU148" s="4">
        <f>VLOOKUP($U148,'2011 Def'!$B$2:$AB$33,27,0)</f>
        <v>5.3</v>
      </c>
    </row>
    <row r="149" spans="1:47">
      <c r="A149">
        <v>9</v>
      </c>
      <c r="B149">
        <v>18</v>
      </c>
      <c r="C149">
        <v>28</v>
      </c>
      <c r="D149">
        <v>162</v>
      </c>
      <c r="E149">
        <v>3</v>
      </c>
      <c r="F149">
        <v>1</v>
      </c>
      <c r="G149">
        <v>5</v>
      </c>
      <c r="H149">
        <v>6</v>
      </c>
      <c r="I149">
        <v>5.6</v>
      </c>
      <c r="J149">
        <v>64.3</v>
      </c>
      <c r="K149">
        <v>40.200000000000003</v>
      </c>
      <c r="L149">
        <v>34</v>
      </c>
      <c r="M149">
        <v>90</v>
      </c>
      <c r="N149">
        <v>2.6</v>
      </c>
      <c r="O149">
        <v>3</v>
      </c>
      <c r="P149">
        <v>112</v>
      </c>
      <c r="Q149">
        <v>6</v>
      </c>
      <c r="R149">
        <v>15</v>
      </c>
      <c r="S149">
        <v>2</v>
      </c>
      <c r="T149">
        <v>2</v>
      </c>
      <c r="U149" s="2" t="s">
        <v>51</v>
      </c>
      <c r="V149" s="4">
        <f>VLOOKUP($U149,'2011 Def'!$B$2:$AB$33,2,0)</f>
        <v>16</v>
      </c>
      <c r="W149" s="4">
        <f>VLOOKUP($U149,'2011 Def'!$B$2:$AB$33,3,0)</f>
        <v>14.2</v>
      </c>
      <c r="X149" s="4">
        <f>VLOOKUP($U149,'2011 Def'!$B$2:$AB$33,4,0)</f>
        <v>271.8</v>
      </c>
      <c r="Y149" s="4">
        <f>VLOOKUP($U149,'2011 Def'!$B$2:$AB$33,5,0)</f>
        <v>60.3</v>
      </c>
      <c r="Z149" s="4">
        <f>VLOOKUP($U149,'2011 Def'!$B$2:$AB$33,6,0)</f>
        <v>4.5</v>
      </c>
      <c r="AA149" s="4">
        <f>VLOOKUP($U149,'2011 Def'!$B$2:$AB$33,7,0)</f>
        <v>0.94</v>
      </c>
      <c r="AB149" s="4">
        <f>VLOOKUP($U149,'2011 Def'!$B$2:$AB$33,8,0)</f>
        <v>0.25</v>
      </c>
      <c r="AC149" s="4">
        <f>VLOOKUP($U149,'2011 Def'!$B$2:$AB$33,9,0)</f>
        <v>16.5</v>
      </c>
      <c r="AD149" s="4">
        <f>VLOOKUP($U149,'2011 Def'!$B$2:$AB$33,10,0)</f>
        <v>18.100000000000001</v>
      </c>
      <c r="AE149" s="4">
        <f>VLOOKUP($U149,'2011 Def'!$B$2:$AB$33,11,0)</f>
        <v>33.1</v>
      </c>
      <c r="AF149" s="4">
        <f>VLOOKUP($U149,'2011 Def'!$B$2:$AB$33,12,0)</f>
        <v>171.9</v>
      </c>
      <c r="AG149" s="4">
        <f>VLOOKUP($U149,'2011 Def'!$B$2:$AB$33,13,0)</f>
        <v>0.94</v>
      </c>
      <c r="AH149" s="4">
        <f>VLOOKUP($U149,'2011 Def'!$B$2:$AB$33,14,0)</f>
        <v>0.69</v>
      </c>
      <c r="AI149" s="4">
        <f>VLOOKUP($U149,'2011 Def'!$B$2:$AB$33,15,0)</f>
        <v>4.9000000000000004</v>
      </c>
      <c r="AJ149" s="4">
        <f>VLOOKUP($U149,'2011 Def'!$B$2:$AB$33,16,0)</f>
        <v>9.75</v>
      </c>
      <c r="AK149" s="4">
        <f>VLOOKUP($U149,'2011 Def'!$B$2:$AB$33,17,0)</f>
        <v>24.9</v>
      </c>
      <c r="AL149" s="4">
        <f>VLOOKUP($U149,'2011 Def'!$B$2:$AB$33,18,0)</f>
        <v>99.8</v>
      </c>
      <c r="AM149" s="4">
        <f>VLOOKUP($U149,'2011 Def'!$B$2:$AB$33,19,0)</f>
        <v>0.44</v>
      </c>
      <c r="AN149" s="4">
        <f>VLOOKUP($U149,'2011 Def'!$B$2:$AB$33,20,0)</f>
        <v>4</v>
      </c>
      <c r="AO149" s="4">
        <f>VLOOKUP($U149,'2011 Def'!$B$2:$AB$33,21,0)</f>
        <v>5.13</v>
      </c>
      <c r="AP149" s="4">
        <f>VLOOKUP($U149,'2011 Def'!$B$2:$AB$33,22,0)</f>
        <v>6</v>
      </c>
      <c r="AQ149" s="4">
        <f>VLOOKUP($U149,'2011 Def'!$B$2:$AB$33,23,0)</f>
        <v>48.6</v>
      </c>
      <c r="AR149" s="4">
        <f>VLOOKUP($U149,'2011 Def'!$B$2:$AB$33,24,0)</f>
        <v>1.63</v>
      </c>
      <c r="AS149" s="4">
        <f>VLOOKUP($U149,'2011 Def'!$B$2:$AB$33,25,0)</f>
        <v>26</v>
      </c>
      <c r="AT149" s="4">
        <f>VLOOKUP($U149,'2011 Def'!$B$2:$AB$33,26,0)</f>
        <v>8.3000000000000007</v>
      </c>
      <c r="AU149" s="4">
        <f>VLOOKUP($U149,'2011 Def'!$B$2:$AB$33,27,0)</f>
        <v>4.51</v>
      </c>
    </row>
    <row r="150" spans="1:47">
      <c r="A150">
        <v>10</v>
      </c>
      <c r="B150">
        <v>17</v>
      </c>
      <c r="C150">
        <v>31</v>
      </c>
      <c r="D150">
        <v>139</v>
      </c>
      <c r="E150">
        <v>0</v>
      </c>
      <c r="F150">
        <v>2</v>
      </c>
      <c r="G150">
        <v>18</v>
      </c>
      <c r="H150">
        <v>5.0999999999999996</v>
      </c>
      <c r="I150">
        <v>4.2</v>
      </c>
      <c r="J150">
        <v>54.8</v>
      </c>
      <c r="K150">
        <v>77.2</v>
      </c>
      <c r="L150">
        <v>37</v>
      </c>
      <c r="M150">
        <v>113</v>
      </c>
      <c r="N150">
        <v>3.1</v>
      </c>
      <c r="O150">
        <v>11</v>
      </c>
      <c r="P150">
        <v>447</v>
      </c>
      <c r="Q150">
        <v>7</v>
      </c>
      <c r="R150">
        <v>20</v>
      </c>
      <c r="S150">
        <v>1</v>
      </c>
      <c r="T150">
        <v>1</v>
      </c>
      <c r="U150" s="2" t="s">
        <v>50</v>
      </c>
      <c r="V150" s="4">
        <f>VLOOKUP($U150,'2011 Def'!$B$2:$AB$33,2,0)</f>
        <v>16</v>
      </c>
      <c r="W150" s="4">
        <f>VLOOKUP($U150,'2011 Def'!$B$2:$AB$33,3,0)</f>
        <v>21.3</v>
      </c>
      <c r="X150" s="4">
        <f>VLOOKUP($U150,'2011 Def'!$B$2:$AB$33,4,0)</f>
        <v>350.4</v>
      </c>
      <c r="Y150" s="4">
        <f>VLOOKUP($U150,'2011 Def'!$B$2:$AB$33,5,0)</f>
        <v>65.5</v>
      </c>
      <c r="Z150" s="4">
        <f>VLOOKUP($U150,'2011 Def'!$B$2:$AB$33,6,0)</f>
        <v>5.4</v>
      </c>
      <c r="AA150" s="4">
        <f>VLOOKUP($U150,'2011 Def'!$B$2:$AB$33,7,0)</f>
        <v>1.94</v>
      </c>
      <c r="AB150" s="4">
        <f>VLOOKUP($U150,'2011 Def'!$B$2:$AB$33,8,0)</f>
        <v>0.69</v>
      </c>
      <c r="AC150" s="4">
        <f>VLOOKUP($U150,'2011 Def'!$B$2:$AB$33,9,0)</f>
        <v>18.2</v>
      </c>
      <c r="AD150" s="4">
        <f>VLOOKUP($U150,'2011 Def'!$B$2:$AB$33,10,0)</f>
        <v>23.9</v>
      </c>
      <c r="AE150" s="4">
        <f>VLOOKUP($U150,'2011 Def'!$B$2:$AB$33,11,0)</f>
        <v>39.4</v>
      </c>
      <c r="AF150" s="4">
        <f>VLOOKUP($U150,'2011 Def'!$B$2:$AB$33,12,0)</f>
        <v>254.1</v>
      </c>
      <c r="AG150" s="4">
        <f>VLOOKUP($U150,'2011 Def'!$B$2:$AB$33,13,0)</f>
        <v>1.38</v>
      </c>
      <c r="AH150" s="4">
        <f>VLOOKUP($U150,'2011 Def'!$B$2:$AB$33,14,0)</f>
        <v>1.25</v>
      </c>
      <c r="AI150" s="4">
        <f>VLOOKUP($U150,'2011 Def'!$B$2:$AB$33,15,0)</f>
        <v>6.1</v>
      </c>
      <c r="AJ150" s="4">
        <f>VLOOKUP($U150,'2011 Def'!$B$2:$AB$33,16,0)</f>
        <v>12.4</v>
      </c>
      <c r="AK150" s="4">
        <f>VLOOKUP($U150,'2011 Def'!$B$2:$AB$33,17,0)</f>
        <v>24</v>
      </c>
      <c r="AL150" s="4">
        <f>VLOOKUP($U150,'2011 Def'!$B$2:$AB$33,18,0)</f>
        <v>96.4</v>
      </c>
      <c r="AM150" s="4">
        <f>VLOOKUP($U150,'2011 Def'!$B$2:$AB$33,19,0)</f>
        <v>0.63</v>
      </c>
      <c r="AN150" s="4">
        <f>VLOOKUP($U150,'2011 Def'!$B$2:$AB$33,20,0)</f>
        <v>4</v>
      </c>
      <c r="AO150" s="4">
        <f>VLOOKUP($U150,'2011 Def'!$B$2:$AB$33,21,0)</f>
        <v>4.6900000000000004</v>
      </c>
      <c r="AP150" s="4">
        <f>VLOOKUP($U150,'2011 Def'!$B$2:$AB$33,22,0)</f>
        <v>6.13</v>
      </c>
      <c r="AQ150" s="4">
        <f>VLOOKUP($U150,'2011 Def'!$B$2:$AB$33,23,0)</f>
        <v>44.9</v>
      </c>
      <c r="AR150" s="4">
        <f>VLOOKUP($U150,'2011 Def'!$B$2:$AB$33,24,0)</f>
        <v>1.06</v>
      </c>
      <c r="AS150" s="4">
        <f>VLOOKUP($U150,'2011 Def'!$B$2:$AB$33,25,0)</f>
        <v>30.5</v>
      </c>
      <c r="AT150" s="4">
        <f>VLOOKUP($U150,'2011 Def'!$B$2:$AB$33,26,0)</f>
        <v>14.3</v>
      </c>
      <c r="AU150" s="4">
        <f>VLOOKUP($U150,'2011 Def'!$B$2:$AB$33,27,0)</f>
        <v>10.199999999999999</v>
      </c>
    </row>
    <row r="151" spans="1:47">
      <c r="A151">
        <v>10</v>
      </c>
      <c r="B151">
        <v>16</v>
      </c>
      <c r="C151">
        <v>32</v>
      </c>
      <c r="D151">
        <v>156</v>
      </c>
      <c r="E151">
        <v>1</v>
      </c>
      <c r="F151">
        <v>5</v>
      </c>
      <c r="G151">
        <v>39</v>
      </c>
      <c r="H151">
        <v>6.1</v>
      </c>
      <c r="I151">
        <v>4.2</v>
      </c>
      <c r="J151">
        <v>50</v>
      </c>
      <c r="K151">
        <v>61.5</v>
      </c>
      <c r="L151">
        <v>21</v>
      </c>
      <c r="M151">
        <v>65</v>
      </c>
      <c r="N151">
        <v>3.1</v>
      </c>
      <c r="O151">
        <v>7</v>
      </c>
      <c r="P151">
        <v>359</v>
      </c>
      <c r="Q151">
        <v>2</v>
      </c>
      <c r="R151">
        <v>12</v>
      </c>
      <c r="S151">
        <v>0</v>
      </c>
      <c r="T151">
        <v>1</v>
      </c>
      <c r="U151" s="2" t="s">
        <v>63</v>
      </c>
      <c r="V151" s="4">
        <f>VLOOKUP($U151,'2011 Def'!$B$2:$AB$33,2,0)</f>
        <v>16</v>
      </c>
      <c r="W151" s="4">
        <f>VLOOKUP($U151,'2011 Def'!$B$2:$AB$33,3,0)</f>
        <v>22.7</v>
      </c>
      <c r="X151" s="4">
        <f>VLOOKUP($U151,'2011 Def'!$B$2:$AB$33,4,0)</f>
        <v>312.10000000000002</v>
      </c>
      <c r="Y151" s="4">
        <f>VLOOKUP($U151,'2011 Def'!$B$2:$AB$33,5,0)</f>
        <v>62.1</v>
      </c>
      <c r="Z151" s="4">
        <f>VLOOKUP($U151,'2011 Def'!$B$2:$AB$33,6,0)</f>
        <v>5</v>
      </c>
      <c r="AA151" s="4">
        <f>VLOOKUP($U151,'2011 Def'!$B$2:$AB$33,7,0)</f>
        <v>1.94</v>
      </c>
      <c r="AB151" s="4">
        <f>VLOOKUP($U151,'2011 Def'!$B$2:$AB$33,8,0)</f>
        <v>0.75</v>
      </c>
      <c r="AC151" s="4">
        <f>VLOOKUP($U151,'2011 Def'!$B$2:$AB$33,9,0)</f>
        <v>17</v>
      </c>
      <c r="AD151" s="4">
        <f>VLOOKUP($U151,'2011 Def'!$B$2:$AB$33,10,0)</f>
        <v>17.2</v>
      </c>
      <c r="AE151" s="4">
        <f>VLOOKUP($U151,'2011 Def'!$B$2:$AB$33,11,0)</f>
        <v>31.7</v>
      </c>
      <c r="AF151" s="4">
        <f>VLOOKUP($U151,'2011 Def'!$B$2:$AB$33,12,0)</f>
        <v>201</v>
      </c>
      <c r="AG151" s="4">
        <f>VLOOKUP($U151,'2011 Def'!$B$2:$AB$33,13,0)</f>
        <v>0.94</v>
      </c>
      <c r="AH151" s="4">
        <f>VLOOKUP($U151,'2011 Def'!$B$2:$AB$33,14,0)</f>
        <v>1.19</v>
      </c>
      <c r="AI151" s="4">
        <f>VLOOKUP($U151,'2011 Def'!$B$2:$AB$33,15,0)</f>
        <v>5.9</v>
      </c>
      <c r="AJ151" s="4">
        <f>VLOOKUP($U151,'2011 Def'!$B$2:$AB$33,16,0)</f>
        <v>10.4</v>
      </c>
      <c r="AK151" s="4">
        <f>VLOOKUP($U151,'2011 Def'!$B$2:$AB$33,17,0)</f>
        <v>28.2</v>
      </c>
      <c r="AL151" s="4">
        <f>VLOOKUP($U151,'2011 Def'!$B$2:$AB$33,18,0)</f>
        <v>111.1</v>
      </c>
      <c r="AM151" s="4">
        <f>VLOOKUP($U151,'2011 Def'!$B$2:$AB$33,19,0)</f>
        <v>1.06</v>
      </c>
      <c r="AN151" s="4">
        <f>VLOOKUP($U151,'2011 Def'!$B$2:$AB$33,20,0)</f>
        <v>3.9</v>
      </c>
      <c r="AO151" s="4">
        <f>VLOOKUP($U151,'2011 Def'!$B$2:$AB$33,21,0)</f>
        <v>5.19</v>
      </c>
      <c r="AP151" s="4">
        <f>VLOOKUP($U151,'2011 Def'!$B$2:$AB$33,22,0)</f>
        <v>6.88</v>
      </c>
      <c r="AQ151" s="4">
        <f>VLOOKUP($U151,'2011 Def'!$B$2:$AB$33,23,0)</f>
        <v>60.4</v>
      </c>
      <c r="AR151" s="4">
        <f>VLOOKUP($U151,'2011 Def'!$B$2:$AB$33,24,0)</f>
        <v>1.38</v>
      </c>
      <c r="AS151" s="4">
        <f>VLOOKUP($U151,'2011 Def'!$B$2:$AB$33,25,0)</f>
        <v>29.3</v>
      </c>
      <c r="AT151" s="4">
        <f>VLOOKUP($U151,'2011 Def'!$B$2:$AB$33,26,0)</f>
        <v>13.9</v>
      </c>
      <c r="AU151" s="4">
        <f>VLOOKUP($U151,'2011 Def'!$B$2:$AB$33,27,0)</f>
        <v>14.5</v>
      </c>
    </row>
    <row r="152" spans="1:47">
      <c r="A152">
        <v>19</v>
      </c>
      <c r="B152">
        <v>23</v>
      </c>
      <c r="C152">
        <v>31</v>
      </c>
      <c r="D152">
        <v>299</v>
      </c>
      <c r="E152">
        <v>0</v>
      </c>
      <c r="F152">
        <v>0</v>
      </c>
      <c r="G152">
        <v>0</v>
      </c>
      <c r="H152">
        <v>9.6</v>
      </c>
      <c r="I152">
        <v>9.6</v>
      </c>
      <c r="J152">
        <v>74.2</v>
      </c>
      <c r="K152">
        <v>104.1</v>
      </c>
      <c r="L152">
        <v>39</v>
      </c>
      <c r="M152">
        <v>139</v>
      </c>
      <c r="N152">
        <v>3.6</v>
      </c>
      <c r="O152">
        <v>2</v>
      </c>
      <c r="P152">
        <v>99</v>
      </c>
      <c r="Q152">
        <v>4</v>
      </c>
      <c r="R152">
        <v>12</v>
      </c>
      <c r="S152">
        <v>0</v>
      </c>
      <c r="T152">
        <v>1</v>
      </c>
      <c r="U152" s="2" t="s">
        <v>45</v>
      </c>
      <c r="V152" s="4">
        <f>VLOOKUP($U152,'2011 Def'!$B$2:$AB$33,2,0)</f>
        <v>16</v>
      </c>
      <c r="W152" s="4">
        <f>VLOOKUP($U152,'2011 Def'!$B$2:$AB$33,3,0)</f>
        <v>22.4</v>
      </c>
      <c r="X152" s="4">
        <f>VLOOKUP($U152,'2011 Def'!$B$2:$AB$33,4,0)</f>
        <v>411.6</v>
      </c>
      <c r="Y152" s="4">
        <f>VLOOKUP($U152,'2011 Def'!$B$2:$AB$33,5,0)</f>
        <v>65.599999999999994</v>
      </c>
      <c r="Z152" s="4">
        <f>VLOOKUP($U152,'2011 Def'!$B$2:$AB$33,6,0)</f>
        <v>6.3</v>
      </c>
      <c r="AA152" s="4">
        <f>VLOOKUP($U152,'2011 Def'!$B$2:$AB$33,7,0)</f>
        <v>2.38</v>
      </c>
      <c r="AB152" s="4">
        <f>VLOOKUP($U152,'2011 Def'!$B$2:$AB$33,8,0)</f>
        <v>0.44</v>
      </c>
      <c r="AC152" s="4">
        <f>VLOOKUP($U152,'2011 Def'!$B$2:$AB$33,9,0)</f>
        <v>22.4</v>
      </c>
      <c r="AD152" s="4">
        <f>VLOOKUP($U152,'2011 Def'!$B$2:$AB$33,10,0)</f>
        <v>24.4</v>
      </c>
      <c r="AE152" s="4">
        <f>VLOOKUP($U152,'2011 Def'!$B$2:$AB$33,11,0)</f>
        <v>39.799999999999997</v>
      </c>
      <c r="AF152" s="4">
        <f>VLOOKUP($U152,'2011 Def'!$B$2:$AB$33,12,0)</f>
        <v>299.8</v>
      </c>
      <c r="AG152" s="4">
        <f>VLOOKUP($U152,'2011 Def'!$B$2:$AB$33,13,0)</f>
        <v>1.81</v>
      </c>
      <c r="AH152" s="4">
        <f>VLOOKUP($U152,'2011 Def'!$B$2:$AB$33,14,0)</f>
        <v>1.94</v>
      </c>
      <c r="AI152" s="4">
        <f>VLOOKUP($U152,'2011 Def'!$B$2:$AB$33,15,0)</f>
        <v>7.2</v>
      </c>
      <c r="AJ152" s="4">
        <f>VLOOKUP($U152,'2011 Def'!$B$2:$AB$33,16,0)</f>
        <v>15.4</v>
      </c>
      <c r="AK152" s="4">
        <f>VLOOKUP($U152,'2011 Def'!$B$2:$AB$33,17,0)</f>
        <v>23.9</v>
      </c>
      <c r="AL152" s="4">
        <f>VLOOKUP($U152,'2011 Def'!$B$2:$AB$33,18,0)</f>
        <v>111.8</v>
      </c>
      <c r="AM152" s="4">
        <f>VLOOKUP($U152,'2011 Def'!$B$2:$AB$33,19,0)</f>
        <v>0.63</v>
      </c>
      <c r="AN152" s="4">
        <f>VLOOKUP($U152,'2011 Def'!$B$2:$AB$33,20,0)</f>
        <v>4.7</v>
      </c>
      <c r="AO152" s="4">
        <f>VLOOKUP($U152,'2011 Def'!$B$2:$AB$33,21,0)</f>
        <v>6</v>
      </c>
      <c r="AP152" s="4">
        <f>VLOOKUP($U152,'2011 Def'!$B$2:$AB$33,22,0)</f>
        <v>7.63</v>
      </c>
      <c r="AQ152" s="4">
        <f>VLOOKUP($U152,'2011 Def'!$B$2:$AB$33,23,0)</f>
        <v>59.3</v>
      </c>
      <c r="AR152" s="4">
        <f>VLOOKUP($U152,'2011 Def'!$B$2:$AB$33,24,0)</f>
        <v>1</v>
      </c>
      <c r="AS152" s="4">
        <f>VLOOKUP($U152,'2011 Def'!$B$2:$AB$33,25,0)</f>
        <v>33.9</v>
      </c>
      <c r="AT152" s="4">
        <f>VLOOKUP($U152,'2011 Def'!$B$2:$AB$33,26,0)</f>
        <v>20.2</v>
      </c>
      <c r="AU152" s="4">
        <f>VLOOKUP($U152,'2011 Def'!$B$2:$AB$33,27,0)</f>
        <v>3.31</v>
      </c>
    </row>
    <row r="153" spans="1:47">
      <c r="A153">
        <v>13</v>
      </c>
      <c r="B153">
        <v>21</v>
      </c>
      <c r="C153">
        <v>36</v>
      </c>
      <c r="D153">
        <v>300</v>
      </c>
      <c r="E153">
        <v>2</v>
      </c>
      <c r="F153">
        <v>0</v>
      </c>
      <c r="G153">
        <v>0</v>
      </c>
      <c r="H153">
        <v>8.3000000000000007</v>
      </c>
      <c r="I153">
        <v>8.3000000000000007</v>
      </c>
      <c r="J153">
        <v>58.3</v>
      </c>
      <c r="K153">
        <v>71.5</v>
      </c>
      <c r="L153">
        <v>30</v>
      </c>
      <c r="M153">
        <v>135</v>
      </c>
      <c r="N153">
        <v>4.5</v>
      </c>
      <c r="O153">
        <v>3</v>
      </c>
      <c r="P153">
        <v>146</v>
      </c>
      <c r="Q153">
        <v>3</v>
      </c>
      <c r="R153">
        <v>12</v>
      </c>
      <c r="S153">
        <v>0</v>
      </c>
      <c r="T153">
        <v>1</v>
      </c>
      <c r="U153" s="2" t="s">
        <v>39</v>
      </c>
      <c r="V153" s="4">
        <f>VLOOKUP($U153,'2011 Def'!$B$2:$AB$33,2,0)</f>
        <v>16</v>
      </c>
      <c r="W153" s="4">
        <f>VLOOKUP($U153,'2011 Def'!$B$2:$AB$33,3,0)</f>
        <v>27.1</v>
      </c>
      <c r="X153" s="4">
        <f>VLOOKUP($U153,'2011 Def'!$B$2:$AB$33,4,0)</f>
        <v>387.6</v>
      </c>
      <c r="Y153" s="4">
        <f>VLOOKUP($U153,'2011 Def'!$B$2:$AB$33,5,0)</f>
        <v>66.900000000000006</v>
      </c>
      <c r="Z153" s="4">
        <f>VLOOKUP($U153,'2011 Def'!$B$2:$AB$33,6,0)</f>
        <v>5.8</v>
      </c>
      <c r="AA153" s="4">
        <f>VLOOKUP($U153,'2011 Def'!$B$2:$AB$33,7,0)</f>
        <v>1.63</v>
      </c>
      <c r="AB153" s="4">
        <f>VLOOKUP($U153,'2011 Def'!$B$2:$AB$33,8,0)</f>
        <v>0.5</v>
      </c>
      <c r="AC153" s="4">
        <f>VLOOKUP($U153,'2011 Def'!$B$2:$AB$33,9,0)</f>
        <v>23.1</v>
      </c>
      <c r="AD153" s="4">
        <f>VLOOKUP($U153,'2011 Def'!$B$2:$AB$33,10,0)</f>
        <v>20.3</v>
      </c>
      <c r="AE153" s="4">
        <f>VLOOKUP($U153,'2011 Def'!$B$2:$AB$33,11,0)</f>
        <v>37.6</v>
      </c>
      <c r="AF153" s="4">
        <f>VLOOKUP($U153,'2011 Def'!$B$2:$AB$33,12,0)</f>
        <v>251.4</v>
      </c>
      <c r="AG153" s="4">
        <f>VLOOKUP($U153,'2011 Def'!$B$2:$AB$33,13,0)</f>
        <v>1.94</v>
      </c>
      <c r="AH153" s="4">
        <f>VLOOKUP($U153,'2011 Def'!$B$2:$AB$33,14,0)</f>
        <v>1.1299999999999999</v>
      </c>
      <c r="AI153" s="4">
        <f>VLOOKUP($U153,'2011 Def'!$B$2:$AB$33,15,0)</f>
        <v>6.3</v>
      </c>
      <c r="AJ153" s="4">
        <f>VLOOKUP($U153,'2011 Def'!$B$2:$AB$33,16,0)</f>
        <v>12.9</v>
      </c>
      <c r="AK153" s="4">
        <f>VLOOKUP($U153,'2011 Def'!$B$2:$AB$33,17,0)</f>
        <v>26.9</v>
      </c>
      <c r="AL153" s="4">
        <f>VLOOKUP($U153,'2011 Def'!$B$2:$AB$33,18,0)</f>
        <v>136.1</v>
      </c>
      <c r="AM153" s="4">
        <f>VLOOKUP($U153,'2011 Def'!$B$2:$AB$33,19,0)</f>
        <v>0.94</v>
      </c>
      <c r="AN153" s="4">
        <f>VLOOKUP($U153,'2011 Def'!$B$2:$AB$33,20,0)</f>
        <v>5.0999999999999996</v>
      </c>
      <c r="AO153" s="4">
        <f>VLOOKUP($U153,'2011 Def'!$B$2:$AB$33,21,0)</f>
        <v>6.56</v>
      </c>
      <c r="AP153" s="4">
        <f>VLOOKUP($U153,'2011 Def'!$B$2:$AB$33,22,0)</f>
        <v>7.5</v>
      </c>
      <c r="AQ153" s="4">
        <f>VLOOKUP($U153,'2011 Def'!$B$2:$AB$33,23,0)</f>
        <v>61.4</v>
      </c>
      <c r="AR153" s="4">
        <f>VLOOKUP($U153,'2011 Def'!$B$2:$AB$33,24,0)</f>
        <v>3.63</v>
      </c>
      <c r="AS153" s="4">
        <f>VLOOKUP($U153,'2011 Def'!$B$2:$AB$33,25,0)</f>
        <v>35.6</v>
      </c>
      <c r="AT153" s="4">
        <f>VLOOKUP($U153,'2011 Def'!$B$2:$AB$33,26,0)</f>
        <v>12.8</v>
      </c>
      <c r="AU153" s="4">
        <f>VLOOKUP($U153,'2011 Def'!$B$2:$AB$33,27,0)</f>
        <v>-3.19</v>
      </c>
    </row>
    <row r="154" spans="1:47">
      <c r="A154">
        <v>7</v>
      </c>
      <c r="B154">
        <v>15</v>
      </c>
      <c r="C154">
        <v>29</v>
      </c>
      <c r="D154">
        <v>175</v>
      </c>
      <c r="E154">
        <v>0</v>
      </c>
      <c r="F154">
        <v>1</v>
      </c>
      <c r="G154">
        <v>5</v>
      </c>
      <c r="H154">
        <v>6.2</v>
      </c>
      <c r="I154">
        <v>5.8</v>
      </c>
      <c r="J154">
        <v>51.7</v>
      </c>
      <c r="K154">
        <v>70.3</v>
      </c>
      <c r="L154">
        <v>30</v>
      </c>
      <c r="M154">
        <v>106</v>
      </c>
      <c r="N154">
        <v>3.5</v>
      </c>
      <c r="O154">
        <v>8</v>
      </c>
      <c r="P154">
        <v>377</v>
      </c>
      <c r="Q154">
        <v>5</v>
      </c>
      <c r="R154">
        <v>15</v>
      </c>
      <c r="S154">
        <v>0</v>
      </c>
      <c r="T154">
        <v>0</v>
      </c>
      <c r="U154" s="2" t="s">
        <v>44</v>
      </c>
      <c r="V154" s="4">
        <f>VLOOKUP($U154,'2011 Def'!$B$2:$AB$33,2,0)</f>
        <v>16</v>
      </c>
      <c r="W154" s="4">
        <f>VLOOKUP($U154,'2011 Def'!$B$2:$AB$33,3,0)</f>
        <v>24.4</v>
      </c>
      <c r="X154" s="4">
        <f>VLOOKUP($U154,'2011 Def'!$B$2:$AB$33,4,0)</f>
        <v>357.8</v>
      </c>
      <c r="Y154" s="4">
        <f>VLOOKUP($U154,'2011 Def'!$B$2:$AB$33,5,0)</f>
        <v>66.400000000000006</v>
      </c>
      <c r="Z154" s="4">
        <f>VLOOKUP($U154,'2011 Def'!$B$2:$AB$33,6,0)</f>
        <v>5.4</v>
      </c>
      <c r="AA154" s="4">
        <f>VLOOKUP($U154,'2011 Def'!$B$2:$AB$33,7,0)</f>
        <v>1.1299999999999999</v>
      </c>
      <c r="AB154" s="4">
        <f>VLOOKUP($U154,'2011 Def'!$B$2:$AB$33,8,0)</f>
        <v>0.56000000000000005</v>
      </c>
      <c r="AC154" s="4">
        <f>VLOOKUP($U154,'2011 Def'!$B$2:$AB$33,9,0)</f>
        <v>19.7</v>
      </c>
      <c r="AD154" s="4">
        <f>VLOOKUP($U154,'2011 Def'!$B$2:$AB$33,10,0)</f>
        <v>20.8</v>
      </c>
      <c r="AE154" s="4">
        <f>VLOOKUP($U154,'2011 Def'!$B$2:$AB$33,11,0)</f>
        <v>33.4</v>
      </c>
      <c r="AF154" s="4">
        <f>VLOOKUP($U154,'2011 Def'!$B$2:$AB$33,12,0)</f>
        <v>231.5</v>
      </c>
      <c r="AG154" s="4">
        <f>VLOOKUP($U154,'2011 Def'!$B$2:$AB$33,13,0)</f>
        <v>1.5</v>
      </c>
      <c r="AH154" s="4">
        <f>VLOOKUP($U154,'2011 Def'!$B$2:$AB$33,14,0)</f>
        <v>0.56000000000000005</v>
      </c>
      <c r="AI154" s="4">
        <f>VLOOKUP($U154,'2011 Def'!$B$2:$AB$33,15,0)</f>
        <v>6.4</v>
      </c>
      <c r="AJ154" s="4">
        <f>VLOOKUP($U154,'2011 Def'!$B$2:$AB$33,16,0)</f>
        <v>11.4</v>
      </c>
      <c r="AK154" s="4">
        <f>VLOOKUP($U154,'2011 Def'!$B$2:$AB$33,17,0)</f>
        <v>30.5</v>
      </c>
      <c r="AL154" s="4">
        <f>VLOOKUP($U154,'2011 Def'!$B$2:$AB$33,18,0)</f>
        <v>126.3</v>
      </c>
      <c r="AM154" s="4">
        <f>VLOOKUP($U154,'2011 Def'!$B$2:$AB$33,19,0)</f>
        <v>0.69</v>
      </c>
      <c r="AN154" s="4">
        <f>VLOOKUP($U154,'2011 Def'!$B$2:$AB$33,20,0)</f>
        <v>4.0999999999999996</v>
      </c>
      <c r="AO154" s="4">
        <f>VLOOKUP($U154,'2011 Def'!$B$2:$AB$33,21,0)</f>
        <v>6.31</v>
      </c>
      <c r="AP154" s="4">
        <f>VLOOKUP($U154,'2011 Def'!$B$2:$AB$33,22,0)</f>
        <v>6.19</v>
      </c>
      <c r="AQ154" s="4">
        <f>VLOOKUP($U154,'2011 Def'!$B$2:$AB$33,23,0)</f>
        <v>52.8</v>
      </c>
      <c r="AR154" s="4">
        <f>VLOOKUP($U154,'2011 Def'!$B$2:$AB$33,24,0)</f>
        <v>2</v>
      </c>
      <c r="AS154" s="4">
        <f>VLOOKUP($U154,'2011 Def'!$B$2:$AB$33,25,0)</f>
        <v>33</v>
      </c>
      <c r="AT154" s="4">
        <f>VLOOKUP($U154,'2011 Def'!$B$2:$AB$33,26,0)</f>
        <v>7.8</v>
      </c>
      <c r="AU154" s="4">
        <f>VLOOKUP($U154,'2011 Def'!$B$2:$AB$33,27,0)</f>
        <v>4.25</v>
      </c>
    </row>
    <row r="155" spans="1:47">
      <c r="A155">
        <v>21</v>
      </c>
      <c r="B155">
        <v>10</v>
      </c>
      <c r="C155">
        <v>22</v>
      </c>
      <c r="D155">
        <v>62</v>
      </c>
      <c r="E155">
        <v>0</v>
      </c>
      <c r="F155">
        <v>1</v>
      </c>
      <c r="G155">
        <v>6</v>
      </c>
      <c r="H155">
        <v>3.1</v>
      </c>
      <c r="I155">
        <v>2.7</v>
      </c>
      <c r="J155">
        <v>45.5</v>
      </c>
      <c r="K155">
        <v>67.599999999999994</v>
      </c>
      <c r="L155">
        <v>26</v>
      </c>
      <c r="M155">
        <v>135</v>
      </c>
      <c r="N155">
        <v>5.2</v>
      </c>
      <c r="O155">
        <v>9</v>
      </c>
      <c r="P155">
        <v>344</v>
      </c>
      <c r="Q155">
        <v>1</v>
      </c>
      <c r="R155">
        <v>11</v>
      </c>
      <c r="S155">
        <v>0</v>
      </c>
      <c r="T155">
        <v>1</v>
      </c>
      <c r="U155" s="2" t="s">
        <v>71</v>
      </c>
      <c r="V155" s="4">
        <f>VLOOKUP($U155,'2010 Def'!$B$2:$AB$33,2,0)</f>
        <v>16</v>
      </c>
      <c r="W155" s="4">
        <f>VLOOKUP($U155,'2010 Def'!$B$2:$AB$33,3,0)</f>
        <v>20.100000000000001</v>
      </c>
      <c r="X155" s="4">
        <f>VLOOKUP($U155,'2010 Def'!$B$2:$AB$33,4,0)</f>
        <v>271.60000000000002</v>
      </c>
      <c r="Y155" s="4">
        <f>VLOOKUP($U155,'2010 Def'!$B$2:$AB$33,5,0)</f>
        <v>58.7</v>
      </c>
      <c r="Z155" s="4">
        <f>VLOOKUP($U155,'2010 Def'!$B$2:$AB$33,6,0)</f>
        <v>4.5999999999999996</v>
      </c>
      <c r="AA155" s="4">
        <f>VLOOKUP($U155,'2010 Def'!$B$2:$AB$33,7,0)</f>
        <v>1.44</v>
      </c>
      <c r="AB155" s="4">
        <f>VLOOKUP($U155,'2010 Def'!$B$2:$AB$33,8,0)</f>
        <v>0.44</v>
      </c>
      <c r="AC155" s="4">
        <f>VLOOKUP($U155,'2010 Def'!$B$2:$AB$33,9,0)</f>
        <v>15.4</v>
      </c>
      <c r="AD155" s="4">
        <f>VLOOKUP($U155,'2010 Def'!$B$2:$AB$33,10,0)</f>
        <v>17.8</v>
      </c>
      <c r="AE155" s="4">
        <f>VLOOKUP($U155,'2010 Def'!$B$2:$AB$33,11,0)</f>
        <v>30.5</v>
      </c>
      <c r="AF155" s="4">
        <f>VLOOKUP($U155,'2010 Def'!$B$2:$AB$33,12,0)</f>
        <v>177.8</v>
      </c>
      <c r="AG155" s="4">
        <f>VLOOKUP($U155,'2010 Def'!$B$2:$AB$33,13,0)</f>
        <v>1.1299999999999999</v>
      </c>
      <c r="AH155" s="4">
        <f>VLOOKUP($U155,'2010 Def'!$B$2:$AB$33,14,0)</f>
        <v>1</v>
      </c>
      <c r="AI155" s="4">
        <f>VLOOKUP($U155,'2010 Def'!$B$2:$AB$33,15,0)</f>
        <v>5.3</v>
      </c>
      <c r="AJ155" s="4">
        <f>VLOOKUP($U155,'2010 Def'!$B$2:$AB$33,16,0)</f>
        <v>9.56</v>
      </c>
      <c r="AK155" s="4">
        <f>VLOOKUP($U155,'2010 Def'!$B$2:$AB$33,17,0)</f>
        <v>25.3</v>
      </c>
      <c r="AL155" s="4">
        <f>VLOOKUP($U155,'2010 Def'!$B$2:$AB$33,18,0)</f>
        <v>93.8</v>
      </c>
      <c r="AM155" s="4">
        <f>VLOOKUP($U155,'2010 Def'!$B$2:$AB$33,19,0)</f>
        <v>0.88</v>
      </c>
      <c r="AN155" s="4">
        <f>VLOOKUP($U155,'2010 Def'!$B$2:$AB$33,20,0)</f>
        <v>3.7</v>
      </c>
      <c r="AO155" s="4">
        <f>VLOOKUP($U155,'2010 Def'!$B$2:$AB$33,21,0)</f>
        <v>4.8099999999999996</v>
      </c>
      <c r="AP155" s="4">
        <f>VLOOKUP($U155,'2010 Def'!$B$2:$AB$33,22,0)</f>
        <v>6.06</v>
      </c>
      <c r="AQ155" s="4">
        <f>VLOOKUP($U155,'2010 Def'!$B$2:$AB$33,23,0)</f>
        <v>48.1</v>
      </c>
      <c r="AR155" s="4">
        <f>VLOOKUP($U155,'2010 Def'!$B$2:$AB$33,24,0)</f>
        <v>1.06</v>
      </c>
      <c r="AS155" s="4">
        <f>VLOOKUP($U155,'2010 Def'!$B$2:$AB$33,25,0)</f>
        <v>26.1</v>
      </c>
      <c r="AT155" s="4">
        <f>VLOOKUP($U155,'2010 Def'!$B$2:$AB$33,26,0)</f>
        <v>12.5</v>
      </c>
      <c r="AU155" s="4">
        <f>VLOOKUP($U155,'2010 Def'!$B$2:$AB$33,27,0)</f>
        <v>9.8699999999999992</v>
      </c>
    </row>
    <row r="156" spans="1:47">
      <c r="A156">
        <v>16</v>
      </c>
      <c r="B156">
        <v>16</v>
      </c>
      <c r="C156">
        <v>28</v>
      </c>
      <c r="D156">
        <v>172</v>
      </c>
      <c r="E156">
        <v>2</v>
      </c>
      <c r="F156">
        <v>1</v>
      </c>
      <c r="G156">
        <v>4</v>
      </c>
      <c r="H156">
        <v>6.3</v>
      </c>
      <c r="I156">
        <v>5.9</v>
      </c>
      <c r="J156">
        <v>57.1</v>
      </c>
      <c r="K156">
        <v>45.5</v>
      </c>
      <c r="L156">
        <v>39</v>
      </c>
      <c r="M156">
        <v>140</v>
      </c>
      <c r="N156">
        <v>3.6</v>
      </c>
      <c r="O156">
        <v>6</v>
      </c>
      <c r="P156">
        <v>249</v>
      </c>
      <c r="Q156">
        <v>5</v>
      </c>
      <c r="R156">
        <v>15</v>
      </c>
      <c r="S156">
        <v>1</v>
      </c>
      <c r="T156">
        <v>1</v>
      </c>
      <c r="U156" s="2" t="s">
        <v>54</v>
      </c>
      <c r="V156" s="4">
        <f>VLOOKUP($U156,'2010 Def'!$B$2:$AB$33,2,0)</f>
        <v>16</v>
      </c>
      <c r="W156" s="4">
        <f>VLOOKUP($U156,'2010 Def'!$B$2:$AB$33,3,0)</f>
        <v>20.8</v>
      </c>
      <c r="X156" s="4">
        <f>VLOOKUP($U156,'2010 Def'!$B$2:$AB$33,4,0)</f>
        <v>350.1</v>
      </c>
      <c r="Y156" s="4">
        <f>VLOOKUP($U156,'2010 Def'!$B$2:$AB$33,5,0)</f>
        <v>65.099999999999994</v>
      </c>
      <c r="Z156" s="4">
        <f>VLOOKUP($U156,'2010 Def'!$B$2:$AB$33,6,0)</f>
        <v>5.4</v>
      </c>
      <c r="AA156" s="4">
        <f>VLOOKUP($U156,'2010 Def'!$B$2:$AB$33,7,0)</f>
        <v>1.75</v>
      </c>
      <c r="AB156" s="4">
        <f>VLOOKUP($U156,'2010 Def'!$B$2:$AB$33,8,0)</f>
        <v>0.56000000000000005</v>
      </c>
      <c r="AC156" s="4">
        <f>VLOOKUP($U156,'2010 Def'!$B$2:$AB$33,9,0)</f>
        <v>19.8</v>
      </c>
      <c r="AD156" s="4">
        <f>VLOOKUP($U156,'2010 Def'!$B$2:$AB$33,10,0)</f>
        <v>19.3</v>
      </c>
      <c r="AE156" s="4">
        <f>VLOOKUP($U156,'2010 Def'!$B$2:$AB$33,11,0)</f>
        <v>31.7</v>
      </c>
      <c r="AF156" s="4">
        <f>VLOOKUP($U156,'2010 Def'!$B$2:$AB$33,12,0)</f>
        <v>220.7</v>
      </c>
      <c r="AG156" s="4">
        <f>VLOOKUP($U156,'2010 Def'!$B$2:$AB$33,13,0)</f>
        <v>1.63</v>
      </c>
      <c r="AH156" s="4">
        <f>VLOOKUP($U156,'2010 Def'!$B$2:$AB$33,14,0)</f>
        <v>1.19</v>
      </c>
      <c r="AI156" s="4">
        <f>VLOOKUP($U156,'2010 Def'!$B$2:$AB$33,15,0)</f>
        <v>6.6</v>
      </c>
      <c r="AJ156" s="4">
        <f>VLOOKUP($U156,'2010 Def'!$B$2:$AB$33,16,0)</f>
        <v>12.2</v>
      </c>
      <c r="AK156" s="4">
        <f>VLOOKUP($U156,'2010 Def'!$B$2:$AB$33,17,0)</f>
        <v>31.6</v>
      </c>
      <c r="AL156" s="4">
        <f>VLOOKUP($U156,'2010 Def'!$B$2:$AB$33,18,0)</f>
        <v>129.4</v>
      </c>
      <c r="AM156" s="4">
        <f>VLOOKUP($U156,'2010 Def'!$B$2:$AB$33,19,0)</f>
        <v>0.44</v>
      </c>
      <c r="AN156" s="4">
        <f>VLOOKUP($U156,'2010 Def'!$B$2:$AB$33,20,0)</f>
        <v>4.0999999999999996</v>
      </c>
      <c r="AO156" s="4">
        <f>VLOOKUP($U156,'2010 Def'!$B$2:$AB$33,21,0)</f>
        <v>6.38</v>
      </c>
      <c r="AP156" s="4">
        <f>VLOOKUP($U156,'2010 Def'!$B$2:$AB$33,22,0)</f>
        <v>5.31</v>
      </c>
      <c r="AQ156" s="4">
        <f>VLOOKUP($U156,'2010 Def'!$B$2:$AB$33,23,0)</f>
        <v>46.3</v>
      </c>
      <c r="AR156" s="4">
        <f>VLOOKUP($U156,'2010 Def'!$B$2:$AB$33,24,0)</f>
        <v>1.25</v>
      </c>
      <c r="AS156" s="4">
        <f>VLOOKUP($U156,'2010 Def'!$B$2:$AB$33,25,0)</f>
        <v>34.1</v>
      </c>
      <c r="AT156" s="4">
        <f>VLOOKUP($U156,'2010 Def'!$B$2:$AB$33,26,0)</f>
        <v>15.3</v>
      </c>
      <c r="AU156" s="4">
        <f>VLOOKUP($U156,'2010 Def'!$B$2:$AB$33,27,0)</f>
        <v>6.88</v>
      </c>
    </row>
    <row r="157" spans="1:47">
      <c r="A157">
        <v>31</v>
      </c>
      <c r="B157">
        <v>16</v>
      </c>
      <c r="C157">
        <v>27</v>
      </c>
      <c r="D157">
        <v>250</v>
      </c>
      <c r="E157">
        <v>1</v>
      </c>
      <c r="F157">
        <v>0</v>
      </c>
      <c r="G157">
        <v>0</v>
      </c>
      <c r="H157">
        <v>9.3000000000000007</v>
      </c>
      <c r="I157">
        <v>9.3000000000000007</v>
      </c>
      <c r="J157">
        <v>59.3</v>
      </c>
      <c r="K157">
        <v>111.7</v>
      </c>
      <c r="L157">
        <v>39</v>
      </c>
      <c r="M157">
        <v>207</v>
      </c>
      <c r="N157">
        <v>5.3</v>
      </c>
      <c r="O157">
        <v>4</v>
      </c>
      <c r="P157">
        <v>177</v>
      </c>
      <c r="Q157">
        <v>7</v>
      </c>
      <c r="R157">
        <v>14</v>
      </c>
      <c r="S157">
        <v>1</v>
      </c>
      <c r="T157">
        <v>2</v>
      </c>
      <c r="U157" s="2" t="s">
        <v>52</v>
      </c>
      <c r="V157" s="4">
        <f>VLOOKUP($U157,'2010 Def'!$B$2:$AB$33,2,0)</f>
        <v>16</v>
      </c>
      <c r="W157" s="4">
        <f>VLOOKUP($U157,'2010 Def'!$B$2:$AB$33,3,0)</f>
        <v>21.6</v>
      </c>
      <c r="X157" s="4">
        <f>VLOOKUP($U157,'2010 Def'!$B$2:$AB$33,4,0)</f>
        <v>327.8</v>
      </c>
      <c r="Y157" s="4">
        <f>VLOOKUP($U157,'2010 Def'!$B$2:$AB$33,5,0)</f>
        <v>64.599999999999994</v>
      </c>
      <c r="Z157" s="4">
        <f>VLOOKUP($U157,'2010 Def'!$B$2:$AB$33,6,0)</f>
        <v>5.0999999999999996</v>
      </c>
      <c r="AA157" s="4">
        <f>VLOOKUP($U157,'2010 Def'!$B$2:$AB$33,7,0)</f>
        <v>1.38</v>
      </c>
      <c r="AB157" s="4">
        <f>VLOOKUP($U157,'2010 Def'!$B$2:$AB$33,8,0)</f>
        <v>0.44</v>
      </c>
      <c r="AC157" s="4">
        <f>VLOOKUP($U157,'2010 Def'!$B$2:$AB$33,9,0)</f>
        <v>18.7</v>
      </c>
      <c r="AD157" s="4">
        <f>VLOOKUP($U157,'2010 Def'!$B$2:$AB$33,10,0)</f>
        <v>22.4</v>
      </c>
      <c r="AE157" s="4">
        <f>VLOOKUP($U157,'2010 Def'!$B$2:$AB$33,11,0)</f>
        <v>34.4</v>
      </c>
      <c r="AF157" s="4">
        <f>VLOOKUP($U157,'2010 Def'!$B$2:$AB$33,12,0)</f>
        <v>231.1</v>
      </c>
      <c r="AG157" s="4">
        <f>VLOOKUP($U157,'2010 Def'!$B$2:$AB$33,13,0)</f>
        <v>1.56</v>
      </c>
      <c r="AH157" s="4">
        <f>VLOOKUP($U157,'2010 Def'!$B$2:$AB$33,14,0)</f>
        <v>0.94</v>
      </c>
      <c r="AI157" s="4">
        <f>VLOOKUP($U157,'2010 Def'!$B$2:$AB$33,15,0)</f>
        <v>6.3</v>
      </c>
      <c r="AJ157" s="4">
        <f>VLOOKUP($U157,'2010 Def'!$B$2:$AB$33,16,0)</f>
        <v>11.8</v>
      </c>
      <c r="AK157" s="4">
        <f>VLOOKUP($U157,'2010 Def'!$B$2:$AB$33,17,0)</f>
        <v>27.9</v>
      </c>
      <c r="AL157" s="4">
        <f>VLOOKUP($U157,'2010 Def'!$B$2:$AB$33,18,0)</f>
        <v>96.7</v>
      </c>
      <c r="AM157" s="4">
        <f>VLOOKUP($U157,'2010 Def'!$B$2:$AB$33,19,0)</f>
        <v>0.56000000000000005</v>
      </c>
      <c r="AN157" s="4">
        <f>VLOOKUP($U157,'2010 Def'!$B$2:$AB$33,20,0)</f>
        <v>3.5</v>
      </c>
      <c r="AO157" s="4">
        <f>VLOOKUP($U157,'2010 Def'!$B$2:$AB$33,21,0)</f>
        <v>5.38</v>
      </c>
      <c r="AP157" s="4">
        <f>VLOOKUP($U157,'2010 Def'!$B$2:$AB$33,22,0)</f>
        <v>6.06</v>
      </c>
      <c r="AQ157" s="4">
        <f>VLOOKUP($U157,'2010 Def'!$B$2:$AB$33,23,0)</f>
        <v>52.4</v>
      </c>
      <c r="AR157" s="4">
        <f>VLOOKUP($U157,'2010 Def'!$B$2:$AB$33,24,0)</f>
        <v>1.56</v>
      </c>
      <c r="AS157" s="4">
        <f>VLOOKUP($U157,'2010 Def'!$B$2:$AB$33,25,0)</f>
        <v>31.8</v>
      </c>
      <c r="AT157" s="4">
        <f>VLOOKUP($U157,'2010 Def'!$B$2:$AB$33,26,0)</f>
        <v>11.3</v>
      </c>
      <c r="AU157" s="4">
        <f>VLOOKUP($U157,'2010 Def'!$B$2:$AB$33,27,0)</f>
        <v>11.3</v>
      </c>
    </row>
    <row r="158" spans="1:47">
      <c r="A158">
        <v>9</v>
      </c>
      <c r="B158">
        <v>16</v>
      </c>
      <c r="C158">
        <v>29</v>
      </c>
      <c r="D158">
        <v>148</v>
      </c>
      <c r="E158">
        <v>0</v>
      </c>
      <c r="F158">
        <v>1</v>
      </c>
      <c r="G158">
        <v>8</v>
      </c>
      <c r="H158">
        <v>5.4</v>
      </c>
      <c r="I158">
        <v>4.9000000000000004</v>
      </c>
      <c r="J158">
        <v>55.2</v>
      </c>
      <c r="K158">
        <v>69.3</v>
      </c>
      <c r="L158">
        <v>27</v>
      </c>
      <c r="M158">
        <v>113</v>
      </c>
      <c r="N158">
        <v>4.2</v>
      </c>
      <c r="O158">
        <v>4</v>
      </c>
      <c r="P158">
        <v>212</v>
      </c>
      <c r="Q158">
        <v>1</v>
      </c>
      <c r="R158">
        <v>10</v>
      </c>
      <c r="S158">
        <v>1</v>
      </c>
      <c r="T158">
        <v>2</v>
      </c>
      <c r="U158" s="2" t="s">
        <v>42</v>
      </c>
      <c r="V158" s="4">
        <f>VLOOKUP($U158,'2010 Def'!$B$2:$AB$33,2,0)</f>
        <v>16</v>
      </c>
      <c r="W158" s="4">
        <f>VLOOKUP($U158,'2010 Def'!$B$2:$AB$33,3,0)</f>
        <v>24.3</v>
      </c>
      <c r="X158" s="4">
        <f>VLOOKUP($U158,'2010 Def'!$B$2:$AB$33,4,0)</f>
        <v>341.6</v>
      </c>
      <c r="Y158" s="4">
        <f>VLOOKUP($U158,'2010 Def'!$B$2:$AB$33,5,0)</f>
        <v>63.1</v>
      </c>
      <c r="Z158" s="4">
        <f>VLOOKUP($U158,'2010 Def'!$B$2:$AB$33,6,0)</f>
        <v>5.4</v>
      </c>
      <c r="AA158" s="4">
        <f>VLOOKUP($U158,'2010 Def'!$B$2:$AB$33,7,0)</f>
        <v>1.31</v>
      </c>
      <c r="AB158" s="4">
        <f>VLOOKUP($U158,'2010 Def'!$B$2:$AB$33,8,0)</f>
        <v>0.69</v>
      </c>
      <c r="AC158" s="4">
        <f>VLOOKUP($U158,'2010 Def'!$B$2:$AB$33,9,0)</f>
        <v>19.600000000000001</v>
      </c>
      <c r="AD158" s="4">
        <f>VLOOKUP($U158,'2010 Def'!$B$2:$AB$33,10,0)</f>
        <v>22.3</v>
      </c>
      <c r="AE158" s="4">
        <f>VLOOKUP($U158,'2010 Def'!$B$2:$AB$33,11,0)</f>
        <v>33.4</v>
      </c>
      <c r="AF158" s="4">
        <f>VLOOKUP($U158,'2010 Def'!$B$2:$AB$33,12,0)</f>
        <v>214.6</v>
      </c>
      <c r="AG158" s="4">
        <f>VLOOKUP($U158,'2010 Def'!$B$2:$AB$33,13,0)</f>
        <v>1.38</v>
      </c>
      <c r="AH158" s="4">
        <f>VLOOKUP($U158,'2010 Def'!$B$2:$AB$33,14,0)</f>
        <v>0.63</v>
      </c>
      <c r="AI158" s="4">
        <f>VLOOKUP($U158,'2010 Def'!$B$2:$AB$33,15,0)</f>
        <v>6.1</v>
      </c>
      <c r="AJ158" s="4">
        <f>VLOOKUP($U158,'2010 Def'!$B$2:$AB$33,16,0)</f>
        <v>11.9</v>
      </c>
      <c r="AK158" s="4">
        <f>VLOOKUP($U158,'2010 Def'!$B$2:$AB$33,17,0)</f>
        <v>27.8</v>
      </c>
      <c r="AL158" s="4">
        <f>VLOOKUP($U158,'2010 Def'!$B$2:$AB$33,18,0)</f>
        <v>127</v>
      </c>
      <c r="AM158" s="4">
        <f>VLOOKUP($U158,'2010 Def'!$B$2:$AB$33,19,0)</f>
        <v>0.88</v>
      </c>
      <c r="AN158" s="4">
        <f>VLOOKUP($U158,'2010 Def'!$B$2:$AB$33,20,0)</f>
        <v>4.5999999999999996</v>
      </c>
      <c r="AO158" s="4">
        <f>VLOOKUP($U158,'2010 Def'!$B$2:$AB$33,21,0)</f>
        <v>6.94</v>
      </c>
      <c r="AP158" s="4">
        <f>VLOOKUP($U158,'2010 Def'!$B$2:$AB$33,22,0)</f>
        <v>5.94</v>
      </c>
      <c r="AQ158" s="4">
        <f>VLOOKUP($U158,'2010 Def'!$B$2:$AB$33,23,0)</f>
        <v>50.8</v>
      </c>
      <c r="AR158" s="4">
        <f>VLOOKUP($U158,'2010 Def'!$B$2:$AB$33,24,0)</f>
        <v>0.81</v>
      </c>
      <c r="AS158" s="4">
        <f>VLOOKUP($U158,'2010 Def'!$B$2:$AB$33,25,0)</f>
        <v>37</v>
      </c>
      <c r="AT158" s="4">
        <f>VLOOKUP($U158,'2010 Def'!$B$2:$AB$33,26,0)</f>
        <v>10.5</v>
      </c>
      <c r="AU158" s="4">
        <f>VLOOKUP($U158,'2010 Def'!$B$2:$AB$33,27,0)</f>
        <v>4.71</v>
      </c>
    </row>
    <row r="159" spans="1:47">
      <c r="A159">
        <v>31</v>
      </c>
      <c r="B159">
        <v>20</v>
      </c>
      <c r="C159">
        <v>29</v>
      </c>
      <c r="D159">
        <v>189</v>
      </c>
      <c r="E159">
        <v>0</v>
      </c>
      <c r="F159">
        <v>1</v>
      </c>
      <c r="G159">
        <v>12</v>
      </c>
      <c r="H159">
        <v>6.9</v>
      </c>
      <c r="I159">
        <v>6.3</v>
      </c>
      <c r="J159">
        <v>69</v>
      </c>
      <c r="K159">
        <v>121.2</v>
      </c>
      <c r="L159">
        <v>38</v>
      </c>
      <c r="M159">
        <v>228</v>
      </c>
      <c r="N159">
        <v>6</v>
      </c>
      <c r="O159">
        <v>4</v>
      </c>
      <c r="P159">
        <v>202</v>
      </c>
      <c r="Q159">
        <v>9</v>
      </c>
      <c r="R159">
        <v>16</v>
      </c>
      <c r="S159">
        <v>1</v>
      </c>
      <c r="T159">
        <v>1</v>
      </c>
      <c r="U159" s="2" t="s">
        <v>43</v>
      </c>
      <c r="V159" s="4">
        <f>VLOOKUP($U159,'2010 Def'!$B$2:$AB$33,2,0)</f>
        <v>16</v>
      </c>
      <c r="W159" s="4">
        <f>VLOOKUP($U159,'2010 Def'!$B$2:$AB$33,3,0)</f>
        <v>26.7</v>
      </c>
      <c r="X159" s="4">
        <f>VLOOKUP($U159,'2010 Def'!$B$2:$AB$33,4,0)</f>
        <v>376.9</v>
      </c>
      <c r="Y159" s="4">
        <f>VLOOKUP($U159,'2010 Def'!$B$2:$AB$33,5,0)</f>
        <v>63.1</v>
      </c>
      <c r="Z159" s="4">
        <f>VLOOKUP($U159,'2010 Def'!$B$2:$AB$33,6,0)</f>
        <v>6</v>
      </c>
      <c r="AA159" s="4">
        <f>VLOOKUP($U159,'2010 Def'!$B$2:$AB$33,7,0)</f>
        <v>1.1299999999999999</v>
      </c>
      <c r="AB159" s="4">
        <f>VLOOKUP($U159,'2010 Def'!$B$2:$AB$33,8,0)</f>
        <v>0.31</v>
      </c>
      <c r="AC159" s="4">
        <f>VLOOKUP($U159,'2010 Def'!$B$2:$AB$33,9,0)</f>
        <v>22</v>
      </c>
      <c r="AD159" s="4">
        <f>VLOOKUP($U159,'2010 Def'!$B$2:$AB$33,10,0)</f>
        <v>22.1</v>
      </c>
      <c r="AE159" s="4">
        <f>VLOOKUP($U159,'2010 Def'!$B$2:$AB$33,11,0)</f>
        <v>34.200000000000003</v>
      </c>
      <c r="AF159" s="4">
        <f>VLOOKUP($U159,'2010 Def'!$B$2:$AB$33,12,0)</f>
        <v>267.5</v>
      </c>
      <c r="AG159" s="4">
        <f>VLOOKUP($U159,'2010 Def'!$B$2:$AB$33,13,0)</f>
        <v>2.06</v>
      </c>
      <c r="AH159" s="4">
        <f>VLOOKUP($U159,'2010 Def'!$B$2:$AB$33,14,0)</f>
        <v>0.81</v>
      </c>
      <c r="AI159" s="4">
        <f>VLOOKUP($U159,'2010 Def'!$B$2:$AB$33,15,0)</f>
        <v>7.4</v>
      </c>
      <c r="AJ159" s="4">
        <f>VLOOKUP($U159,'2010 Def'!$B$2:$AB$33,16,0)</f>
        <v>13.2</v>
      </c>
      <c r="AK159" s="4">
        <f>VLOOKUP($U159,'2010 Def'!$B$2:$AB$33,17,0)</f>
        <v>27.1</v>
      </c>
      <c r="AL159" s="4">
        <f>VLOOKUP($U159,'2010 Def'!$B$2:$AB$33,18,0)</f>
        <v>109.4</v>
      </c>
      <c r="AM159" s="4">
        <f>VLOOKUP($U159,'2010 Def'!$B$2:$AB$33,19,0)</f>
        <v>1</v>
      </c>
      <c r="AN159" s="4">
        <f>VLOOKUP($U159,'2010 Def'!$B$2:$AB$33,20,0)</f>
        <v>4</v>
      </c>
      <c r="AO159" s="4">
        <f>VLOOKUP($U159,'2010 Def'!$B$2:$AB$33,21,0)</f>
        <v>7.06</v>
      </c>
      <c r="AP159" s="4">
        <f>VLOOKUP($U159,'2010 Def'!$B$2:$AB$33,22,0)</f>
        <v>6.56</v>
      </c>
      <c r="AQ159" s="4">
        <f>VLOOKUP($U159,'2010 Def'!$B$2:$AB$33,23,0)</f>
        <v>53.2</v>
      </c>
      <c r="AR159" s="4">
        <f>VLOOKUP($U159,'2010 Def'!$B$2:$AB$33,24,0)</f>
        <v>1.75</v>
      </c>
      <c r="AS159" s="4">
        <f>VLOOKUP($U159,'2010 Def'!$B$2:$AB$33,25,0)</f>
        <v>40.200000000000003</v>
      </c>
      <c r="AT159" s="4">
        <f>VLOOKUP($U159,'2010 Def'!$B$2:$AB$33,26,0)</f>
        <v>10.3</v>
      </c>
      <c r="AU159" s="4">
        <f>VLOOKUP($U159,'2010 Def'!$B$2:$AB$33,27,0)</f>
        <v>-2.02</v>
      </c>
    </row>
    <row r="160" spans="1:47">
      <c r="A160">
        <v>42</v>
      </c>
      <c r="B160">
        <v>13</v>
      </c>
      <c r="C160">
        <v>18</v>
      </c>
      <c r="D160">
        <v>190</v>
      </c>
      <c r="E160">
        <v>0</v>
      </c>
      <c r="F160">
        <v>1</v>
      </c>
      <c r="G160">
        <v>3</v>
      </c>
      <c r="H160">
        <v>10.7</v>
      </c>
      <c r="I160">
        <v>10</v>
      </c>
      <c r="J160">
        <v>72.2</v>
      </c>
      <c r="K160">
        <v>143.30000000000001</v>
      </c>
      <c r="L160">
        <v>42</v>
      </c>
      <c r="M160">
        <v>236</v>
      </c>
      <c r="N160">
        <v>5.6</v>
      </c>
      <c r="O160">
        <v>3</v>
      </c>
      <c r="P160">
        <v>136</v>
      </c>
      <c r="Q160">
        <v>6</v>
      </c>
      <c r="R160">
        <v>11</v>
      </c>
      <c r="S160">
        <v>1</v>
      </c>
      <c r="T160">
        <v>2</v>
      </c>
      <c r="U160" s="2" t="s">
        <v>38</v>
      </c>
      <c r="V160" s="4">
        <f>VLOOKUP($U160,'2010 Def'!$B$2:$AB$33,2,0)</f>
        <v>16</v>
      </c>
      <c r="W160" s="4">
        <f>VLOOKUP($U160,'2010 Def'!$B$2:$AB$33,3,0)</f>
        <v>26.2</v>
      </c>
      <c r="X160" s="4">
        <f>VLOOKUP($U160,'2010 Def'!$B$2:$AB$33,4,0)</f>
        <v>371.8</v>
      </c>
      <c r="Y160" s="4">
        <f>VLOOKUP($U160,'2010 Def'!$B$2:$AB$33,5,0)</f>
        <v>59.3</v>
      </c>
      <c r="Z160" s="4">
        <f>VLOOKUP($U160,'2010 Def'!$B$2:$AB$33,6,0)</f>
        <v>6.3</v>
      </c>
      <c r="AA160" s="4">
        <f>VLOOKUP($U160,'2010 Def'!$B$2:$AB$33,7,0)</f>
        <v>1.1299999999999999</v>
      </c>
      <c r="AB160" s="4">
        <f>VLOOKUP($U160,'2010 Def'!$B$2:$AB$33,8,0)</f>
        <v>0.31</v>
      </c>
      <c r="AC160" s="4">
        <f>VLOOKUP($U160,'2010 Def'!$B$2:$AB$33,9,0)</f>
        <v>19.8</v>
      </c>
      <c r="AD160" s="4">
        <f>VLOOKUP($U160,'2010 Def'!$B$2:$AB$33,10,0)</f>
        <v>20.6</v>
      </c>
      <c r="AE160" s="4">
        <f>VLOOKUP($U160,'2010 Def'!$B$2:$AB$33,11,0)</f>
        <v>31.6</v>
      </c>
      <c r="AF160" s="4">
        <f>VLOOKUP($U160,'2010 Def'!$B$2:$AB$33,12,0)</f>
        <v>250.3</v>
      </c>
      <c r="AG160" s="4">
        <f>VLOOKUP($U160,'2010 Def'!$B$2:$AB$33,13,0)</f>
        <v>1.75</v>
      </c>
      <c r="AH160" s="4">
        <f>VLOOKUP($U160,'2010 Def'!$B$2:$AB$33,14,0)</f>
        <v>0.81</v>
      </c>
      <c r="AI160" s="4">
        <f>VLOOKUP($U160,'2010 Def'!$B$2:$AB$33,15,0)</f>
        <v>7.5</v>
      </c>
      <c r="AJ160" s="4">
        <f>VLOOKUP($U160,'2010 Def'!$B$2:$AB$33,16,0)</f>
        <v>12.3</v>
      </c>
      <c r="AK160" s="4">
        <f>VLOOKUP($U160,'2010 Def'!$B$2:$AB$33,17,0)</f>
        <v>26</v>
      </c>
      <c r="AL160" s="4">
        <f>VLOOKUP($U160,'2010 Def'!$B$2:$AB$33,18,0)</f>
        <v>121.6</v>
      </c>
      <c r="AM160" s="4">
        <f>VLOOKUP($U160,'2010 Def'!$B$2:$AB$33,19,0)</f>
        <v>1.19</v>
      </c>
      <c r="AN160" s="4">
        <f>VLOOKUP($U160,'2010 Def'!$B$2:$AB$33,20,0)</f>
        <v>4.7</v>
      </c>
      <c r="AO160" s="4">
        <f>VLOOKUP($U160,'2010 Def'!$B$2:$AB$33,21,0)</f>
        <v>6.13</v>
      </c>
      <c r="AP160" s="4">
        <f>VLOOKUP($U160,'2010 Def'!$B$2:$AB$33,22,0)</f>
        <v>5.31</v>
      </c>
      <c r="AQ160" s="4">
        <f>VLOOKUP($U160,'2010 Def'!$B$2:$AB$33,23,0)</f>
        <v>46.8</v>
      </c>
      <c r="AR160" s="4">
        <f>VLOOKUP($U160,'2010 Def'!$B$2:$AB$33,24,0)</f>
        <v>1.31</v>
      </c>
      <c r="AS160" s="4">
        <f>VLOOKUP($U160,'2010 Def'!$B$2:$AB$33,25,0)</f>
        <v>40.200000000000003</v>
      </c>
      <c r="AT160" s="4">
        <f>VLOOKUP($U160,'2010 Def'!$B$2:$AB$33,26,0)</f>
        <v>9.8000000000000007</v>
      </c>
      <c r="AU160" s="4">
        <f>VLOOKUP($U160,'2010 Def'!$B$2:$AB$33,27,0)</f>
        <v>-1.19</v>
      </c>
    </row>
    <row r="161" spans="1:47">
      <c r="A161">
        <v>13</v>
      </c>
      <c r="B161">
        <v>14</v>
      </c>
      <c r="C161">
        <v>26</v>
      </c>
      <c r="D161">
        <v>140</v>
      </c>
      <c r="E161">
        <v>0</v>
      </c>
      <c r="F161">
        <v>3</v>
      </c>
      <c r="G161">
        <v>12</v>
      </c>
      <c r="H161">
        <v>5.8</v>
      </c>
      <c r="I161">
        <v>4.8</v>
      </c>
      <c r="J161">
        <v>53.8</v>
      </c>
      <c r="K161">
        <v>82.2</v>
      </c>
      <c r="L161">
        <v>45</v>
      </c>
      <c r="M161">
        <v>274</v>
      </c>
      <c r="N161">
        <v>6.1</v>
      </c>
      <c r="O161">
        <v>6</v>
      </c>
      <c r="P161">
        <v>260</v>
      </c>
      <c r="Q161">
        <v>4</v>
      </c>
      <c r="R161">
        <v>15</v>
      </c>
      <c r="S161">
        <v>1</v>
      </c>
      <c r="T161">
        <v>2</v>
      </c>
      <c r="U161" s="2" t="s">
        <v>62</v>
      </c>
      <c r="V161" s="4">
        <f>VLOOKUP($U161,'2010 Def'!$B$2:$AB$33,2,0)</f>
        <v>16</v>
      </c>
      <c r="W161" s="4">
        <f>VLOOKUP($U161,'2010 Def'!$B$2:$AB$33,3,0)</f>
        <v>26.6</v>
      </c>
      <c r="X161" s="4">
        <f>VLOOKUP($U161,'2010 Def'!$B$2:$AB$33,4,0)</f>
        <v>361.6</v>
      </c>
      <c r="Y161" s="4">
        <f>VLOOKUP($U161,'2010 Def'!$B$2:$AB$33,5,0)</f>
        <v>66.900000000000006</v>
      </c>
      <c r="Z161" s="4">
        <f>VLOOKUP($U161,'2010 Def'!$B$2:$AB$33,6,0)</f>
        <v>5.4</v>
      </c>
      <c r="AA161" s="4">
        <f>VLOOKUP($U161,'2010 Def'!$B$2:$AB$33,7,0)</f>
        <v>1.38</v>
      </c>
      <c r="AB161" s="4">
        <f>VLOOKUP($U161,'2010 Def'!$B$2:$AB$33,8,0)</f>
        <v>0.69</v>
      </c>
      <c r="AC161" s="4">
        <f>VLOOKUP($U161,'2010 Def'!$B$2:$AB$33,9,0)</f>
        <v>20.9</v>
      </c>
      <c r="AD161" s="4">
        <f>VLOOKUP($U161,'2010 Def'!$B$2:$AB$33,10,0)</f>
        <v>18.399999999999999</v>
      </c>
      <c r="AE161" s="4">
        <f>VLOOKUP($U161,'2010 Def'!$B$2:$AB$33,11,0)</f>
        <v>29.6</v>
      </c>
      <c r="AF161" s="4">
        <f>VLOOKUP($U161,'2010 Def'!$B$2:$AB$33,12,0)</f>
        <v>192</v>
      </c>
      <c r="AG161" s="4">
        <f>VLOOKUP($U161,'2010 Def'!$B$2:$AB$33,13,0)</f>
        <v>1.75</v>
      </c>
      <c r="AH161" s="4">
        <f>VLOOKUP($U161,'2010 Def'!$B$2:$AB$33,14,0)</f>
        <v>0.69</v>
      </c>
      <c r="AI161" s="4">
        <f>VLOOKUP($U161,'2010 Def'!$B$2:$AB$33,15,0)</f>
        <v>6.1</v>
      </c>
      <c r="AJ161" s="4">
        <f>VLOOKUP($U161,'2010 Def'!$B$2:$AB$33,16,0)</f>
        <v>11.2</v>
      </c>
      <c r="AK161" s="4">
        <f>VLOOKUP($U161,'2010 Def'!$B$2:$AB$33,17,0)</f>
        <v>35.700000000000003</v>
      </c>
      <c r="AL161" s="4">
        <f>VLOOKUP($U161,'2010 Def'!$B$2:$AB$33,18,0)</f>
        <v>169.6</v>
      </c>
      <c r="AM161" s="4">
        <f>VLOOKUP($U161,'2010 Def'!$B$2:$AB$33,19,0)</f>
        <v>1.1299999999999999</v>
      </c>
      <c r="AN161" s="4">
        <f>VLOOKUP($U161,'2010 Def'!$B$2:$AB$33,20,0)</f>
        <v>4.8</v>
      </c>
      <c r="AO161" s="4">
        <f>VLOOKUP($U161,'2010 Def'!$B$2:$AB$33,21,0)</f>
        <v>8.6300000000000008</v>
      </c>
      <c r="AP161" s="4">
        <f>VLOOKUP($U161,'2010 Def'!$B$2:$AB$33,22,0)</f>
        <v>5.31</v>
      </c>
      <c r="AQ161" s="4">
        <f>VLOOKUP($U161,'2010 Def'!$B$2:$AB$33,23,0)</f>
        <v>39.6</v>
      </c>
      <c r="AR161" s="4">
        <f>VLOOKUP($U161,'2010 Def'!$B$2:$AB$33,24,0)</f>
        <v>1.1299999999999999</v>
      </c>
      <c r="AS161" s="4">
        <f>VLOOKUP($U161,'2010 Def'!$B$2:$AB$33,25,0)</f>
        <v>39.299999999999997</v>
      </c>
      <c r="AT161" s="4">
        <f>VLOOKUP($U161,'2010 Def'!$B$2:$AB$33,26,0)</f>
        <v>10.5</v>
      </c>
      <c r="AU161" s="4">
        <f>VLOOKUP($U161,'2010 Def'!$B$2:$AB$33,27,0)</f>
        <v>4.71</v>
      </c>
    </row>
    <row r="162" spans="1:47">
      <c r="A162">
        <v>20</v>
      </c>
      <c r="B162">
        <v>20</v>
      </c>
      <c r="C162">
        <v>35</v>
      </c>
      <c r="D162">
        <v>200</v>
      </c>
      <c r="E162">
        <v>1</v>
      </c>
      <c r="F162">
        <v>3</v>
      </c>
      <c r="G162">
        <v>16</v>
      </c>
      <c r="H162">
        <v>6.2</v>
      </c>
      <c r="I162">
        <v>5.3</v>
      </c>
      <c r="J162">
        <v>57.1</v>
      </c>
      <c r="K162">
        <v>80.7</v>
      </c>
      <c r="L162">
        <v>34</v>
      </c>
      <c r="M162">
        <v>104</v>
      </c>
      <c r="N162">
        <v>3.1</v>
      </c>
      <c r="O162">
        <v>9</v>
      </c>
      <c r="P162">
        <v>384</v>
      </c>
      <c r="Q162">
        <v>3</v>
      </c>
      <c r="R162">
        <v>15</v>
      </c>
      <c r="S162">
        <v>0</v>
      </c>
      <c r="T162">
        <v>1</v>
      </c>
      <c r="U162" s="2" t="s">
        <v>39</v>
      </c>
      <c r="V162" s="4">
        <f>VLOOKUP($U162,'2010 Def'!$B$2:$AB$33,2,0)</f>
        <v>16</v>
      </c>
      <c r="W162" s="4">
        <f>VLOOKUP($U162,'2010 Def'!$B$2:$AB$33,3,0)</f>
        <v>23.2</v>
      </c>
      <c r="X162" s="4">
        <f>VLOOKUP($U162,'2010 Def'!$B$2:$AB$33,4,0)</f>
        <v>322.8</v>
      </c>
      <c r="Y162" s="4">
        <f>VLOOKUP($U162,'2010 Def'!$B$2:$AB$33,5,0)</f>
        <v>61.9</v>
      </c>
      <c r="Z162" s="4">
        <f>VLOOKUP($U162,'2010 Def'!$B$2:$AB$33,6,0)</f>
        <v>5.2</v>
      </c>
      <c r="AA162" s="4">
        <f>VLOOKUP($U162,'2010 Def'!$B$2:$AB$33,7,0)</f>
        <v>1.5</v>
      </c>
      <c r="AB162" s="4">
        <f>VLOOKUP($U162,'2010 Def'!$B$2:$AB$33,8,0)</f>
        <v>0.75</v>
      </c>
      <c r="AC162" s="4">
        <f>VLOOKUP($U162,'2010 Def'!$B$2:$AB$33,9,0)</f>
        <v>18.3</v>
      </c>
      <c r="AD162" s="4">
        <f>VLOOKUP($U162,'2010 Def'!$B$2:$AB$33,10,0)</f>
        <v>15.6</v>
      </c>
      <c r="AE162" s="4">
        <f>VLOOKUP($U162,'2010 Def'!$B$2:$AB$33,11,0)</f>
        <v>29.4</v>
      </c>
      <c r="AF162" s="4">
        <f>VLOOKUP($U162,'2010 Def'!$B$2:$AB$33,12,0)</f>
        <v>189.2</v>
      </c>
      <c r="AG162" s="4">
        <f>VLOOKUP($U162,'2010 Def'!$B$2:$AB$33,13,0)</f>
        <v>1.81</v>
      </c>
      <c r="AH162" s="4">
        <f>VLOOKUP($U162,'2010 Def'!$B$2:$AB$33,14,0)</f>
        <v>0.75</v>
      </c>
      <c r="AI162" s="4">
        <f>VLOOKUP($U162,'2010 Def'!$B$2:$AB$33,15,0)</f>
        <v>5.9</v>
      </c>
      <c r="AJ162" s="4">
        <f>VLOOKUP($U162,'2010 Def'!$B$2:$AB$33,16,0)</f>
        <v>9.3800000000000008</v>
      </c>
      <c r="AK162" s="4">
        <f>VLOOKUP($U162,'2010 Def'!$B$2:$AB$33,17,0)</f>
        <v>29.6</v>
      </c>
      <c r="AL162" s="4">
        <f>VLOOKUP($U162,'2010 Def'!$B$2:$AB$33,18,0)</f>
        <v>133.6</v>
      </c>
      <c r="AM162" s="4">
        <f>VLOOKUP($U162,'2010 Def'!$B$2:$AB$33,19,0)</f>
        <v>0.88</v>
      </c>
      <c r="AN162" s="4">
        <f>VLOOKUP($U162,'2010 Def'!$B$2:$AB$33,20,0)</f>
        <v>4.5</v>
      </c>
      <c r="AO162" s="4">
        <f>VLOOKUP($U162,'2010 Def'!$B$2:$AB$33,21,0)</f>
        <v>6.13</v>
      </c>
      <c r="AP162" s="4">
        <f>VLOOKUP($U162,'2010 Def'!$B$2:$AB$33,22,0)</f>
        <v>7.31</v>
      </c>
      <c r="AQ162" s="4">
        <f>VLOOKUP($U162,'2010 Def'!$B$2:$AB$33,23,0)</f>
        <v>72.599999999999994</v>
      </c>
      <c r="AR162" s="4">
        <f>VLOOKUP($U162,'2010 Def'!$B$2:$AB$33,24,0)</f>
        <v>2.75</v>
      </c>
      <c r="AS162" s="4">
        <f>VLOOKUP($U162,'2010 Def'!$B$2:$AB$33,25,0)</f>
        <v>31.2</v>
      </c>
      <c r="AT162" s="4">
        <f>VLOOKUP($U162,'2010 Def'!$B$2:$AB$33,26,0)</f>
        <v>9.3000000000000007</v>
      </c>
      <c r="AU162" s="4">
        <f>VLOOKUP($U162,'2010 Def'!$B$2:$AB$33,27,0)</f>
        <v>5.49</v>
      </c>
    </row>
    <row r="163" spans="1:47">
      <c r="A163">
        <v>29</v>
      </c>
      <c r="B163">
        <v>33</v>
      </c>
      <c r="C163">
        <v>53</v>
      </c>
      <c r="D163">
        <v>433</v>
      </c>
      <c r="E163">
        <v>0</v>
      </c>
      <c r="F163">
        <v>4</v>
      </c>
      <c r="G163">
        <v>36</v>
      </c>
      <c r="H163">
        <v>8.8000000000000007</v>
      </c>
      <c r="I163">
        <v>7.6</v>
      </c>
      <c r="J163">
        <v>62.3</v>
      </c>
      <c r="K163">
        <v>113.2</v>
      </c>
      <c r="L163">
        <v>22</v>
      </c>
      <c r="M163">
        <v>51</v>
      </c>
      <c r="N163">
        <v>2.2999999999999998</v>
      </c>
      <c r="O163">
        <v>3</v>
      </c>
      <c r="P163">
        <v>130</v>
      </c>
      <c r="Q163">
        <v>5</v>
      </c>
      <c r="R163">
        <v>13</v>
      </c>
      <c r="S163">
        <v>2</v>
      </c>
      <c r="T163">
        <v>4</v>
      </c>
      <c r="U163" s="2" t="s">
        <v>44</v>
      </c>
      <c r="V163" s="4">
        <f>VLOOKUP($U163,'2010 Def'!$B$2:$AB$33,2,0)</f>
        <v>16</v>
      </c>
      <c r="W163" s="4">
        <f>VLOOKUP($U163,'2010 Def'!$B$2:$AB$33,3,0)</f>
        <v>29.4</v>
      </c>
      <c r="X163" s="4">
        <f>VLOOKUP($U163,'2010 Def'!$B$2:$AB$33,4,0)</f>
        <v>390.8</v>
      </c>
      <c r="Y163" s="4">
        <f>VLOOKUP($U163,'2010 Def'!$B$2:$AB$33,5,0)</f>
        <v>66</v>
      </c>
      <c r="Z163" s="4">
        <f>VLOOKUP($U163,'2010 Def'!$B$2:$AB$33,6,0)</f>
        <v>5.9</v>
      </c>
      <c r="AA163" s="4">
        <f>VLOOKUP($U163,'2010 Def'!$B$2:$AB$33,7,0)</f>
        <v>1.1299999999999999</v>
      </c>
      <c r="AB163" s="4">
        <f>VLOOKUP($U163,'2010 Def'!$B$2:$AB$33,8,0)</f>
        <v>0.5</v>
      </c>
      <c r="AC163" s="4">
        <f>VLOOKUP($U163,'2010 Def'!$B$2:$AB$33,9,0)</f>
        <v>20.9</v>
      </c>
      <c r="AD163" s="4">
        <f>VLOOKUP($U163,'2010 Def'!$B$2:$AB$33,10,0)</f>
        <v>18.600000000000001</v>
      </c>
      <c r="AE163" s="4">
        <f>VLOOKUP($U163,'2010 Def'!$B$2:$AB$33,11,0)</f>
        <v>31.4</v>
      </c>
      <c r="AF163" s="4">
        <f>VLOOKUP($U163,'2010 Def'!$B$2:$AB$33,12,0)</f>
        <v>236.3</v>
      </c>
      <c r="AG163" s="4">
        <f>VLOOKUP($U163,'2010 Def'!$B$2:$AB$33,13,0)</f>
        <v>1.63</v>
      </c>
      <c r="AH163" s="4">
        <f>VLOOKUP($U163,'2010 Def'!$B$2:$AB$33,14,0)</f>
        <v>0.63</v>
      </c>
      <c r="AI163" s="4">
        <f>VLOOKUP($U163,'2010 Def'!$B$2:$AB$33,15,0)</f>
        <v>7.2</v>
      </c>
      <c r="AJ163" s="4">
        <f>VLOOKUP($U163,'2010 Def'!$B$2:$AB$33,16,0)</f>
        <v>11.5</v>
      </c>
      <c r="AK163" s="4">
        <f>VLOOKUP($U163,'2010 Def'!$B$2:$AB$33,17,0)</f>
        <v>33.200000000000003</v>
      </c>
      <c r="AL163" s="4">
        <f>VLOOKUP($U163,'2010 Def'!$B$2:$AB$33,18,0)</f>
        <v>154.6</v>
      </c>
      <c r="AM163" s="4">
        <f>VLOOKUP($U163,'2010 Def'!$B$2:$AB$33,19,0)</f>
        <v>1.63</v>
      </c>
      <c r="AN163" s="4">
        <f>VLOOKUP($U163,'2010 Def'!$B$2:$AB$33,20,0)</f>
        <v>4.7</v>
      </c>
      <c r="AO163" s="4">
        <f>VLOOKUP($U163,'2010 Def'!$B$2:$AB$33,21,0)</f>
        <v>7.88</v>
      </c>
      <c r="AP163" s="4">
        <f>VLOOKUP($U163,'2010 Def'!$B$2:$AB$33,22,0)</f>
        <v>6.13</v>
      </c>
      <c r="AQ163" s="4">
        <f>VLOOKUP($U163,'2010 Def'!$B$2:$AB$33,23,0)</f>
        <v>57.6</v>
      </c>
      <c r="AR163" s="4">
        <f>VLOOKUP($U163,'2010 Def'!$B$2:$AB$33,24,0)</f>
        <v>1.5</v>
      </c>
      <c r="AS163" s="4">
        <f>VLOOKUP($U163,'2010 Def'!$B$2:$AB$33,25,0)</f>
        <v>40.700000000000003</v>
      </c>
      <c r="AT163" s="4">
        <f>VLOOKUP($U163,'2010 Def'!$B$2:$AB$33,26,0)</f>
        <v>8</v>
      </c>
      <c r="AU163" s="4">
        <f>VLOOKUP($U163,'2010 Def'!$B$2:$AB$33,27,0)</f>
        <v>-3.05</v>
      </c>
    </row>
    <row r="164" spans="1:47">
      <c r="A164">
        <v>31</v>
      </c>
      <c r="B164">
        <v>15</v>
      </c>
      <c r="C164">
        <v>24</v>
      </c>
      <c r="D164">
        <v>193</v>
      </c>
      <c r="E164">
        <v>0</v>
      </c>
      <c r="F164">
        <v>0</v>
      </c>
      <c r="G164">
        <v>0</v>
      </c>
      <c r="H164">
        <v>8</v>
      </c>
      <c r="I164">
        <v>8</v>
      </c>
      <c r="J164">
        <v>62.5</v>
      </c>
      <c r="K164">
        <v>115.5</v>
      </c>
      <c r="L164">
        <v>29</v>
      </c>
      <c r="M164">
        <v>159</v>
      </c>
      <c r="N164">
        <v>5.5</v>
      </c>
      <c r="O164">
        <v>5</v>
      </c>
      <c r="P164">
        <v>264</v>
      </c>
      <c r="Q164">
        <v>4</v>
      </c>
      <c r="R164">
        <v>11</v>
      </c>
      <c r="S164">
        <v>0</v>
      </c>
      <c r="T164">
        <v>1</v>
      </c>
      <c r="U164" s="2" t="s">
        <v>55</v>
      </c>
      <c r="V164" s="4">
        <f>VLOOKUP($U164,'2010 Def'!$B$2:$AB$33,2,0)</f>
        <v>16</v>
      </c>
      <c r="W164" s="4">
        <f>VLOOKUP($U164,'2010 Def'!$B$2:$AB$33,3,0)</f>
        <v>27.1</v>
      </c>
      <c r="X164" s="4">
        <f>VLOOKUP($U164,'2010 Def'!$B$2:$AB$33,4,0)</f>
        <v>373.6</v>
      </c>
      <c r="Y164" s="4">
        <f>VLOOKUP($U164,'2010 Def'!$B$2:$AB$33,5,0)</f>
        <v>68.3</v>
      </c>
      <c r="Z164" s="4">
        <f>VLOOKUP($U164,'2010 Def'!$B$2:$AB$33,6,0)</f>
        <v>5.5</v>
      </c>
      <c r="AA164" s="4">
        <f>VLOOKUP($U164,'2010 Def'!$B$2:$AB$33,7,0)</f>
        <v>1.88</v>
      </c>
      <c r="AB164" s="4">
        <f>VLOOKUP($U164,'2010 Def'!$B$2:$AB$33,8,0)</f>
        <v>0.81</v>
      </c>
      <c r="AC164" s="4">
        <f>VLOOKUP($U164,'2010 Def'!$B$2:$AB$33,9,0)</f>
        <v>21.2</v>
      </c>
      <c r="AD164" s="4">
        <f>VLOOKUP($U164,'2010 Def'!$B$2:$AB$33,10,0)</f>
        <v>20.3</v>
      </c>
      <c r="AE164" s="4">
        <f>VLOOKUP($U164,'2010 Def'!$B$2:$AB$33,11,0)</f>
        <v>33.299999999999997</v>
      </c>
      <c r="AF164" s="4">
        <f>VLOOKUP($U164,'2010 Def'!$B$2:$AB$33,12,0)</f>
        <v>228.4</v>
      </c>
      <c r="AG164" s="4">
        <f>VLOOKUP($U164,'2010 Def'!$B$2:$AB$33,13,0)</f>
        <v>1.38</v>
      </c>
      <c r="AH164" s="4">
        <f>VLOOKUP($U164,'2010 Def'!$B$2:$AB$33,14,0)</f>
        <v>1.06</v>
      </c>
      <c r="AI164" s="4">
        <f>VLOOKUP($U164,'2010 Def'!$B$2:$AB$33,15,0)</f>
        <v>6.5</v>
      </c>
      <c r="AJ164" s="4">
        <f>VLOOKUP($U164,'2010 Def'!$B$2:$AB$33,16,0)</f>
        <v>11.1</v>
      </c>
      <c r="AK164" s="4">
        <f>VLOOKUP($U164,'2010 Def'!$B$2:$AB$33,17,0)</f>
        <v>32.9</v>
      </c>
      <c r="AL164" s="4">
        <f>VLOOKUP($U164,'2010 Def'!$B$2:$AB$33,18,0)</f>
        <v>145.19999999999999</v>
      </c>
      <c r="AM164" s="4">
        <f>VLOOKUP($U164,'2010 Def'!$B$2:$AB$33,19,0)</f>
        <v>1.19</v>
      </c>
      <c r="AN164" s="4">
        <f>VLOOKUP($U164,'2010 Def'!$B$2:$AB$33,20,0)</f>
        <v>4.4000000000000004</v>
      </c>
      <c r="AO164" s="4">
        <f>VLOOKUP($U164,'2010 Def'!$B$2:$AB$33,21,0)</f>
        <v>7.69</v>
      </c>
      <c r="AP164" s="4">
        <f>VLOOKUP($U164,'2010 Def'!$B$2:$AB$33,22,0)</f>
        <v>6.75</v>
      </c>
      <c r="AQ164" s="4">
        <f>VLOOKUP($U164,'2010 Def'!$B$2:$AB$33,23,0)</f>
        <v>55.9</v>
      </c>
      <c r="AR164" s="4">
        <f>VLOOKUP($U164,'2010 Def'!$B$2:$AB$33,24,0)</f>
        <v>2.38</v>
      </c>
      <c r="AS164" s="4">
        <f>VLOOKUP($U164,'2010 Def'!$B$2:$AB$33,25,0)</f>
        <v>39.700000000000003</v>
      </c>
      <c r="AT164" s="4">
        <f>VLOOKUP($U164,'2010 Def'!$B$2:$AB$33,26,0)</f>
        <v>13.2</v>
      </c>
      <c r="AU164" s="4">
        <f>VLOOKUP($U164,'2010 Def'!$B$2:$AB$33,27,0)</f>
        <v>6.85</v>
      </c>
    </row>
    <row r="165" spans="1:47">
      <c r="A165">
        <v>42</v>
      </c>
      <c r="B165">
        <v>22</v>
      </c>
      <c r="C165">
        <v>32</v>
      </c>
      <c r="D165">
        <v>233</v>
      </c>
      <c r="E165">
        <v>0</v>
      </c>
      <c r="F165">
        <v>0</v>
      </c>
      <c r="G165">
        <v>0</v>
      </c>
      <c r="H165">
        <v>7.3</v>
      </c>
      <c r="I165">
        <v>7.3</v>
      </c>
      <c r="J165">
        <v>68.8</v>
      </c>
      <c r="K165">
        <v>129.30000000000001</v>
      </c>
      <c r="L165">
        <v>48</v>
      </c>
      <c r="M165">
        <v>270</v>
      </c>
      <c r="N165">
        <v>5.6</v>
      </c>
      <c r="O165">
        <v>5</v>
      </c>
      <c r="P165">
        <v>182</v>
      </c>
      <c r="Q165">
        <v>11</v>
      </c>
      <c r="R165">
        <v>17</v>
      </c>
      <c r="S165">
        <v>0</v>
      </c>
      <c r="T165">
        <v>0</v>
      </c>
      <c r="U165" s="2" t="s">
        <v>57</v>
      </c>
      <c r="V165" s="4">
        <f>VLOOKUP($U165,'2010 Def'!$B$2:$AB$33,2,0)</f>
        <v>16</v>
      </c>
      <c r="W165" s="4">
        <f>VLOOKUP($U165,'2010 Def'!$B$2:$AB$33,3,0)</f>
        <v>25.4</v>
      </c>
      <c r="X165" s="4">
        <f>VLOOKUP($U165,'2010 Def'!$B$2:$AB$33,4,0)</f>
        <v>368.6</v>
      </c>
      <c r="Y165" s="4">
        <f>VLOOKUP($U165,'2010 Def'!$B$2:$AB$33,5,0)</f>
        <v>67.099999999999994</v>
      </c>
      <c r="Z165" s="4">
        <f>VLOOKUP($U165,'2010 Def'!$B$2:$AB$33,6,0)</f>
        <v>5.5</v>
      </c>
      <c r="AA165" s="4">
        <f>VLOOKUP($U165,'2010 Def'!$B$2:$AB$33,7,0)</f>
        <v>1.38</v>
      </c>
      <c r="AB165" s="4">
        <f>VLOOKUP($U165,'2010 Def'!$B$2:$AB$33,8,0)</f>
        <v>0.63</v>
      </c>
      <c r="AC165" s="4">
        <f>VLOOKUP($U165,'2010 Def'!$B$2:$AB$33,9,0)</f>
        <v>19.600000000000001</v>
      </c>
      <c r="AD165" s="4">
        <f>VLOOKUP($U165,'2010 Def'!$B$2:$AB$33,10,0)</f>
        <v>21.2</v>
      </c>
      <c r="AE165" s="4">
        <f>VLOOKUP($U165,'2010 Def'!$B$2:$AB$33,11,0)</f>
        <v>36.6</v>
      </c>
      <c r="AF165" s="4">
        <f>VLOOKUP($U165,'2010 Def'!$B$2:$AB$33,12,0)</f>
        <v>249.6</v>
      </c>
      <c r="AG165" s="4">
        <f>VLOOKUP($U165,'2010 Def'!$B$2:$AB$33,13,0)</f>
        <v>1.94</v>
      </c>
      <c r="AH165" s="4">
        <f>VLOOKUP($U165,'2010 Def'!$B$2:$AB$33,14,0)</f>
        <v>0.75</v>
      </c>
      <c r="AI165" s="4">
        <f>VLOOKUP($U165,'2010 Def'!$B$2:$AB$33,15,0)</f>
        <v>6.4</v>
      </c>
      <c r="AJ165" s="4">
        <f>VLOOKUP($U165,'2010 Def'!$B$2:$AB$33,16,0)</f>
        <v>12.9</v>
      </c>
      <c r="AK165" s="4">
        <f>VLOOKUP($U165,'2010 Def'!$B$2:$AB$33,17,0)</f>
        <v>28.3</v>
      </c>
      <c r="AL165" s="4">
        <f>VLOOKUP($U165,'2010 Def'!$B$2:$AB$33,18,0)</f>
        <v>118.9</v>
      </c>
      <c r="AM165" s="4">
        <f>VLOOKUP($U165,'2010 Def'!$B$2:$AB$33,19,0)</f>
        <v>0.81</v>
      </c>
      <c r="AN165" s="4">
        <f>VLOOKUP($U165,'2010 Def'!$B$2:$AB$33,20,0)</f>
        <v>4.2</v>
      </c>
      <c r="AO165" s="4">
        <f>VLOOKUP($U165,'2010 Def'!$B$2:$AB$33,21,0)</f>
        <v>5.69</v>
      </c>
      <c r="AP165" s="4">
        <f>VLOOKUP($U165,'2010 Def'!$B$2:$AB$33,22,0)</f>
        <v>5.69</v>
      </c>
      <c r="AQ165" s="4">
        <f>VLOOKUP($U165,'2010 Def'!$B$2:$AB$33,23,0)</f>
        <v>44.1</v>
      </c>
      <c r="AR165" s="4">
        <f>VLOOKUP($U165,'2010 Def'!$B$2:$AB$33,24,0)</f>
        <v>1</v>
      </c>
      <c r="AS165" s="4">
        <f>VLOOKUP($U165,'2010 Def'!$B$2:$AB$33,25,0)</f>
        <v>35.9</v>
      </c>
      <c r="AT165" s="4">
        <f>VLOOKUP($U165,'2010 Def'!$B$2:$AB$33,26,0)</f>
        <v>9.9</v>
      </c>
      <c r="AU165" s="4">
        <f>VLOOKUP($U165,'2010 Def'!$B$2:$AB$33,27,0)</f>
        <v>3.76</v>
      </c>
    </row>
    <row r="166" spans="1:47">
      <c r="A166">
        <v>10</v>
      </c>
      <c r="B166">
        <v>17</v>
      </c>
      <c r="C166">
        <v>31</v>
      </c>
      <c r="D166">
        <v>174</v>
      </c>
      <c r="E166">
        <v>0</v>
      </c>
      <c r="F166">
        <v>2</v>
      </c>
      <c r="G166">
        <v>22</v>
      </c>
      <c r="H166">
        <v>6.3</v>
      </c>
      <c r="I166">
        <v>5.3</v>
      </c>
      <c r="J166">
        <v>54.8</v>
      </c>
      <c r="K166">
        <v>81.900000000000006</v>
      </c>
      <c r="L166">
        <v>39</v>
      </c>
      <c r="M166">
        <v>185</v>
      </c>
      <c r="N166">
        <v>4.7</v>
      </c>
      <c r="O166">
        <v>7</v>
      </c>
      <c r="P166">
        <v>293</v>
      </c>
      <c r="Q166">
        <v>6</v>
      </c>
      <c r="R166">
        <v>14</v>
      </c>
      <c r="S166">
        <v>0</v>
      </c>
      <c r="T166">
        <v>1</v>
      </c>
      <c r="U166" s="2" t="s">
        <v>44</v>
      </c>
      <c r="V166" s="4">
        <f>VLOOKUP($U166,'2010 Def'!$B$2:$AB$33,2,0)</f>
        <v>16</v>
      </c>
      <c r="W166" s="4">
        <f>VLOOKUP($U166,'2010 Def'!$B$2:$AB$33,3,0)</f>
        <v>29.4</v>
      </c>
      <c r="X166" s="4">
        <f>VLOOKUP($U166,'2010 Def'!$B$2:$AB$33,4,0)</f>
        <v>390.8</v>
      </c>
      <c r="Y166" s="4">
        <f>VLOOKUP($U166,'2010 Def'!$B$2:$AB$33,5,0)</f>
        <v>66</v>
      </c>
      <c r="Z166" s="4">
        <f>VLOOKUP($U166,'2010 Def'!$B$2:$AB$33,6,0)</f>
        <v>5.9</v>
      </c>
      <c r="AA166" s="4">
        <f>VLOOKUP($U166,'2010 Def'!$B$2:$AB$33,7,0)</f>
        <v>1.1299999999999999</v>
      </c>
      <c r="AB166" s="4">
        <f>VLOOKUP($U166,'2010 Def'!$B$2:$AB$33,8,0)</f>
        <v>0.5</v>
      </c>
      <c r="AC166" s="4">
        <f>VLOOKUP($U166,'2010 Def'!$B$2:$AB$33,9,0)</f>
        <v>20.9</v>
      </c>
      <c r="AD166" s="4">
        <f>VLOOKUP($U166,'2010 Def'!$B$2:$AB$33,10,0)</f>
        <v>18.600000000000001</v>
      </c>
      <c r="AE166" s="4">
        <f>VLOOKUP($U166,'2010 Def'!$B$2:$AB$33,11,0)</f>
        <v>31.4</v>
      </c>
      <c r="AF166" s="4">
        <f>VLOOKUP($U166,'2010 Def'!$B$2:$AB$33,12,0)</f>
        <v>236.3</v>
      </c>
      <c r="AG166" s="4">
        <f>VLOOKUP($U166,'2010 Def'!$B$2:$AB$33,13,0)</f>
        <v>1.63</v>
      </c>
      <c r="AH166" s="4">
        <f>VLOOKUP($U166,'2010 Def'!$B$2:$AB$33,14,0)</f>
        <v>0.63</v>
      </c>
      <c r="AI166" s="4">
        <f>VLOOKUP($U166,'2010 Def'!$B$2:$AB$33,15,0)</f>
        <v>7.2</v>
      </c>
      <c r="AJ166" s="4">
        <f>VLOOKUP($U166,'2010 Def'!$B$2:$AB$33,16,0)</f>
        <v>11.5</v>
      </c>
      <c r="AK166" s="4">
        <f>VLOOKUP($U166,'2010 Def'!$B$2:$AB$33,17,0)</f>
        <v>33.200000000000003</v>
      </c>
      <c r="AL166" s="4">
        <f>VLOOKUP($U166,'2010 Def'!$B$2:$AB$33,18,0)</f>
        <v>154.6</v>
      </c>
      <c r="AM166" s="4">
        <f>VLOOKUP($U166,'2010 Def'!$B$2:$AB$33,19,0)</f>
        <v>1.63</v>
      </c>
      <c r="AN166" s="4">
        <f>VLOOKUP($U166,'2010 Def'!$B$2:$AB$33,20,0)</f>
        <v>4.7</v>
      </c>
      <c r="AO166" s="4">
        <f>VLOOKUP($U166,'2010 Def'!$B$2:$AB$33,21,0)</f>
        <v>7.88</v>
      </c>
      <c r="AP166" s="4">
        <f>VLOOKUP($U166,'2010 Def'!$B$2:$AB$33,22,0)</f>
        <v>6.13</v>
      </c>
      <c r="AQ166" s="4">
        <f>VLOOKUP($U166,'2010 Def'!$B$2:$AB$33,23,0)</f>
        <v>57.6</v>
      </c>
      <c r="AR166" s="4">
        <f>VLOOKUP($U166,'2010 Def'!$B$2:$AB$33,24,0)</f>
        <v>1.5</v>
      </c>
      <c r="AS166" s="4">
        <f>VLOOKUP($U166,'2010 Def'!$B$2:$AB$33,25,0)</f>
        <v>40.700000000000003</v>
      </c>
      <c r="AT166" s="4">
        <f>VLOOKUP($U166,'2010 Def'!$B$2:$AB$33,26,0)</f>
        <v>8</v>
      </c>
      <c r="AU166" s="4">
        <f>VLOOKUP($U166,'2010 Def'!$B$2:$AB$33,27,0)</f>
        <v>-3.05</v>
      </c>
    </row>
    <row r="167" spans="1:47">
      <c r="A167">
        <v>0</v>
      </c>
      <c r="B167">
        <v>9</v>
      </c>
      <c r="C167">
        <v>20</v>
      </c>
      <c r="D167">
        <v>19</v>
      </c>
      <c r="E167">
        <v>0</v>
      </c>
      <c r="F167">
        <v>4</v>
      </c>
      <c r="G167">
        <v>29</v>
      </c>
      <c r="H167">
        <v>2.4</v>
      </c>
      <c r="I167">
        <v>0.8</v>
      </c>
      <c r="J167">
        <v>45</v>
      </c>
      <c r="K167">
        <v>52.1</v>
      </c>
      <c r="L167">
        <v>17</v>
      </c>
      <c r="M167">
        <v>48</v>
      </c>
      <c r="N167">
        <v>2.8</v>
      </c>
      <c r="O167">
        <v>8</v>
      </c>
      <c r="P167">
        <v>365</v>
      </c>
      <c r="Q167">
        <v>0</v>
      </c>
      <c r="R167">
        <v>11</v>
      </c>
      <c r="S167">
        <v>1</v>
      </c>
      <c r="T167">
        <v>1</v>
      </c>
      <c r="U167" s="2" t="s">
        <v>71</v>
      </c>
      <c r="V167" s="4">
        <f>VLOOKUP($U167,'2010 Def'!$B$2:$AB$33,2,0)</f>
        <v>16</v>
      </c>
      <c r="W167" s="4">
        <f>VLOOKUP($U167,'2010 Def'!$B$2:$AB$33,3,0)</f>
        <v>20.100000000000001</v>
      </c>
      <c r="X167" s="4">
        <f>VLOOKUP($U167,'2010 Def'!$B$2:$AB$33,4,0)</f>
        <v>271.60000000000002</v>
      </c>
      <c r="Y167" s="4">
        <f>VLOOKUP($U167,'2010 Def'!$B$2:$AB$33,5,0)</f>
        <v>58.7</v>
      </c>
      <c r="Z167" s="4">
        <f>VLOOKUP($U167,'2010 Def'!$B$2:$AB$33,6,0)</f>
        <v>4.5999999999999996</v>
      </c>
      <c r="AA167" s="4">
        <f>VLOOKUP($U167,'2010 Def'!$B$2:$AB$33,7,0)</f>
        <v>1.44</v>
      </c>
      <c r="AB167" s="4">
        <f>VLOOKUP($U167,'2010 Def'!$B$2:$AB$33,8,0)</f>
        <v>0.44</v>
      </c>
      <c r="AC167" s="4">
        <f>VLOOKUP($U167,'2010 Def'!$B$2:$AB$33,9,0)</f>
        <v>15.4</v>
      </c>
      <c r="AD167" s="4">
        <f>VLOOKUP($U167,'2010 Def'!$B$2:$AB$33,10,0)</f>
        <v>17.8</v>
      </c>
      <c r="AE167" s="4">
        <f>VLOOKUP($U167,'2010 Def'!$B$2:$AB$33,11,0)</f>
        <v>30.5</v>
      </c>
      <c r="AF167" s="4">
        <f>VLOOKUP($U167,'2010 Def'!$B$2:$AB$33,12,0)</f>
        <v>177.8</v>
      </c>
      <c r="AG167" s="4">
        <f>VLOOKUP($U167,'2010 Def'!$B$2:$AB$33,13,0)</f>
        <v>1.1299999999999999</v>
      </c>
      <c r="AH167" s="4">
        <f>VLOOKUP($U167,'2010 Def'!$B$2:$AB$33,14,0)</f>
        <v>1</v>
      </c>
      <c r="AI167" s="4">
        <f>VLOOKUP($U167,'2010 Def'!$B$2:$AB$33,15,0)</f>
        <v>5.3</v>
      </c>
      <c r="AJ167" s="4">
        <f>VLOOKUP($U167,'2010 Def'!$B$2:$AB$33,16,0)</f>
        <v>9.56</v>
      </c>
      <c r="AK167" s="4">
        <f>VLOOKUP($U167,'2010 Def'!$B$2:$AB$33,17,0)</f>
        <v>25.3</v>
      </c>
      <c r="AL167" s="4">
        <f>VLOOKUP($U167,'2010 Def'!$B$2:$AB$33,18,0)</f>
        <v>93.8</v>
      </c>
      <c r="AM167" s="4">
        <f>VLOOKUP($U167,'2010 Def'!$B$2:$AB$33,19,0)</f>
        <v>0.88</v>
      </c>
      <c r="AN167" s="4">
        <f>VLOOKUP($U167,'2010 Def'!$B$2:$AB$33,20,0)</f>
        <v>3.7</v>
      </c>
      <c r="AO167" s="4">
        <f>VLOOKUP($U167,'2010 Def'!$B$2:$AB$33,21,0)</f>
        <v>4.8099999999999996</v>
      </c>
      <c r="AP167" s="4">
        <f>VLOOKUP($U167,'2010 Def'!$B$2:$AB$33,22,0)</f>
        <v>6.06</v>
      </c>
      <c r="AQ167" s="4">
        <f>VLOOKUP($U167,'2010 Def'!$B$2:$AB$33,23,0)</f>
        <v>48.1</v>
      </c>
      <c r="AR167" s="4">
        <f>VLOOKUP($U167,'2010 Def'!$B$2:$AB$33,24,0)</f>
        <v>1.06</v>
      </c>
      <c r="AS167" s="4">
        <f>VLOOKUP($U167,'2010 Def'!$B$2:$AB$33,25,0)</f>
        <v>26.1</v>
      </c>
      <c r="AT167" s="4">
        <f>VLOOKUP($U167,'2010 Def'!$B$2:$AB$33,26,0)</f>
        <v>12.5</v>
      </c>
      <c r="AU167" s="4">
        <f>VLOOKUP($U167,'2010 Def'!$B$2:$AB$33,27,0)</f>
        <v>9.8699999999999992</v>
      </c>
    </row>
    <row r="168" spans="1:47">
      <c r="A168">
        <v>27</v>
      </c>
      <c r="B168">
        <v>15</v>
      </c>
      <c r="C168">
        <v>29</v>
      </c>
      <c r="D168">
        <v>173</v>
      </c>
      <c r="E168">
        <v>1</v>
      </c>
      <c r="F168">
        <v>3</v>
      </c>
      <c r="G168">
        <v>11</v>
      </c>
      <c r="H168">
        <v>6.3</v>
      </c>
      <c r="I168">
        <v>5.4</v>
      </c>
      <c r="J168">
        <v>51.7</v>
      </c>
      <c r="K168">
        <v>67.2</v>
      </c>
      <c r="L168">
        <v>42</v>
      </c>
      <c r="M168">
        <v>210</v>
      </c>
      <c r="N168">
        <v>5</v>
      </c>
      <c r="O168">
        <v>6</v>
      </c>
      <c r="P168">
        <v>285</v>
      </c>
      <c r="Q168">
        <v>5</v>
      </c>
      <c r="R168">
        <v>17</v>
      </c>
      <c r="S168">
        <v>1</v>
      </c>
      <c r="T168">
        <v>2</v>
      </c>
      <c r="U168" s="2" t="s">
        <v>72</v>
      </c>
      <c r="V168" s="4">
        <f>VLOOKUP($U168,'2010 Def'!$B$2:$AB$33,2,0)</f>
        <v>16</v>
      </c>
      <c r="W168" s="4">
        <f>VLOOKUP($U168,'2010 Def'!$B$2:$AB$33,3,0)</f>
        <v>20.5</v>
      </c>
      <c r="X168" s="4">
        <f>VLOOKUP($U168,'2010 Def'!$B$2:$AB$33,4,0)</f>
        <v>336.8</v>
      </c>
      <c r="Y168" s="4">
        <f>VLOOKUP($U168,'2010 Def'!$B$2:$AB$33,5,0)</f>
        <v>63.6</v>
      </c>
      <c r="Z168" s="4">
        <f>VLOOKUP($U168,'2010 Def'!$B$2:$AB$33,6,0)</f>
        <v>5.3</v>
      </c>
      <c r="AA168" s="4">
        <f>VLOOKUP($U168,'2010 Def'!$B$2:$AB$33,7,0)</f>
        <v>1.63</v>
      </c>
      <c r="AB168" s="4">
        <f>VLOOKUP($U168,'2010 Def'!$B$2:$AB$33,8,0)</f>
        <v>0.75</v>
      </c>
      <c r="AC168" s="4">
        <f>VLOOKUP($U168,'2010 Def'!$B$2:$AB$33,9,0)</f>
        <v>19</v>
      </c>
      <c r="AD168" s="4">
        <f>VLOOKUP($U168,'2010 Def'!$B$2:$AB$33,10,0)</f>
        <v>20.5</v>
      </c>
      <c r="AE168" s="4">
        <f>VLOOKUP($U168,'2010 Def'!$B$2:$AB$33,11,0)</f>
        <v>35.6</v>
      </c>
      <c r="AF168" s="4">
        <f>VLOOKUP($U168,'2010 Def'!$B$2:$AB$33,12,0)</f>
        <v>223.6</v>
      </c>
      <c r="AG168" s="4">
        <f>VLOOKUP($U168,'2010 Def'!$B$2:$AB$33,13,0)</f>
        <v>1.31</v>
      </c>
      <c r="AH168" s="4">
        <f>VLOOKUP($U168,'2010 Def'!$B$2:$AB$33,14,0)</f>
        <v>0.88</v>
      </c>
      <c r="AI168" s="4">
        <f>VLOOKUP($U168,'2010 Def'!$B$2:$AB$33,15,0)</f>
        <v>5.8</v>
      </c>
      <c r="AJ168" s="4">
        <f>VLOOKUP($U168,'2010 Def'!$B$2:$AB$33,16,0)</f>
        <v>11.9</v>
      </c>
      <c r="AK168" s="4">
        <f>VLOOKUP($U168,'2010 Def'!$B$2:$AB$33,17,0)</f>
        <v>25.3</v>
      </c>
      <c r="AL168" s="4">
        <f>VLOOKUP($U168,'2010 Def'!$B$2:$AB$33,18,0)</f>
        <v>113.1</v>
      </c>
      <c r="AM168" s="4">
        <f>VLOOKUP($U168,'2010 Def'!$B$2:$AB$33,19,0)</f>
        <v>0.44</v>
      </c>
      <c r="AN168" s="4">
        <f>VLOOKUP($U168,'2010 Def'!$B$2:$AB$33,20,0)</f>
        <v>4.5</v>
      </c>
      <c r="AO168" s="4">
        <f>VLOOKUP($U168,'2010 Def'!$B$2:$AB$33,21,0)</f>
        <v>5.5</v>
      </c>
      <c r="AP168" s="4">
        <f>VLOOKUP($U168,'2010 Def'!$B$2:$AB$33,22,0)</f>
        <v>7.88</v>
      </c>
      <c r="AQ168" s="4">
        <f>VLOOKUP($U168,'2010 Def'!$B$2:$AB$33,23,0)</f>
        <v>63</v>
      </c>
      <c r="AR168" s="4">
        <f>VLOOKUP($U168,'2010 Def'!$B$2:$AB$33,24,0)</f>
        <v>1.56</v>
      </c>
      <c r="AS168" s="4">
        <f>VLOOKUP($U168,'2010 Def'!$B$2:$AB$33,25,0)</f>
        <v>33</v>
      </c>
      <c r="AT168" s="4">
        <f>VLOOKUP($U168,'2010 Def'!$B$2:$AB$33,26,0)</f>
        <v>12.6</v>
      </c>
      <c r="AU168" s="4">
        <f>VLOOKUP($U168,'2010 Def'!$B$2:$AB$33,27,0)</f>
        <v>6.36</v>
      </c>
    </row>
    <row r="169" spans="1:47">
      <c r="A169">
        <v>34</v>
      </c>
      <c r="B169">
        <v>25</v>
      </c>
      <c r="C169">
        <v>36</v>
      </c>
      <c r="D169">
        <v>306</v>
      </c>
      <c r="E169">
        <v>1</v>
      </c>
      <c r="F169">
        <v>1</v>
      </c>
      <c r="G169">
        <v>6</v>
      </c>
      <c r="H169">
        <v>8.6999999999999993</v>
      </c>
      <c r="I169">
        <v>8.3000000000000007</v>
      </c>
      <c r="J169">
        <v>69.400000000000006</v>
      </c>
      <c r="K169">
        <v>111.6</v>
      </c>
      <c r="L169">
        <v>40</v>
      </c>
      <c r="M169">
        <v>152</v>
      </c>
      <c r="N169">
        <v>3.8</v>
      </c>
      <c r="O169">
        <v>5</v>
      </c>
      <c r="P169">
        <v>232</v>
      </c>
      <c r="Q169">
        <v>9</v>
      </c>
      <c r="R169">
        <v>18</v>
      </c>
      <c r="S169">
        <v>0</v>
      </c>
      <c r="T169">
        <v>0</v>
      </c>
      <c r="U169" s="2" t="s">
        <v>47</v>
      </c>
      <c r="V169" s="4">
        <f>VLOOKUP($U169,'2010 Def'!$B$2:$AB$33,2,0)</f>
        <v>16</v>
      </c>
      <c r="W169" s="4">
        <f>VLOOKUP($U169,'2010 Def'!$B$2:$AB$33,3,0)</f>
        <v>21.2</v>
      </c>
      <c r="X169" s="4">
        <f>VLOOKUP($U169,'2010 Def'!$B$2:$AB$33,4,0)</f>
        <v>367.7</v>
      </c>
      <c r="Y169" s="4">
        <f>VLOOKUP($U169,'2010 Def'!$B$2:$AB$33,5,0)</f>
        <v>71.2</v>
      </c>
      <c r="Z169" s="4">
        <f>VLOOKUP($U169,'2010 Def'!$B$2:$AB$33,6,0)</f>
        <v>5.2</v>
      </c>
      <c r="AA169" s="4">
        <f>VLOOKUP($U169,'2010 Def'!$B$2:$AB$33,7,0)</f>
        <v>1.56</v>
      </c>
      <c r="AB169" s="4">
        <f>VLOOKUP($U169,'2010 Def'!$B$2:$AB$33,8,0)</f>
        <v>0.5</v>
      </c>
      <c r="AC169" s="4">
        <f>VLOOKUP($U169,'2010 Def'!$B$2:$AB$33,9,0)</f>
        <v>22.3</v>
      </c>
      <c r="AD169" s="4">
        <f>VLOOKUP($U169,'2010 Def'!$B$2:$AB$33,10,0)</f>
        <v>25.6</v>
      </c>
      <c r="AE169" s="4">
        <f>VLOOKUP($U169,'2010 Def'!$B$2:$AB$33,11,0)</f>
        <v>39.1</v>
      </c>
      <c r="AF169" s="4">
        <f>VLOOKUP($U169,'2010 Def'!$B$2:$AB$33,12,0)</f>
        <v>252</v>
      </c>
      <c r="AG169" s="4">
        <f>VLOOKUP($U169,'2010 Def'!$B$2:$AB$33,13,0)</f>
        <v>1.44</v>
      </c>
      <c r="AH169" s="4">
        <f>VLOOKUP($U169,'2010 Def'!$B$2:$AB$33,14,0)</f>
        <v>1.06</v>
      </c>
      <c r="AI169" s="4">
        <f>VLOOKUP($U169,'2010 Def'!$B$2:$AB$33,15,0)</f>
        <v>6.1</v>
      </c>
      <c r="AJ169" s="4">
        <f>VLOOKUP($U169,'2010 Def'!$B$2:$AB$33,16,0)</f>
        <v>13.4</v>
      </c>
      <c r="AK169" s="4">
        <f>VLOOKUP($U169,'2010 Def'!$B$2:$AB$33,17,0)</f>
        <v>29.6</v>
      </c>
      <c r="AL169" s="4">
        <f>VLOOKUP($U169,'2010 Def'!$B$2:$AB$33,18,0)</f>
        <v>115.7</v>
      </c>
      <c r="AM169" s="4">
        <f>VLOOKUP($U169,'2010 Def'!$B$2:$AB$33,19,0)</f>
        <v>0.44</v>
      </c>
      <c r="AN169" s="4">
        <f>VLOOKUP($U169,'2010 Def'!$B$2:$AB$33,20,0)</f>
        <v>3.9</v>
      </c>
      <c r="AO169" s="4">
        <f>VLOOKUP($U169,'2010 Def'!$B$2:$AB$33,21,0)</f>
        <v>6.69</v>
      </c>
      <c r="AP169" s="4">
        <f>VLOOKUP($U169,'2010 Def'!$B$2:$AB$33,22,0)</f>
        <v>7.13</v>
      </c>
      <c r="AQ169" s="4">
        <f>VLOOKUP($U169,'2010 Def'!$B$2:$AB$33,23,0)</f>
        <v>64.900000000000006</v>
      </c>
      <c r="AR169" s="4">
        <f>VLOOKUP($U169,'2010 Def'!$B$2:$AB$33,24,0)</f>
        <v>2.19</v>
      </c>
      <c r="AS169" s="4">
        <f>VLOOKUP($U169,'2010 Def'!$B$2:$AB$33,25,0)</f>
        <v>37.700000000000003</v>
      </c>
      <c r="AT169" s="4">
        <f>VLOOKUP($U169,'2010 Def'!$B$2:$AB$33,26,0)</f>
        <v>13.1</v>
      </c>
      <c r="AU169" s="4">
        <f>VLOOKUP($U169,'2010 Def'!$B$2:$AB$33,27,0)</f>
        <v>5.03</v>
      </c>
    </row>
    <row r="170" spans="1:47">
      <c r="A170">
        <v>10</v>
      </c>
      <c r="B170">
        <v>13</v>
      </c>
      <c r="C170">
        <v>36</v>
      </c>
      <c r="D170">
        <v>86</v>
      </c>
      <c r="E170">
        <v>2</v>
      </c>
      <c r="F170">
        <v>7</v>
      </c>
      <c r="G170">
        <v>56</v>
      </c>
      <c r="H170">
        <v>3.9</v>
      </c>
      <c r="I170">
        <v>2</v>
      </c>
      <c r="J170">
        <v>36.1</v>
      </c>
      <c r="K170">
        <v>21.5</v>
      </c>
      <c r="L170">
        <v>29</v>
      </c>
      <c r="M170">
        <v>115</v>
      </c>
      <c r="N170">
        <v>4</v>
      </c>
      <c r="O170">
        <v>6</v>
      </c>
      <c r="P170">
        <v>226</v>
      </c>
      <c r="Q170">
        <v>7</v>
      </c>
      <c r="R170">
        <v>18</v>
      </c>
      <c r="S170">
        <v>0</v>
      </c>
      <c r="T170">
        <v>2</v>
      </c>
      <c r="U170" s="2" t="s">
        <v>39</v>
      </c>
      <c r="V170" s="4">
        <f>VLOOKUP($U170,'2010 Def'!$B$2:$AB$33,2,0)</f>
        <v>16</v>
      </c>
      <c r="W170" s="4">
        <f>VLOOKUP($U170,'2010 Def'!$B$2:$AB$33,3,0)</f>
        <v>23.2</v>
      </c>
      <c r="X170" s="4">
        <f>VLOOKUP($U170,'2010 Def'!$B$2:$AB$33,4,0)</f>
        <v>322.8</v>
      </c>
      <c r="Y170" s="4">
        <f>VLOOKUP($U170,'2010 Def'!$B$2:$AB$33,5,0)</f>
        <v>61.9</v>
      </c>
      <c r="Z170" s="4">
        <f>VLOOKUP($U170,'2010 Def'!$B$2:$AB$33,6,0)</f>
        <v>5.2</v>
      </c>
      <c r="AA170" s="4">
        <f>VLOOKUP($U170,'2010 Def'!$B$2:$AB$33,7,0)</f>
        <v>1.5</v>
      </c>
      <c r="AB170" s="4">
        <f>VLOOKUP($U170,'2010 Def'!$B$2:$AB$33,8,0)</f>
        <v>0.75</v>
      </c>
      <c r="AC170" s="4">
        <f>VLOOKUP($U170,'2010 Def'!$B$2:$AB$33,9,0)</f>
        <v>18.3</v>
      </c>
      <c r="AD170" s="4">
        <f>VLOOKUP($U170,'2010 Def'!$B$2:$AB$33,10,0)</f>
        <v>15.6</v>
      </c>
      <c r="AE170" s="4">
        <f>VLOOKUP($U170,'2010 Def'!$B$2:$AB$33,11,0)</f>
        <v>29.4</v>
      </c>
      <c r="AF170" s="4">
        <f>VLOOKUP($U170,'2010 Def'!$B$2:$AB$33,12,0)</f>
        <v>189.2</v>
      </c>
      <c r="AG170" s="4">
        <f>VLOOKUP($U170,'2010 Def'!$B$2:$AB$33,13,0)</f>
        <v>1.81</v>
      </c>
      <c r="AH170" s="4">
        <f>VLOOKUP($U170,'2010 Def'!$B$2:$AB$33,14,0)</f>
        <v>0.75</v>
      </c>
      <c r="AI170" s="4">
        <f>VLOOKUP($U170,'2010 Def'!$B$2:$AB$33,15,0)</f>
        <v>5.9</v>
      </c>
      <c r="AJ170" s="4">
        <f>VLOOKUP($U170,'2010 Def'!$B$2:$AB$33,16,0)</f>
        <v>9.3800000000000008</v>
      </c>
      <c r="AK170" s="4">
        <f>VLOOKUP($U170,'2010 Def'!$B$2:$AB$33,17,0)</f>
        <v>29.6</v>
      </c>
      <c r="AL170" s="4">
        <f>VLOOKUP($U170,'2010 Def'!$B$2:$AB$33,18,0)</f>
        <v>133.6</v>
      </c>
      <c r="AM170" s="4">
        <f>VLOOKUP($U170,'2010 Def'!$B$2:$AB$33,19,0)</f>
        <v>0.88</v>
      </c>
      <c r="AN170" s="4">
        <f>VLOOKUP($U170,'2010 Def'!$B$2:$AB$33,20,0)</f>
        <v>4.5</v>
      </c>
      <c r="AO170" s="4">
        <f>VLOOKUP($U170,'2010 Def'!$B$2:$AB$33,21,0)</f>
        <v>6.13</v>
      </c>
      <c r="AP170" s="4">
        <f>VLOOKUP($U170,'2010 Def'!$B$2:$AB$33,22,0)</f>
        <v>7.31</v>
      </c>
      <c r="AQ170" s="4">
        <f>VLOOKUP($U170,'2010 Def'!$B$2:$AB$33,23,0)</f>
        <v>72.599999999999994</v>
      </c>
      <c r="AR170" s="4">
        <f>VLOOKUP($U170,'2010 Def'!$B$2:$AB$33,24,0)</f>
        <v>2.75</v>
      </c>
      <c r="AS170" s="4">
        <f>VLOOKUP($U170,'2010 Def'!$B$2:$AB$33,25,0)</f>
        <v>31.2</v>
      </c>
      <c r="AT170" s="4">
        <f>VLOOKUP($U170,'2010 Def'!$B$2:$AB$33,26,0)</f>
        <v>9.3000000000000007</v>
      </c>
      <c r="AU170" s="4">
        <f>VLOOKUP($U170,'2010 Def'!$B$2:$AB$33,27,0)</f>
        <v>5.49</v>
      </c>
    </row>
    <row r="171" spans="1:47">
      <c r="A171" s="2">
        <v>7</v>
      </c>
      <c r="B171" s="2">
        <v>9</v>
      </c>
      <c r="C171" s="2">
        <v>18</v>
      </c>
      <c r="D171" s="2">
        <v>53</v>
      </c>
      <c r="E171" s="2">
        <v>3</v>
      </c>
      <c r="F171" s="2">
        <v>3</v>
      </c>
      <c r="G171" s="2">
        <v>17</v>
      </c>
      <c r="H171" s="2">
        <v>3.9</v>
      </c>
      <c r="I171" s="2">
        <v>2.5</v>
      </c>
      <c r="J171" s="2">
        <v>50</v>
      </c>
      <c r="K171" s="2">
        <v>16.7</v>
      </c>
      <c r="L171" s="2">
        <v>19</v>
      </c>
      <c r="M171" s="2">
        <v>108</v>
      </c>
      <c r="N171" s="2">
        <v>5.7</v>
      </c>
      <c r="O171" s="2">
        <v>3</v>
      </c>
      <c r="P171" s="2">
        <v>153</v>
      </c>
      <c r="Q171" s="2">
        <v>1</v>
      </c>
      <c r="R171" s="2">
        <v>8</v>
      </c>
      <c r="S171" s="2">
        <v>0</v>
      </c>
      <c r="T171" s="2">
        <v>2</v>
      </c>
      <c r="U171" s="2" t="s">
        <v>40</v>
      </c>
      <c r="V171" s="4">
        <f>VLOOKUP($U171,'2010 Def'!$B$2:$AB$33,2,0)</f>
        <v>16</v>
      </c>
      <c r="W171" s="4">
        <f>VLOOKUP($U171,'2010 Def'!$B$2:$AB$33,3,0)</f>
        <v>16.899999999999999</v>
      </c>
      <c r="X171" s="4">
        <f>VLOOKUP($U171,'2010 Def'!$B$2:$AB$33,4,0)</f>
        <v>318.89999999999998</v>
      </c>
      <c r="Y171" s="4">
        <f>VLOOKUP($U171,'2010 Def'!$B$2:$AB$33,5,0)</f>
        <v>62.9</v>
      </c>
      <c r="Z171" s="4">
        <f>VLOOKUP($U171,'2010 Def'!$B$2:$AB$33,6,0)</f>
        <v>5.0999999999999996</v>
      </c>
      <c r="AA171" s="4">
        <f>VLOOKUP($U171,'2010 Def'!$B$2:$AB$33,7,0)</f>
        <v>1.69</v>
      </c>
      <c r="AB171" s="4">
        <f>VLOOKUP($U171,'2010 Def'!$B$2:$AB$33,8,0)</f>
        <v>0.5</v>
      </c>
      <c r="AC171" s="4">
        <f>VLOOKUP($U171,'2010 Def'!$B$2:$AB$33,9,0)</f>
        <v>17.8</v>
      </c>
      <c r="AD171" s="4">
        <f>VLOOKUP($U171,'2010 Def'!$B$2:$AB$33,10,0)</f>
        <v>21.8</v>
      </c>
      <c r="AE171" s="4">
        <f>VLOOKUP($U171,'2010 Def'!$B$2:$AB$33,11,0)</f>
        <v>37.299999999999997</v>
      </c>
      <c r="AF171" s="4">
        <f>VLOOKUP($U171,'2010 Def'!$B$2:$AB$33,12,0)</f>
        <v>224.9</v>
      </c>
      <c r="AG171" s="4">
        <f>VLOOKUP($U171,'2010 Def'!$B$2:$AB$33,13,0)</f>
        <v>1.38</v>
      </c>
      <c r="AH171" s="4">
        <f>VLOOKUP($U171,'2010 Def'!$B$2:$AB$33,14,0)</f>
        <v>1.19</v>
      </c>
      <c r="AI171" s="4">
        <f>VLOOKUP($U171,'2010 Def'!$B$2:$AB$33,15,0)</f>
        <v>5.8</v>
      </c>
      <c r="AJ171" s="4">
        <f>VLOOKUP($U171,'2010 Def'!$B$2:$AB$33,16,0)</f>
        <v>11.7</v>
      </c>
      <c r="AK171" s="4">
        <f>VLOOKUP($U171,'2010 Def'!$B$2:$AB$33,17,0)</f>
        <v>24</v>
      </c>
      <c r="AL171" s="4">
        <f>VLOOKUP($U171,'2010 Def'!$B$2:$AB$33,18,0)</f>
        <v>93.9</v>
      </c>
      <c r="AM171" s="4">
        <f>VLOOKUP($U171,'2010 Def'!$B$2:$AB$33,19,0)</f>
        <v>0.31</v>
      </c>
      <c r="AN171" s="4">
        <f>VLOOKUP($U171,'2010 Def'!$B$2:$AB$33,20,0)</f>
        <v>3.9</v>
      </c>
      <c r="AO171" s="4">
        <f>VLOOKUP($U171,'2010 Def'!$B$2:$AB$33,21,0)</f>
        <v>4.9400000000000004</v>
      </c>
      <c r="AP171" s="4">
        <f>VLOOKUP($U171,'2010 Def'!$B$2:$AB$33,22,0)</f>
        <v>7.31</v>
      </c>
      <c r="AQ171" s="4">
        <f>VLOOKUP($U171,'2010 Def'!$B$2:$AB$33,23,0)</f>
        <v>61.5</v>
      </c>
      <c r="AR171" s="4">
        <f>VLOOKUP($U171,'2010 Def'!$B$2:$AB$33,24,0)</f>
        <v>1.1299999999999999</v>
      </c>
      <c r="AS171" s="4">
        <f>VLOOKUP($U171,'2010 Def'!$B$2:$AB$33,25,0)</f>
        <v>29.2</v>
      </c>
      <c r="AT171" s="4">
        <f>VLOOKUP($U171,'2010 Def'!$B$2:$AB$33,26,0)</f>
        <v>13.5</v>
      </c>
      <c r="AU171" s="4">
        <f>VLOOKUP($U171,'2010 Def'!$B$2:$AB$33,27,0)</f>
        <v>12.3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33"/>
  <sheetViews>
    <sheetView workbookViewId="0">
      <selection activeCell="B1" sqref="B1:AB1"/>
    </sheetView>
  </sheetViews>
  <sheetFormatPr baseColWidth="10" defaultRowHeight="16"/>
  <sheetData>
    <row r="1" spans="1:28">
      <c r="A1" s="3" t="s">
        <v>70</v>
      </c>
      <c r="B1" s="3" t="s">
        <v>0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11</v>
      </c>
      <c r="M1" s="3" t="s">
        <v>22</v>
      </c>
      <c r="N1" s="3" t="s">
        <v>29</v>
      </c>
      <c r="O1" s="3" t="s">
        <v>30</v>
      </c>
      <c r="P1" s="3" t="s">
        <v>31</v>
      </c>
      <c r="Q1" s="3" t="s">
        <v>27</v>
      </c>
      <c r="R1" s="3" t="s">
        <v>11</v>
      </c>
      <c r="S1" s="3" t="s">
        <v>22</v>
      </c>
      <c r="T1" s="3" t="s">
        <v>29</v>
      </c>
      <c r="U1" s="3" t="s">
        <v>32</v>
      </c>
      <c r="V1" s="3" t="s">
        <v>27</v>
      </c>
      <c r="W1" s="3" t="s">
        <v>33</v>
      </c>
      <c r="X1" s="3" t="s">
        <v>22</v>
      </c>
      <c r="Y1" s="3" t="s">
        <v>34</v>
      </c>
      <c r="Z1" s="3" t="s">
        <v>35</v>
      </c>
      <c r="AA1" s="3" t="s">
        <v>36</v>
      </c>
      <c r="AB1" s="3" t="s">
        <v>37</v>
      </c>
    </row>
    <row r="2" spans="1:28" ht="30">
      <c r="A2" s="3">
        <v>1</v>
      </c>
      <c r="B2" s="2" t="s">
        <v>51</v>
      </c>
      <c r="C2" s="1">
        <v>16</v>
      </c>
      <c r="D2" s="1">
        <v>14.2</v>
      </c>
      <c r="E2" s="1">
        <v>271.8</v>
      </c>
      <c r="F2" s="1">
        <v>60.3</v>
      </c>
      <c r="G2" s="1">
        <v>4.5</v>
      </c>
      <c r="H2" s="1">
        <v>0.94</v>
      </c>
      <c r="I2" s="1">
        <v>0.25</v>
      </c>
      <c r="J2" s="1">
        <v>16.5</v>
      </c>
      <c r="K2" s="1">
        <v>18.100000000000001</v>
      </c>
      <c r="L2" s="1">
        <v>33.1</v>
      </c>
      <c r="M2" s="1">
        <v>171.9</v>
      </c>
      <c r="N2" s="1">
        <v>0.94</v>
      </c>
      <c r="O2" s="1">
        <v>0.69</v>
      </c>
      <c r="P2" s="1">
        <v>4.9000000000000004</v>
      </c>
      <c r="Q2" s="1">
        <v>9.75</v>
      </c>
      <c r="R2" s="1">
        <v>24.9</v>
      </c>
      <c r="S2" s="1">
        <v>99.8</v>
      </c>
      <c r="T2" s="1">
        <v>0.44</v>
      </c>
      <c r="U2" s="1">
        <v>4</v>
      </c>
      <c r="V2" s="1">
        <v>5.13</v>
      </c>
      <c r="W2" s="1">
        <v>6</v>
      </c>
      <c r="X2" s="1">
        <v>48.6</v>
      </c>
      <c r="Y2" s="1">
        <v>1.63</v>
      </c>
      <c r="Z2" s="1">
        <v>26</v>
      </c>
      <c r="AA2" s="1">
        <v>8.3000000000000007</v>
      </c>
      <c r="AB2" s="1">
        <v>4.51</v>
      </c>
    </row>
    <row r="3" spans="1:28" ht="30">
      <c r="A3" s="3">
        <v>2</v>
      </c>
      <c r="B3" s="2" t="s">
        <v>52</v>
      </c>
      <c r="C3" s="1">
        <v>16</v>
      </c>
      <c r="D3" s="1">
        <v>14.3</v>
      </c>
      <c r="E3" s="1">
        <v>308.2</v>
      </c>
      <c r="F3" s="1">
        <v>60.9</v>
      </c>
      <c r="G3" s="1">
        <v>5.0999999999999996</v>
      </c>
      <c r="H3" s="1">
        <v>2.38</v>
      </c>
      <c r="I3" s="1">
        <v>0.94</v>
      </c>
      <c r="J3" s="1">
        <v>16.7</v>
      </c>
      <c r="K3" s="1">
        <v>20.8</v>
      </c>
      <c r="L3" s="1">
        <v>36.200000000000003</v>
      </c>
      <c r="M3" s="1">
        <v>230.9</v>
      </c>
      <c r="N3" s="1">
        <v>1.25</v>
      </c>
      <c r="O3" s="1">
        <v>1.44</v>
      </c>
      <c r="P3" s="1">
        <v>6</v>
      </c>
      <c r="Q3" s="1">
        <v>11.9</v>
      </c>
      <c r="R3" s="1">
        <v>22.1</v>
      </c>
      <c r="S3" s="1">
        <v>77.3</v>
      </c>
      <c r="T3" s="1">
        <v>0.19</v>
      </c>
      <c r="U3" s="1">
        <v>3.5</v>
      </c>
      <c r="V3" s="1">
        <v>3.31</v>
      </c>
      <c r="W3" s="1">
        <v>6.13</v>
      </c>
      <c r="X3" s="1">
        <v>54.2</v>
      </c>
      <c r="Y3" s="1">
        <v>1.5</v>
      </c>
      <c r="Z3" s="1">
        <v>23.3</v>
      </c>
      <c r="AA3" s="1">
        <v>18.7</v>
      </c>
      <c r="AB3" s="1">
        <v>10.3</v>
      </c>
    </row>
    <row r="4" spans="1:28" ht="30">
      <c r="A4" s="3">
        <v>3</v>
      </c>
      <c r="B4" s="2" t="s">
        <v>40</v>
      </c>
      <c r="C4" s="1">
        <v>16</v>
      </c>
      <c r="D4" s="1">
        <v>16.600000000000001</v>
      </c>
      <c r="E4" s="1">
        <v>288.89999999999998</v>
      </c>
      <c r="F4" s="1">
        <v>62.6</v>
      </c>
      <c r="G4" s="1">
        <v>4.5999999999999996</v>
      </c>
      <c r="H4" s="1">
        <v>1.63</v>
      </c>
      <c r="I4" s="1">
        <v>0.69</v>
      </c>
      <c r="J4" s="1">
        <v>16.8</v>
      </c>
      <c r="K4" s="1">
        <v>18</v>
      </c>
      <c r="L4" s="1">
        <v>33.4</v>
      </c>
      <c r="M4" s="1">
        <v>196.3</v>
      </c>
      <c r="N4" s="1">
        <v>0.69</v>
      </c>
      <c r="O4" s="1">
        <v>0.94</v>
      </c>
      <c r="P4" s="1">
        <v>5.4</v>
      </c>
      <c r="Q4" s="1">
        <v>10.4</v>
      </c>
      <c r="R4" s="1">
        <v>26.2</v>
      </c>
      <c r="S4" s="1">
        <v>92.6</v>
      </c>
      <c r="T4" s="1">
        <v>0.63</v>
      </c>
      <c r="U4" s="1">
        <v>3.5</v>
      </c>
      <c r="V4" s="1">
        <v>4.9400000000000004</v>
      </c>
      <c r="W4" s="1">
        <v>6.44</v>
      </c>
      <c r="X4" s="1">
        <v>64.5</v>
      </c>
      <c r="Y4" s="1">
        <v>1.5</v>
      </c>
      <c r="Z4" s="1">
        <v>26.6</v>
      </c>
      <c r="AA4" s="1">
        <v>13.8</v>
      </c>
      <c r="AB4" s="1">
        <v>15</v>
      </c>
    </row>
    <row r="5" spans="1:28" ht="30">
      <c r="A5" s="3">
        <v>4</v>
      </c>
      <c r="B5" s="2" t="s">
        <v>43</v>
      </c>
      <c r="C5" s="1">
        <v>16</v>
      </c>
      <c r="D5" s="1">
        <v>17.399999999999999</v>
      </c>
      <c r="E5" s="1">
        <v>285.7</v>
      </c>
      <c r="F5" s="1">
        <v>60</v>
      </c>
      <c r="G5" s="1">
        <v>4.8</v>
      </c>
      <c r="H5" s="1">
        <v>1.69</v>
      </c>
      <c r="I5" s="1">
        <v>0.63</v>
      </c>
      <c r="J5" s="1">
        <v>16.899999999999999</v>
      </c>
      <c r="K5" s="1">
        <v>17.399999999999999</v>
      </c>
      <c r="L5" s="1">
        <v>33.6</v>
      </c>
      <c r="M5" s="1">
        <v>189.7</v>
      </c>
      <c r="N5" s="1">
        <v>1.1299999999999999</v>
      </c>
      <c r="O5" s="1">
        <v>1.06</v>
      </c>
      <c r="P5" s="1">
        <v>5.2</v>
      </c>
      <c r="Q5" s="1">
        <v>10.4</v>
      </c>
      <c r="R5" s="1">
        <v>23.6</v>
      </c>
      <c r="S5" s="1">
        <v>96</v>
      </c>
      <c r="T5" s="1">
        <v>0.5</v>
      </c>
      <c r="U5" s="1">
        <v>4.0999999999999996</v>
      </c>
      <c r="V5" s="1">
        <v>4.5599999999999996</v>
      </c>
      <c r="W5" s="1">
        <v>5.5</v>
      </c>
      <c r="X5" s="1">
        <v>42.9</v>
      </c>
      <c r="Y5" s="1">
        <v>1.94</v>
      </c>
      <c r="Z5" s="1">
        <v>29.8</v>
      </c>
      <c r="AA5" s="1">
        <v>13.8</v>
      </c>
      <c r="AB5" s="1">
        <v>12.9</v>
      </c>
    </row>
    <row r="6" spans="1:28" ht="30">
      <c r="A6" s="3">
        <v>5</v>
      </c>
      <c r="B6" s="2" t="s">
        <v>54</v>
      </c>
      <c r="C6" s="1">
        <v>16</v>
      </c>
      <c r="D6" s="1">
        <v>19.2</v>
      </c>
      <c r="E6" s="1">
        <v>332.4</v>
      </c>
      <c r="F6" s="1">
        <v>64.7</v>
      </c>
      <c r="G6" s="1">
        <v>5.0999999999999996</v>
      </c>
      <c r="H6" s="1">
        <v>1.25</v>
      </c>
      <c r="I6" s="1">
        <v>0.69</v>
      </c>
      <c r="J6" s="1">
        <v>18.8</v>
      </c>
      <c r="K6" s="1">
        <v>16.600000000000001</v>
      </c>
      <c r="L6" s="1">
        <v>29.3</v>
      </c>
      <c r="M6" s="1">
        <v>184.9</v>
      </c>
      <c r="N6" s="1">
        <v>1</v>
      </c>
      <c r="O6" s="1">
        <v>0.56000000000000005</v>
      </c>
      <c r="P6" s="1">
        <v>5.9</v>
      </c>
      <c r="Q6" s="1">
        <v>9.31</v>
      </c>
      <c r="R6" s="1">
        <v>33.4</v>
      </c>
      <c r="S6" s="1">
        <v>147.4</v>
      </c>
      <c r="T6" s="1">
        <v>0.75</v>
      </c>
      <c r="U6" s="1">
        <v>4.4000000000000004</v>
      </c>
      <c r="V6" s="1">
        <v>7.75</v>
      </c>
      <c r="W6" s="1">
        <v>5.63</v>
      </c>
      <c r="X6" s="1">
        <v>45.4</v>
      </c>
      <c r="Y6" s="1">
        <v>1.75</v>
      </c>
      <c r="Z6" s="1">
        <v>33.299999999999997</v>
      </c>
      <c r="AA6" s="1">
        <v>11.5</v>
      </c>
      <c r="AB6" s="1">
        <v>8.89</v>
      </c>
    </row>
    <row r="7" spans="1:28" ht="30">
      <c r="A7" s="3">
        <v>6</v>
      </c>
      <c r="B7" s="2" t="s">
        <v>64</v>
      </c>
      <c r="C7" s="1">
        <v>16</v>
      </c>
      <c r="D7" s="1">
        <v>19.600000000000001</v>
      </c>
      <c r="E7" s="1">
        <v>345.1</v>
      </c>
      <c r="F7" s="1">
        <v>65.2</v>
      </c>
      <c r="G7" s="1">
        <v>5.3</v>
      </c>
      <c r="H7" s="1">
        <v>1.19</v>
      </c>
      <c r="I7" s="1">
        <v>0.19</v>
      </c>
      <c r="J7" s="1">
        <v>19.399999999999999</v>
      </c>
      <c r="K7" s="1">
        <v>21.9</v>
      </c>
      <c r="L7" s="1">
        <v>36.9</v>
      </c>
      <c r="M7" s="1">
        <v>249.5</v>
      </c>
      <c r="N7" s="1">
        <v>1.5</v>
      </c>
      <c r="O7" s="1">
        <v>1</v>
      </c>
      <c r="P7" s="1">
        <v>6.3</v>
      </c>
      <c r="Q7" s="1">
        <v>12.4</v>
      </c>
      <c r="R7" s="1">
        <v>25.8</v>
      </c>
      <c r="S7" s="1">
        <v>95.6</v>
      </c>
      <c r="T7" s="1">
        <v>0.5</v>
      </c>
      <c r="U7" s="1">
        <v>3.7</v>
      </c>
      <c r="V7" s="1">
        <v>5.5</v>
      </c>
      <c r="W7" s="1">
        <v>7</v>
      </c>
      <c r="X7" s="1">
        <v>60.9</v>
      </c>
      <c r="Y7" s="1">
        <v>1.5</v>
      </c>
      <c r="Z7" s="1">
        <v>29.7</v>
      </c>
      <c r="AA7" s="1">
        <v>8.6999999999999993</v>
      </c>
      <c r="AB7" s="1">
        <v>7.11</v>
      </c>
    </row>
    <row r="8" spans="1:28" ht="30">
      <c r="A8" s="3">
        <v>7</v>
      </c>
      <c r="B8" s="2" t="s">
        <v>57</v>
      </c>
      <c r="C8" s="1">
        <v>16</v>
      </c>
      <c r="D8" s="1">
        <v>19.7</v>
      </c>
      <c r="E8" s="1">
        <v>332.2</v>
      </c>
      <c r="F8" s="1">
        <v>65.599999999999994</v>
      </c>
      <c r="G8" s="1">
        <v>5.0999999999999996</v>
      </c>
      <c r="H8" s="1">
        <v>1.94</v>
      </c>
      <c r="I8" s="1">
        <v>0.56000000000000005</v>
      </c>
      <c r="J8" s="1">
        <v>19.399999999999999</v>
      </c>
      <c r="K8" s="1">
        <v>20.3</v>
      </c>
      <c r="L8" s="1">
        <v>33.9</v>
      </c>
      <c r="M8" s="1">
        <v>219.9</v>
      </c>
      <c r="N8" s="1">
        <v>1.1299999999999999</v>
      </c>
      <c r="O8" s="1">
        <v>1.38</v>
      </c>
      <c r="P8" s="1">
        <v>6.1</v>
      </c>
      <c r="Q8" s="1">
        <v>10.9</v>
      </c>
      <c r="R8" s="1">
        <v>29.6</v>
      </c>
      <c r="S8" s="1">
        <v>112.3</v>
      </c>
      <c r="T8" s="1">
        <v>0.63</v>
      </c>
      <c r="U8" s="1">
        <v>3.8</v>
      </c>
      <c r="V8" s="1">
        <v>6</v>
      </c>
      <c r="W8" s="1">
        <v>6</v>
      </c>
      <c r="X8" s="1">
        <v>56.7</v>
      </c>
      <c r="Y8" s="1">
        <v>2.5</v>
      </c>
      <c r="Z8" s="1">
        <v>28.6</v>
      </c>
      <c r="AA8" s="1">
        <v>14.8</v>
      </c>
      <c r="AB8" s="1">
        <v>11.2</v>
      </c>
    </row>
    <row r="9" spans="1:28" ht="30">
      <c r="A9" s="3">
        <v>8</v>
      </c>
      <c r="B9" s="2" t="s">
        <v>47</v>
      </c>
      <c r="C9" s="1">
        <v>16</v>
      </c>
      <c r="D9" s="1">
        <v>19.8</v>
      </c>
      <c r="E9" s="1">
        <v>355.1</v>
      </c>
      <c r="F9" s="1">
        <v>67.5</v>
      </c>
      <c r="G9" s="1">
        <v>5.3</v>
      </c>
      <c r="H9" s="1">
        <v>1.44</v>
      </c>
      <c r="I9" s="1">
        <v>0.75</v>
      </c>
      <c r="J9" s="1">
        <v>20.3</v>
      </c>
      <c r="K9" s="1">
        <v>23.1</v>
      </c>
      <c r="L9" s="1">
        <v>36.9</v>
      </c>
      <c r="M9" s="1">
        <v>226.8</v>
      </c>
      <c r="N9" s="1">
        <v>1.31</v>
      </c>
      <c r="O9" s="1">
        <v>0.69</v>
      </c>
      <c r="P9" s="1">
        <v>5.9</v>
      </c>
      <c r="Q9" s="1">
        <v>11.7</v>
      </c>
      <c r="R9" s="1">
        <v>28.8</v>
      </c>
      <c r="S9" s="1">
        <v>128.30000000000001</v>
      </c>
      <c r="T9" s="1">
        <v>0.63</v>
      </c>
      <c r="U9" s="1">
        <v>4.5</v>
      </c>
      <c r="V9" s="1">
        <v>6.94</v>
      </c>
      <c r="W9" s="1">
        <v>6.19</v>
      </c>
      <c r="X9" s="1">
        <v>50.8</v>
      </c>
      <c r="Y9" s="1">
        <v>1.63</v>
      </c>
      <c r="Z9" s="1">
        <v>31</v>
      </c>
      <c r="AA9" s="1">
        <v>12.3</v>
      </c>
      <c r="AB9" s="1">
        <v>5.99</v>
      </c>
    </row>
    <row r="10" spans="1:28" ht="30">
      <c r="A10" s="3">
        <v>9</v>
      </c>
      <c r="B10" s="2" t="s">
        <v>53</v>
      </c>
      <c r="C10" s="1">
        <v>16</v>
      </c>
      <c r="D10" s="1">
        <v>20.2</v>
      </c>
      <c r="E10" s="1">
        <v>316.3</v>
      </c>
      <c r="F10" s="1">
        <v>63.1</v>
      </c>
      <c r="G10" s="1">
        <v>5</v>
      </c>
      <c r="H10" s="1">
        <v>1.38</v>
      </c>
      <c r="I10" s="1">
        <v>0.75</v>
      </c>
      <c r="J10" s="1">
        <v>17.8</v>
      </c>
      <c r="K10" s="1">
        <v>19.899999999999999</v>
      </c>
      <c r="L10" s="1">
        <v>33.700000000000003</v>
      </c>
      <c r="M10" s="1">
        <v>211.6</v>
      </c>
      <c r="N10" s="1">
        <v>1.31</v>
      </c>
      <c r="O10" s="1">
        <v>0.63</v>
      </c>
      <c r="P10" s="1">
        <v>5.8</v>
      </c>
      <c r="Q10" s="1">
        <v>10.6</v>
      </c>
      <c r="R10" s="1">
        <v>26.6</v>
      </c>
      <c r="S10" s="1">
        <v>104.7</v>
      </c>
      <c r="T10" s="1">
        <v>0.88</v>
      </c>
      <c r="U10" s="1">
        <v>3.9</v>
      </c>
      <c r="V10" s="1">
        <v>5.88</v>
      </c>
      <c r="W10" s="1">
        <v>6.31</v>
      </c>
      <c r="X10" s="1">
        <v>54.9</v>
      </c>
      <c r="Y10" s="1">
        <v>1.25</v>
      </c>
      <c r="Z10" s="1">
        <v>28.5</v>
      </c>
      <c r="AA10" s="1">
        <v>11</v>
      </c>
      <c r="AB10" s="1">
        <v>7.83</v>
      </c>
    </row>
    <row r="11" spans="1:28" ht="30">
      <c r="A11" s="3">
        <v>10</v>
      </c>
      <c r="B11" s="2" t="s">
        <v>58</v>
      </c>
      <c r="C11" s="1">
        <v>16</v>
      </c>
      <c r="D11" s="1">
        <v>20.5</v>
      </c>
      <c r="E11" s="1">
        <v>324.89999999999998</v>
      </c>
      <c r="F11" s="1">
        <v>61.4</v>
      </c>
      <c r="G11" s="1">
        <v>5.3</v>
      </c>
      <c r="H11" s="1">
        <v>1.5</v>
      </c>
      <c r="I11" s="1">
        <v>0.56000000000000005</v>
      </c>
      <c r="J11" s="1">
        <v>18.100000000000001</v>
      </c>
      <c r="K11" s="1">
        <v>18.8</v>
      </c>
      <c r="L11" s="1">
        <v>32.4</v>
      </c>
      <c r="M11" s="1">
        <v>212.3</v>
      </c>
      <c r="N11" s="1">
        <v>1.69</v>
      </c>
      <c r="O11" s="1">
        <v>0.94</v>
      </c>
      <c r="P11" s="1">
        <v>6</v>
      </c>
      <c r="Q11" s="1">
        <v>10.8</v>
      </c>
      <c r="R11" s="1">
        <v>25.9</v>
      </c>
      <c r="S11" s="1">
        <v>112.6</v>
      </c>
      <c r="T11" s="1">
        <v>0.69</v>
      </c>
      <c r="U11" s="1">
        <v>4.4000000000000004</v>
      </c>
      <c r="V11" s="1">
        <v>5.25</v>
      </c>
      <c r="W11" s="1">
        <v>6.06</v>
      </c>
      <c r="X11" s="1">
        <v>50.8</v>
      </c>
      <c r="Y11" s="1">
        <v>2</v>
      </c>
      <c r="Z11" s="1">
        <v>27.7</v>
      </c>
      <c r="AA11" s="1">
        <v>12.3</v>
      </c>
      <c r="AB11" s="1">
        <v>6.68</v>
      </c>
    </row>
    <row r="12" spans="1:28" ht="30">
      <c r="A12" s="3">
        <v>11</v>
      </c>
      <c r="B12" s="2" t="s">
        <v>38</v>
      </c>
      <c r="C12" s="1">
        <v>16</v>
      </c>
      <c r="D12" s="1">
        <v>20.6</v>
      </c>
      <c r="E12" s="1">
        <v>313</v>
      </c>
      <c r="F12" s="1">
        <v>61.2</v>
      </c>
      <c r="G12" s="1">
        <v>5.0999999999999996</v>
      </c>
      <c r="H12" s="1">
        <v>1.75</v>
      </c>
      <c r="I12" s="1">
        <v>0.69</v>
      </c>
      <c r="J12" s="1">
        <v>16.8</v>
      </c>
      <c r="K12" s="1">
        <v>20.399999999999999</v>
      </c>
      <c r="L12" s="1">
        <v>32.1</v>
      </c>
      <c r="M12" s="1">
        <v>208.8</v>
      </c>
      <c r="N12" s="1">
        <v>1.31</v>
      </c>
      <c r="O12" s="1">
        <v>1.06</v>
      </c>
      <c r="P12" s="1">
        <v>6.1</v>
      </c>
      <c r="Q12" s="1">
        <v>10.9</v>
      </c>
      <c r="R12" s="1">
        <v>27.2</v>
      </c>
      <c r="S12" s="1">
        <v>104.2</v>
      </c>
      <c r="T12" s="1">
        <v>0.88</v>
      </c>
      <c r="U12" s="1">
        <v>3.8</v>
      </c>
      <c r="V12" s="1">
        <v>4.5599999999999996</v>
      </c>
      <c r="W12" s="1">
        <v>6.56</v>
      </c>
      <c r="X12" s="1">
        <v>55.9</v>
      </c>
      <c r="Y12" s="1">
        <v>1.25</v>
      </c>
      <c r="Z12" s="1">
        <v>29.2</v>
      </c>
      <c r="AA12" s="1">
        <v>13.3</v>
      </c>
      <c r="AB12" s="1">
        <v>8.5500000000000007</v>
      </c>
    </row>
    <row r="13" spans="1:28" ht="30">
      <c r="A13" s="3">
        <v>12</v>
      </c>
      <c r="B13" s="2" t="s">
        <v>69</v>
      </c>
      <c r="C13" s="1">
        <v>16</v>
      </c>
      <c r="D13" s="1">
        <v>21.1</v>
      </c>
      <c r="E13" s="1">
        <v>333.3</v>
      </c>
      <c r="F13" s="1">
        <v>61.9</v>
      </c>
      <c r="G13" s="1">
        <v>5.4</v>
      </c>
      <c r="H13" s="1">
        <v>1.63</v>
      </c>
      <c r="I13" s="1">
        <v>0.38</v>
      </c>
      <c r="J13" s="1">
        <v>18.2</v>
      </c>
      <c r="K13" s="1">
        <v>16.100000000000001</v>
      </c>
      <c r="L13" s="1">
        <v>28.4</v>
      </c>
      <c r="M13" s="1">
        <v>201.3</v>
      </c>
      <c r="N13" s="1">
        <v>1.44</v>
      </c>
      <c r="O13" s="1">
        <v>1.25</v>
      </c>
      <c r="P13" s="1">
        <v>6.7</v>
      </c>
      <c r="Q13" s="1">
        <v>10.6</v>
      </c>
      <c r="R13" s="1">
        <v>31.8</v>
      </c>
      <c r="S13" s="1">
        <v>132</v>
      </c>
      <c r="T13" s="1">
        <v>0.88</v>
      </c>
      <c r="U13" s="1">
        <v>4.2</v>
      </c>
      <c r="V13" s="1">
        <v>6</v>
      </c>
      <c r="W13" s="1">
        <v>6.75</v>
      </c>
      <c r="X13" s="1">
        <v>52.1</v>
      </c>
      <c r="Y13" s="1">
        <v>1.63</v>
      </c>
      <c r="Z13" s="1">
        <v>31.9</v>
      </c>
      <c r="AA13" s="1">
        <v>13.8</v>
      </c>
      <c r="AB13" s="1">
        <v>6.75</v>
      </c>
    </row>
    <row r="14" spans="1:28" ht="30">
      <c r="A14" s="3">
        <v>13</v>
      </c>
      <c r="B14" s="2" t="s">
        <v>68</v>
      </c>
      <c r="C14" s="1">
        <v>16</v>
      </c>
      <c r="D14" s="1">
        <v>21.2</v>
      </c>
      <c r="E14" s="1">
        <v>368.4</v>
      </c>
      <c r="F14" s="1">
        <v>63.1</v>
      </c>
      <c r="G14" s="1">
        <v>5.8</v>
      </c>
      <c r="H14" s="1">
        <v>1</v>
      </c>
      <c r="I14" s="1">
        <v>0.44</v>
      </c>
      <c r="J14" s="1">
        <v>20.399999999999999</v>
      </c>
      <c r="K14" s="1">
        <v>22.6</v>
      </c>
      <c r="L14" s="1">
        <v>39.1</v>
      </c>
      <c r="M14" s="1">
        <v>259.8</v>
      </c>
      <c r="N14" s="1">
        <v>1.5</v>
      </c>
      <c r="O14" s="1">
        <v>0.56000000000000005</v>
      </c>
      <c r="P14" s="1">
        <v>6.3</v>
      </c>
      <c r="Q14" s="1">
        <v>12.3</v>
      </c>
      <c r="R14" s="1">
        <v>21.9</v>
      </c>
      <c r="S14" s="1">
        <v>108.6</v>
      </c>
      <c r="T14" s="1">
        <v>0.69</v>
      </c>
      <c r="U14" s="1">
        <v>5</v>
      </c>
      <c r="V14" s="1">
        <v>5.75</v>
      </c>
      <c r="W14" s="1">
        <v>6.81</v>
      </c>
      <c r="X14" s="1">
        <v>57</v>
      </c>
      <c r="Y14" s="1">
        <v>2.38</v>
      </c>
      <c r="Z14" s="1">
        <v>34.1</v>
      </c>
      <c r="AA14" s="1">
        <v>8.8000000000000007</v>
      </c>
      <c r="AB14" s="1">
        <v>0.85</v>
      </c>
    </row>
    <row r="15" spans="1:28">
      <c r="A15" s="3">
        <v>14</v>
      </c>
      <c r="B15" s="2" t="s">
        <v>50</v>
      </c>
      <c r="C15" s="1">
        <v>16</v>
      </c>
      <c r="D15" s="1">
        <v>21.3</v>
      </c>
      <c r="E15" s="1">
        <v>350.4</v>
      </c>
      <c r="F15" s="1">
        <v>65.5</v>
      </c>
      <c r="G15" s="1">
        <v>5.4</v>
      </c>
      <c r="H15" s="1">
        <v>1.94</v>
      </c>
      <c r="I15" s="1">
        <v>0.69</v>
      </c>
      <c r="J15" s="1">
        <v>18.2</v>
      </c>
      <c r="K15" s="1">
        <v>23.9</v>
      </c>
      <c r="L15" s="1">
        <v>39.4</v>
      </c>
      <c r="M15" s="1">
        <v>254.1</v>
      </c>
      <c r="N15" s="1">
        <v>1.38</v>
      </c>
      <c r="O15" s="1">
        <v>1.25</v>
      </c>
      <c r="P15" s="1">
        <v>6.1</v>
      </c>
      <c r="Q15" s="1">
        <v>12.4</v>
      </c>
      <c r="R15" s="1">
        <v>24</v>
      </c>
      <c r="S15" s="1">
        <v>96.4</v>
      </c>
      <c r="T15" s="1">
        <v>0.63</v>
      </c>
      <c r="U15" s="1">
        <v>4</v>
      </c>
      <c r="V15" s="1">
        <v>4.6900000000000004</v>
      </c>
      <c r="W15" s="1">
        <v>6.13</v>
      </c>
      <c r="X15" s="1">
        <v>44.9</v>
      </c>
      <c r="Y15" s="1">
        <v>1.06</v>
      </c>
      <c r="Z15" s="1">
        <v>30.5</v>
      </c>
      <c r="AA15" s="1">
        <v>14.3</v>
      </c>
      <c r="AB15" s="1">
        <v>10.199999999999999</v>
      </c>
    </row>
    <row r="16" spans="1:28" ht="30">
      <c r="A16" s="3">
        <v>15</v>
      </c>
      <c r="B16" s="2" t="s">
        <v>49</v>
      </c>
      <c r="C16" s="1">
        <v>16</v>
      </c>
      <c r="D16" s="1">
        <v>21.4</v>
      </c>
      <c r="E16" s="1">
        <v>411.1</v>
      </c>
      <c r="F16" s="1">
        <v>66.5</v>
      </c>
      <c r="G16" s="1">
        <v>6.2</v>
      </c>
      <c r="H16" s="1">
        <v>2.13</v>
      </c>
      <c r="I16" s="1">
        <v>0.69</v>
      </c>
      <c r="J16" s="1">
        <v>23.1</v>
      </c>
      <c r="K16" s="1">
        <v>24.1</v>
      </c>
      <c r="L16" s="1">
        <v>38.700000000000003</v>
      </c>
      <c r="M16" s="1">
        <v>293.89999999999998</v>
      </c>
      <c r="N16" s="1">
        <v>1.63</v>
      </c>
      <c r="O16" s="1">
        <v>1.44</v>
      </c>
      <c r="P16" s="1">
        <v>7.1</v>
      </c>
      <c r="Q16" s="1">
        <v>15.3</v>
      </c>
      <c r="R16" s="1">
        <v>25.3</v>
      </c>
      <c r="S16" s="1">
        <v>117.1</v>
      </c>
      <c r="T16" s="1">
        <v>0.81</v>
      </c>
      <c r="U16" s="1">
        <v>4.5999999999999996</v>
      </c>
      <c r="V16" s="1">
        <v>6.31</v>
      </c>
      <c r="W16" s="1">
        <v>7.19</v>
      </c>
      <c r="X16" s="1">
        <v>56.7</v>
      </c>
      <c r="Y16" s="1">
        <v>1.5</v>
      </c>
      <c r="Z16" s="1">
        <v>32.6</v>
      </c>
      <c r="AA16" s="1">
        <v>17.100000000000001</v>
      </c>
      <c r="AB16" s="1">
        <v>5.3</v>
      </c>
    </row>
    <row r="17" spans="1:28" ht="30">
      <c r="A17" s="3">
        <v>16</v>
      </c>
      <c r="B17" s="2" t="s">
        <v>60</v>
      </c>
      <c r="C17" s="1">
        <v>16</v>
      </c>
      <c r="D17" s="1">
        <v>21.7</v>
      </c>
      <c r="E17" s="1">
        <v>343.2</v>
      </c>
      <c r="F17" s="1">
        <v>60.8</v>
      </c>
      <c r="G17" s="1">
        <v>5.6</v>
      </c>
      <c r="H17" s="1">
        <v>1.56</v>
      </c>
      <c r="I17" s="1">
        <v>0.63</v>
      </c>
      <c r="J17" s="1">
        <v>19.100000000000001</v>
      </c>
      <c r="K17" s="1">
        <v>21</v>
      </c>
      <c r="L17" s="1">
        <v>34.1</v>
      </c>
      <c r="M17" s="1">
        <v>244.1</v>
      </c>
      <c r="N17" s="1">
        <v>1.5</v>
      </c>
      <c r="O17" s="1">
        <v>0.94</v>
      </c>
      <c r="P17" s="1">
        <v>6.7</v>
      </c>
      <c r="Q17" s="1">
        <v>12.4</v>
      </c>
      <c r="R17" s="1">
        <v>24.1</v>
      </c>
      <c r="S17" s="1">
        <v>99.1</v>
      </c>
      <c r="T17" s="1">
        <v>0.63</v>
      </c>
      <c r="U17" s="1">
        <v>4.0999999999999996</v>
      </c>
      <c r="V17" s="1">
        <v>4.88</v>
      </c>
      <c r="W17" s="1">
        <v>5.31</v>
      </c>
      <c r="X17" s="1">
        <v>40.6</v>
      </c>
      <c r="Y17" s="1">
        <v>1.75</v>
      </c>
      <c r="Z17" s="1">
        <v>33.299999999999997</v>
      </c>
      <c r="AA17" s="1">
        <v>13.3</v>
      </c>
      <c r="AB17" s="1">
        <v>5.09</v>
      </c>
    </row>
    <row r="18" spans="1:28" ht="30">
      <c r="A18" s="3">
        <v>17</v>
      </c>
      <c r="B18" s="2" t="s">
        <v>55</v>
      </c>
      <c r="C18" s="1">
        <v>16</v>
      </c>
      <c r="D18" s="1">
        <v>21.8</v>
      </c>
      <c r="E18" s="1">
        <v>355.1</v>
      </c>
      <c r="F18" s="1">
        <v>68.400000000000006</v>
      </c>
      <c r="G18" s="1">
        <v>5.2</v>
      </c>
      <c r="H18" s="1">
        <v>1.19</v>
      </c>
      <c r="I18" s="1">
        <v>0.56000000000000005</v>
      </c>
      <c r="J18" s="1">
        <v>20.8</v>
      </c>
      <c r="K18" s="1">
        <v>21.3</v>
      </c>
      <c r="L18" s="1">
        <v>36.1</v>
      </c>
      <c r="M18" s="1">
        <v>231</v>
      </c>
      <c r="N18" s="1">
        <v>1.06</v>
      </c>
      <c r="O18" s="1">
        <v>0.63</v>
      </c>
      <c r="P18" s="1">
        <v>6</v>
      </c>
      <c r="Q18" s="1">
        <v>10.9</v>
      </c>
      <c r="R18" s="1">
        <v>29.7</v>
      </c>
      <c r="S18" s="1">
        <v>124.1</v>
      </c>
      <c r="T18" s="1">
        <v>0.94</v>
      </c>
      <c r="U18" s="1">
        <v>4.2</v>
      </c>
      <c r="V18" s="1">
        <v>7.38</v>
      </c>
      <c r="W18" s="1">
        <v>7.63</v>
      </c>
      <c r="X18" s="1">
        <v>59.4</v>
      </c>
      <c r="Y18" s="1">
        <v>2.56</v>
      </c>
      <c r="Z18" s="1">
        <v>32.799999999999997</v>
      </c>
      <c r="AA18" s="1">
        <v>9.3000000000000007</v>
      </c>
      <c r="AB18" s="1">
        <v>9.8800000000000008</v>
      </c>
    </row>
    <row r="19" spans="1:28" ht="30">
      <c r="A19" s="3">
        <v>18</v>
      </c>
      <c r="B19" s="2" t="s">
        <v>67</v>
      </c>
      <c r="C19" s="1">
        <v>16</v>
      </c>
      <c r="D19" s="1">
        <v>21.9</v>
      </c>
      <c r="E19" s="1">
        <v>333.6</v>
      </c>
      <c r="F19" s="1">
        <v>60.3</v>
      </c>
      <c r="G19" s="1">
        <v>5.5</v>
      </c>
      <c r="H19" s="1">
        <v>1.81</v>
      </c>
      <c r="I19" s="1">
        <v>0.63</v>
      </c>
      <c r="J19" s="1">
        <v>18.3</v>
      </c>
      <c r="K19" s="1">
        <v>21.3</v>
      </c>
      <c r="L19" s="1">
        <v>35</v>
      </c>
      <c r="M19" s="1">
        <v>236.6</v>
      </c>
      <c r="N19" s="1">
        <v>1.56</v>
      </c>
      <c r="O19" s="1">
        <v>1.19</v>
      </c>
      <c r="P19" s="1">
        <v>6.4</v>
      </c>
      <c r="Q19" s="1">
        <v>11.6</v>
      </c>
      <c r="R19" s="1">
        <v>23.3</v>
      </c>
      <c r="S19" s="1">
        <v>97</v>
      </c>
      <c r="T19" s="1">
        <v>0.63</v>
      </c>
      <c r="U19" s="1">
        <v>4.2</v>
      </c>
      <c r="V19" s="1">
        <v>5.44</v>
      </c>
      <c r="W19" s="1">
        <v>6.31</v>
      </c>
      <c r="X19" s="1">
        <v>52.7</v>
      </c>
      <c r="Y19" s="1">
        <v>1.19</v>
      </c>
      <c r="Z19" s="1">
        <v>32.200000000000003</v>
      </c>
      <c r="AA19" s="1">
        <v>15</v>
      </c>
      <c r="AB19" s="1">
        <v>3.22</v>
      </c>
    </row>
    <row r="20" spans="1:28" ht="30">
      <c r="A20" s="3">
        <v>19</v>
      </c>
      <c r="B20" s="2" t="s">
        <v>45</v>
      </c>
      <c r="C20" s="1">
        <v>16</v>
      </c>
      <c r="D20" s="1">
        <v>22.4</v>
      </c>
      <c r="E20" s="1">
        <v>411.6</v>
      </c>
      <c r="F20" s="1">
        <v>65.599999999999994</v>
      </c>
      <c r="G20" s="1">
        <v>6.3</v>
      </c>
      <c r="H20" s="1">
        <v>2.38</v>
      </c>
      <c r="I20" s="1">
        <v>0.44</v>
      </c>
      <c r="J20" s="1">
        <v>22.4</v>
      </c>
      <c r="K20" s="1">
        <v>24.4</v>
      </c>
      <c r="L20" s="1">
        <v>39.799999999999997</v>
      </c>
      <c r="M20" s="1">
        <v>299.8</v>
      </c>
      <c r="N20" s="1">
        <v>1.81</v>
      </c>
      <c r="O20" s="1">
        <v>1.94</v>
      </c>
      <c r="P20" s="1">
        <v>7.2</v>
      </c>
      <c r="Q20" s="1">
        <v>15.4</v>
      </c>
      <c r="R20" s="1">
        <v>23.9</v>
      </c>
      <c r="S20" s="1">
        <v>111.8</v>
      </c>
      <c r="T20" s="1">
        <v>0.63</v>
      </c>
      <c r="U20" s="1">
        <v>4.7</v>
      </c>
      <c r="V20" s="1">
        <v>6</v>
      </c>
      <c r="W20" s="1">
        <v>7.63</v>
      </c>
      <c r="X20" s="1">
        <v>59.3</v>
      </c>
      <c r="Y20" s="1">
        <v>1</v>
      </c>
      <c r="Z20" s="1">
        <v>33.9</v>
      </c>
      <c r="AA20" s="1">
        <v>20.2</v>
      </c>
      <c r="AB20" s="1">
        <v>3.31</v>
      </c>
    </row>
    <row r="21" spans="1:28">
      <c r="A21" s="3">
        <v>20</v>
      </c>
      <c r="B21" s="2" t="s">
        <v>63</v>
      </c>
      <c r="C21" s="1">
        <v>16</v>
      </c>
      <c r="D21" s="1">
        <v>22.7</v>
      </c>
      <c r="E21" s="1">
        <v>312.10000000000002</v>
      </c>
      <c r="F21" s="1">
        <v>62.1</v>
      </c>
      <c r="G21" s="1">
        <v>5</v>
      </c>
      <c r="H21" s="1">
        <v>1.94</v>
      </c>
      <c r="I21" s="1">
        <v>0.75</v>
      </c>
      <c r="J21" s="1">
        <v>17</v>
      </c>
      <c r="K21" s="1">
        <v>17.2</v>
      </c>
      <c r="L21" s="1">
        <v>31.7</v>
      </c>
      <c r="M21" s="1">
        <v>201</v>
      </c>
      <c r="N21" s="1">
        <v>0.94</v>
      </c>
      <c r="O21" s="1">
        <v>1.19</v>
      </c>
      <c r="P21" s="1">
        <v>5.9</v>
      </c>
      <c r="Q21" s="1">
        <v>10.4</v>
      </c>
      <c r="R21" s="1">
        <v>28.2</v>
      </c>
      <c r="S21" s="1">
        <v>111.1</v>
      </c>
      <c r="T21" s="1">
        <v>1.06</v>
      </c>
      <c r="U21" s="1">
        <v>3.9</v>
      </c>
      <c r="V21" s="1">
        <v>5.19</v>
      </c>
      <c r="W21" s="1">
        <v>6.88</v>
      </c>
      <c r="X21" s="1">
        <v>60.4</v>
      </c>
      <c r="Y21" s="1">
        <v>1.38</v>
      </c>
      <c r="Z21" s="1">
        <v>29.3</v>
      </c>
      <c r="AA21" s="1">
        <v>13.9</v>
      </c>
      <c r="AB21" s="1">
        <v>14.5</v>
      </c>
    </row>
    <row r="22" spans="1:28" ht="30">
      <c r="A22" s="3">
        <v>21</v>
      </c>
      <c r="B22" s="2" t="s">
        <v>59</v>
      </c>
      <c r="C22" s="1">
        <v>16</v>
      </c>
      <c r="D22" s="1">
        <v>22.9</v>
      </c>
      <c r="E22" s="1">
        <v>339.8</v>
      </c>
      <c r="F22" s="1">
        <v>61.8</v>
      </c>
      <c r="G22" s="1">
        <v>5.5</v>
      </c>
      <c r="H22" s="1">
        <v>1.31</v>
      </c>
      <c r="I22" s="1">
        <v>0.5</v>
      </c>
      <c r="J22" s="1">
        <v>18.399999999999999</v>
      </c>
      <c r="K22" s="1">
        <v>19.3</v>
      </c>
      <c r="L22" s="1">
        <v>31.8</v>
      </c>
      <c r="M22" s="1">
        <v>222.1</v>
      </c>
      <c r="N22" s="1">
        <v>1.38</v>
      </c>
      <c r="O22" s="1">
        <v>0.81</v>
      </c>
      <c r="P22" s="1">
        <v>6.5</v>
      </c>
      <c r="Q22" s="1">
        <v>11.3</v>
      </c>
      <c r="R22" s="1">
        <v>27.4</v>
      </c>
      <c r="S22" s="1">
        <v>117.8</v>
      </c>
      <c r="T22" s="1">
        <v>0.94</v>
      </c>
      <c r="U22" s="1">
        <v>4.3</v>
      </c>
      <c r="V22" s="1">
        <v>5.94</v>
      </c>
      <c r="W22" s="1">
        <v>7.69</v>
      </c>
      <c r="X22" s="1">
        <v>62.9</v>
      </c>
      <c r="Y22" s="1">
        <v>1.25</v>
      </c>
      <c r="Z22" s="1">
        <v>37.4</v>
      </c>
      <c r="AA22" s="1">
        <v>10.5</v>
      </c>
      <c r="AB22" s="1">
        <v>3.13</v>
      </c>
    </row>
    <row r="23" spans="1:28" ht="30">
      <c r="A23" s="3">
        <v>22</v>
      </c>
      <c r="B23" s="2" t="s">
        <v>71</v>
      </c>
      <c r="C23" s="1">
        <v>16</v>
      </c>
      <c r="D23" s="1">
        <v>23.6</v>
      </c>
      <c r="E23" s="1">
        <v>346.6</v>
      </c>
      <c r="F23" s="1">
        <v>59.9</v>
      </c>
      <c r="G23" s="1">
        <v>5.8</v>
      </c>
      <c r="H23" s="1">
        <v>1.31</v>
      </c>
      <c r="I23" s="1">
        <v>0.25</v>
      </c>
      <c r="J23" s="1">
        <v>19.399999999999999</v>
      </c>
      <c r="K23" s="1">
        <v>18.7</v>
      </c>
      <c r="L23" s="1">
        <v>29.9</v>
      </c>
      <c r="M23" s="1">
        <v>224.4</v>
      </c>
      <c r="N23" s="1">
        <v>1.81</v>
      </c>
      <c r="O23" s="1">
        <v>1.06</v>
      </c>
      <c r="P23" s="1">
        <v>7</v>
      </c>
      <c r="Q23" s="1">
        <v>11.6</v>
      </c>
      <c r="R23" s="1">
        <v>28</v>
      </c>
      <c r="S23" s="1">
        <v>122.2</v>
      </c>
      <c r="T23" s="1">
        <v>0.5</v>
      </c>
      <c r="U23" s="1">
        <v>4.4000000000000004</v>
      </c>
      <c r="V23" s="1">
        <v>6.38</v>
      </c>
      <c r="W23" s="1">
        <v>5.75</v>
      </c>
      <c r="X23" s="1">
        <v>47.5</v>
      </c>
      <c r="Y23" s="1">
        <v>1.44</v>
      </c>
      <c r="Z23" s="1">
        <v>36.5</v>
      </c>
      <c r="AA23" s="1">
        <v>12.4</v>
      </c>
      <c r="AB23" s="1">
        <v>3.05</v>
      </c>
    </row>
    <row r="24" spans="1:28">
      <c r="A24" s="3">
        <v>23</v>
      </c>
      <c r="B24" s="2" t="s">
        <v>41</v>
      </c>
      <c r="C24" s="1">
        <v>16</v>
      </c>
      <c r="D24" s="1">
        <v>24.2</v>
      </c>
      <c r="E24" s="1">
        <v>367.6</v>
      </c>
      <c r="F24" s="1">
        <v>65.900000000000006</v>
      </c>
      <c r="G24" s="1">
        <v>5.6</v>
      </c>
      <c r="H24" s="1">
        <v>2.13</v>
      </c>
      <c r="I24" s="1">
        <v>0.81</v>
      </c>
      <c r="J24" s="1">
        <v>20.3</v>
      </c>
      <c r="K24" s="1">
        <v>23.5</v>
      </c>
      <c r="L24" s="1">
        <v>37.799999999999997</v>
      </c>
      <c r="M24" s="1">
        <v>239.4</v>
      </c>
      <c r="N24" s="1">
        <v>1.63</v>
      </c>
      <c r="O24" s="1">
        <v>1.31</v>
      </c>
      <c r="P24" s="1">
        <v>5.9</v>
      </c>
      <c r="Q24" s="1">
        <v>12.2</v>
      </c>
      <c r="R24" s="1">
        <v>25.6</v>
      </c>
      <c r="S24" s="1">
        <v>128.1</v>
      </c>
      <c r="T24" s="1">
        <v>0.63</v>
      </c>
      <c r="U24" s="1">
        <v>5</v>
      </c>
      <c r="V24" s="1">
        <v>5.69</v>
      </c>
      <c r="W24" s="1">
        <v>7.44</v>
      </c>
      <c r="X24" s="1">
        <v>61.4</v>
      </c>
      <c r="Y24" s="1">
        <v>2.44</v>
      </c>
      <c r="Z24" s="1">
        <v>32.4</v>
      </c>
      <c r="AA24" s="1">
        <v>16.2</v>
      </c>
      <c r="AB24" s="1">
        <v>8.1300000000000008</v>
      </c>
    </row>
    <row r="25" spans="1:28" ht="30">
      <c r="A25" s="3">
        <v>24</v>
      </c>
      <c r="B25" s="2" t="s">
        <v>44</v>
      </c>
      <c r="C25" s="1">
        <v>16</v>
      </c>
      <c r="D25" s="1">
        <v>24.4</v>
      </c>
      <c r="E25" s="1">
        <v>357.8</v>
      </c>
      <c r="F25" s="1">
        <v>66.400000000000006</v>
      </c>
      <c r="G25" s="1">
        <v>5.4</v>
      </c>
      <c r="H25" s="1">
        <v>1.1299999999999999</v>
      </c>
      <c r="I25" s="1">
        <v>0.56000000000000005</v>
      </c>
      <c r="J25" s="1">
        <v>19.7</v>
      </c>
      <c r="K25" s="1">
        <v>20.8</v>
      </c>
      <c r="L25" s="1">
        <v>33.4</v>
      </c>
      <c r="M25" s="1">
        <v>231.5</v>
      </c>
      <c r="N25" s="1">
        <v>1.5</v>
      </c>
      <c r="O25" s="1">
        <v>0.56000000000000005</v>
      </c>
      <c r="P25" s="1">
        <v>6.4</v>
      </c>
      <c r="Q25" s="1">
        <v>11.4</v>
      </c>
      <c r="R25" s="1">
        <v>30.5</v>
      </c>
      <c r="S25" s="1">
        <v>126.3</v>
      </c>
      <c r="T25" s="1">
        <v>0.69</v>
      </c>
      <c r="U25" s="1">
        <v>4.0999999999999996</v>
      </c>
      <c r="V25" s="1">
        <v>6.31</v>
      </c>
      <c r="W25" s="1">
        <v>6.19</v>
      </c>
      <c r="X25" s="1">
        <v>52.8</v>
      </c>
      <c r="Y25" s="1">
        <v>2</v>
      </c>
      <c r="Z25" s="1">
        <v>33</v>
      </c>
      <c r="AA25" s="1">
        <v>7.8</v>
      </c>
      <c r="AB25" s="1">
        <v>4.25</v>
      </c>
    </row>
    <row r="26" spans="1:28" ht="30">
      <c r="A26" s="3">
        <v>25</v>
      </c>
      <c r="B26" s="2" t="s">
        <v>61</v>
      </c>
      <c r="C26" s="1">
        <v>16</v>
      </c>
      <c r="D26" s="1">
        <v>25</v>
      </c>
      <c r="E26" s="1">
        <v>376.4</v>
      </c>
      <c r="F26" s="1">
        <v>67</v>
      </c>
      <c r="G26" s="1">
        <v>5.6</v>
      </c>
      <c r="H26" s="1">
        <v>1.94</v>
      </c>
      <c r="I26" s="1">
        <v>0.69</v>
      </c>
      <c r="J26" s="1">
        <v>21.1</v>
      </c>
      <c r="K26" s="1">
        <v>22.6</v>
      </c>
      <c r="L26" s="1">
        <v>36.799999999999997</v>
      </c>
      <c r="M26" s="1">
        <v>255.1</v>
      </c>
      <c r="N26" s="1">
        <v>1.75</v>
      </c>
      <c r="O26" s="1">
        <v>1.25</v>
      </c>
      <c r="P26" s="1">
        <v>6.4</v>
      </c>
      <c r="Q26" s="1">
        <v>13.1</v>
      </c>
      <c r="R26" s="1">
        <v>27.2</v>
      </c>
      <c r="S26" s="1">
        <v>121.3</v>
      </c>
      <c r="T26" s="1">
        <v>0.94</v>
      </c>
      <c r="U26" s="1">
        <v>4.5</v>
      </c>
      <c r="V26" s="1">
        <v>6.44</v>
      </c>
      <c r="W26" s="1">
        <v>6.88</v>
      </c>
      <c r="X26" s="1">
        <v>58.3</v>
      </c>
      <c r="Y26" s="1">
        <v>1.56</v>
      </c>
      <c r="Z26" s="1">
        <v>34.700000000000003</v>
      </c>
      <c r="AA26" s="1">
        <v>14.8</v>
      </c>
      <c r="AB26" s="1">
        <v>3.59</v>
      </c>
    </row>
    <row r="27" spans="1:28">
      <c r="A27" s="3">
        <v>26</v>
      </c>
      <c r="B27" s="2" t="s">
        <v>72</v>
      </c>
      <c r="C27" s="1">
        <v>16</v>
      </c>
      <c r="D27" s="1">
        <v>25.4</v>
      </c>
      <c r="E27" s="1">
        <v>358.4</v>
      </c>
      <c r="F27" s="1">
        <v>64.599999999999994</v>
      </c>
      <c r="G27" s="1">
        <v>5.6</v>
      </c>
      <c r="H27" s="1">
        <v>1.1299999999999999</v>
      </c>
      <c r="I27" s="1">
        <v>0.38</v>
      </c>
      <c r="J27" s="1">
        <v>19.600000000000001</v>
      </c>
      <c r="K27" s="1">
        <v>18.3</v>
      </c>
      <c r="L27" s="1">
        <v>30.3</v>
      </c>
      <c r="M27" s="1">
        <v>206.3</v>
      </c>
      <c r="N27" s="1">
        <v>1.31</v>
      </c>
      <c r="O27" s="1">
        <v>0.75</v>
      </c>
      <c r="P27" s="1">
        <v>6.3</v>
      </c>
      <c r="Q27" s="1">
        <v>10.4</v>
      </c>
      <c r="R27" s="1">
        <v>31.9</v>
      </c>
      <c r="S27" s="1">
        <v>152.1</v>
      </c>
      <c r="T27" s="1">
        <v>1.06</v>
      </c>
      <c r="U27" s="1">
        <v>4.8</v>
      </c>
      <c r="V27" s="1">
        <v>7.63</v>
      </c>
      <c r="W27" s="1">
        <v>6.94</v>
      </c>
      <c r="X27" s="1">
        <v>59.4</v>
      </c>
      <c r="Y27" s="1">
        <v>1.56</v>
      </c>
      <c r="Z27" s="1">
        <v>35.9</v>
      </c>
      <c r="AA27" s="1">
        <v>8.9</v>
      </c>
      <c r="AB27" s="1">
        <v>0.77</v>
      </c>
    </row>
    <row r="28" spans="1:28" ht="30">
      <c r="A28" s="3">
        <v>27</v>
      </c>
      <c r="B28" s="2" t="s">
        <v>65</v>
      </c>
      <c r="C28" s="1">
        <v>16</v>
      </c>
      <c r="D28" s="1">
        <v>26.8</v>
      </c>
      <c r="E28" s="1">
        <v>377.6</v>
      </c>
      <c r="F28" s="1">
        <v>60.8</v>
      </c>
      <c r="G28" s="1">
        <v>6.2</v>
      </c>
      <c r="H28" s="1">
        <v>1.5</v>
      </c>
      <c r="I28" s="1">
        <v>0.63</v>
      </c>
      <c r="J28" s="1">
        <v>20.6</v>
      </c>
      <c r="K28" s="1">
        <v>19.899999999999999</v>
      </c>
      <c r="L28" s="1">
        <v>30.6</v>
      </c>
      <c r="M28" s="1">
        <v>246.8</v>
      </c>
      <c r="N28" s="1">
        <v>1.75</v>
      </c>
      <c r="O28" s="1">
        <v>0.88</v>
      </c>
      <c r="P28" s="1">
        <v>7.6</v>
      </c>
      <c r="Q28" s="1">
        <v>11.9</v>
      </c>
      <c r="R28" s="1">
        <v>28.2</v>
      </c>
      <c r="S28" s="1">
        <v>130.80000000000001</v>
      </c>
      <c r="T28" s="1">
        <v>1.1299999999999999</v>
      </c>
      <c r="U28" s="1">
        <v>4.5999999999999996</v>
      </c>
      <c r="V28" s="1">
        <v>6.88</v>
      </c>
      <c r="W28" s="1">
        <v>6.13</v>
      </c>
      <c r="X28" s="1">
        <v>56.3</v>
      </c>
      <c r="Y28" s="1">
        <v>1.75</v>
      </c>
      <c r="Z28" s="1">
        <v>42.7</v>
      </c>
      <c r="AA28" s="1">
        <v>12.9</v>
      </c>
      <c r="AB28" s="1">
        <v>-2.86</v>
      </c>
    </row>
    <row r="29" spans="1:28" ht="30">
      <c r="A29" s="3">
        <v>28</v>
      </c>
      <c r="B29" s="2" t="s">
        <v>42</v>
      </c>
      <c r="C29" s="1">
        <v>16</v>
      </c>
      <c r="D29" s="1">
        <v>26.9</v>
      </c>
      <c r="E29" s="1">
        <v>370.9</v>
      </c>
      <c r="F29" s="1">
        <v>66.400000000000006</v>
      </c>
      <c r="G29" s="1">
        <v>5.6</v>
      </c>
      <c r="H29" s="1">
        <v>1.06</v>
      </c>
      <c r="I29" s="1">
        <v>0.56000000000000005</v>
      </c>
      <c r="J29" s="1">
        <v>21.4</v>
      </c>
      <c r="K29" s="1">
        <v>21.9</v>
      </c>
      <c r="L29" s="1">
        <v>30.8</v>
      </c>
      <c r="M29" s="1">
        <v>227</v>
      </c>
      <c r="N29" s="1">
        <v>1.56</v>
      </c>
      <c r="O29" s="1">
        <v>0.5</v>
      </c>
      <c r="P29" s="1">
        <v>7</v>
      </c>
      <c r="Q29" s="1">
        <v>12.1</v>
      </c>
      <c r="R29" s="1">
        <v>33.799999999999997</v>
      </c>
      <c r="S29" s="1">
        <v>143.9</v>
      </c>
      <c r="T29" s="1">
        <v>1.19</v>
      </c>
      <c r="U29" s="1">
        <v>4.3</v>
      </c>
      <c r="V29" s="1">
        <v>8.5</v>
      </c>
      <c r="W29" s="1">
        <v>5.25</v>
      </c>
      <c r="X29" s="1">
        <v>50.3</v>
      </c>
      <c r="Y29" s="1">
        <v>0.88</v>
      </c>
      <c r="Z29" s="1">
        <v>39.200000000000003</v>
      </c>
      <c r="AA29" s="1">
        <v>9.1</v>
      </c>
      <c r="AB29" s="1">
        <v>4.88</v>
      </c>
    </row>
    <row r="30" spans="1:28" ht="30">
      <c r="A30" s="3">
        <v>29</v>
      </c>
      <c r="B30" s="2" t="s">
        <v>39</v>
      </c>
      <c r="C30" s="1">
        <v>16</v>
      </c>
      <c r="D30" s="1">
        <v>27.1</v>
      </c>
      <c r="E30" s="1">
        <v>387.6</v>
      </c>
      <c r="F30" s="1">
        <v>66.900000000000006</v>
      </c>
      <c r="G30" s="1">
        <v>5.8</v>
      </c>
      <c r="H30" s="1">
        <v>1.63</v>
      </c>
      <c r="I30" s="1">
        <v>0.5</v>
      </c>
      <c r="J30" s="1">
        <v>23.1</v>
      </c>
      <c r="K30" s="1">
        <v>20.3</v>
      </c>
      <c r="L30" s="1">
        <v>37.6</v>
      </c>
      <c r="M30" s="1">
        <v>251.4</v>
      </c>
      <c r="N30" s="1">
        <v>1.94</v>
      </c>
      <c r="O30" s="1">
        <v>1.1299999999999999</v>
      </c>
      <c r="P30" s="1">
        <v>6.3</v>
      </c>
      <c r="Q30" s="1">
        <v>12.9</v>
      </c>
      <c r="R30" s="1">
        <v>26.9</v>
      </c>
      <c r="S30" s="1">
        <v>136.1</v>
      </c>
      <c r="T30" s="1">
        <v>0.94</v>
      </c>
      <c r="U30" s="1">
        <v>5.0999999999999996</v>
      </c>
      <c r="V30" s="1">
        <v>6.56</v>
      </c>
      <c r="W30" s="1">
        <v>7.5</v>
      </c>
      <c r="X30" s="1">
        <v>61.4</v>
      </c>
      <c r="Y30" s="1">
        <v>3.63</v>
      </c>
      <c r="Z30" s="1">
        <v>35.6</v>
      </c>
      <c r="AA30" s="1">
        <v>12.8</v>
      </c>
      <c r="AB30" s="1">
        <v>-3.19</v>
      </c>
    </row>
    <row r="31" spans="1:28">
      <c r="A31" s="3">
        <v>30</v>
      </c>
      <c r="B31" s="2" t="s">
        <v>62</v>
      </c>
      <c r="C31" s="1">
        <v>16</v>
      </c>
      <c r="D31" s="1">
        <v>27.1</v>
      </c>
      <c r="E31" s="1">
        <v>371.1</v>
      </c>
      <c r="F31" s="1">
        <v>62.7</v>
      </c>
      <c r="G31" s="1">
        <v>5.9</v>
      </c>
      <c r="H31" s="1">
        <v>1.94</v>
      </c>
      <c r="I31" s="1">
        <v>0.69</v>
      </c>
      <c r="J31" s="1">
        <v>21.3</v>
      </c>
      <c r="K31" s="1">
        <v>20.100000000000001</v>
      </c>
      <c r="L31" s="1">
        <v>31.7</v>
      </c>
      <c r="M31" s="1">
        <v>232.1</v>
      </c>
      <c r="N31" s="1">
        <v>1.88</v>
      </c>
      <c r="O31" s="1">
        <v>1.25</v>
      </c>
      <c r="P31" s="1">
        <v>6.9</v>
      </c>
      <c r="Q31" s="1">
        <v>12.3</v>
      </c>
      <c r="R31" s="1">
        <v>29.2</v>
      </c>
      <c r="S31" s="1">
        <v>139</v>
      </c>
      <c r="T31" s="1">
        <v>1.19</v>
      </c>
      <c r="U31" s="1">
        <v>4.8</v>
      </c>
      <c r="V31" s="1">
        <v>7.5</v>
      </c>
      <c r="W31" s="1">
        <v>5.31</v>
      </c>
      <c r="X31" s="1">
        <v>54.4</v>
      </c>
      <c r="Y31" s="1">
        <v>1.5</v>
      </c>
      <c r="Z31" s="1">
        <v>37</v>
      </c>
      <c r="AA31" s="1">
        <v>15.3</v>
      </c>
      <c r="AB31" s="1">
        <v>0.56000000000000005</v>
      </c>
    </row>
    <row r="32" spans="1:28" ht="30">
      <c r="A32" s="3">
        <v>31</v>
      </c>
      <c r="B32" s="2" t="s">
        <v>46</v>
      </c>
      <c r="C32" s="1">
        <v>16</v>
      </c>
      <c r="D32" s="1">
        <v>28.1</v>
      </c>
      <c r="E32" s="1">
        <v>358.2</v>
      </c>
      <c r="F32" s="1">
        <v>64.2</v>
      </c>
      <c r="G32" s="1">
        <v>5.6</v>
      </c>
      <c r="H32" s="1">
        <v>1.44</v>
      </c>
      <c r="I32" s="1">
        <v>0.94</v>
      </c>
      <c r="J32" s="1">
        <v>20.8</v>
      </c>
      <c r="K32" s="1">
        <v>22.9</v>
      </c>
      <c r="L32" s="1">
        <v>33.6</v>
      </c>
      <c r="M32" s="1">
        <v>251.2</v>
      </c>
      <c r="N32" s="1">
        <v>2.13</v>
      </c>
      <c r="O32" s="1">
        <v>0.5</v>
      </c>
      <c r="P32" s="1">
        <v>6.8</v>
      </c>
      <c r="Q32" s="1">
        <v>13.3</v>
      </c>
      <c r="R32" s="1">
        <v>27.4</v>
      </c>
      <c r="S32" s="1">
        <v>107</v>
      </c>
      <c r="T32" s="1">
        <v>0.63</v>
      </c>
      <c r="U32" s="1">
        <v>3.9</v>
      </c>
      <c r="V32" s="1">
        <v>5.75</v>
      </c>
      <c r="W32" s="1">
        <v>6.06</v>
      </c>
      <c r="X32" s="1">
        <v>52.1</v>
      </c>
      <c r="Y32" s="1">
        <v>1.69</v>
      </c>
      <c r="Z32" s="1">
        <v>41.1</v>
      </c>
      <c r="AA32" s="1">
        <v>10.8</v>
      </c>
      <c r="AB32" s="1">
        <v>2.1800000000000002</v>
      </c>
    </row>
    <row r="33" spans="1:28" ht="30">
      <c r="A33" s="3">
        <v>32</v>
      </c>
      <c r="B33" s="2" t="s">
        <v>66</v>
      </c>
      <c r="C33" s="1">
        <v>16</v>
      </c>
      <c r="D33" s="1">
        <v>30.9</v>
      </c>
      <c r="E33" s="1">
        <v>394.4</v>
      </c>
      <c r="F33" s="1">
        <v>62.6</v>
      </c>
      <c r="G33" s="1">
        <v>6.3</v>
      </c>
      <c r="H33" s="1">
        <v>1.5</v>
      </c>
      <c r="I33" s="1">
        <v>0.63</v>
      </c>
      <c r="J33" s="1">
        <v>22.3</v>
      </c>
      <c r="K33" s="1">
        <v>18.8</v>
      </c>
      <c r="L33" s="1">
        <v>30.1</v>
      </c>
      <c r="M33" s="1">
        <v>238.4</v>
      </c>
      <c r="N33" s="1">
        <v>1.88</v>
      </c>
      <c r="O33" s="1">
        <v>0.88</v>
      </c>
      <c r="P33" s="1">
        <v>7.6</v>
      </c>
      <c r="Q33" s="1">
        <v>11.8</v>
      </c>
      <c r="R33" s="1">
        <v>31.1</v>
      </c>
      <c r="S33" s="1">
        <v>156.1</v>
      </c>
      <c r="T33" s="1">
        <v>1.63</v>
      </c>
      <c r="U33" s="1">
        <v>5</v>
      </c>
      <c r="V33" s="1">
        <v>8.44</v>
      </c>
      <c r="W33" s="1">
        <v>5.94</v>
      </c>
      <c r="X33" s="1">
        <v>49.1</v>
      </c>
      <c r="Y33" s="1">
        <v>2.06</v>
      </c>
      <c r="Z33" s="1">
        <v>42.9</v>
      </c>
      <c r="AA33" s="1">
        <v>13</v>
      </c>
      <c r="AB33" s="1">
        <v>-2.44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33"/>
  <sheetViews>
    <sheetView workbookViewId="0">
      <selection activeCell="B1" sqref="B1:AB1"/>
    </sheetView>
  </sheetViews>
  <sheetFormatPr baseColWidth="10" defaultRowHeight="16"/>
  <sheetData>
    <row r="1" spans="1:28">
      <c r="A1" s="3" t="s">
        <v>70</v>
      </c>
      <c r="B1" s="3" t="s">
        <v>0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11</v>
      </c>
      <c r="M1" s="3" t="s">
        <v>22</v>
      </c>
      <c r="N1" s="3" t="s">
        <v>29</v>
      </c>
      <c r="O1" s="3" t="s">
        <v>30</v>
      </c>
      <c r="P1" s="3" t="s">
        <v>31</v>
      </c>
      <c r="Q1" s="3" t="s">
        <v>27</v>
      </c>
      <c r="R1" s="3" t="s">
        <v>11</v>
      </c>
      <c r="S1" s="3" t="s">
        <v>22</v>
      </c>
      <c r="T1" s="3" t="s">
        <v>29</v>
      </c>
      <c r="U1" s="3" t="s">
        <v>32</v>
      </c>
      <c r="V1" s="3" t="s">
        <v>27</v>
      </c>
      <c r="W1" s="3" t="s">
        <v>33</v>
      </c>
      <c r="X1" s="3" t="s">
        <v>22</v>
      </c>
      <c r="Y1" s="3" t="s">
        <v>34</v>
      </c>
      <c r="Z1" s="3" t="s">
        <v>35</v>
      </c>
      <c r="AA1" s="3" t="s">
        <v>36</v>
      </c>
      <c r="AB1" s="3" t="s">
        <v>37</v>
      </c>
    </row>
    <row r="2" spans="1:28" ht="30">
      <c r="A2" s="3">
        <v>1</v>
      </c>
      <c r="B2" s="2" t="s">
        <v>51</v>
      </c>
      <c r="C2" s="1">
        <v>16</v>
      </c>
      <c r="D2" s="1">
        <v>14.5</v>
      </c>
      <c r="E2" s="1">
        <v>276.8</v>
      </c>
      <c r="F2" s="1">
        <v>60.9</v>
      </c>
      <c r="G2" s="1">
        <v>4.5</v>
      </c>
      <c r="H2" s="1">
        <v>2.19</v>
      </c>
      <c r="I2" s="1">
        <v>0.88</v>
      </c>
      <c r="J2" s="1">
        <v>17</v>
      </c>
      <c r="K2" s="1">
        <v>22.7</v>
      </c>
      <c r="L2" s="1">
        <v>37.1</v>
      </c>
      <c r="M2" s="1">
        <v>214.1</v>
      </c>
      <c r="N2" s="1">
        <v>0.94</v>
      </c>
      <c r="O2" s="1">
        <v>1.31</v>
      </c>
      <c r="P2" s="1">
        <v>5.3</v>
      </c>
      <c r="Q2" s="1">
        <v>11.4</v>
      </c>
      <c r="R2" s="1">
        <v>20.8</v>
      </c>
      <c r="S2" s="1">
        <v>62.8</v>
      </c>
      <c r="T2" s="1">
        <v>0.31</v>
      </c>
      <c r="U2" s="1">
        <v>3</v>
      </c>
      <c r="V2" s="1">
        <v>3.81</v>
      </c>
      <c r="W2" s="1">
        <v>5.38</v>
      </c>
      <c r="X2" s="1">
        <v>44.8</v>
      </c>
      <c r="Y2" s="1">
        <v>1.81</v>
      </c>
      <c r="Z2" s="1">
        <v>25.7</v>
      </c>
      <c r="AA2" s="1">
        <v>17.3</v>
      </c>
      <c r="AB2" s="1">
        <v>13.5</v>
      </c>
    </row>
    <row r="3" spans="1:28" ht="30">
      <c r="A3" s="3">
        <v>2</v>
      </c>
      <c r="B3" s="2" t="s">
        <v>45</v>
      </c>
      <c r="C3" s="1">
        <v>16</v>
      </c>
      <c r="D3" s="1">
        <v>15</v>
      </c>
      <c r="E3" s="1">
        <v>309.10000000000002</v>
      </c>
      <c r="F3" s="1">
        <v>60.6</v>
      </c>
      <c r="G3" s="1">
        <v>5.0999999999999996</v>
      </c>
      <c r="H3" s="1">
        <v>2</v>
      </c>
      <c r="I3" s="1">
        <v>0.5</v>
      </c>
      <c r="J3" s="1">
        <v>16.899999999999999</v>
      </c>
      <c r="K3" s="1">
        <v>18.5</v>
      </c>
      <c r="L3" s="1">
        <v>32.9</v>
      </c>
      <c r="M3" s="1">
        <v>194.2</v>
      </c>
      <c r="N3" s="1">
        <v>1</v>
      </c>
      <c r="O3" s="1">
        <v>1.5</v>
      </c>
      <c r="P3" s="1">
        <v>5.4</v>
      </c>
      <c r="Q3" s="1">
        <v>10.199999999999999</v>
      </c>
      <c r="R3" s="1">
        <v>24.7</v>
      </c>
      <c r="S3" s="1">
        <v>114.9</v>
      </c>
      <c r="T3" s="1">
        <v>0.38</v>
      </c>
      <c r="U3" s="1">
        <v>4.7</v>
      </c>
      <c r="V3" s="1">
        <v>5.13</v>
      </c>
      <c r="W3" s="1">
        <v>6.13</v>
      </c>
      <c r="X3" s="1">
        <v>47.4</v>
      </c>
      <c r="Y3" s="1">
        <v>1.56</v>
      </c>
      <c r="Z3" s="1">
        <v>25.3</v>
      </c>
      <c r="AA3" s="1">
        <v>16.5</v>
      </c>
      <c r="AB3" s="1">
        <v>12.5</v>
      </c>
    </row>
    <row r="4" spans="1:28" ht="30">
      <c r="A4" s="3">
        <v>3</v>
      </c>
      <c r="B4" s="2" t="s">
        <v>40</v>
      </c>
      <c r="C4" s="1">
        <v>16</v>
      </c>
      <c r="D4" s="1">
        <v>16.899999999999999</v>
      </c>
      <c r="E4" s="1">
        <v>318.89999999999998</v>
      </c>
      <c r="F4" s="1">
        <v>62.9</v>
      </c>
      <c r="G4" s="1">
        <v>5.0999999999999996</v>
      </c>
      <c r="H4" s="1">
        <v>1.69</v>
      </c>
      <c r="I4" s="1">
        <v>0.5</v>
      </c>
      <c r="J4" s="1">
        <v>17.8</v>
      </c>
      <c r="K4" s="1">
        <v>21.8</v>
      </c>
      <c r="L4" s="1">
        <v>37.299999999999997</v>
      </c>
      <c r="M4" s="1">
        <v>224.9</v>
      </c>
      <c r="N4" s="1">
        <v>1.38</v>
      </c>
      <c r="O4" s="1">
        <v>1.19</v>
      </c>
      <c r="P4" s="1">
        <v>5.8</v>
      </c>
      <c r="Q4" s="1">
        <v>11.7</v>
      </c>
      <c r="R4" s="1">
        <v>24</v>
      </c>
      <c r="S4" s="1">
        <v>93.9</v>
      </c>
      <c r="T4" s="1">
        <v>0.31</v>
      </c>
      <c r="U4" s="1">
        <v>3.9</v>
      </c>
      <c r="V4" s="1">
        <v>4.9400000000000004</v>
      </c>
      <c r="W4" s="1">
        <v>7.31</v>
      </c>
      <c r="X4" s="1">
        <v>61.5</v>
      </c>
      <c r="Y4" s="1">
        <v>1.1299999999999999</v>
      </c>
      <c r="Z4" s="1">
        <v>29.2</v>
      </c>
      <c r="AA4" s="1">
        <v>13.5</v>
      </c>
      <c r="AB4" s="1">
        <v>12.3</v>
      </c>
    </row>
    <row r="5" spans="1:28">
      <c r="A5" s="3">
        <v>4</v>
      </c>
      <c r="B5" s="2" t="s">
        <v>50</v>
      </c>
      <c r="C5" s="1">
        <v>16</v>
      </c>
      <c r="D5" s="1">
        <v>17.899999999999999</v>
      </c>
      <c r="E5" s="1">
        <v>314.3</v>
      </c>
      <c r="F5" s="1">
        <v>62.6</v>
      </c>
      <c r="G5" s="1">
        <v>5</v>
      </c>
      <c r="H5" s="1">
        <v>2.19</v>
      </c>
      <c r="I5" s="1">
        <v>0.88</v>
      </c>
      <c r="J5" s="1">
        <v>17.600000000000001</v>
      </c>
      <c r="K5" s="1">
        <v>22.7</v>
      </c>
      <c r="L5" s="1">
        <v>36.4</v>
      </c>
      <c r="M5" s="1">
        <v>224.3</v>
      </c>
      <c r="N5" s="1">
        <v>0.88</v>
      </c>
      <c r="O5" s="1">
        <v>1.31</v>
      </c>
      <c r="P5" s="1">
        <v>5.8</v>
      </c>
      <c r="Q5" s="1">
        <v>11.4</v>
      </c>
      <c r="R5" s="1">
        <v>24.1</v>
      </c>
      <c r="S5" s="1">
        <v>90.1</v>
      </c>
      <c r="T5" s="1">
        <v>0.88</v>
      </c>
      <c r="U5" s="1">
        <v>3.7</v>
      </c>
      <c r="V5" s="1">
        <v>5.5</v>
      </c>
      <c r="W5" s="1">
        <v>5.81</v>
      </c>
      <c r="X5" s="1">
        <v>49.4</v>
      </c>
      <c r="Y5" s="1">
        <v>0.69</v>
      </c>
      <c r="Z5" s="1">
        <v>25</v>
      </c>
      <c r="AA5" s="1">
        <v>17.899999999999999</v>
      </c>
      <c r="AB5" s="1">
        <v>10.5</v>
      </c>
    </row>
    <row r="6" spans="1:28" ht="30">
      <c r="A6" s="3">
        <v>5</v>
      </c>
      <c r="B6" s="2" t="s">
        <v>67</v>
      </c>
      <c r="C6" s="1">
        <v>16</v>
      </c>
      <c r="D6" s="1">
        <v>18</v>
      </c>
      <c r="E6" s="1">
        <v>332.4</v>
      </c>
      <c r="F6" s="1">
        <v>59.8</v>
      </c>
      <c r="G6" s="1">
        <v>5.6</v>
      </c>
      <c r="H6" s="1">
        <v>1.94</v>
      </c>
      <c r="I6" s="1">
        <v>0.56000000000000005</v>
      </c>
      <c r="J6" s="1">
        <v>17.8</v>
      </c>
      <c r="K6" s="1">
        <v>22.8</v>
      </c>
      <c r="L6" s="1">
        <v>35</v>
      </c>
      <c r="M6" s="1">
        <v>226.6</v>
      </c>
      <c r="N6" s="1">
        <v>1.44</v>
      </c>
      <c r="O6" s="1">
        <v>1.38</v>
      </c>
      <c r="P6" s="1">
        <v>6.1</v>
      </c>
      <c r="Q6" s="1">
        <v>11.4</v>
      </c>
      <c r="R6" s="1">
        <v>22.9</v>
      </c>
      <c r="S6" s="1">
        <v>105.9</v>
      </c>
      <c r="T6" s="1">
        <v>0.56000000000000005</v>
      </c>
      <c r="U6" s="1">
        <v>4.5999999999999996</v>
      </c>
      <c r="V6" s="1">
        <v>5.44</v>
      </c>
      <c r="W6" s="1">
        <v>7.25</v>
      </c>
      <c r="X6" s="1">
        <v>62.7</v>
      </c>
      <c r="Y6" s="1">
        <v>0.88</v>
      </c>
      <c r="Z6" s="1">
        <v>26.1</v>
      </c>
      <c r="AA6" s="1">
        <v>16.100000000000001</v>
      </c>
      <c r="AB6" s="1">
        <v>4.8499999999999996</v>
      </c>
    </row>
    <row r="7" spans="1:28">
      <c r="A7" s="3">
        <v>6</v>
      </c>
      <c r="B7" s="2" t="s">
        <v>63</v>
      </c>
      <c r="C7" s="1">
        <v>16</v>
      </c>
      <c r="D7" s="1">
        <v>19</v>
      </c>
      <c r="E7" s="1">
        <v>291.5</v>
      </c>
      <c r="F7" s="1">
        <v>61.2</v>
      </c>
      <c r="G7" s="1">
        <v>4.8</v>
      </c>
      <c r="H7" s="1">
        <v>1.88</v>
      </c>
      <c r="I7" s="1">
        <v>1.1299999999999999</v>
      </c>
      <c r="J7" s="1">
        <v>17</v>
      </c>
      <c r="K7" s="1">
        <v>16.8</v>
      </c>
      <c r="L7" s="1">
        <v>33.200000000000003</v>
      </c>
      <c r="M7" s="1">
        <v>200.6</v>
      </c>
      <c r="N7" s="1">
        <v>1.5</v>
      </c>
      <c r="O7" s="1">
        <v>0.75</v>
      </c>
      <c r="P7" s="1">
        <v>5.6</v>
      </c>
      <c r="Q7" s="1">
        <v>10.6</v>
      </c>
      <c r="R7" s="1">
        <v>25.5</v>
      </c>
      <c r="S7" s="1">
        <v>90.9</v>
      </c>
      <c r="T7" s="1">
        <v>0.69</v>
      </c>
      <c r="U7" s="1">
        <v>3.6</v>
      </c>
      <c r="V7" s="1">
        <v>4.38</v>
      </c>
      <c r="W7" s="1">
        <v>4.63</v>
      </c>
      <c r="X7" s="1">
        <v>42.4</v>
      </c>
      <c r="Y7" s="1">
        <v>2.06</v>
      </c>
      <c r="Z7" s="1">
        <v>26.4</v>
      </c>
      <c r="AA7" s="1">
        <v>13.9</v>
      </c>
      <c r="AB7" s="1">
        <v>11.4</v>
      </c>
    </row>
    <row r="8" spans="1:28" ht="30">
      <c r="A8" s="3">
        <v>7</v>
      </c>
      <c r="B8" s="2" t="s">
        <v>68</v>
      </c>
      <c r="C8" s="1">
        <v>16</v>
      </c>
      <c r="D8" s="1">
        <v>19.2</v>
      </c>
      <c r="E8" s="1">
        <v>306.3</v>
      </c>
      <c r="F8" s="1">
        <v>59.3</v>
      </c>
      <c r="G8" s="1">
        <v>5.2</v>
      </c>
      <c r="H8" s="1">
        <v>1.56</v>
      </c>
      <c r="I8" s="1">
        <v>1</v>
      </c>
      <c r="J8" s="1">
        <v>17.100000000000001</v>
      </c>
      <c r="K8" s="1">
        <v>19.100000000000001</v>
      </c>
      <c r="L8" s="1">
        <v>30.9</v>
      </c>
      <c r="M8" s="1">
        <v>193.9</v>
      </c>
      <c r="N8" s="1">
        <v>0.81</v>
      </c>
      <c r="O8" s="1">
        <v>0.56000000000000005</v>
      </c>
      <c r="P8" s="1">
        <v>5.9</v>
      </c>
      <c r="Q8" s="1">
        <v>9.3800000000000008</v>
      </c>
      <c r="R8" s="1">
        <v>26.3</v>
      </c>
      <c r="S8" s="1">
        <v>112.3</v>
      </c>
      <c r="T8" s="1">
        <v>0.81</v>
      </c>
      <c r="U8" s="1">
        <v>4.3</v>
      </c>
      <c r="V8" s="1">
        <v>5.88</v>
      </c>
      <c r="W8" s="1">
        <v>5.5</v>
      </c>
      <c r="X8" s="1">
        <v>43.8</v>
      </c>
      <c r="Y8" s="1">
        <v>1.81</v>
      </c>
      <c r="Z8" s="1">
        <v>31.8</v>
      </c>
      <c r="AA8" s="1">
        <v>12.7</v>
      </c>
      <c r="AB8" s="1">
        <v>8.9600000000000009</v>
      </c>
    </row>
    <row r="9" spans="1:28" ht="30">
      <c r="A9" s="3">
        <v>8</v>
      </c>
      <c r="B9" s="2" t="s">
        <v>49</v>
      </c>
      <c r="C9" s="1">
        <v>16</v>
      </c>
      <c r="D9" s="1">
        <v>19.600000000000001</v>
      </c>
      <c r="E9" s="1">
        <v>366.5</v>
      </c>
      <c r="F9" s="1">
        <v>66</v>
      </c>
      <c r="G9" s="1">
        <v>5.6</v>
      </c>
      <c r="H9" s="1">
        <v>2.38</v>
      </c>
      <c r="I9" s="1">
        <v>0.81</v>
      </c>
      <c r="J9" s="1">
        <v>21.8</v>
      </c>
      <c r="K9" s="1">
        <v>24.3</v>
      </c>
      <c r="L9" s="1">
        <v>38.200000000000003</v>
      </c>
      <c r="M9" s="1">
        <v>258.5</v>
      </c>
      <c r="N9" s="1">
        <v>1.56</v>
      </c>
      <c r="O9" s="1">
        <v>1.56</v>
      </c>
      <c r="P9" s="1">
        <v>6.4</v>
      </c>
      <c r="Q9" s="1">
        <v>14.1</v>
      </c>
      <c r="R9" s="1">
        <v>25.6</v>
      </c>
      <c r="S9" s="1">
        <v>108</v>
      </c>
      <c r="T9" s="1">
        <v>0.63</v>
      </c>
      <c r="U9" s="1">
        <v>4.2</v>
      </c>
      <c r="V9" s="1">
        <v>6.19</v>
      </c>
      <c r="W9" s="1">
        <v>5.25</v>
      </c>
      <c r="X9" s="1">
        <v>42.9</v>
      </c>
      <c r="Y9" s="1">
        <v>1.44</v>
      </c>
      <c r="Z9" s="1">
        <v>30.7</v>
      </c>
      <c r="AA9" s="1">
        <v>21</v>
      </c>
      <c r="AB9" s="1">
        <v>4.49</v>
      </c>
    </row>
    <row r="10" spans="1:28" ht="30">
      <c r="A10" s="3">
        <v>9</v>
      </c>
      <c r="B10" s="2" t="s">
        <v>66</v>
      </c>
      <c r="C10" s="1">
        <v>16</v>
      </c>
      <c r="D10" s="1">
        <v>19.899999999999999</v>
      </c>
      <c r="E10" s="1">
        <v>332.7</v>
      </c>
      <c r="F10" s="1">
        <v>61.9</v>
      </c>
      <c r="G10" s="1">
        <v>5.4</v>
      </c>
      <c r="H10" s="1">
        <v>1.75</v>
      </c>
      <c r="I10" s="1">
        <v>0.56000000000000005</v>
      </c>
      <c r="J10" s="1">
        <v>19.2</v>
      </c>
      <c r="K10" s="1">
        <v>19.2</v>
      </c>
      <c r="L10" s="1">
        <v>32.6</v>
      </c>
      <c r="M10" s="1">
        <v>201</v>
      </c>
      <c r="N10" s="1">
        <v>1.44</v>
      </c>
      <c r="O10" s="1">
        <v>1.19</v>
      </c>
      <c r="P10" s="1">
        <v>5.9</v>
      </c>
      <c r="Q10" s="1">
        <v>10.7</v>
      </c>
      <c r="R10" s="1">
        <v>27.8</v>
      </c>
      <c r="S10" s="1">
        <v>131.69999999999999</v>
      </c>
      <c r="T10" s="1">
        <v>0.75</v>
      </c>
      <c r="U10" s="1">
        <v>4.7</v>
      </c>
      <c r="V10" s="1">
        <v>7.38</v>
      </c>
      <c r="W10" s="1">
        <v>4.9400000000000004</v>
      </c>
      <c r="X10" s="1">
        <v>42.3</v>
      </c>
      <c r="Y10" s="1">
        <v>1.1299999999999999</v>
      </c>
      <c r="Z10" s="1">
        <v>29.4</v>
      </c>
      <c r="AA10" s="1">
        <v>14.7</v>
      </c>
      <c r="AB10" s="1">
        <v>6.62</v>
      </c>
    </row>
    <row r="11" spans="1:28" ht="30">
      <c r="A11" s="3">
        <v>10</v>
      </c>
      <c r="B11" s="2" t="s">
        <v>71</v>
      </c>
      <c r="C11" s="1">
        <v>16</v>
      </c>
      <c r="D11" s="1">
        <v>20.100000000000001</v>
      </c>
      <c r="E11" s="1">
        <v>271.60000000000002</v>
      </c>
      <c r="F11" s="1">
        <v>58.7</v>
      </c>
      <c r="G11" s="1">
        <v>4.5999999999999996</v>
      </c>
      <c r="H11" s="1">
        <v>1.44</v>
      </c>
      <c r="I11" s="1">
        <v>0.44</v>
      </c>
      <c r="J11" s="1">
        <v>15.4</v>
      </c>
      <c r="K11" s="1">
        <v>17.8</v>
      </c>
      <c r="L11" s="1">
        <v>30.5</v>
      </c>
      <c r="M11" s="1">
        <v>177.8</v>
      </c>
      <c r="N11" s="1">
        <v>1.1299999999999999</v>
      </c>
      <c r="O11" s="1">
        <v>1</v>
      </c>
      <c r="P11" s="1">
        <v>5.3</v>
      </c>
      <c r="Q11" s="1">
        <v>9.56</v>
      </c>
      <c r="R11" s="1">
        <v>25.3</v>
      </c>
      <c r="S11" s="1">
        <v>93.8</v>
      </c>
      <c r="T11" s="1">
        <v>0.88</v>
      </c>
      <c r="U11" s="1">
        <v>3.7</v>
      </c>
      <c r="V11" s="1">
        <v>4.8099999999999996</v>
      </c>
      <c r="W11" s="1">
        <v>6.06</v>
      </c>
      <c r="X11" s="1">
        <v>48.1</v>
      </c>
      <c r="Y11" s="1">
        <v>1.06</v>
      </c>
      <c r="Z11" s="1">
        <v>26.1</v>
      </c>
      <c r="AA11" s="1">
        <v>12.5</v>
      </c>
      <c r="AB11" s="1">
        <v>9.8699999999999992</v>
      </c>
    </row>
    <row r="12" spans="1:28" ht="30">
      <c r="A12" s="3">
        <v>11</v>
      </c>
      <c r="B12" s="2" t="s">
        <v>69</v>
      </c>
      <c r="C12" s="1">
        <v>16</v>
      </c>
      <c r="D12" s="1">
        <v>20.399999999999999</v>
      </c>
      <c r="E12" s="1">
        <v>330.2</v>
      </c>
      <c r="F12" s="1">
        <v>64.3</v>
      </c>
      <c r="G12" s="1">
        <v>5.0999999999999996</v>
      </c>
      <c r="H12" s="1">
        <v>1.44</v>
      </c>
      <c r="I12" s="1">
        <v>0.56000000000000005</v>
      </c>
      <c r="J12" s="1">
        <v>18.3</v>
      </c>
      <c r="K12" s="1">
        <v>19.899999999999999</v>
      </c>
      <c r="L12" s="1">
        <v>36.299999999999997</v>
      </c>
      <c r="M12" s="1">
        <v>219.9</v>
      </c>
      <c r="N12" s="1">
        <v>1.44</v>
      </c>
      <c r="O12" s="1">
        <v>0.88</v>
      </c>
      <c r="P12" s="1">
        <v>5.7</v>
      </c>
      <c r="Q12" s="1">
        <v>11.6</v>
      </c>
      <c r="R12" s="1">
        <v>25.5</v>
      </c>
      <c r="S12" s="1">
        <v>110.3</v>
      </c>
      <c r="T12" s="1">
        <v>0.69</v>
      </c>
      <c r="U12" s="1">
        <v>4.3</v>
      </c>
      <c r="V12" s="1">
        <v>5.5</v>
      </c>
      <c r="W12" s="1">
        <v>6.94</v>
      </c>
      <c r="X12" s="1">
        <v>57.6</v>
      </c>
      <c r="Y12" s="1">
        <v>1.19</v>
      </c>
      <c r="Z12" s="1">
        <v>28.1</v>
      </c>
      <c r="AA12" s="1">
        <v>10.9</v>
      </c>
      <c r="AB12" s="1">
        <v>8.27</v>
      </c>
    </row>
    <row r="13" spans="1:28">
      <c r="A13" s="3">
        <v>12</v>
      </c>
      <c r="B13" s="2" t="s">
        <v>72</v>
      </c>
      <c r="C13" s="1">
        <v>16</v>
      </c>
      <c r="D13" s="1">
        <v>20.5</v>
      </c>
      <c r="E13" s="1">
        <v>336.8</v>
      </c>
      <c r="F13" s="1">
        <v>63.6</v>
      </c>
      <c r="G13" s="1">
        <v>5.3</v>
      </c>
      <c r="H13" s="1">
        <v>1.63</v>
      </c>
      <c r="I13" s="1">
        <v>0.75</v>
      </c>
      <c r="J13" s="1">
        <v>19</v>
      </c>
      <c r="K13" s="1">
        <v>20.5</v>
      </c>
      <c r="L13" s="1">
        <v>35.6</v>
      </c>
      <c r="M13" s="1">
        <v>223.6</v>
      </c>
      <c r="N13" s="1">
        <v>1.31</v>
      </c>
      <c r="O13" s="1">
        <v>0.88</v>
      </c>
      <c r="P13" s="1">
        <v>5.8</v>
      </c>
      <c r="Q13" s="1">
        <v>11.9</v>
      </c>
      <c r="R13" s="1">
        <v>25.3</v>
      </c>
      <c r="S13" s="1">
        <v>113.1</v>
      </c>
      <c r="T13" s="1">
        <v>0.44</v>
      </c>
      <c r="U13" s="1">
        <v>4.5</v>
      </c>
      <c r="V13" s="1">
        <v>5.5</v>
      </c>
      <c r="W13" s="1">
        <v>7.88</v>
      </c>
      <c r="X13" s="1">
        <v>63</v>
      </c>
      <c r="Y13" s="1">
        <v>1.56</v>
      </c>
      <c r="Z13" s="1">
        <v>33</v>
      </c>
      <c r="AA13" s="1">
        <v>12.6</v>
      </c>
      <c r="AB13" s="1">
        <v>6.36</v>
      </c>
    </row>
    <row r="14" spans="1:28" ht="30">
      <c r="A14" s="3">
        <v>13</v>
      </c>
      <c r="B14" s="2" t="s">
        <v>54</v>
      </c>
      <c r="C14" s="1">
        <v>16</v>
      </c>
      <c r="D14" s="1">
        <v>20.8</v>
      </c>
      <c r="E14" s="1">
        <v>350.1</v>
      </c>
      <c r="F14" s="1">
        <v>65.099999999999994</v>
      </c>
      <c r="G14" s="1">
        <v>5.4</v>
      </c>
      <c r="H14" s="1">
        <v>1.75</v>
      </c>
      <c r="I14" s="1">
        <v>0.56000000000000005</v>
      </c>
      <c r="J14" s="1">
        <v>19.8</v>
      </c>
      <c r="K14" s="1">
        <v>19.3</v>
      </c>
      <c r="L14" s="1">
        <v>31.7</v>
      </c>
      <c r="M14" s="1">
        <v>220.7</v>
      </c>
      <c r="N14" s="1">
        <v>1.63</v>
      </c>
      <c r="O14" s="1">
        <v>1.19</v>
      </c>
      <c r="P14" s="1">
        <v>6.6</v>
      </c>
      <c r="Q14" s="1">
        <v>12.2</v>
      </c>
      <c r="R14" s="1">
        <v>31.6</v>
      </c>
      <c r="S14" s="1">
        <v>129.4</v>
      </c>
      <c r="T14" s="1">
        <v>0.44</v>
      </c>
      <c r="U14" s="1">
        <v>4.0999999999999996</v>
      </c>
      <c r="V14" s="1">
        <v>6.38</v>
      </c>
      <c r="W14" s="1">
        <v>5.31</v>
      </c>
      <c r="X14" s="1">
        <v>46.3</v>
      </c>
      <c r="Y14" s="1">
        <v>1.25</v>
      </c>
      <c r="Z14" s="1">
        <v>34.1</v>
      </c>
      <c r="AA14" s="1">
        <v>15.3</v>
      </c>
      <c r="AB14" s="1">
        <v>6.88</v>
      </c>
    </row>
    <row r="15" spans="1:28" ht="30">
      <c r="A15" s="3">
        <v>14</v>
      </c>
      <c r="B15" s="2" t="s">
        <v>64</v>
      </c>
      <c r="C15" s="1">
        <v>16</v>
      </c>
      <c r="D15" s="1">
        <v>20.8</v>
      </c>
      <c r="E15" s="1">
        <v>309.3</v>
      </c>
      <c r="F15" s="1">
        <v>61.8</v>
      </c>
      <c r="G15" s="1">
        <v>5</v>
      </c>
      <c r="H15" s="1">
        <v>1.19</v>
      </c>
      <c r="I15" s="1">
        <v>0.5</v>
      </c>
      <c r="J15" s="1">
        <v>16.5</v>
      </c>
      <c r="K15" s="1">
        <v>18</v>
      </c>
      <c r="L15" s="1">
        <v>31.4</v>
      </c>
      <c r="M15" s="1">
        <v>209.3</v>
      </c>
      <c r="N15" s="1">
        <v>1.38</v>
      </c>
      <c r="O15" s="1">
        <v>0.69</v>
      </c>
      <c r="P15" s="1">
        <v>6.2</v>
      </c>
      <c r="Q15" s="1">
        <v>10.4</v>
      </c>
      <c r="R15" s="1">
        <v>27.9</v>
      </c>
      <c r="S15" s="1">
        <v>100.1</v>
      </c>
      <c r="T15" s="1">
        <v>0.5</v>
      </c>
      <c r="U15" s="1">
        <v>3.6</v>
      </c>
      <c r="V15" s="1">
        <v>5.25</v>
      </c>
      <c r="W15" s="1">
        <v>5.31</v>
      </c>
      <c r="X15" s="1">
        <v>45.6</v>
      </c>
      <c r="Y15" s="1">
        <v>0.88</v>
      </c>
      <c r="Z15" s="1">
        <v>31.5</v>
      </c>
      <c r="AA15" s="1">
        <v>9.9</v>
      </c>
      <c r="AB15" s="1">
        <v>7.98</v>
      </c>
    </row>
    <row r="16" spans="1:28" ht="30">
      <c r="A16" s="3">
        <v>15</v>
      </c>
      <c r="B16" s="2" t="s">
        <v>47</v>
      </c>
      <c r="C16" s="1">
        <v>16</v>
      </c>
      <c r="D16" s="1">
        <v>21.2</v>
      </c>
      <c r="E16" s="1">
        <v>367.7</v>
      </c>
      <c r="F16" s="1">
        <v>71.2</v>
      </c>
      <c r="G16" s="1">
        <v>5.2</v>
      </c>
      <c r="H16" s="1">
        <v>1.56</v>
      </c>
      <c r="I16" s="1">
        <v>0.5</v>
      </c>
      <c r="J16" s="1">
        <v>22.3</v>
      </c>
      <c r="K16" s="1">
        <v>25.6</v>
      </c>
      <c r="L16" s="1">
        <v>39.1</v>
      </c>
      <c r="M16" s="1">
        <v>252</v>
      </c>
      <c r="N16" s="1">
        <v>1.44</v>
      </c>
      <c r="O16" s="1">
        <v>1.06</v>
      </c>
      <c r="P16" s="1">
        <v>6.1</v>
      </c>
      <c r="Q16" s="1">
        <v>13.4</v>
      </c>
      <c r="R16" s="1">
        <v>29.6</v>
      </c>
      <c r="S16" s="1">
        <v>115.7</v>
      </c>
      <c r="T16" s="1">
        <v>0.44</v>
      </c>
      <c r="U16" s="1">
        <v>3.9</v>
      </c>
      <c r="V16" s="1">
        <v>6.69</v>
      </c>
      <c r="W16" s="1">
        <v>7.13</v>
      </c>
      <c r="X16" s="1">
        <v>64.900000000000006</v>
      </c>
      <c r="Y16" s="1">
        <v>2.19</v>
      </c>
      <c r="Z16" s="1">
        <v>37.700000000000003</v>
      </c>
      <c r="AA16" s="1">
        <v>13.1</v>
      </c>
      <c r="AB16" s="1">
        <v>5.03</v>
      </c>
    </row>
    <row r="17" spans="1:28" ht="30">
      <c r="A17" s="3">
        <v>16</v>
      </c>
      <c r="B17" s="2" t="s">
        <v>52</v>
      </c>
      <c r="C17" s="1">
        <v>16</v>
      </c>
      <c r="D17" s="1">
        <v>21.6</v>
      </c>
      <c r="E17" s="1">
        <v>327.8</v>
      </c>
      <c r="F17" s="1">
        <v>64.599999999999994</v>
      </c>
      <c r="G17" s="1">
        <v>5.0999999999999996</v>
      </c>
      <c r="H17" s="1">
        <v>1.38</v>
      </c>
      <c r="I17" s="1">
        <v>0.44</v>
      </c>
      <c r="J17" s="1">
        <v>18.7</v>
      </c>
      <c r="K17" s="1">
        <v>22.4</v>
      </c>
      <c r="L17" s="1">
        <v>34.4</v>
      </c>
      <c r="M17" s="1">
        <v>231.1</v>
      </c>
      <c r="N17" s="1">
        <v>1.56</v>
      </c>
      <c r="O17" s="1">
        <v>0.94</v>
      </c>
      <c r="P17" s="1">
        <v>6.3</v>
      </c>
      <c r="Q17" s="1">
        <v>11.8</v>
      </c>
      <c r="R17" s="1">
        <v>27.9</v>
      </c>
      <c r="S17" s="1">
        <v>96.7</v>
      </c>
      <c r="T17" s="1">
        <v>0.56000000000000005</v>
      </c>
      <c r="U17" s="1">
        <v>3.5</v>
      </c>
      <c r="V17" s="1">
        <v>5.38</v>
      </c>
      <c r="W17" s="1">
        <v>6.06</v>
      </c>
      <c r="X17" s="1">
        <v>52.4</v>
      </c>
      <c r="Y17" s="1">
        <v>1.56</v>
      </c>
      <c r="Z17" s="1">
        <v>31.8</v>
      </c>
      <c r="AA17" s="1">
        <v>11.3</v>
      </c>
      <c r="AB17" s="1">
        <v>11.3</v>
      </c>
    </row>
    <row r="18" spans="1:28" ht="30">
      <c r="A18" s="3">
        <v>17</v>
      </c>
      <c r="B18" s="2" t="s">
        <v>61</v>
      </c>
      <c r="C18" s="1">
        <v>16</v>
      </c>
      <c r="D18" s="1">
        <v>21.7</v>
      </c>
      <c r="E18" s="1">
        <v>311.89999999999998</v>
      </c>
      <c r="F18" s="1">
        <v>60.9</v>
      </c>
      <c r="G18" s="1">
        <v>5.0999999999999996</v>
      </c>
      <c r="H18" s="1">
        <v>2.44</v>
      </c>
      <c r="I18" s="1">
        <v>1.44</v>
      </c>
      <c r="J18" s="1">
        <v>16.399999999999999</v>
      </c>
      <c r="K18" s="1">
        <v>19.3</v>
      </c>
      <c r="L18" s="1">
        <v>33.700000000000003</v>
      </c>
      <c r="M18" s="1">
        <v>210.6</v>
      </c>
      <c r="N18" s="1">
        <v>1.5</v>
      </c>
      <c r="O18" s="1">
        <v>1</v>
      </c>
      <c r="P18" s="1">
        <v>5.8</v>
      </c>
      <c r="Q18" s="1">
        <v>9.94</v>
      </c>
      <c r="R18" s="1">
        <v>24.3</v>
      </c>
      <c r="S18" s="1">
        <v>101.3</v>
      </c>
      <c r="T18" s="1">
        <v>0.69</v>
      </c>
      <c r="U18" s="1">
        <v>4.2</v>
      </c>
      <c r="V18" s="1">
        <v>5.5</v>
      </c>
      <c r="W18" s="1">
        <v>6.69</v>
      </c>
      <c r="X18" s="1">
        <v>56.2</v>
      </c>
      <c r="Y18" s="1">
        <v>1</v>
      </c>
      <c r="Z18" s="1">
        <v>28.7</v>
      </c>
      <c r="AA18" s="1">
        <v>18.3</v>
      </c>
      <c r="AB18" s="1">
        <v>10.6</v>
      </c>
    </row>
    <row r="19" spans="1:28" ht="30">
      <c r="A19" s="3">
        <v>18</v>
      </c>
      <c r="B19" s="2" t="s">
        <v>46</v>
      </c>
      <c r="C19" s="1">
        <v>16</v>
      </c>
      <c r="D19" s="1">
        <v>21.8</v>
      </c>
      <c r="E19" s="1">
        <v>312.60000000000002</v>
      </c>
      <c r="F19" s="1">
        <v>61.1</v>
      </c>
      <c r="G19" s="1">
        <v>5.0999999999999996</v>
      </c>
      <c r="H19" s="1">
        <v>1.63</v>
      </c>
      <c r="I19" s="1">
        <v>0.69</v>
      </c>
      <c r="J19" s="1">
        <v>17.3</v>
      </c>
      <c r="K19" s="1">
        <v>20.8</v>
      </c>
      <c r="L19" s="1">
        <v>33.1</v>
      </c>
      <c r="M19" s="1">
        <v>210.4</v>
      </c>
      <c r="N19" s="1">
        <v>1.56</v>
      </c>
      <c r="O19" s="1">
        <v>0.94</v>
      </c>
      <c r="P19" s="1">
        <v>6</v>
      </c>
      <c r="Q19" s="1">
        <v>11.1</v>
      </c>
      <c r="R19" s="1">
        <v>26.1</v>
      </c>
      <c r="S19" s="1">
        <v>102.2</v>
      </c>
      <c r="T19" s="1">
        <v>0.63</v>
      </c>
      <c r="U19" s="1">
        <v>3.9</v>
      </c>
      <c r="V19" s="1">
        <v>5.44</v>
      </c>
      <c r="W19" s="1">
        <v>6.13</v>
      </c>
      <c r="X19" s="1">
        <v>49.1</v>
      </c>
      <c r="Y19" s="1">
        <v>0.69</v>
      </c>
      <c r="Z19" s="1">
        <v>28.8</v>
      </c>
      <c r="AA19" s="1">
        <v>12.5</v>
      </c>
      <c r="AB19" s="1">
        <v>7.49</v>
      </c>
    </row>
    <row r="20" spans="1:28">
      <c r="A20" s="3">
        <v>19</v>
      </c>
      <c r="B20" s="2" t="s">
        <v>41</v>
      </c>
      <c r="C20" s="1">
        <v>16</v>
      </c>
      <c r="D20" s="1">
        <v>23.1</v>
      </c>
      <c r="E20" s="1">
        <v>343.6</v>
      </c>
      <c r="F20" s="1">
        <v>62.8</v>
      </c>
      <c r="G20" s="1">
        <v>5.5</v>
      </c>
      <c r="H20" s="1">
        <v>1.81</v>
      </c>
      <c r="I20" s="1">
        <v>0.94</v>
      </c>
      <c r="J20" s="1">
        <v>20</v>
      </c>
      <c r="K20" s="1">
        <v>20.6</v>
      </c>
      <c r="L20" s="1">
        <v>32.4</v>
      </c>
      <c r="M20" s="1">
        <v>218.6</v>
      </c>
      <c r="N20" s="1">
        <v>1.44</v>
      </c>
      <c r="O20" s="1">
        <v>0.88</v>
      </c>
      <c r="P20" s="1">
        <v>6.2</v>
      </c>
      <c r="Q20" s="1">
        <v>11.7</v>
      </c>
      <c r="R20" s="1">
        <v>27.7</v>
      </c>
      <c r="S20" s="1">
        <v>124.9</v>
      </c>
      <c r="T20" s="1">
        <v>1.1299999999999999</v>
      </c>
      <c r="U20" s="1">
        <v>4.5</v>
      </c>
      <c r="V20" s="1">
        <v>6.13</v>
      </c>
      <c r="W20" s="1">
        <v>6.63</v>
      </c>
      <c r="X20" s="1">
        <v>53.4</v>
      </c>
      <c r="Y20" s="1">
        <v>2.19</v>
      </c>
      <c r="Z20" s="1">
        <v>31.3</v>
      </c>
      <c r="AA20" s="1">
        <v>13.5</v>
      </c>
      <c r="AB20" s="1">
        <v>3.96</v>
      </c>
    </row>
    <row r="21" spans="1:28" ht="30">
      <c r="A21" s="3">
        <v>20</v>
      </c>
      <c r="B21" s="2" t="s">
        <v>39</v>
      </c>
      <c r="C21" s="1">
        <v>16</v>
      </c>
      <c r="D21" s="1">
        <v>23.2</v>
      </c>
      <c r="E21" s="1">
        <v>322.8</v>
      </c>
      <c r="F21" s="1">
        <v>61.9</v>
      </c>
      <c r="G21" s="1">
        <v>5.2</v>
      </c>
      <c r="H21" s="1">
        <v>1.5</v>
      </c>
      <c r="I21" s="1">
        <v>0.75</v>
      </c>
      <c r="J21" s="1">
        <v>18.3</v>
      </c>
      <c r="K21" s="1">
        <v>15.6</v>
      </c>
      <c r="L21" s="1">
        <v>29.4</v>
      </c>
      <c r="M21" s="1">
        <v>189.2</v>
      </c>
      <c r="N21" s="1">
        <v>1.81</v>
      </c>
      <c r="O21" s="1">
        <v>0.75</v>
      </c>
      <c r="P21" s="1">
        <v>5.9</v>
      </c>
      <c r="Q21" s="1">
        <v>9.3800000000000008</v>
      </c>
      <c r="R21" s="1">
        <v>29.6</v>
      </c>
      <c r="S21" s="1">
        <v>133.6</v>
      </c>
      <c r="T21" s="1">
        <v>0.88</v>
      </c>
      <c r="U21" s="1">
        <v>4.5</v>
      </c>
      <c r="V21" s="1">
        <v>6.13</v>
      </c>
      <c r="W21" s="1">
        <v>7.31</v>
      </c>
      <c r="X21" s="1">
        <v>72.599999999999994</v>
      </c>
      <c r="Y21" s="1">
        <v>2.75</v>
      </c>
      <c r="Z21" s="1">
        <v>31.2</v>
      </c>
      <c r="AA21" s="1">
        <v>9.3000000000000007</v>
      </c>
      <c r="AB21" s="1">
        <v>5.49</v>
      </c>
    </row>
    <row r="22" spans="1:28" ht="30">
      <c r="A22" s="3">
        <v>21</v>
      </c>
      <c r="B22" s="2" t="s">
        <v>58</v>
      </c>
      <c r="C22" s="1">
        <v>16</v>
      </c>
      <c r="D22" s="1">
        <v>23.6</v>
      </c>
      <c r="E22" s="1">
        <v>327.2</v>
      </c>
      <c r="F22" s="1">
        <v>62.4</v>
      </c>
      <c r="G22" s="1">
        <v>5.2</v>
      </c>
      <c r="H22" s="1">
        <v>2.13</v>
      </c>
      <c r="I22" s="1">
        <v>0.69</v>
      </c>
      <c r="J22" s="1">
        <v>19.3</v>
      </c>
      <c r="K22" s="1">
        <v>19.3</v>
      </c>
      <c r="L22" s="1">
        <v>33.5</v>
      </c>
      <c r="M22" s="1">
        <v>216.8</v>
      </c>
      <c r="N22" s="1">
        <v>1.94</v>
      </c>
      <c r="O22" s="1">
        <v>1.44</v>
      </c>
      <c r="P22" s="1">
        <v>6</v>
      </c>
      <c r="Q22" s="1">
        <v>11.6</v>
      </c>
      <c r="R22" s="1">
        <v>26.4</v>
      </c>
      <c r="S22" s="1">
        <v>110.4</v>
      </c>
      <c r="T22" s="1">
        <v>0.75</v>
      </c>
      <c r="U22" s="1">
        <v>4.2</v>
      </c>
      <c r="V22" s="1">
        <v>5.69</v>
      </c>
      <c r="W22" s="1">
        <v>5.44</v>
      </c>
      <c r="X22" s="1">
        <v>45.3</v>
      </c>
      <c r="Y22" s="1">
        <v>2.06</v>
      </c>
      <c r="Z22" s="1">
        <v>31.4</v>
      </c>
      <c r="AA22" s="1">
        <v>17</v>
      </c>
      <c r="AB22" s="1">
        <v>3.02</v>
      </c>
    </row>
    <row r="23" spans="1:28" ht="30">
      <c r="A23" s="3">
        <v>22</v>
      </c>
      <c r="B23" s="2" t="s">
        <v>59</v>
      </c>
      <c r="C23" s="1">
        <v>16</v>
      </c>
      <c r="D23" s="1">
        <v>23.6</v>
      </c>
      <c r="E23" s="1">
        <v>389.3</v>
      </c>
      <c r="F23" s="1">
        <v>65.7</v>
      </c>
      <c r="G23" s="1">
        <v>5.9</v>
      </c>
      <c r="H23" s="1">
        <v>1.69</v>
      </c>
      <c r="I23" s="1">
        <v>0.81</v>
      </c>
      <c r="J23" s="1">
        <v>20.399999999999999</v>
      </c>
      <c r="K23" s="1">
        <v>22.9</v>
      </c>
      <c r="L23" s="1">
        <v>36.1</v>
      </c>
      <c r="M23" s="1">
        <v>261.7</v>
      </c>
      <c r="N23" s="1">
        <v>1.44</v>
      </c>
      <c r="O23" s="1">
        <v>0.88</v>
      </c>
      <c r="P23" s="1">
        <v>6.9</v>
      </c>
      <c r="Q23" s="1">
        <v>12.9</v>
      </c>
      <c r="R23" s="1">
        <v>27.8</v>
      </c>
      <c r="S23" s="1">
        <v>127.6</v>
      </c>
      <c r="T23" s="1">
        <v>0.94</v>
      </c>
      <c r="U23" s="1">
        <v>4.5999999999999996</v>
      </c>
      <c r="V23" s="1">
        <v>6.63</v>
      </c>
      <c r="W23" s="1">
        <v>6.5</v>
      </c>
      <c r="X23" s="1">
        <v>52.4</v>
      </c>
      <c r="Y23" s="1">
        <v>0.81</v>
      </c>
      <c r="Z23" s="1">
        <v>32.5</v>
      </c>
      <c r="AA23" s="1">
        <v>12.3</v>
      </c>
      <c r="AB23" s="1">
        <v>6.59</v>
      </c>
    </row>
    <row r="24" spans="1:28" ht="30">
      <c r="A24" s="3">
        <v>23</v>
      </c>
      <c r="B24" s="2" t="s">
        <v>42</v>
      </c>
      <c r="C24" s="1">
        <v>16</v>
      </c>
      <c r="D24" s="1">
        <v>24.3</v>
      </c>
      <c r="E24" s="1">
        <v>341.6</v>
      </c>
      <c r="F24" s="1">
        <v>63.1</v>
      </c>
      <c r="G24" s="1">
        <v>5.4</v>
      </c>
      <c r="H24" s="1">
        <v>1.31</v>
      </c>
      <c r="I24" s="1">
        <v>0.69</v>
      </c>
      <c r="J24" s="1">
        <v>19.600000000000001</v>
      </c>
      <c r="K24" s="1">
        <v>22.3</v>
      </c>
      <c r="L24" s="1">
        <v>33.4</v>
      </c>
      <c r="M24" s="1">
        <v>214.6</v>
      </c>
      <c r="N24" s="1">
        <v>1.38</v>
      </c>
      <c r="O24" s="1">
        <v>0.63</v>
      </c>
      <c r="P24" s="1">
        <v>6.1</v>
      </c>
      <c r="Q24" s="1">
        <v>11.9</v>
      </c>
      <c r="R24" s="1">
        <v>27.8</v>
      </c>
      <c r="S24" s="1">
        <v>127</v>
      </c>
      <c r="T24" s="1">
        <v>0.88</v>
      </c>
      <c r="U24" s="1">
        <v>4.5999999999999996</v>
      </c>
      <c r="V24" s="1">
        <v>6.94</v>
      </c>
      <c r="W24" s="1">
        <v>5.94</v>
      </c>
      <c r="X24" s="1">
        <v>50.8</v>
      </c>
      <c r="Y24" s="1">
        <v>0.81</v>
      </c>
      <c r="Z24" s="1">
        <v>37</v>
      </c>
      <c r="AA24" s="1">
        <v>10.5</v>
      </c>
      <c r="AB24" s="1">
        <v>4.71</v>
      </c>
    </row>
    <row r="25" spans="1:28" ht="30">
      <c r="A25" s="3">
        <v>24</v>
      </c>
      <c r="B25" s="2" t="s">
        <v>53</v>
      </c>
      <c r="C25" s="1">
        <v>16</v>
      </c>
      <c r="D25" s="1">
        <v>24.7</v>
      </c>
      <c r="E25" s="1">
        <v>332</v>
      </c>
      <c r="F25" s="1">
        <v>59.8</v>
      </c>
      <c r="G25" s="1">
        <v>5.6</v>
      </c>
      <c r="H25" s="1">
        <v>1.63</v>
      </c>
      <c r="I25" s="1">
        <v>0.63</v>
      </c>
      <c r="J25" s="1">
        <v>18.100000000000001</v>
      </c>
      <c r="K25" s="1">
        <v>20.399999999999999</v>
      </c>
      <c r="L25" s="1">
        <v>32.1</v>
      </c>
      <c r="M25" s="1">
        <v>216.8</v>
      </c>
      <c r="N25" s="1">
        <v>1.31</v>
      </c>
      <c r="O25" s="1">
        <v>1</v>
      </c>
      <c r="P25" s="1">
        <v>6.4</v>
      </c>
      <c r="Q25" s="1">
        <v>10.6</v>
      </c>
      <c r="R25" s="1">
        <v>26</v>
      </c>
      <c r="S25" s="1">
        <v>115.2</v>
      </c>
      <c r="T25" s="1">
        <v>0.94</v>
      </c>
      <c r="U25" s="1">
        <v>4.4000000000000004</v>
      </c>
      <c r="V25" s="1">
        <v>6.06</v>
      </c>
      <c r="W25" s="1">
        <v>5.94</v>
      </c>
      <c r="X25" s="1">
        <v>48.5</v>
      </c>
      <c r="Y25" s="1">
        <v>1.44</v>
      </c>
      <c r="Z25" s="1">
        <v>35.200000000000003</v>
      </c>
      <c r="AA25" s="1">
        <v>13.2</v>
      </c>
      <c r="AB25" s="1">
        <v>4.16</v>
      </c>
    </row>
    <row r="26" spans="1:28" ht="30">
      <c r="A26" s="3">
        <v>25</v>
      </c>
      <c r="B26" s="2" t="s">
        <v>57</v>
      </c>
      <c r="C26" s="1">
        <v>16</v>
      </c>
      <c r="D26" s="1">
        <v>25.4</v>
      </c>
      <c r="E26" s="1">
        <v>368.6</v>
      </c>
      <c r="F26" s="1">
        <v>67.099999999999994</v>
      </c>
      <c r="G26" s="1">
        <v>5.5</v>
      </c>
      <c r="H26" s="1">
        <v>1.38</v>
      </c>
      <c r="I26" s="1">
        <v>0.63</v>
      </c>
      <c r="J26" s="1">
        <v>19.600000000000001</v>
      </c>
      <c r="K26" s="1">
        <v>21.2</v>
      </c>
      <c r="L26" s="1">
        <v>36.6</v>
      </c>
      <c r="M26" s="1">
        <v>249.6</v>
      </c>
      <c r="N26" s="1">
        <v>1.94</v>
      </c>
      <c r="O26" s="1">
        <v>0.75</v>
      </c>
      <c r="P26" s="1">
        <v>6.4</v>
      </c>
      <c r="Q26" s="1">
        <v>12.9</v>
      </c>
      <c r="R26" s="1">
        <v>28.3</v>
      </c>
      <c r="S26" s="1">
        <v>118.9</v>
      </c>
      <c r="T26" s="1">
        <v>0.81</v>
      </c>
      <c r="U26" s="1">
        <v>4.2</v>
      </c>
      <c r="V26" s="1">
        <v>5.69</v>
      </c>
      <c r="W26" s="1">
        <v>5.69</v>
      </c>
      <c r="X26" s="1">
        <v>44.1</v>
      </c>
      <c r="Y26" s="1">
        <v>1</v>
      </c>
      <c r="Z26" s="1">
        <v>35.9</v>
      </c>
      <c r="AA26" s="1">
        <v>9.9</v>
      </c>
      <c r="AB26" s="1">
        <v>3.76</v>
      </c>
    </row>
    <row r="27" spans="1:28" ht="30">
      <c r="A27" s="3">
        <v>26</v>
      </c>
      <c r="B27" s="2" t="s">
        <v>65</v>
      </c>
      <c r="C27" s="1">
        <v>16</v>
      </c>
      <c r="D27" s="1">
        <v>25.5</v>
      </c>
      <c r="E27" s="1">
        <v>335.9</v>
      </c>
      <c r="F27" s="1">
        <v>66.3</v>
      </c>
      <c r="G27" s="1">
        <v>5.0999999999999996</v>
      </c>
      <c r="H27" s="1">
        <v>1.81</v>
      </c>
      <c r="I27" s="1">
        <v>0.75</v>
      </c>
      <c r="J27" s="1">
        <v>20.5</v>
      </c>
      <c r="K27" s="1">
        <v>20.399999999999999</v>
      </c>
      <c r="L27" s="1">
        <v>32.9</v>
      </c>
      <c r="M27" s="1">
        <v>212.1</v>
      </c>
      <c r="N27" s="1">
        <v>1.19</v>
      </c>
      <c r="O27" s="1">
        <v>1.06</v>
      </c>
      <c r="P27" s="1">
        <v>6.1</v>
      </c>
      <c r="Q27" s="1">
        <v>11</v>
      </c>
      <c r="R27" s="1">
        <v>31.4</v>
      </c>
      <c r="S27" s="1">
        <v>123.8</v>
      </c>
      <c r="T27" s="1">
        <v>1.25</v>
      </c>
      <c r="U27" s="1">
        <v>3.9</v>
      </c>
      <c r="V27" s="1">
        <v>7.56</v>
      </c>
      <c r="W27" s="1">
        <v>5.63</v>
      </c>
      <c r="X27" s="1">
        <v>47.8</v>
      </c>
      <c r="Y27" s="1">
        <v>1.94</v>
      </c>
      <c r="Z27" s="1">
        <v>35.200000000000003</v>
      </c>
      <c r="AA27" s="1">
        <v>14.3</v>
      </c>
      <c r="AB27" s="1">
        <v>6.02</v>
      </c>
    </row>
    <row r="28" spans="1:28" ht="30">
      <c r="A28" s="3">
        <v>27</v>
      </c>
      <c r="B28" s="2" t="s">
        <v>38</v>
      </c>
      <c r="C28" s="1">
        <v>16</v>
      </c>
      <c r="D28" s="1">
        <v>26.2</v>
      </c>
      <c r="E28" s="1">
        <v>371.8</v>
      </c>
      <c r="F28" s="1">
        <v>59.3</v>
      </c>
      <c r="G28" s="1">
        <v>6.3</v>
      </c>
      <c r="H28" s="1">
        <v>1.1299999999999999</v>
      </c>
      <c r="I28" s="1">
        <v>0.31</v>
      </c>
      <c r="J28" s="1">
        <v>19.8</v>
      </c>
      <c r="K28" s="1">
        <v>20.6</v>
      </c>
      <c r="L28" s="1">
        <v>31.6</v>
      </c>
      <c r="M28" s="1">
        <v>250.3</v>
      </c>
      <c r="N28" s="1">
        <v>1.75</v>
      </c>
      <c r="O28" s="1">
        <v>0.81</v>
      </c>
      <c r="P28" s="1">
        <v>7.5</v>
      </c>
      <c r="Q28" s="1">
        <v>12.3</v>
      </c>
      <c r="R28" s="1">
        <v>26</v>
      </c>
      <c r="S28" s="1">
        <v>121.6</v>
      </c>
      <c r="T28" s="1">
        <v>1.19</v>
      </c>
      <c r="U28" s="1">
        <v>4.7</v>
      </c>
      <c r="V28" s="1">
        <v>6.13</v>
      </c>
      <c r="W28" s="1">
        <v>5.31</v>
      </c>
      <c r="X28" s="1">
        <v>46.8</v>
      </c>
      <c r="Y28" s="1">
        <v>1.31</v>
      </c>
      <c r="Z28" s="1">
        <v>40.200000000000003</v>
      </c>
      <c r="AA28" s="1">
        <v>9.8000000000000007</v>
      </c>
      <c r="AB28" s="1">
        <v>-1.19</v>
      </c>
    </row>
    <row r="29" spans="1:28">
      <c r="A29" s="3">
        <v>28</v>
      </c>
      <c r="B29" s="2" t="s">
        <v>62</v>
      </c>
      <c r="C29" s="1">
        <v>16</v>
      </c>
      <c r="D29" s="1">
        <v>26.6</v>
      </c>
      <c r="E29" s="1">
        <v>361.6</v>
      </c>
      <c r="F29" s="1">
        <v>66.900000000000006</v>
      </c>
      <c r="G29" s="1">
        <v>5.4</v>
      </c>
      <c r="H29" s="1">
        <v>1.38</v>
      </c>
      <c r="I29" s="1">
        <v>0.69</v>
      </c>
      <c r="J29" s="1">
        <v>20.9</v>
      </c>
      <c r="K29" s="1">
        <v>18.399999999999999</v>
      </c>
      <c r="L29" s="1">
        <v>29.6</v>
      </c>
      <c r="M29" s="1">
        <v>192</v>
      </c>
      <c r="N29" s="1">
        <v>1.75</v>
      </c>
      <c r="O29" s="1">
        <v>0.69</v>
      </c>
      <c r="P29" s="1">
        <v>6.1</v>
      </c>
      <c r="Q29" s="1">
        <v>11.2</v>
      </c>
      <c r="R29" s="1">
        <v>35.700000000000003</v>
      </c>
      <c r="S29" s="1">
        <v>169.6</v>
      </c>
      <c r="T29" s="1">
        <v>1.1299999999999999</v>
      </c>
      <c r="U29" s="1">
        <v>4.8</v>
      </c>
      <c r="V29" s="1">
        <v>8.6300000000000008</v>
      </c>
      <c r="W29" s="1">
        <v>5.31</v>
      </c>
      <c r="X29" s="1">
        <v>39.6</v>
      </c>
      <c r="Y29" s="1">
        <v>1.1299999999999999</v>
      </c>
      <c r="Z29" s="1">
        <v>39.299999999999997</v>
      </c>
      <c r="AA29" s="1">
        <v>10.5</v>
      </c>
      <c r="AB29" s="1">
        <v>4.71</v>
      </c>
    </row>
    <row r="30" spans="1:28" ht="30">
      <c r="A30" s="3">
        <v>29</v>
      </c>
      <c r="B30" s="2" t="s">
        <v>43</v>
      </c>
      <c r="C30" s="1">
        <v>16</v>
      </c>
      <c r="D30" s="1">
        <v>26.7</v>
      </c>
      <c r="E30" s="1">
        <v>376.9</v>
      </c>
      <c r="F30" s="1">
        <v>63.1</v>
      </c>
      <c r="G30" s="1">
        <v>6</v>
      </c>
      <c r="H30" s="1">
        <v>1.1299999999999999</v>
      </c>
      <c r="I30" s="1">
        <v>0.31</v>
      </c>
      <c r="J30" s="1">
        <v>22</v>
      </c>
      <c r="K30" s="1">
        <v>22.1</v>
      </c>
      <c r="L30" s="1">
        <v>34.200000000000003</v>
      </c>
      <c r="M30" s="1">
        <v>267.5</v>
      </c>
      <c r="N30" s="1">
        <v>2.06</v>
      </c>
      <c r="O30" s="1">
        <v>0.81</v>
      </c>
      <c r="P30" s="1">
        <v>7.4</v>
      </c>
      <c r="Q30" s="1">
        <v>13.2</v>
      </c>
      <c r="R30" s="1">
        <v>27.1</v>
      </c>
      <c r="S30" s="1">
        <v>109.4</v>
      </c>
      <c r="T30" s="1">
        <v>1</v>
      </c>
      <c r="U30" s="1">
        <v>4</v>
      </c>
      <c r="V30" s="1">
        <v>7.06</v>
      </c>
      <c r="W30" s="1">
        <v>6.56</v>
      </c>
      <c r="X30" s="1">
        <v>53.2</v>
      </c>
      <c r="Y30" s="1">
        <v>1.75</v>
      </c>
      <c r="Z30" s="1">
        <v>40.200000000000003</v>
      </c>
      <c r="AA30" s="1">
        <v>10.3</v>
      </c>
      <c r="AB30" s="1">
        <v>-2.02</v>
      </c>
    </row>
    <row r="31" spans="1:28" ht="30">
      <c r="A31" s="3">
        <v>30</v>
      </c>
      <c r="B31" s="2" t="s">
        <v>55</v>
      </c>
      <c r="C31" s="1">
        <v>16</v>
      </c>
      <c r="D31" s="1">
        <v>27.1</v>
      </c>
      <c r="E31" s="1">
        <v>373.6</v>
      </c>
      <c r="F31" s="1">
        <v>68.3</v>
      </c>
      <c r="G31" s="1">
        <v>5.5</v>
      </c>
      <c r="H31" s="1">
        <v>1.88</v>
      </c>
      <c r="I31" s="1">
        <v>0.81</v>
      </c>
      <c r="J31" s="1">
        <v>21.2</v>
      </c>
      <c r="K31" s="1">
        <v>20.3</v>
      </c>
      <c r="L31" s="1">
        <v>33.299999999999997</v>
      </c>
      <c r="M31" s="1">
        <v>228.4</v>
      </c>
      <c r="N31" s="1">
        <v>1.38</v>
      </c>
      <c r="O31" s="1">
        <v>1.06</v>
      </c>
      <c r="P31" s="1">
        <v>6.5</v>
      </c>
      <c r="Q31" s="1">
        <v>11.1</v>
      </c>
      <c r="R31" s="1">
        <v>32.9</v>
      </c>
      <c r="S31" s="1">
        <v>145.19999999999999</v>
      </c>
      <c r="T31" s="1">
        <v>1.19</v>
      </c>
      <c r="U31" s="1">
        <v>4.4000000000000004</v>
      </c>
      <c r="V31" s="1">
        <v>7.69</v>
      </c>
      <c r="W31" s="1">
        <v>6.75</v>
      </c>
      <c r="X31" s="1">
        <v>55.9</v>
      </c>
      <c r="Y31" s="1">
        <v>2.38</v>
      </c>
      <c r="Z31" s="1">
        <v>39.700000000000003</v>
      </c>
      <c r="AA31" s="1">
        <v>13.2</v>
      </c>
      <c r="AB31" s="1">
        <v>6.85</v>
      </c>
    </row>
    <row r="32" spans="1:28" ht="30">
      <c r="A32" s="3">
        <v>31</v>
      </c>
      <c r="B32" s="2" t="s">
        <v>60</v>
      </c>
      <c r="C32" s="1">
        <v>16</v>
      </c>
      <c r="D32" s="1">
        <v>27.3</v>
      </c>
      <c r="E32" s="1">
        <v>351.8</v>
      </c>
      <c r="F32" s="1">
        <v>61.1</v>
      </c>
      <c r="G32" s="1">
        <v>5.8</v>
      </c>
      <c r="H32" s="1">
        <v>1.88</v>
      </c>
      <c r="I32" s="1">
        <v>0.63</v>
      </c>
      <c r="J32" s="1">
        <v>19.3</v>
      </c>
      <c r="K32" s="1">
        <v>21.8</v>
      </c>
      <c r="L32" s="1">
        <v>33.799999999999997</v>
      </c>
      <c r="M32" s="1">
        <v>243.4</v>
      </c>
      <c r="N32" s="1">
        <v>2.06</v>
      </c>
      <c r="O32" s="1">
        <v>1.25</v>
      </c>
      <c r="P32" s="1">
        <v>6.8</v>
      </c>
      <c r="Q32" s="1">
        <v>12.5</v>
      </c>
      <c r="R32" s="1">
        <v>25.1</v>
      </c>
      <c r="S32" s="1">
        <v>108.4</v>
      </c>
      <c r="T32" s="1">
        <v>0.69</v>
      </c>
      <c r="U32" s="1">
        <v>4.3</v>
      </c>
      <c r="V32" s="1">
        <v>5.25</v>
      </c>
      <c r="W32" s="1">
        <v>4.9400000000000004</v>
      </c>
      <c r="X32" s="1">
        <v>40.1</v>
      </c>
      <c r="Y32" s="1">
        <v>1.56</v>
      </c>
      <c r="Z32" s="1">
        <v>36.700000000000003</v>
      </c>
      <c r="AA32" s="1">
        <v>15.4</v>
      </c>
      <c r="AB32" s="1">
        <v>0.69</v>
      </c>
    </row>
    <row r="33" spans="1:28" ht="30">
      <c r="A33" s="3">
        <v>32</v>
      </c>
      <c r="B33" s="2" t="s">
        <v>44</v>
      </c>
      <c r="C33" s="1">
        <v>16</v>
      </c>
      <c r="D33" s="1">
        <v>29.4</v>
      </c>
      <c r="E33" s="1">
        <v>390.8</v>
      </c>
      <c r="F33" s="1">
        <v>66</v>
      </c>
      <c r="G33" s="1">
        <v>5.9</v>
      </c>
      <c r="H33" s="1">
        <v>1.1299999999999999</v>
      </c>
      <c r="I33" s="1">
        <v>0.5</v>
      </c>
      <c r="J33" s="1">
        <v>20.9</v>
      </c>
      <c r="K33" s="1">
        <v>18.600000000000001</v>
      </c>
      <c r="L33" s="1">
        <v>31.4</v>
      </c>
      <c r="M33" s="1">
        <v>236.3</v>
      </c>
      <c r="N33" s="1">
        <v>1.63</v>
      </c>
      <c r="O33" s="1">
        <v>0.63</v>
      </c>
      <c r="P33" s="1">
        <v>7.2</v>
      </c>
      <c r="Q33" s="1">
        <v>11.5</v>
      </c>
      <c r="R33" s="1">
        <v>33.200000000000003</v>
      </c>
      <c r="S33" s="1">
        <v>154.6</v>
      </c>
      <c r="T33" s="1">
        <v>1.63</v>
      </c>
      <c r="U33" s="1">
        <v>4.7</v>
      </c>
      <c r="V33" s="1">
        <v>7.88</v>
      </c>
      <c r="W33" s="1">
        <v>6.13</v>
      </c>
      <c r="X33" s="1">
        <v>57.6</v>
      </c>
      <c r="Y33" s="1">
        <v>1.5</v>
      </c>
      <c r="Z33" s="1">
        <v>40.700000000000003</v>
      </c>
      <c r="AA33" s="1">
        <v>8</v>
      </c>
      <c r="AB33" s="1">
        <v>-3.05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3"/>
  <sheetViews>
    <sheetView topLeftCell="A29" workbookViewId="0">
      <selection activeCell="C46" sqref="C35:G46"/>
    </sheetView>
  </sheetViews>
  <sheetFormatPr baseColWidth="10" defaultRowHeight="16"/>
  <cols>
    <col min="1" max="1" width="3" bestFit="1" customWidth="1"/>
    <col min="2" max="2" width="10.33203125" bestFit="1" customWidth="1"/>
    <col min="3" max="3" width="12.1640625" bestFit="1" customWidth="1"/>
    <col min="4" max="4" width="10.1640625" customWidth="1"/>
    <col min="5" max="7" width="12.1640625" bestFit="1" customWidth="1"/>
    <col min="8" max="9" width="4.1640625" bestFit="1" customWidth="1"/>
    <col min="10" max="12" width="5" bestFit="1" customWidth="1"/>
    <col min="13" max="13" width="5.83203125" bestFit="1" customWidth="1"/>
    <col min="14" max="15" width="4.1640625" bestFit="1" customWidth="1"/>
    <col min="16" max="16" width="5.1640625" bestFit="1" customWidth="1"/>
    <col min="17" max="18" width="5" bestFit="1" customWidth="1"/>
    <col min="19" max="19" width="5.83203125" bestFit="1" customWidth="1"/>
    <col min="20" max="21" width="4.1640625" bestFit="1" customWidth="1"/>
    <col min="22" max="22" width="4.5" bestFit="1" customWidth="1"/>
    <col min="23" max="23" width="4.1640625" bestFit="1" customWidth="1"/>
    <col min="24" max="24" width="5" bestFit="1" customWidth="1"/>
    <col min="25" max="25" width="5.1640625" bestFit="1" customWidth="1"/>
    <col min="26" max="27" width="5" bestFit="1" customWidth="1"/>
    <col min="28" max="28" width="6.6640625" bestFit="1" customWidth="1"/>
  </cols>
  <sheetData>
    <row r="1" spans="1:28">
      <c r="A1" s="3" t="s">
        <v>70</v>
      </c>
      <c r="B1" s="3" t="s">
        <v>0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11</v>
      </c>
      <c r="M1" s="3" t="s">
        <v>22</v>
      </c>
      <c r="N1" s="3" t="s">
        <v>29</v>
      </c>
      <c r="O1" s="3" t="s">
        <v>30</v>
      </c>
      <c r="P1" s="3" t="s">
        <v>31</v>
      </c>
      <c r="Q1" s="3" t="s">
        <v>27</v>
      </c>
      <c r="R1" s="3" t="s">
        <v>11</v>
      </c>
      <c r="S1" s="3" t="s">
        <v>22</v>
      </c>
      <c r="T1" s="3" t="s">
        <v>29</v>
      </c>
      <c r="U1" s="3" t="s">
        <v>32</v>
      </c>
      <c r="V1" s="3" t="s">
        <v>27</v>
      </c>
      <c r="W1" s="3" t="s">
        <v>33</v>
      </c>
      <c r="X1" s="3" t="s">
        <v>22</v>
      </c>
      <c r="Y1" s="3" t="s">
        <v>34</v>
      </c>
      <c r="Z1" s="3" t="s">
        <v>35</v>
      </c>
      <c r="AA1" s="3" t="s">
        <v>36</v>
      </c>
      <c r="AB1" s="3" t="s">
        <v>37</v>
      </c>
    </row>
    <row r="2" spans="1:28" ht="30">
      <c r="A2" s="3">
        <v>1</v>
      </c>
      <c r="B2" s="2" t="s">
        <v>49</v>
      </c>
      <c r="C2" s="1">
        <v>16</v>
      </c>
      <c r="D2" s="1">
        <v>14.1</v>
      </c>
      <c r="E2" s="1">
        <v>275.89999999999998</v>
      </c>
      <c r="F2" s="1">
        <v>59.3</v>
      </c>
      <c r="G2" s="1">
        <v>4.7</v>
      </c>
      <c r="H2" s="1">
        <v>2.25</v>
      </c>
      <c r="I2" s="1">
        <v>0.69</v>
      </c>
      <c r="J2" s="1">
        <v>16.3</v>
      </c>
      <c r="K2" s="1">
        <v>18.899999999999999</v>
      </c>
      <c r="L2" s="1">
        <v>33.5</v>
      </c>
      <c r="M2" s="1">
        <v>180.4</v>
      </c>
      <c r="N2" s="1">
        <v>0.81</v>
      </c>
      <c r="O2" s="1">
        <v>1.56</v>
      </c>
      <c r="P2" s="1">
        <v>5</v>
      </c>
      <c r="Q2" s="1">
        <v>9.3800000000000008</v>
      </c>
      <c r="R2" s="1">
        <v>22.8</v>
      </c>
      <c r="S2" s="1">
        <v>95.5</v>
      </c>
      <c r="T2" s="1">
        <v>0.44</v>
      </c>
      <c r="U2" s="1">
        <v>4.2</v>
      </c>
      <c r="V2" s="1">
        <v>4.5</v>
      </c>
      <c r="W2" s="1">
        <v>6.69</v>
      </c>
      <c r="X2" s="1">
        <v>57.5</v>
      </c>
      <c r="Y2" s="1">
        <v>2.44</v>
      </c>
      <c r="Z2" s="1">
        <v>19.399999999999999</v>
      </c>
      <c r="AA2" s="2">
        <v>17.3</v>
      </c>
      <c r="AB2" s="2">
        <v>10.4</v>
      </c>
    </row>
    <row r="3" spans="1:28">
      <c r="A3" s="3">
        <v>2</v>
      </c>
      <c r="B3" s="2" t="s">
        <v>62</v>
      </c>
      <c r="C3" s="1">
        <v>16</v>
      </c>
      <c r="D3" s="1">
        <v>16.2</v>
      </c>
      <c r="E3" s="1">
        <v>298.3</v>
      </c>
      <c r="F3" s="1">
        <v>61.6</v>
      </c>
      <c r="G3" s="1">
        <v>4.8</v>
      </c>
      <c r="H3" s="1">
        <v>1.44</v>
      </c>
      <c r="I3" s="1">
        <v>0.56000000000000005</v>
      </c>
      <c r="J3" s="1">
        <v>18.399999999999999</v>
      </c>
      <c r="K3" s="1">
        <v>21.8</v>
      </c>
      <c r="L3" s="1">
        <v>34.6</v>
      </c>
      <c r="M3" s="1">
        <v>195.2</v>
      </c>
      <c r="N3" s="1">
        <v>0.94</v>
      </c>
      <c r="O3" s="1">
        <v>0.88</v>
      </c>
      <c r="P3" s="1">
        <v>5.2</v>
      </c>
      <c r="Q3" s="1">
        <v>10.6</v>
      </c>
      <c r="R3" s="1">
        <v>24.3</v>
      </c>
      <c r="S3" s="1">
        <v>103.1</v>
      </c>
      <c r="T3" s="1">
        <v>0.75</v>
      </c>
      <c r="U3" s="1">
        <v>4.3</v>
      </c>
      <c r="V3" s="1">
        <v>5.81</v>
      </c>
      <c r="W3" s="1">
        <v>5.88</v>
      </c>
      <c r="X3" s="1">
        <v>50.9</v>
      </c>
      <c r="Y3" s="1">
        <v>2.06</v>
      </c>
      <c r="Z3" s="1">
        <v>23.6</v>
      </c>
      <c r="AA3" s="2">
        <v>12.4</v>
      </c>
      <c r="AB3" s="2">
        <v>2.4900000000000002</v>
      </c>
    </row>
    <row r="4" spans="1:28" ht="30">
      <c r="A4" s="3">
        <v>3</v>
      </c>
      <c r="B4" s="2" t="s">
        <v>40</v>
      </c>
      <c r="C4" s="1">
        <v>16</v>
      </c>
      <c r="D4" s="1">
        <v>17.600000000000001</v>
      </c>
      <c r="E4" s="1">
        <v>300.60000000000002</v>
      </c>
      <c r="F4" s="1">
        <v>57.6</v>
      </c>
      <c r="G4" s="1">
        <v>5.2</v>
      </c>
      <c r="H4" s="1">
        <v>1.56</v>
      </c>
      <c r="I4" s="1">
        <v>0.75</v>
      </c>
      <c r="J4" s="1">
        <v>17.3</v>
      </c>
      <c r="K4" s="1">
        <v>19.899999999999999</v>
      </c>
      <c r="L4" s="1">
        <v>34</v>
      </c>
      <c r="M4" s="1">
        <v>207.2</v>
      </c>
      <c r="N4" s="1">
        <v>0.94</v>
      </c>
      <c r="O4" s="1">
        <v>0.81</v>
      </c>
      <c r="P4" s="1">
        <v>5.7</v>
      </c>
      <c r="Q4" s="1">
        <v>10.199999999999999</v>
      </c>
      <c r="R4" s="1">
        <v>21.3</v>
      </c>
      <c r="S4" s="1">
        <v>93.4</v>
      </c>
      <c r="T4" s="1">
        <v>0.75</v>
      </c>
      <c r="U4" s="1">
        <v>4.4000000000000004</v>
      </c>
      <c r="V4" s="1">
        <v>4.63</v>
      </c>
      <c r="W4" s="1">
        <v>6.06</v>
      </c>
      <c r="X4" s="1">
        <v>49.7</v>
      </c>
      <c r="Y4" s="1">
        <v>2.44</v>
      </c>
      <c r="Z4" s="1">
        <v>32.9</v>
      </c>
      <c r="AA4" s="2">
        <v>14.6</v>
      </c>
      <c r="AB4" s="2">
        <v>1.04</v>
      </c>
    </row>
    <row r="5" spans="1:28">
      <c r="A5" s="3">
        <v>4</v>
      </c>
      <c r="B5" s="2" t="s">
        <v>50</v>
      </c>
      <c r="C5" s="1">
        <v>16</v>
      </c>
      <c r="D5" s="1">
        <v>18.600000000000001</v>
      </c>
      <c r="E5" s="1">
        <v>324.10000000000002</v>
      </c>
      <c r="F5" s="1">
        <v>63.6</v>
      </c>
      <c r="G5" s="1">
        <v>5.0999999999999996</v>
      </c>
      <c r="H5" s="1">
        <v>1.19</v>
      </c>
      <c r="I5" s="1">
        <v>0.56000000000000005</v>
      </c>
      <c r="J5" s="1">
        <v>19.100000000000001</v>
      </c>
      <c r="K5" s="1">
        <v>22.6</v>
      </c>
      <c r="L5" s="1">
        <v>35.700000000000003</v>
      </c>
      <c r="M5" s="1">
        <v>222.1</v>
      </c>
      <c r="N5" s="1">
        <v>1.06</v>
      </c>
      <c r="O5" s="1">
        <v>0.63</v>
      </c>
      <c r="P5" s="1">
        <v>5.9</v>
      </c>
      <c r="Q5" s="1">
        <v>11.9</v>
      </c>
      <c r="R5" s="1">
        <v>25.9</v>
      </c>
      <c r="S5" s="1">
        <v>102</v>
      </c>
      <c r="T5" s="1">
        <v>1</v>
      </c>
      <c r="U5" s="1">
        <v>3.9</v>
      </c>
      <c r="V5" s="1">
        <v>5.38</v>
      </c>
      <c r="W5" s="1">
        <v>7.06</v>
      </c>
      <c r="X5" s="1">
        <v>57.7</v>
      </c>
      <c r="Y5" s="1">
        <v>1.88</v>
      </c>
      <c r="Z5" s="1">
        <v>31.3</v>
      </c>
      <c r="AA5" s="2">
        <v>10.8</v>
      </c>
      <c r="AB5" s="2">
        <v>-0.26</v>
      </c>
    </row>
    <row r="6" spans="1:28" ht="30">
      <c r="A6" s="3">
        <v>5</v>
      </c>
      <c r="B6" s="2" t="s">
        <v>46</v>
      </c>
      <c r="C6" s="1">
        <v>16</v>
      </c>
      <c r="D6" s="1">
        <v>18.899999999999999</v>
      </c>
      <c r="E6" s="1">
        <v>341.6</v>
      </c>
      <c r="F6" s="1">
        <v>65.8</v>
      </c>
      <c r="G6" s="1">
        <v>5.2</v>
      </c>
      <c r="H6" s="1">
        <v>1.94</v>
      </c>
      <c r="I6" s="1">
        <v>0.88</v>
      </c>
      <c r="J6" s="1">
        <v>20.3</v>
      </c>
      <c r="K6" s="1">
        <v>24.6</v>
      </c>
      <c r="L6" s="1">
        <v>37.6</v>
      </c>
      <c r="M6" s="1">
        <v>233.6</v>
      </c>
      <c r="N6" s="1">
        <v>1.44</v>
      </c>
      <c r="O6" s="1">
        <v>1.06</v>
      </c>
      <c r="P6" s="1">
        <v>5.8</v>
      </c>
      <c r="Q6" s="1">
        <v>13.4</v>
      </c>
      <c r="R6" s="1">
        <v>25.3</v>
      </c>
      <c r="S6" s="1">
        <v>108</v>
      </c>
      <c r="T6" s="1">
        <v>0.5</v>
      </c>
      <c r="U6" s="1">
        <v>4.3</v>
      </c>
      <c r="V6" s="1">
        <v>4.88</v>
      </c>
      <c r="W6" s="1">
        <v>5.19</v>
      </c>
      <c r="X6" s="1">
        <v>44.6</v>
      </c>
      <c r="Y6" s="1">
        <v>1.94</v>
      </c>
      <c r="Z6" s="1">
        <v>34.5</v>
      </c>
      <c r="AA6" s="2">
        <v>17</v>
      </c>
      <c r="AB6" s="2">
        <v>-0.49</v>
      </c>
    </row>
    <row r="7" spans="1:28" ht="30">
      <c r="A7" s="3">
        <v>6</v>
      </c>
      <c r="B7" s="2" t="s">
        <v>51</v>
      </c>
      <c r="C7" s="1">
        <v>16</v>
      </c>
      <c r="D7" s="1">
        <v>18.899999999999999</v>
      </c>
      <c r="E7" s="1">
        <v>304.10000000000002</v>
      </c>
      <c r="F7" s="1">
        <v>64.400000000000006</v>
      </c>
      <c r="G7" s="1">
        <v>4.7</v>
      </c>
      <c r="H7" s="1">
        <v>2.38</v>
      </c>
      <c r="I7" s="1">
        <v>1.1299999999999999</v>
      </c>
      <c r="J7" s="1">
        <v>19</v>
      </c>
      <c r="K7" s="1">
        <v>19.600000000000001</v>
      </c>
      <c r="L7" s="1">
        <v>32.1</v>
      </c>
      <c r="M7" s="1">
        <v>194.6</v>
      </c>
      <c r="N7" s="1">
        <v>1.44</v>
      </c>
      <c r="O7" s="1">
        <v>1.25</v>
      </c>
      <c r="P7" s="1">
        <v>5.5</v>
      </c>
      <c r="Q7" s="1">
        <v>10.3</v>
      </c>
      <c r="R7" s="1">
        <v>28.9</v>
      </c>
      <c r="S7" s="1">
        <v>109.6</v>
      </c>
      <c r="T7" s="1">
        <v>0.44</v>
      </c>
      <c r="U7" s="1">
        <v>3.8</v>
      </c>
      <c r="V7" s="1">
        <v>6.88</v>
      </c>
      <c r="W7" s="1">
        <v>7.19</v>
      </c>
      <c r="X7" s="1">
        <v>69.900000000000006</v>
      </c>
      <c r="Y7" s="1">
        <v>1.88</v>
      </c>
      <c r="Z7" s="1">
        <v>29.9</v>
      </c>
      <c r="AA7" s="2">
        <v>19</v>
      </c>
      <c r="AB7" s="2">
        <v>5.36</v>
      </c>
    </row>
    <row r="8" spans="1:28" ht="30">
      <c r="A8" s="3">
        <v>7</v>
      </c>
      <c r="B8" s="2" t="s">
        <v>69</v>
      </c>
      <c r="C8" s="1">
        <v>16</v>
      </c>
      <c r="D8" s="1">
        <v>19.3</v>
      </c>
      <c r="E8" s="1">
        <v>349.6</v>
      </c>
      <c r="F8" s="1">
        <v>65.2</v>
      </c>
      <c r="G8" s="1">
        <v>5.4</v>
      </c>
      <c r="H8" s="1">
        <v>1.44</v>
      </c>
      <c r="I8" s="1">
        <v>0.44</v>
      </c>
      <c r="J8" s="1">
        <v>21.5</v>
      </c>
      <c r="K8" s="1">
        <v>22</v>
      </c>
      <c r="L8" s="1">
        <v>36.4</v>
      </c>
      <c r="M8" s="1">
        <v>221.4</v>
      </c>
      <c r="N8" s="1">
        <v>1.31</v>
      </c>
      <c r="O8" s="1">
        <v>1</v>
      </c>
      <c r="P8" s="1">
        <v>5.7</v>
      </c>
      <c r="Q8" s="1">
        <v>11.9</v>
      </c>
      <c r="R8" s="1">
        <v>26</v>
      </c>
      <c r="S8" s="1">
        <v>128.19999999999999</v>
      </c>
      <c r="T8" s="1">
        <v>0.88</v>
      </c>
      <c r="U8" s="1">
        <v>4.9000000000000004</v>
      </c>
      <c r="V8" s="1">
        <v>7.19</v>
      </c>
      <c r="W8" s="1">
        <v>7.25</v>
      </c>
      <c r="X8" s="1">
        <v>52.8</v>
      </c>
      <c r="Y8" s="1">
        <v>2.44</v>
      </c>
      <c r="Z8" s="1">
        <v>34.6</v>
      </c>
      <c r="AA8" s="2">
        <v>13.6</v>
      </c>
      <c r="AB8" s="2">
        <v>-3.78</v>
      </c>
    </row>
    <row r="9" spans="1:28" ht="30">
      <c r="A9" s="3">
        <v>8</v>
      </c>
      <c r="B9" s="2" t="s">
        <v>52</v>
      </c>
      <c r="C9" s="1">
        <v>16</v>
      </c>
      <c r="D9" s="1">
        <v>19.399999999999999</v>
      </c>
      <c r="E9" s="1">
        <v>281.8</v>
      </c>
      <c r="F9" s="1">
        <v>60.5</v>
      </c>
      <c r="G9" s="1">
        <v>4.7</v>
      </c>
      <c r="H9" s="1">
        <v>1.69</v>
      </c>
      <c r="I9" s="1">
        <v>0.94</v>
      </c>
      <c r="J9" s="1">
        <v>17.8</v>
      </c>
      <c r="K9" s="1">
        <v>19.899999999999999</v>
      </c>
      <c r="L9" s="1">
        <v>32.4</v>
      </c>
      <c r="M9" s="1">
        <v>169.2</v>
      </c>
      <c r="N9" s="1">
        <v>1.44</v>
      </c>
      <c r="O9" s="1">
        <v>0.75</v>
      </c>
      <c r="P9" s="1">
        <v>4.8</v>
      </c>
      <c r="Q9" s="1">
        <v>9.3800000000000008</v>
      </c>
      <c r="R9" s="1">
        <v>25.1</v>
      </c>
      <c r="S9" s="1">
        <v>112.6</v>
      </c>
      <c r="T9" s="1">
        <v>0.69</v>
      </c>
      <c r="U9" s="1">
        <v>4.5</v>
      </c>
      <c r="V9" s="1">
        <v>6.56</v>
      </c>
      <c r="W9" s="1">
        <v>7.25</v>
      </c>
      <c r="X9" s="1">
        <v>59.8</v>
      </c>
      <c r="Y9" s="1">
        <v>1.88</v>
      </c>
      <c r="Z9" s="1">
        <v>29</v>
      </c>
      <c r="AA9" s="1">
        <v>14.2</v>
      </c>
      <c r="AB9" s="1">
        <v>6</v>
      </c>
    </row>
    <row r="10" spans="1:28" ht="30">
      <c r="A10" s="3">
        <v>9</v>
      </c>
      <c r="B10" s="2" t="s">
        <v>45</v>
      </c>
      <c r="C10" s="1">
        <v>16</v>
      </c>
      <c r="D10" s="1">
        <v>19.600000000000001</v>
      </c>
      <c r="E10" s="1">
        <v>352.6</v>
      </c>
      <c r="F10" s="1">
        <v>62.4</v>
      </c>
      <c r="G10" s="1">
        <v>5.7</v>
      </c>
      <c r="H10" s="1">
        <v>1.56</v>
      </c>
      <c r="I10" s="1">
        <v>0.5</v>
      </c>
      <c r="J10" s="1">
        <v>19.399999999999999</v>
      </c>
      <c r="K10" s="1">
        <v>20.399999999999999</v>
      </c>
      <c r="L10" s="1">
        <v>34.1</v>
      </c>
      <c r="M10" s="1">
        <v>232.6</v>
      </c>
      <c r="N10" s="1">
        <v>1.19</v>
      </c>
      <c r="O10" s="1">
        <v>1.06</v>
      </c>
      <c r="P10" s="1">
        <v>6.3</v>
      </c>
      <c r="Q10" s="1">
        <v>11.9</v>
      </c>
      <c r="R10" s="1">
        <v>25.7</v>
      </c>
      <c r="S10" s="1">
        <v>120.1</v>
      </c>
      <c r="T10" s="1">
        <v>0.94</v>
      </c>
      <c r="U10" s="1">
        <v>4.7</v>
      </c>
      <c r="V10" s="1">
        <v>6.19</v>
      </c>
      <c r="W10" s="1">
        <v>6.06</v>
      </c>
      <c r="X10" s="1">
        <v>60.5</v>
      </c>
      <c r="Y10" s="1">
        <v>1.25</v>
      </c>
      <c r="Z10" s="1">
        <v>34.5</v>
      </c>
      <c r="AA10" s="1">
        <v>14.1</v>
      </c>
      <c r="AB10" s="1">
        <v>-3.98</v>
      </c>
    </row>
    <row r="11" spans="1:28" ht="30">
      <c r="A11" s="3">
        <v>10</v>
      </c>
      <c r="B11" s="2" t="s">
        <v>44</v>
      </c>
      <c r="C11" s="1">
        <v>16</v>
      </c>
      <c r="D11" s="1">
        <v>19.8</v>
      </c>
      <c r="E11" s="1">
        <v>337</v>
      </c>
      <c r="F11" s="1">
        <v>62.7</v>
      </c>
      <c r="G11" s="1">
        <v>5.4</v>
      </c>
      <c r="H11" s="1">
        <v>1.06</v>
      </c>
      <c r="I11" s="1">
        <v>0.44</v>
      </c>
      <c r="J11" s="1">
        <v>19.100000000000001</v>
      </c>
      <c r="K11" s="1">
        <v>21.8</v>
      </c>
      <c r="L11" s="1">
        <v>33.6</v>
      </c>
      <c r="M11" s="1">
        <v>225.6</v>
      </c>
      <c r="N11" s="1">
        <v>1.19</v>
      </c>
      <c r="O11" s="1">
        <v>0.63</v>
      </c>
      <c r="P11" s="1">
        <v>6.3</v>
      </c>
      <c r="Q11" s="1">
        <v>10.9</v>
      </c>
      <c r="R11" s="1">
        <v>26.6</v>
      </c>
      <c r="S11" s="1">
        <v>111.4</v>
      </c>
      <c r="T11" s="1">
        <v>0.56000000000000005</v>
      </c>
      <c r="U11" s="1">
        <v>4.2</v>
      </c>
      <c r="V11" s="1">
        <v>6</v>
      </c>
      <c r="W11" s="1">
        <v>7.56</v>
      </c>
      <c r="X11" s="1">
        <v>65.099999999999994</v>
      </c>
      <c r="Y11" s="1">
        <v>2.13</v>
      </c>
      <c r="Z11" s="1">
        <v>37.299999999999997</v>
      </c>
      <c r="AA11" s="1">
        <v>8.4</v>
      </c>
      <c r="AB11" s="1">
        <v>-2.25</v>
      </c>
    </row>
    <row r="12" spans="1:28" ht="30">
      <c r="A12" s="3">
        <v>11</v>
      </c>
      <c r="B12" s="2" t="s">
        <v>60</v>
      </c>
      <c r="C12" s="1">
        <v>16</v>
      </c>
      <c r="D12" s="1">
        <v>20.100000000000001</v>
      </c>
      <c r="E12" s="1">
        <v>327</v>
      </c>
      <c r="F12" s="1">
        <v>63.4</v>
      </c>
      <c r="G12" s="1">
        <v>5.2</v>
      </c>
      <c r="H12" s="1">
        <v>1.06</v>
      </c>
      <c r="I12" s="1">
        <v>0.63</v>
      </c>
      <c r="J12" s="1">
        <v>20.399999999999999</v>
      </c>
      <c r="K12" s="1">
        <v>23.1</v>
      </c>
      <c r="L12" s="1">
        <v>35.6</v>
      </c>
      <c r="M12" s="1">
        <v>223.5</v>
      </c>
      <c r="N12" s="1">
        <v>1.31</v>
      </c>
      <c r="O12" s="1">
        <v>0.44</v>
      </c>
      <c r="P12" s="1">
        <v>5.9</v>
      </c>
      <c r="Q12" s="1">
        <v>11.8</v>
      </c>
      <c r="R12" s="1">
        <v>25.4</v>
      </c>
      <c r="S12" s="1">
        <v>103.5</v>
      </c>
      <c r="T12" s="1">
        <v>0.88</v>
      </c>
      <c r="U12" s="1">
        <v>4.0999999999999996</v>
      </c>
      <c r="V12" s="1">
        <v>6.31</v>
      </c>
      <c r="W12" s="1">
        <v>6.38</v>
      </c>
      <c r="X12" s="1">
        <v>53.4</v>
      </c>
      <c r="Y12" s="1">
        <v>2.38</v>
      </c>
      <c r="Z12" s="1">
        <v>35.5</v>
      </c>
      <c r="AA12" s="1">
        <v>9.9</v>
      </c>
      <c r="AB12" s="1">
        <v>-2.2999999999999998</v>
      </c>
    </row>
    <row r="13" spans="1:28" ht="30">
      <c r="A13" s="3">
        <v>12</v>
      </c>
      <c r="B13" s="2" t="s">
        <v>47</v>
      </c>
      <c r="C13" s="1">
        <v>16</v>
      </c>
      <c r="D13" s="1">
        <v>20.7</v>
      </c>
      <c r="E13" s="1">
        <v>359.5</v>
      </c>
      <c r="F13" s="1">
        <v>66</v>
      </c>
      <c r="G13" s="1">
        <v>5.4</v>
      </c>
      <c r="H13" s="1">
        <v>1.44</v>
      </c>
      <c r="I13" s="1">
        <v>0.56000000000000005</v>
      </c>
      <c r="J13" s="1">
        <v>20.9</v>
      </c>
      <c r="K13" s="1">
        <v>24.1</v>
      </c>
      <c r="L13" s="1">
        <v>37.4</v>
      </c>
      <c r="M13" s="1">
        <v>255</v>
      </c>
      <c r="N13" s="1">
        <v>1.56</v>
      </c>
      <c r="O13" s="1">
        <v>0.88</v>
      </c>
      <c r="P13" s="1">
        <v>6.4</v>
      </c>
      <c r="Q13" s="1">
        <v>13.3</v>
      </c>
      <c r="R13" s="1">
        <v>25.9</v>
      </c>
      <c r="S13" s="1">
        <v>104.5</v>
      </c>
      <c r="T13" s="1">
        <v>0.88</v>
      </c>
      <c r="U13" s="1">
        <v>4</v>
      </c>
      <c r="V13" s="1">
        <v>5.94</v>
      </c>
      <c r="W13" s="1">
        <v>7.81</v>
      </c>
      <c r="X13" s="1">
        <v>64.099999999999994</v>
      </c>
      <c r="Y13" s="1">
        <v>1.69</v>
      </c>
      <c r="Z13" s="1">
        <v>32.1</v>
      </c>
      <c r="AA13" s="1">
        <v>11.8</v>
      </c>
      <c r="AB13" s="1">
        <v>-3.39</v>
      </c>
    </row>
    <row r="14" spans="1:28" ht="30">
      <c r="A14" s="3">
        <v>13</v>
      </c>
      <c r="B14" s="2" t="s">
        <v>68</v>
      </c>
      <c r="C14" s="1">
        <v>16</v>
      </c>
      <c r="D14" s="1">
        <v>21.3</v>
      </c>
      <c r="E14" s="1">
        <v>333.1</v>
      </c>
      <c r="F14" s="1">
        <v>62.4</v>
      </c>
      <c r="G14" s="1">
        <v>5.3</v>
      </c>
      <c r="H14" s="1">
        <v>1.44</v>
      </c>
      <c r="I14" s="1">
        <v>0.63</v>
      </c>
      <c r="J14" s="1">
        <v>19.399999999999999</v>
      </c>
      <c r="K14" s="1">
        <v>23.2</v>
      </c>
      <c r="L14" s="1">
        <v>37.700000000000003</v>
      </c>
      <c r="M14" s="1">
        <v>241.8</v>
      </c>
      <c r="N14" s="1">
        <v>1.69</v>
      </c>
      <c r="O14" s="1">
        <v>0.81</v>
      </c>
      <c r="P14" s="1">
        <v>5.9</v>
      </c>
      <c r="Q14" s="1">
        <v>12.3</v>
      </c>
      <c r="R14" s="1">
        <v>21.6</v>
      </c>
      <c r="S14" s="1">
        <v>91.3</v>
      </c>
      <c r="T14" s="1">
        <v>0.75</v>
      </c>
      <c r="U14" s="1">
        <v>4.2</v>
      </c>
      <c r="V14" s="1">
        <v>4.4400000000000004</v>
      </c>
      <c r="W14" s="1">
        <v>5.75</v>
      </c>
      <c r="X14" s="1">
        <v>44.6</v>
      </c>
      <c r="Y14" s="1">
        <v>2.69</v>
      </c>
      <c r="Z14" s="1">
        <v>34.700000000000003</v>
      </c>
      <c r="AA14" s="1">
        <v>12.7</v>
      </c>
      <c r="AB14" s="1">
        <v>-2.62</v>
      </c>
    </row>
    <row r="15" spans="1:28" ht="30">
      <c r="A15" s="3">
        <v>14</v>
      </c>
      <c r="B15" s="2" t="s">
        <v>48</v>
      </c>
      <c r="C15" s="1">
        <v>16</v>
      </c>
      <c r="D15" s="1">
        <v>21.6</v>
      </c>
      <c r="E15" s="1">
        <v>313.10000000000002</v>
      </c>
      <c r="F15" s="1">
        <v>57.7</v>
      </c>
      <c r="G15" s="1">
        <v>5.4</v>
      </c>
      <c r="H15" s="1">
        <v>0.88</v>
      </c>
      <c r="I15" s="1">
        <v>0.19</v>
      </c>
      <c r="J15" s="1">
        <v>17.8</v>
      </c>
      <c r="K15" s="1">
        <v>20.5</v>
      </c>
      <c r="L15" s="1">
        <v>29</v>
      </c>
      <c r="M15" s="1">
        <v>200.3</v>
      </c>
      <c r="N15" s="1">
        <v>1.31</v>
      </c>
      <c r="O15" s="1">
        <v>0.69</v>
      </c>
      <c r="P15" s="1">
        <v>6.5</v>
      </c>
      <c r="Q15" s="1">
        <v>9.75</v>
      </c>
      <c r="R15" s="1">
        <v>26.8</v>
      </c>
      <c r="S15" s="1">
        <v>112.8</v>
      </c>
      <c r="T15" s="1">
        <v>0.94</v>
      </c>
      <c r="U15" s="1">
        <v>4.2</v>
      </c>
      <c r="V15" s="1">
        <v>6.31</v>
      </c>
      <c r="W15" s="1">
        <v>6.75</v>
      </c>
      <c r="X15" s="1">
        <v>59.9</v>
      </c>
      <c r="Y15" s="1">
        <v>1.75</v>
      </c>
      <c r="Z15" s="1">
        <v>37.299999999999997</v>
      </c>
      <c r="AA15" s="1">
        <v>8.1999999999999993</v>
      </c>
      <c r="AB15" s="1">
        <v>-5.38</v>
      </c>
    </row>
    <row r="16" spans="1:28" ht="30">
      <c r="A16" s="3">
        <v>15</v>
      </c>
      <c r="B16" s="2" t="s">
        <v>58</v>
      </c>
      <c r="C16" s="1">
        <v>16</v>
      </c>
      <c r="D16" s="1">
        <v>22.1</v>
      </c>
      <c r="E16" s="1">
        <v>331.7</v>
      </c>
      <c r="F16" s="1">
        <v>60.4</v>
      </c>
      <c r="G16" s="1">
        <v>5.5</v>
      </c>
      <c r="H16" s="1">
        <v>1.25</v>
      </c>
      <c r="I16" s="1">
        <v>0.56000000000000005</v>
      </c>
      <c r="J16" s="1">
        <v>18.100000000000001</v>
      </c>
      <c r="K16" s="1">
        <v>21.8</v>
      </c>
      <c r="L16" s="1">
        <v>35.700000000000003</v>
      </c>
      <c r="M16" s="1">
        <v>241.6</v>
      </c>
      <c r="N16" s="1">
        <v>1.69</v>
      </c>
      <c r="O16" s="1">
        <v>0.69</v>
      </c>
      <c r="P16" s="1">
        <v>6.3</v>
      </c>
      <c r="Q16" s="1">
        <v>11.6</v>
      </c>
      <c r="R16" s="1">
        <v>22.1</v>
      </c>
      <c r="S16" s="1">
        <v>90.1</v>
      </c>
      <c r="T16" s="1">
        <v>0.81</v>
      </c>
      <c r="U16" s="1">
        <v>4.0999999999999996</v>
      </c>
      <c r="V16" s="1">
        <v>4.75</v>
      </c>
      <c r="W16" s="1">
        <v>7.19</v>
      </c>
      <c r="X16" s="1">
        <v>59.9</v>
      </c>
      <c r="Y16" s="1">
        <v>1.75</v>
      </c>
      <c r="Z16" s="1">
        <v>33.9</v>
      </c>
      <c r="AA16" s="1">
        <v>10.199999999999999</v>
      </c>
      <c r="AB16" s="1">
        <v>-1.85</v>
      </c>
    </row>
    <row r="17" spans="1:28">
      <c r="A17" s="3">
        <v>16</v>
      </c>
      <c r="B17" s="2" t="s">
        <v>63</v>
      </c>
      <c r="C17" s="1">
        <v>16</v>
      </c>
      <c r="D17" s="1">
        <v>22.4</v>
      </c>
      <c r="E17" s="1">
        <v>323.10000000000002</v>
      </c>
      <c r="F17" s="1">
        <v>64.8</v>
      </c>
      <c r="G17" s="1">
        <v>5</v>
      </c>
      <c r="H17" s="1">
        <v>1.31</v>
      </c>
      <c r="I17" s="1">
        <v>0.56000000000000005</v>
      </c>
      <c r="J17" s="1">
        <v>18.899999999999999</v>
      </c>
      <c r="K17" s="1">
        <v>22.7</v>
      </c>
      <c r="L17" s="1">
        <v>36.6</v>
      </c>
      <c r="M17" s="1">
        <v>236.2</v>
      </c>
      <c r="N17" s="1">
        <v>1.56</v>
      </c>
      <c r="O17" s="1">
        <v>0.75</v>
      </c>
      <c r="P17" s="1">
        <v>6.1</v>
      </c>
      <c r="Q17" s="1">
        <v>11.7</v>
      </c>
      <c r="R17" s="1">
        <v>26.1</v>
      </c>
      <c r="S17" s="1">
        <v>86.9</v>
      </c>
      <c r="T17" s="1">
        <v>0.75</v>
      </c>
      <c r="U17" s="1">
        <v>3.3</v>
      </c>
      <c r="V17" s="1">
        <v>4.6900000000000004</v>
      </c>
      <c r="W17" s="1">
        <v>6.69</v>
      </c>
      <c r="X17" s="1">
        <v>56.4</v>
      </c>
      <c r="Y17" s="1">
        <v>2.5</v>
      </c>
      <c r="Z17" s="1">
        <v>34.4</v>
      </c>
      <c r="AA17" s="1">
        <v>10.1</v>
      </c>
      <c r="AB17" s="1">
        <v>0</v>
      </c>
    </row>
    <row r="18" spans="1:28" ht="30">
      <c r="A18" s="3">
        <v>17</v>
      </c>
      <c r="B18" s="2" t="s">
        <v>56</v>
      </c>
      <c r="C18" s="1">
        <v>16</v>
      </c>
      <c r="D18" s="1">
        <v>22.8</v>
      </c>
      <c r="E18" s="1">
        <v>339.6</v>
      </c>
      <c r="F18" s="1">
        <v>66</v>
      </c>
      <c r="G18" s="1">
        <v>5.0999999999999996</v>
      </c>
      <c r="H18" s="1">
        <v>1.5</v>
      </c>
      <c r="I18" s="1">
        <v>0.69</v>
      </c>
      <c r="J18" s="1">
        <v>20.3</v>
      </c>
      <c r="K18" s="1">
        <v>21.8</v>
      </c>
      <c r="L18" s="1">
        <v>35.1</v>
      </c>
      <c r="M18" s="1">
        <v>226.6</v>
      </c>
      <c r="N18" s="1">
        <v>1.44</v>
      </c>
      <c r="O18" s="1">
        <v>0.81</v>
      </c>
      <c r="P18" s="1">
        <v>5.9</v>
      </c>
      <c r="Q18" s="1">
        <v>12.1</v>
      </c>
      <c r="R18" s="1">
        <v>27.8</v>
      </c>
      <c r="S18" s="1">
        <v>113.1</v>
      </c>
      <c r="T18" s="1">
        <v>0.94</v>
      </c>
      <c r="U18" s="1">
        <v>4.0999999999999996</v>
      </c>
      <c r="V18" s="1">
        <v>6.25</v>
      </c>
      <c r="W18" s="1">
        <v>6.56</v>
      </c>
      <c r="X18" s="1">
        <v>51.8</v>
      </c>
      <c r="Y18" s="1">
        <v>1.88</v>
      </c>
      <c r="Z18" s="1">
        <v>33.700000000000003</v>
      </c>
      <c r="AA18" s="1">
        <v>12.7</v>
      </c>
      <c r="AB18" s="1">
        <v>-0.72</v>
      </c>
    </row>
    <row r="19" spans="1:28" ht="30">
      <c r="A19" s="3">
        <v>18</v>
      </c>
      <c r="B19" s="2" t="s">
        <v>42</v>
      </c>
      <c r="C19" s="1">
        <v>16</v>
      </c>
      <c r="D19" s="1">
        <v>23.3</v>
      </c>
      <c r="E19" s="1">
        <v>346.8</v>
      </c>
      <c r="F19" s="1">
        <v>61.6</v>
      </c>
      <c r="G19" s="1">
        <v>5.6</v>
      </c>
      <c r="H19" s="1">
        <v>1.44</v>
      </c>
      <c r="I19" s="1">
        <v>0.5</v>
      </c>
      <c r="J19" s="1">
        <v>20.2</v>
      </c>
      <c r="K19" s="1">
        <v>24.6</v>
      </c>
      <c r="L19" s="1">
        <v>35.1</v>
      </c>
      <c r="M19" s="1">
        <v>248.9</v>
      </c>
      <c r="N19" s="1">
        <v>1.81</v>
      </c>
      <c r="O19" s="1">
        <v>0.94</v>
      </c>
      <c r="P19" s="1">
        <v>6.6</v>
      </c>
      <c r="Q19" s="1">
        <v>12.9</v>
      </c>
      <c r="R19" s="1">
        <v>23.9</v>
      </c>
      <c r="S19" s="1">
        <v>97.9</v>
      </c>
      <c r="T19" s="1">
        <v>0.5</v>
      </c>
      <c r="U19" s="1">
        <v>4.0999999999999996</v>
      </c>
      <c r="V19" s="1">
        <v>5.81</v>
      </c>
      <c r="W19" s="1">
        <v>6.94</v>
      </c>
      <c r="X19" s="1">
        <v>65</v>
      </c>
      <c r="Y19" s="1">
        <v>1.44</v>
      </c>
      <c r="Z19" s="1">
        <v>39.299999999999997</v>
      </c>
      <c r="AA19" s="1">
        <v>13.1</v>
      </c>
      <c r="AB19" s="1">
        <v>-3.65</v>
      </c>
    </row>
    <row r="20" spans="1:28" ht="30">
      <c r="A20" s="3">
        <v>19</v>
      </c>
      <c r="B20" s="2" t="s">
        <v>43</v>
      </c>
      <c r="C20" s="1">
        <v>16</v>
      </c>
      <c r="D20" s="1">
        <v>24.1</v>
      </c>
      <c r="E20" s="1">
        <v>388.3</v>
      </c>
      <c r="F20" s="1">
        <v>63.8</v>
      </c>
      <c r="G20" s="1">
        <v>6.1</v>
      </c>
      <c r="H20" s="1">
        <v>1.38</v>
      </c>
      <c r="I20" s="1">
        <v>0.63</v>
      </c>
      <c r="J20" s="1">
        <v>21.6</v>
      </c>
      <c r="K20" s="1">
        <v>23.4</v>
      </c>
      <c r="L20" s="1">
        <v>36.6</v>
      </c>
      <c r="M20" s="1">
        <v>267.3</v>
      </c>
      <c r="N20" s="1">
        <v>2.06</v>
      </c>
      <c r="O20" s="1">
        <v>0.75</v>
      </c>
      <c r="P20" s="1">
        <v>6.9</v>
      </c>
      <c r="Q20" s="1">
        <v>13.8</v>
      </c>
      <c r="R20" s="1">
        <v>25.2</v>
      </c>
      <c r="S20" s="1">
        <v>121.1</v>
      </c>
      <c r="T20" s="1">
        <v>0.75</v>
      </c>
      <c r="U20" s="1">
        <v>4.8</v>
      </c>
      <c r="V20" s="1">
        <v>6.13</v>
      </c>
      <c r="W20" s="1">
        <v>6.81</v>
      </c>
      <c r="X20" s="1">
        <v>53.7</v>
      </c>
      <c r="Y20" s="1">
        <v>1.75</v>
      </c>
      <c r="Z20" s="1">
        <v>39.299999999999997</v>
      </c>
      <c r="AA20" s="1">
        <v>13.1</v>
      </c>
      <c r="AB20" s="1">
        <v>-10.050000000000001</v>
      </c>
    </row>
    <row r="21" spans="1:28" ht="30">
      <c r="A21" s="3">
        <v>20</v>
      </c>
      <c r="B21" s="2" t="s">
        <v>54</v>
      </c>
      <c r="C21" s="1">
        <v>16</v>
      </c>
      <c r="D21" s="1">
        <v>24.6</v>
      </c>
      <c r="E21" s="1">
        <v>361.6</v>
      </c>
      <c r="F21" s="1">
        <v>63.4</v>
      </c>
      <c r="G21" s="1">
        <v>5.7</v>
      </c>
      <c r="H21" s="1">
        <v>1.25</v>
      </c>
      <c r="I21" s="1">
        <v>0.38</v>
      </c>
      <c r="J21" s="1">
        <v>21.6</v>
      </c>
      <c r="K21" s="1">
        <v>19.899999999999999</v>
      </c>
      <c r="L21" s="1">
        <v>32.1</v>
      </c>
      <c r="M21" s="1">
        <v>216.9</v>
      </c>
      <c r="N21" s="1">
        <v>1.56</v>
      </c>
      <c r="O21" s="1">
        <v>0.88</v>
      </c>
      <c r="P21" s="1">
        <v>6.3</v>
      </c>
      <c r="Q21" s="1">
        <v>11.5</v>
      </c>
      <c r="R21" s="1">
        <v>28.9</v>
      </c>
      <c r="S21" s="1">
        <v>144.69999999999999</v>
      </c>
      <c r="T21" s="1">
        <v>1.19</v>
      </c>
      <c r="U21" s="1">
        <v>5</v>
      </c>
      <c r="V21" s="1">
        <v>7.75</v>
      </c>
      <c r="W21" s="1">
        <v>6.69</v>
      </c>
      <c r="X21" s="1">
        <v>52.3</v>
      </c>
      <c r="Y21" s="1">
        <v>2.31</v>
      </c>
      <c r="Z21" s="1">
        <v>36.9</v>
      </c>
      <c r="AA21" s="1">
        <v>11.2</v>
      </c>
      <c r="AB21" s="1">
        <v>-5.7</v>
      </c>
    </row>
    <row r="22" spans="1:28" ht="30">
      <c r="A22" s="3">
        <v>21</v>
      </c>
      <c r="B22" s="2" t="s">
        <v>38</v>
      </c>
      <c r="C22" s="1">
        <v>16</v>
      </c>
      <c r="D22" s="1">
        <v>24.8</v>
      </c>
      <c r="E22" s="1">
        <v>375.4</v>
      </c>
      <c r="F22" s="1">
        <v>62.4</v>
      </c>
      <c r="G22" s="1">
        <v>6</v>
      </c>
      <c r="H22" s="1">
        <v>1.19</v>
      </c>
      <c r="I22" s="1">
        <v>0.56000000000000005</v>
      </c>
      <c r="J22" s="1">
        <v>21.3</v>
      </c>
      <c r="K22" s="1">
        <v>20.399999999999999</v>
      </c>
      <c r="L22" s="1">
        <v>32.299999999999997</v>
      </c>
      <c r="M22" s="1">
        <v>236.1</v>
      </c>
      <c r="N22" s="1">
        <v>1.38</v>
      </c>
      <c r="O22" s="1">
        <v>0.63</v>
      </c>
      <c r="P22" s="1">
        <v>6.7</v>
      </c>
      <c r="Q22" s="1">
        <v>12.1</v>
      </c>
      <c r="R22" s="1">
        <v>27.2</v>
      </c>
      <c r="S22" s="1">
        <v>139.30000000000001</v>
      </c>
      <c r="T22" s="1">
        <v>1.44</v>
      </c>
      <c r="U22" s="1">
        <v>5.0999999999999996</v>
      </c>
      <c r="V22" s="1">
        <v>7.13</v>
      </c>
      <c r="W22" s="1">
        <v>6.38</v>
      </c>
      <c r="X22" s="1">
        <v>55.2</v>
      </c>
      <c r="Y22" s="1">
        <v>2.06</v>
      </c>
      <c r="Z22" s="1">
        <v>37.4</v>
      </c>
      <c r="AA22" s="1">
        <v>9.1999999999999993</v>
      </c>
      <c r="AB22" s="1">
        <v>-7.51</v>
      </c>
    </row>
    <row r="23" spans="1:28" ht="30">
      <c r="A23" s="3">
        <v>22</v>
      </c>
      <c r="B23" s="2" t="s">
        <v>57</v>
      </c>
      <c r="C23" s="1">
        <v>16</v>
      </c>
      <c r="D23" s="1">
        <v>24.9</v>
      </c>
      <c r="E23" s="1">
        <v>381.6</v>
      </c>
      <c r="F23" s="1">
        <v>63.4</v>
      </c>
      <c r="G23" s="1">
        <v>6</v>
      </c>
      <c r="H23" s="1">
        <v>2</v>
      </c>
      <c r="I23" s="1">
        <v>1</v>
      </c>
      <c r="J23" s="1">
        <v>21.6</v>
      </c>
      <c r="K23" s="1">
        <v>23.9</v>
      </c>
      <c r="L23" s="1">
        <v>37.4</v>
      </c>
      <c r="M23" s="1">
        <v>263.89999999999998</v>
      </c>
      <c r="N23" s="1">
        <v>1.19</v>
      </c>
      <c r="O23" s="1">
        <v>1</v>
      </c>
      <c r="P23" s="1">
        <v>6.7</v>
      </c>
      <c r="Q23" s="1">
        <v>14</v>
      </c>
      <c r="R23" s="1">
        <v>24.3</v>
      </c>
      <c r="S23" s="1">
        <v>117.7</v>
      </c>
      <c r="T23" s="1">
        <v>1.38</v>
      </c>
      <c r="U23" s="1">
        <v>4.9000000000000004</v>
      </c>
      <c r="V23" s="1">
        <v>6.06</v>
      </c>
      <c r="W23" s="1">
        <v>6</v>
      </c>
      <c r="X23" s="1">
        <v>49.9</v>
      </c>
      <c r="Y23" s="1">
        <v>1.56</v>
      </c>
      <c r="Z23" s="1">
        <v>37.1</v>
      </c>
      <c r="AA23" s="1">
        <v>16.3</v>
      </c>
      <c r="AB23" s="1">
        <v>-5.75</v>
      </c>
    </row>
    <row r="24" spans="1:28" ht="30">
      <c r="A24" s="3">
        <v>23</v>
      </c>
      <c r="B24" s="2" t="s">
        <v>67</v>
      </c>
      <c r="C24" s="1">
        <v>16</v>
      </c>
      <c r="D24" s="1">
        <v>24.9</v>
      </c>
      <c r="E24" s="1">
        <v>355.8</v>
      </c>
      <c r="F24" s="1">
        <v>61.6</v>
      </c>
      <c r="G24" s="1">
        <v>5.8</v>
      </c>
      <c r="H24" s="1">
        <v>1.25</v>
      </c>
      <c r="I24" s="1">
        <v>0.5</v>
      </c>
      <c r="J24" s="1">
        <v>20.6</v>
      </c>
      <c r="K24" s="1">
        <v>21.9</v>
      </c>
      <c r="L24" s="1">
        <v>33.5</v>
      </c>
      <c r="M24" s="1">
        <v>244.9</v>
      </c>
      <c r="N24" s="1">
        <v>1.75</v>
      </c>
      <c r="O24" s="1">
        <v>0.75</v>
      </c>
      <c r="P24" s="1">
        <v>6.9</v>
      </c>
      <c r="Q24" s="1">
        <v>12</v>
      </c>
      <c r="R24" s="1">
        <v>26.3</v>
      </c>
      <c r="S24" s="1">
        <v>110.9</v>
      </c>
      <c r="T24" s="1">
        <v>0.81</v>
      </c>
      <c r="U24" s="1">
        <v>4.2</v>
      </c>
      <c r="V24" s="1">
        <v>6.75</v>
      </c>
      <c r="W24" s="1">
        <v>7.94</v>
      </c>
      <c r="X24" s="1">
        <v>67.5</v>
      </c>
      <c r="Y24" s="1">
        <v>1.88</v>
      </c>
      <c r="Z24" s="1">
        <v>42.8</v>
      </c>
      <c r="AA24" s="1">
        <v>9</v>
      </c>
      <c r="AB24" s="1">
        <v>-6.58</v>
      </c>
    </row>
    <row r="25" spans="1:28" ht="30">
      <c r="A25" s="3">
        <v>24</v>
      </c>
      <c r="B25" s="2" t="s">
        <v>39</v>
      </c>
      <c r="C25" s="1">
        <v>16</v>
      </c>
      <c r="D25" s="1">
        <v>26.2</v>
      </c>
      <c r="E25" s="1">
        <v>354.8</v>
      </c>
      <c r="F25" s="1">
        <v>60.2</v>
      </c>
      <c r="G25" s="1">
        <v>5.9</v>
      </c>
      <c r="H25" s="1">
        <v>0.94</v>
      </c>
      <c r="I25" s="1">
        <v>0.38</v>
      </c>
      <c r="J25" s="1">
        <v>21.5</v>
      </c>
      <c r="K25" s="1">
        <v>21.1</v>
      </c>
      <c r="L25" s="1">
        <v>32.9</v>
      </c>
      <c r="M25" s="1">
        <v>256.7</v>
      </c>
      <c r="N25" s="1">
        <v>2.06</v>
      </c>
      <c r="O25" s="1">
        <v>0.56000000000000005</v>
      </c>
      <c r="P25" s="1">
        <v>7.4</v>
      </c>
      <c r="Q25" s="1">
        <v>12.6</v>
      </c>
      <c r="R25" s="1">
        <v>25.3</v>
      </c>
      <c r="S25" s="1">
        <v>98.1</v>
      </c>
      <c r="T25" s="1">
        <v>0.94</v>
      </c>
      <c r="U25" s="1">
        <v>3.9</v>
      </c>
      <c r="V25" s="1">
        <v>5.69</v>
      </c>
      <c r="W25" s="1">
        <v>5.69</v>
      </c>
      <c r="X25" s="1">
        <v>47.7</v>
      </c>
      <c r="Y25" s="1">
        <v>3.25</v>
      </c>
      <c r="Z25" s="1">
        <v>41.2</v>
      </c>
      <c r="AA25" s="1">
        <v>8.5</v>
      </c>
      <c r="AB25" s="1">
        <v>-9.98</v>
      </c>
    </row>
    <row r="26" spans="1:28" ht="30">
      <c r="A26" s="3">
        <v>25</v>
      </c>
      <c r="B26" s="2" t="s">
        <v>53</v>
      </c>
      <c r="C26" s="1">
        <v>16</v>
      </c>
      <c r="D26" s="1">
        <v>26.3</v>
      </c>
      <c r="E26" s="1">
        <v>393.7</v>
      </c>
      <c r="F26" s="1">
        <v>64.599999999999994</v>
      </c>
      <c r="G26" s="1">
        <v>6.1</v>
      </c>
      <c r="H26" s="1">
        <v>1</v>
      </c>
      <c r="I26" s="1">
        <v>0.31</v>
      </c>
      <c r="J26" s="1">
        <v>20.5</v>
      </c>
      <c r="K26" s="1">
        <v>19.3</v>
      </c>
      <c r="L26" s="1">
        <v>31.2</v>
      </c>
      <c r="M26" s="1">
        <v>244.8</v>
      </c>
      <c r="N26" s="1">
        <v>1.56</v>
      </c>
      <c r="O26" s="1">
        <v>0.69</v>
      </c>
      <c r="P26" s="1">
        <v>7.4</v>
      </c>
      <c r="Q26" s="1">
        <v>11.4</v>
      </c>
      <c r="R26" s="1">
        <v>31.5</v>
      </c>
      <c r="S26" s="1">
        <v>148.9</v>
      </c>
      <c r="T26" s="1">
        <v>1.06</v>
      </c>
      <c r="U26" s="1">
        <v>4.7</v>
      </c>
      <c r="V26" s="1">
        <v>7.75</v>
      </c>
      <c r="W26" s="1">
        <v>7.63</v>
      </c>
      <c r="X26" s="1">
        <v>61.8</v>
      </c>
      <c r="Y26" s="1">
        <v>1.31</v>
      </c>
      <c r="Z26" s="1">
        <v>39.799999999999997</v>
      </c>
      <c r="AA26" s="1">
        <v>8.8000000000000007</v>
      </c>
      <c r="AB26" s="1">
        <v>-8.2899999999999991</v>
      </c>
    </row>
    <row r="27" spans="1:28">
      <c r="A27" s="3">
        <v>26</v>
      </c>
      <c r="B27" s="2" t="s">
        <v>41</v>
      </c>
      <c r="C27" s="1">
        <v>16</v>
      </c>
      <c r="D27" s="1">
        <v>26.4</v>
      </c>
      <c r="E27" s="1">
        <v>400.4</v>
      </c>
      <c r="F27" s="1">
        <v>68.400000000000006</v>
      </c>
      <c r="G27" s="1">
        <v>5.9</v>
      </c>
      <c r="H27" s="1">
        <v>1.1299999999999999</v>
      </c>
      <c r="I27" s="1">
        <v>0.69</v>
      </c>
      <c r="J27" s="1">
        <v>22.8</v>
      </c>
      <c r="K27" s="1">
        <v>23.8</v>
      </c>
      <c r="L27" s="1">
        <v>38.200000000000003</v>
      </c>
      <c r="M27" s="1">
        <v>284.39999999999998</v>
      </c>
      <c r="N27" s="1">
        <v>2.06</v>
      </c>
      <c r="O27" s="1">
        <v>0.44</v>
      </c>
      <c r="P27" s="1">
        <v>7.1</v>
      </c>
      <c r="Q27" s="1">
        <v>14.5</v>
      </c>
      <c r="R27" s="1">
        <v>28.4</v>
      </c>
      <c r="S27" s="1">
        <v>115.9</v>
      </c>
      <c r="T27" s="1">
        <v>0.81</v>
      </c>
      <c r="U27" s="1">
        <v>4.0999999999999996</v>
      </c>
      <c r="V27" s="1">
        <v>5.88</v>
      </c>
      <c r="W27" s="1">
        <v>7.31</v>
      </c>
      <c r="X27" s="1">
        <v>60</v>
      </c>
      <c r="Y27" s="1">
        <v>2.44</v>
      </c>
      <c r="Z27" s="1">
        <v>40.1</v>
      </c>
      <c r="AA27" s="1">
        <v>9</v>
      </c>
      <c r="AB27" s="1">
        <v>-8.91</v>
      </c>
    </row>
    <row r="28" spans="1:28" ht="30">
      <c r="A28" s="3">
        <v>27</v>
      </c>
      <c r="B28" s="2" t="s">
        <v>59</v>
      </c>
      <c r="C28" s="1">
        <v>16</v>
      </c>
      <c r="D28" s="1">
        <v>27.2</v>
      </c>
      <c r="E28" s="1">
        <v>385.1</v>
      </c>
      <c r="F28" s="1">
        <v>67.400000000000006</v>
      </c>
      <c r="G28" s="1">
        <v>5.7</v>
      </c>
      <c r="H28" s="1">
        <v>1.38</v>
      </c>
      <c r="I28" s="1">
        <v>0.56000000000000005</v>
      </c>
      <c r="J28" s="1">
        <v>22.1</v>
      </c>
      <c r="K28" s="1">
        <v>23.2</v>
      </c>
      <c r="L28" s="1">
        <v>33.799999999999997</v>
      </c>
      <c r="M28" s="1">
        <v>238.9</v>
      </c>
      <c r="N28" s="1">
        <v>2.19</v>
      </c>
      <c r="O28" s="1">
        <v>0.81</v>
      </c>
      <c r="P28" s="1">
        <v>6.5</v>
      </c>
      <c r="Q28" s="1">
        <v>12.5</v>
      </c>
      <c r="R28" s="1">
        <v>30.8</v>
      </c>
      <c r="S28" s="1">
        <v>146.19999999999999</v>
      </c>
      <c r="T28" s="1">
        <v>0.88</v>
      </c>
      <c r="U28" s="1">
        <v>4.7</v>
      </c>
      <c r="V28" s="1">
        <v>7.5</v>
      </c>
      <c r="W28" s="1">
        <v>5.88</v>
      </c>
      <c r="X28" s="1">
        <v>50.3</v>
      </c>
      <c r="Y28" s="1">
        <v>2.13</v>
      </c>
      <c r="Z28" s="1">
        <v>41.9</v>
      </c>
      <c r="AA28" s="1">
        <v>12.2</v>
      </c>
      <c r="AB28" s="1">
        <v>-8.49</v>
      </c>
    </row>
    <row r="29" spans="1:28" ht="30">
      <c r="A29" s="3">
        <v>28</v>
      </c>
      <c r="B29" s="2" t="s">
        <v>55</v>
      </c>
      <c r="C29" s="1">
        <v>16</v>
      </c>
      <c r="D29" s="1">
        <v>27.6</v>
      </c>
      <c r="E29" s="1">
        <v>402</v>
      </c>
      <c r="F29" s="1">
        <v>67.5</v>
      </c>
      <c r="G29" s="1">
        <v>6</v>
      </c>
      <c r="H29" s="1">
        <v>1.06</v>
      </c>
      <c r="I29" s="1">
        <v>0.63</v>
      </c>
      <c r="J29" s="1">
        <v>23.4</v>
      </c>
      <c r="K29" s="1">
        <v>26.3</v>
      </c>
      <c r="L29" s="1">
        <v>37.6</v>
      </c>
      <c r="M29" s="1">
        <v>281.89999999999998</v>
      </c>
      <c r="N29" s="1">
        <v>2.38</v>
      </c>
      <c r="O29" s="1">
        <v>0.44</v>
      </c>
      <c r="P29" s="1">
        <v>7</v>
      </c>
      <c r="Q29" s="1">
        <v>15.2</v>
      </c>
      <c r="R29" s="1">
        <v>27.4</v>
      </c>
      <c r="S29" s="1">
        <v>120.1</v>
      </c>
      <c r="T29" s="1">
        <v>0.56000000000000005</v>
      </c>
      <c r="U29" s="1">
        <v>4.4000000000000004</v>
      </c>
      <c r="V29" s="1">
        <v>5.88</v>
      </c>
      <c r="W29" s="1">
        <v>7.13</v>
      </c>
      <c r="X29" s="1">
        <v>65.099999999999994</v>
      </c>
      <c r="Y29" s="1">
        <v>2.38</v>
      </c>
      <c r="Z29" s="1">
        <v>42.6</v>
      </c>
      <c r="AA29" s="1">
        <v>9.5</v>
      </c>
      <c r="AB29" s="1">
        <v>-10.91</v>
      </c>
    </row>
    <row r="30" spans="1:28" ht="30">
      <c r="A30" s="3">
        <v>29</v>
      </c>
      <c r="B30" s="2" t="s">
        <v>66</v>
      </c>
      <c r="C30" s="1">
        <v>16</v>
      </c>
      <c r="D30" s="1">
        <v>28.1</v>
      </c>
      <c r="E30" s="1">
        <v>343.9</v>
      </c>
      <c r="F30" s="1">
        <v>67.099999999999994</v>
      </c>
      <c r="G30" s="1">
        <v>5.0999999999999996</v>
      </c>
      <c r="H30" s="1">
        <v>1.75</v>
      </c>
      <c r="I30" s="1">
        <v>1</v>
      </c>
      <c r="J30" s="1">
        <v>20.7</v>
      </c>
      <c r="K30" s="1">
        <v>25.5</v>
      </c>
      <c r="L30" s="1">
        <v>41.5</v>
      </c>
      <c r="M30" s="1">
        <v>270.10000000000002</v>
      </c>
      <c r="N30" s="1">
        <v>1.88</v>
      </c>
      <c r="O30" s="1">
        <v>0.75</v>
      </c>
      <c r="P30" s="1">
        <v>6.1</v>
      </c>
      <c r="Q30" s="1">
        <v>13.9</v>
      </c>
      <c r="R30" s="1">
        <v>22.6</v>
      </c>
      <c r="S30" s="1">
        <v>73.8</v>
      </c>
      <c r="T30" s="1">
        <v>0.69</v>
      </c>
      <c r="U30" s="1">
        <v>3.3</v>
      </c>
      <c r="V30" s="1">
        <v>4.38</v>
      </c>
      <c r="W30" s="1">
        <v>6.94</v>
      </c>
      <c r="X30" s="1">
        <v>60.7</v>
      </c>
      <c r="Y30" s="1">
        <v>2.44</v>
      </c>
      <c r="Z30" s="1">
        <v>39.6</v>
      </c>
      <c r="AA30" s="1">
        <v>13.5</v>
      </c>
      <c r="AB30" s="1">
        <v>0.76</v>
      </c>
    </row>
    <row r="31" spans="1:28" ht="30">
      <c r="A31" s="3">
        <v>30</v>
      </c>
      <c r="B31" s="2" t="s">
        <v>61</v>
      </c>
      <c r="C31" s="1">
        <v>16</v>
      </c>
      <c r="D31" s="1">
        <v>28.2</v>
      </c>
      <c r="E31" s="1">
        <v>377.3</v>
      </c>
      <c r="F31" s="1">
        <v>66.3</v>
      </c>
      <c r="G31" s="1">
        <v>5.7</v>
      </c>
      <c r="H31" s="1">
        <v>1</v>
      </c>
      <c r="I31" s="1">
        <v>0.38</v>
      </c>
      <c r="J31" s="1">
        <v>21.4</v>
      </c>
      <c r="K31" s="1">
        <v>23.1</v>
      </c>
      <c r="L31" s="1">
        <v>34.799999999999997</v>
      </c>
      <c r="M31" s="1">
        <v>264.10000000000002</v>
      </c>
      <c r="N31" s="1">
        <v>1.88</v>
      </c>
      <c r="O31" s="1">
        <v>0.63</v>
      </c>
      <c r="P31" s="1">
        <v>7.1</v>
      </c>
      <c r="Q31" s="1">
        <v>13.2</v>
      </c>
      <c r="R31" s="1">
        <v>29.3</v>
      </c>
      <c r="S31" s="1">
        <v>113.3</v>
      </c>
      <c r="T31" s="1">
        <v>1.19</v>
      </c>
      <c r="U31" s="1">
        <v>3.9</v>
      </c>
      <c r="V31" s="1">
        <v>6.25</v>
      </c>
      <c r="W31" s="1">
        <v>7.31</v>
      </c>
      <c r="X31" s="1">
        <v>57.6</v>
      </c>
      <c r="Y31" s="1">
        <v>2</v>
      </c>
      <c r="Z31" s="1">
        <v>39.700000000000003</v>
      </c>
      <c r="AA31" s="1">
        <v>8.6999999999999993</v>
      </c>
      <c r="AB31" s="1">
        <v>-6.57</v>
      </c>
    </row>
    <row r="32" spans="1:28" ht="30">
      <c r="A32" s="3">
        <v>31</v>
      </c>
      <c r="B32" s="2" t="s">
        <v>65</v>
      </c>
      <c r="C32" s="1">
        <v>16</v>
      </c>
      <c r="D32" s="1">
        <v>29.4</v>
      </c>
      <c r="E32" s="1">
        <v>374.5</v>
      </c>
      <c r="F32" s="1">
        <v>65.099999999999994</v>
      </c>
      <c r="G32" s="1">
        <v>5.8</v>
      </c>
      <c r="H32" s="1">
        <v>1.31</v>
      </c>
      <c r="I32" s="1">
        <v>0.44</v>
      </c>
      <c r="J32" s="1">
        <v>22.2</v>
      </c>
      <c r="K32" s="1">
        <v>21.7</v>
      </c>
      <c r="L32" s="1">
        <v>34</v>
      </c>
      <c r="M32" s="1">
        <v>231</v>
      </c>
      <c r="N32" s="1">
        <v>1.31</v>
      </c>
      <c r="O32" s="1">
        <v>0.88</v>
      </c>
      <c r="P32" s="1">
        <v>6.2</v>
      </c>
      <c r="Q32" s="1">
        <v>12.3</v>
      </c>
      <c r="R32" s="1">
        <v>27.8</v>
      </c>
      <c r="S32" s="1">
        <v>143.5</v>
      </c>
      <c r="T32" s="1">
        <v>1.94</v>
      </c>
      <c r="U32" s="1">
        <v>5.2</v>
      </c>
      <c r="V32" s="1">
        <v>8</v>
      </c>
      <c r="W32" s="1">
        <v>6.81</v>
      </c>
      <c r="X32" s="1">
        <v>58.8</v>
      </c>
      <c r="Y32" s="1">
        <v>1.88</v>
      </c>
      <c r="Z32" s="1">
        <v>41.4</v>
      </c>
      <c r="AA32" s="1">
        <v>9.4</v>
      </c>
      <c r="AB32" s="1">
        <v>-7.3</v>
      </c>
    </row>
    <row r="33" spans="1:28" ht="30">
      <c r="A33" s="3">
        <v>32</v>
      </c>
      <c r="B33" s="2" t="s">
        <v>64</v>
      </c>
      <c r="C33" s="1">
        <v>16</v>
      </c>
      <c r="D33" s="1">
        <v>30.9</v>
      </c>
      <c r="E33" s="1">
        <v>397.8</v>
      </c>
      <c r="F33" s="1">
        <v>65.8</v>
      </c>
      <c r="G33" s="1">
        <v>6</v>
      </c>
      <c r="H33" s="1">
        <v>1</v>
      </c>
      <c r="I33" s="1">
        <v>0.19</v>
      </c>
      <c r="J33" s="1">
        <v>22.6</v>
      </c>
      <c r="K33" s="1">
        <v>21.5</v>
      </c>
      <c r="L33" s="1">
        <v>34.1</v>
      </c>
      <c r="M33" s="1">
        <v>262.39999999999998</v>
      </c>
      <c r="N33" s="1">
        <v>2.44</v>
      </c>
      <c r="O33" s="1">
        <v>0.81</v>
      </c>
      <c r="P33" s="1">
        <v>7.4</v>
      </c>
      <c r="Q33" s="1">
        <v>13.4</v>
      </c>
      <c r="R33" s="1">
        <v>30.3</v>
      </c>
      <c r="S33" s="1">
        <v>135.4</v>
      </c>
      <c r="T33" s="1">
        <v>0.94</v>
      </c>
      <c r="U33" s="1">
        <v>4.5</v>
      </c>
      <c r="V33" s="1">
        <v>7.06</v>
      </c>
      <c r="W33" s="1">
        <v>6.94</v>
      </c>
      <c r="X33" s="1">
        <v>67.8</v>
      </c>
      <c r="Y33" s="1">
        <v>2.13</v>
      </c>
      <c r="Z33" s="1">
        <v>45.6</v>
      </c>
      <c r="AA33" s="1">
        <v>8.8000000000000007</v>
      </c>
      <c r="AB33" s="1">
        <v>-10.94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4"/>
  <sheetViews>
    <sheetView workbookViewId="0">
      <selection activeCell="B1" sqref="B1:AB1"/>
    </sheetView>
  </sheetViews>
  <sheetFormatPr baseColWidth="10" defaultRowHeight="16"/>
  <cols>
    <col min="1" max="1" width="3" bestFit="1" customWidth="1"/>
    <col min="2" max="2" width="10.33203125" bestFit="1" customWidth="1"/>
    <col min="3" max="4" width="5" bestFit="1" customWidth="1"/>
    <col min="5" max="5" width="5.83203125" bestFit="1" customWidth="1"/>
    <col min="6" max="6" width="5" bestFit="1" customWidth="1"/>
    <col min="7" max="9" width="4.1640625" bestFit="1" customWidth="1"/>
    <col min="10" max="12" width="5" bestFit="1" customWidth="1"/>
    <col min="13" max="13" width="5.83203125" bestFit="1" customWidth="1"/>
    <col min="14" max="15" width="4.1640625" bestFit="1" customWidth="1"/>
    <col min="16" max="18" width="5" bestFit="1" customWidth="1"/>
    <col min="19" max="19" width="5.83203125" bestFit="1" customWidth="1"/>
    <col min="20" max="21" width="4.1640625" bestFit="1" customWidth="1"/>
    <col min="22" max="22" width="4.33203125" bestFit="1" customWidth="1"/>
    <col min="23" max="23" width="4.1640625" bestFit="1" customWidth="1"/>
    <col min="24" max="27" width="5" bestFit="1" customWidth="1"/>
    <col min="28" max="28" width="6.5" bestFit="1" customWidth="1"/>
  </cols>
  <sheetData>
    <row r="1" spans="1:28">
      <c r="A1" s="3" t="s">
        <v>70</v>
      </c>
      <c r="B1" s="3" t="s">
        <v>0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11</v>
      </c>
      <c r="M1" s="3" t="s">
        <v>22</v>
      </c>
      <c r="N1" s="3" t="s">
        <v>29</v>
      </c>
      <c r="O1" s="3" t="s">
        <v>30</v>
      </c>
      <c r="P1" s="3" t="s">
        <v>31</v>
      </c>
      <c r="Q1" s="3" t="s">
        <v>27</v>
      </c>
      <c r="R1" s="3" t="s">
        <v>11</v>
      </c>
      <c r="S1" s="3" t="s">
        <v>22</v>
      </c>
      <c r="T1" s="3" t="s">
        <v>29</v>
      </c>
      <c r="U1" s="3" t="s">
        <v>32</v>
      </c>
      <c r="V1" s="3" t="s">
        <v>27</v>
      </c>
      <c r="W1" s="3" t="s">
        <v>33</v>
      </c>
      <c r="X1" s="3" t="s">
        <v>22</v>
      </c>
      <c r="Y1" s="3" t="s">
        <v>34</v>
      </c>
      <c r="Z1" s="3" t="s">
        <v>35</v>
      </c>
      <c r="AA1" s="3" t="s">
        <v>36</v>
      </c>
      <c r="AB1" s="3" t="s">
        <v>37</v>
      </c>
    </row>
    <row r="2" spans="1:28">
      <c r="A2" s="3">
        <v>1</v>
      </c>
      <c r="B2" s="2" t="s">
        <v>50</v>
      </c>
      <c r="C2" s="1">
        <v>16</v>
      </c>
      <c r="D2" s="1">
        <v>17.7</v>
      </c>
      <c r="E2" s="1">
        <v>299.7</v>
      </c>
      <c r="F2" s="1">
        <v>62.8</v>
      </c>
      <c r="G2" s="1">
        <v>4.8</v>
      </c>
      <c r="H2" s="1">
        <v>2.25</v>
      </c>
      <c r="I2" s="1">
        <v>0.56000000000000005</v>
      </c>
      <c r="J2" s="1">
        <v>17.399999999999999</v>
      </c>
      <c r="K2" s="1">
        <v>23.6</v>
      </c>
      <c r="L2" s="1">
        <v>38.4</v>
      </c>
      <c r="M2" s="1">
        <v>219.7</v>
      </c>
      <c r="N2" s="1">
        <v>1.38</v>
      </c>
      <c r="O2" s="1">
        <v>1.69</v>
      </c>
      <c r="P2" s="1">
        <v>5.3</v>
      </c>
      <c r="Q2" s="1">
        <v>11.6</v>
      </c>
      <c r="R2" s="1">
        <v>21.2</v>
      </c>
      <c r="S2" s="1">
        <v>80</v>
      </c>
      <c r="T2" s="1">
        <v>0.31</v>
      </c>
      <c r="U2" s="1">
        <v>3.8</v>
      </c>
      <c r="V2" s="1">
        <v>4.1900000000000004</v>
      </c>
      <c r="W2" s="1">
        <v>7.13</v>
      </c>
      <c r="X2" s="1">
        <v>63.9</v>
      </c>
      <c r="Y2" s="1">
        <v>1.56</v>
      </c>
      <c r="Z2" s="1">
        <v>28.6</v>
      </c>
      <c r="AA2" s="1">
        <v>19.5</v>
      </c>
      <c r="AB2" s="1">
        <v>5.97</v>
      </c>
    </row>
    <row r="3" spans="1:28" ht="30">
      <c r="A3" s="3">
        <v>2</v>
      </c>
      <c r="B3" s="2" t="s">
        <v>40</v>
      </c>
      <c r="C3" s="1">
        <v>16</v>
      </c>
      <c r="D3" s="1">
        <v>17.899999999999999</v>
      </c>
      <c r="E3" s="1">
        <v>292.89999999999998</v>
      </c>
      <c r="F3" s="1">
        <v>60.9</v>
      </c>
      <c r="G3" s="1">
        <v>4.8</v>
      </c>
      <c r="H3" s="1">
        <v>1.06</v>
      </c>
      <c r="I3" s="1">
        <v>0.31</v>
      </c>
      <c r="J3" s="1">
        <v>17.899999999999999</v>
      </c>
      <c r="K3" s="1">
        <v>21.1</v>
      </c>
      <c r="L3" s="1">
        <v>36.1</v>
      </c>
      <c r="M3" s="1">
        <v>210</v>
      </c>
      <c r="N3" s="1">
        <v>1.31</v>
      </c>
      <c r="O3" s="1">
        <v>0.75</v>
      </c>
      <c r="P3" s="1">
        <v>5.4</v>
      </c>
      <c r="Q3" s="1">
        <v>10.9</v>
      </c>
      <c r="R3" s="1">
        <v>22.1</v>
      </c>
      <c r="S3" s="1">
        <v>82.9</v>
      </c>
      <c r="T3" s="1">
        <v>0.69</v>
      </c>
      <c r="U3" s="1">
        <v>3.7</v>
      </c>
      <c r="V3" s="1">
        <v>5.13</v>
      </c>
      <c r="W3" s="1">
        <v>7.06</v>
      </c>
      <c r="X3" s="1">
        <v>63.6</v>
      </c>
      <c r="Y3" s="1">
        <v>1.88</v>
      </c>
      <c r="Z3" s="1">
        <v>29.1</v>
      </c>
      <c r="AA3" s="1">
        <v>9.5</v>
      </c>
      <c r="AB3" s="1">
        <v>2.4900000000000002</v>
      </c>
    </row>
    <row r="4" spans="1:28" ht="30">
      <c r="A4" s="3">
        <v>3</v>
      </c>
      <c r="B4" s="2" t="s">
        <v>47</v>
      </c>
      <c r="C4" s="1">
        <v>16</v>
      </c>
      <c r="D4" s="1">
        <v>18.899999999999999</v>
      </c>
      <c r="E4" s="1">
        <v>333.4</v>
      </c>
      <c r="F4" s="1">
        <v>62.6</v>
      </c>
      <c r="G4" s="1">
        <v>5.3</v>
      </c>
      <c r="H4" s="1">
        <v>1.06</v>
      </c>
      <c r="I4" s="1">
        <v>0.38</v>
      </c>
      <c r="J4" s="1">
        <v>18.600000000000001</v>
      </c>
      <c r="K4" s="1">
        <v>21.1</v>
      </c>
      <c r="L4" s="1">
        <v>33.299999999999997</v>
      </c>
      <c r="M4" s="1">
        <v>216.9</v>
      </c>
      <c r="N4" s="1">
        <v>1.31</v>
      </c>
      <c r="O4" s="1">
        <v>0.69</v>
      </c>
      <c r="P4" s="1">
        <v>6.1</v>
      </c>
      <c r="Q4" s="1">
        <v>11.4</v>
      </c>
      <c r="R4" s="1">
        <v>26.8</v>
      </c>
      <c r="S4" s="1">
        <v>116.4</v>
      </c>
      <c r="T4" s="1">
        <v>0.56000000000000005</v>
      </c>
      <c r="U4" s="1">
        <v>4.3</v>
      </c>
      <c r="V4" s="1">
        <v>6.13</v>
      </c>
      <c r="W4" s="1">
        <v>7.5</v>
      </c>
      <c r="X4" s="1">
        <v>61.5</v>
      </c>
      <c r="Y4" s="1">
        <v>1.1299999999999999</v>
      </c>
      <c r="Z4" s="1">
        <v>33.1</v>
      </c>
      <c r="AA4" s="1">
        <v>9.9</v>
      </c>
      <c r="AB4" s="1">
        <v>-1.38</v>
      </c>
    </row>
    <row r="5" spans="1:28" ht="30">
      <c r="A5" s="3">
        <v>4</v>
      </c>
      <c r="B5" s="2" t="s">
        <v>43</v>
      </c>
      <c r="C5" s="1">
        <v>16</v>
      </c>
      <c r="D5" s="1">
        <v>19.8</v>
      </c>
      <c r="E5" s="1">
        <v>343.1</v>
      </c>
      <c r="F5" s="1">
        <v>63.9</v>
      </c>
      <c r="G5" s="1">
        <v>5.4</v>
      </c>
      <c r="H5" s="1">
        <v>1.81</v>
      </c>
      <c r="I5" s="1">
        <v>0.88</v>
      </c>
      <c r="J5" s="1">
        <v>18.600000000000001</v>
      </c>
      <c r="K5" s="1">
        <v>24.1</v>
      </c>
      <c r="L5" s="1">
        <v>37.1</v>
      </c>
      <c r="M5" s="1">
        <v>260.39999999999998</v>
      </c>
      <c r="N5" s="1">
        <v>1.75</v>
      </c>
      <c r="O5" s="1">
        <v>0.94</v>
      </c>
      <c r="P5" s="1">
        <v>6.5</v>
      </c>
      <c r="Q5" s="1">
        <v>12.5</v>
      </c>
      <c r="R5" s="1">
        <v>24.1</v>
      </c>
      <c r="S5" s="1">
        <v>82.7</v>
      </c>
      <c r="T5" s="1">
        <v>0.5</v>
      </c>
      <c r="U5" s="1">
        <v>3.4</v>
      </c>
      <c r="V5" s="1">
        <v>4.75</v>
      </c>
      <c r="W5" s="1">
        <v>7.31</v>
      </c>
      <c r="X5" s="1">
        <v>59.1</v>
      </c>
      <c r="Y5" s="1">
        <v>1.38</v>
      </c>
      <c r="Z5" s="1">
        <v>31.6</v>
      </c>
      <c r="AA5" s="1">
        <v>13.9</v>
      </c>
      <c r="AB5" s="1">
        <v>-0.64</v>
      </c>
    </row>
    <row r="6" spans="1:28" ht="30">
      <c r="A6" s="3">
        <v>5</v>
      </c>
      <c r="B6" s="2" t="s">
        <v>38</v>
      </c>
      <c r="C6" s="1">
        <v>16</v>
      </c>
      <c r="D6" s="1">
        <v>19.8</v>
      </c>
      <c r="E6" s="1">
        <v>311.39999999999998</v>
      </c>
      <c r="F6" s="1">
        <v>60.6</v>
      </c>
      <c r="G6" s="1">
        <v>5.0999999999999996</v>
      </c>
      <c r="H6" s="1">
        <v>1.06</v>
      </c>
      <c r="I6" s="1">
        <v>0.38</v>
      </c>
      <c r="J6" s="1">
        <v>18</v>
      </c>
      <c r="K6" s="1">
        <v>19.5</v>
      </c>
      <c r="L6" s="1">
        <v>31.2</v>
      </c>
      <c r="M6" s="1">
        <v>194.6</v>
      </c>
      <c r="N6" s="1">
        <v>1.06</v>
      </c>
      <c r="O6" s="1">
        <v>0.69</v>
      </c>
      <c r="P6" s="1">
        <v>5.8</v>
      </c>
      <c r="Q6" s="1">
        <v>10.1</v>
      </c>
      <c r="R6" s="1">
        <v>27.1</v>
      </c>
      <c r="S6" s="1">
        <v>116.9</v>
      </c>
      <c r="T6" s="1">
        <v>1</v>
      </c>
      <c r="U6" s="1">
        <v>4.3</v>
      </c>
      <c r="V6" s="1">
        <v>5.56</v>
      </c>
      <c r="W6" s="1">
        <v>5.75</v>
      </c>
      <c r="X6" s="1">
        <v>45.9</v>
      </c>
      <c r="Y6" s="1">
        <v>2.31</v>
      </c>
      <c r="Z6" s="1">
        <v>33.1</v>
      </c>
      <c r="AA6" s="1">
        <v>8.3000000000000007</v>
      </c>
      <c r="AB6" s="1">
        <v>0.28999999999999998</v>
      </c>
    </row>
    <row r="7" spans="1:28" ht="30">
      <c r="A7" s="3">
        <v>6</v>
      </c>
      <c r="B7" s="2" t="s">
        <v>60</v>
      </c>
      <c r="C7" s="1">
        <v>16</v>
      </c>
      <c r="D7" s="1">
        <v>20.3</v>
      </c>
      <c r="E7" s="1">
        <v>329.3</v>
      </c>
      <c r="F7" s="1">
        <v>61.3</v>
      </c>
      <c r="G7" s="1">
        <v>5.4</v>
      </c>
      <c r="H7" s="1">
        <v>1.25</v>
      </c>
      <c r="I7" s="1">
        <v>0.69</v>
      </c>
      <c r="J7" s="1">
        <v>19.3</v>
      </c>
      <c r="K7" s="1">
        <v>22.9</v>
      </c>
      <c r="L7" s="1">
        <v>33.9</v>
      </c>
      <c r="M7" s="1">
        <v>234.7</v>
      </c>
      <c r="N7" s="1">
        <v>1.38</v>
      </c>
      <c r="O7" s="1">
        <v>0.56000000000000005</v>
      </c>
      <c r="P7" s="1">
        <v>6.5</v>
      </c>
      <c r="Q7" s="1">
        <v>12.1</v>
      </c>
      <c r="R7" s="1">
        <v>25</v>
      </c>
      <c r="S7" s="1">
        <v>94.6</v>
      </c>
      <c r="T7" s="1">
        <v>0.75</v>
      </c>
      <c r="U7" s="1">
        <v>3.8</v>
      </c>
      <c r="V7" s="1">
        <v>5.56</v>
      </c>
      <c r="W7" s="1">
        <v>5.56</v>
      </c>
      <c r="X7" s="1">
        <v>42.6</v>
      </c>
      <c r="Y7" s="1">
        <v>1.69</v>
      </c>
      <c r="Z7" s="1">
        <v>36.5</v>
      </c>
      <c r="AA7" s="1">
        <v>12</v>
      </c>
      <c r="AB7" s="1">
        <v>-3.29</v>
      </c>
    </row>
    <row r="8" spans="1:28" ht="30">
      <c r="A8" s="3">
        <v>7</v>
      </c>
      <c r="B8" s="2" t="s">
        <v>49</v>
      </c>
      <c r="C8" s="1">
        <v>16</v>
      </c>
      <c r="D8" s="1">
        <v>20.3</v>
      </c>
      <c r="E8" s="1">
        <v>359.1</v>
      </c>
      <c r="F8" s="1">
        <v>62.6</v>
      </c>
      <c r="G8" s="1">
        <v>5.7</v>
      </c>
      <c r="H8" s="1">
        <v>1.75</v>
      </c>
      <c r="I8" s="1">
        <v>0.63</v>
      </c>
      <c r="J8" s="1">
        <v>20.100000000000001</v>
      </c>
      <c r="K8" s="1">
        <v>23.1</v>
      </c>
      <c r="L8" s="1">
        <v>37.799999999999997</v>
      </c>
      <c r="M8" s="1">
        <v>246.4</v>
      </c>
      <c r="N8" s="1">
        <v>1.81</v>
      </c>
      <c r="O8" s="1">
        <v>1.1299999999999999</v>
      </c>
      <c r="P8" s="1">
        <v>6.2</v>
      </c>
      <c r="Q8" s="1">
        <v>13</v>
      </c>
      <c r="R8" s="1">
        <v>22.9</v>
      </c>
      <c r="S8" s="1">
        <v>112.7</v>
      </c>
      <c r="T8" s="1">
        <v>0.44</v>
      </c>
      <c r="U8" s="1">
        <v>4.9000000000000004</v>
      </c>
      <c r="V8" s="1">
        <v>5.81</v>
      </c>
      <c r="W8" s="1">
        <v>5.69</v>
      </c>
      <c r="X8" s="1">
        <v>52.4</v>
      </c>
      <c r="Y8" s="1">
        <v>1.31</v>
      </c>
      <c r="Z8" s="1">
        <v>32.6</v>
      </c>
      <c r="AA8" s="1">
        <v>15</v>
      </c>
      <c r="AB8" s="1">
        <v>-2.04</v>
      </c>
    </row>
    <row r="9" spans="1:28" ht="30">
      <c r="A9" s="3">
        <v>8</v>
      </c>
      <c r="B9" s="2" t="s">
        <v>48</v>
      </c>
      <c r="C9" s="1">
        <v>16</v>
      </c>
      <c r="D9" s="1">
        <v>20.6</v>
      </c>
      <c r="E9" s="1">
        <v>333.7</v>
      </c>
      <c r="F9" s="1">
        <v>61.3</v>
      </c>
      <c r="G9" s="1">
        <v>5.4</v>
      </c>
      <c r="H9" s="1">
        <v>1.25</v>
      </c>
      <c r="I9" s="1">
        <v>0.44</v>
      </c>
      <c r="J9" s="1">
        <v>19.399999999999999</v>
      </c>
      <c r="K9" s="1">
        <v>21.9</v>
      </c>
      <c r="L9" s="1">
        <v>34.299999999999997</v>
      </c>
      <c r="M9" s="1">
        <v>227.9</v>
      </c>
      <c r="N9" s="1">
        <v>1.44</v>
      </c>
      <c r="O9" s="1">
        <v>0.81</v>
      </c>
      <c r="P9" s="1">
        <v>6.2</v>
      </c>
      <c r="Q9" s="1">
        <v>11.1</v>
      </c>
      <c r="R9" s="1">
        <v>24.7</v>
      </c>
      <c r="S9" s="1">
        <v>105.8</v>
      </c>
      <c r="T9" s="1">
        <v>0.69</v>
      </c>
      <c r="U9" s="1">
        <v>4.3</v>
      </c>
      <c r="V9" s="1">
        <v>6.31</v>
      </c>
      <c r="W9" s="1">
        <v>6.44</v>
      </c>
      <c r="X9" s="1">
        <v>51.8</v>
      </c>
      <c r="Y9" s="1">
        <v>2</v>
      </c>
      <c r="Z9" s="1">
        <v>33.700000000000003</v>
      </c>
      <c r="AA9" s="1">
        <v>11.8</v>
      </c>
      <c r="AB9" s="1">
        <v>-2.41</v>
      </c>
    </row>
    <row r="10" spans="1:28" ht="30">
      <c r="A10" s="3">
        <v>9</v>
      </c>
      <c r="B10" s="2" t="s">
        <v>46</v>
      </c>
      <c r="C10" s="1">
        <v>16</v>
      </c>
      <c r="D10" s="1">
        <v>21.3</v>
      </c>
      <c r="E10" s="1">
        <v>309.7</v>
      </c>
      <c r="F10" s="1">
        <v>62.1</v>
      </c>
      <c r="G10" s="1">
        <v>5</v>
      </c>
      <c r="H10" s="1">
        <v>1.25</v>
      </c>
      <c r="I10" s="1">
        <v>0.5</v>
      </c>
      <c r="J10" s="1">
        <v>18.899999999999999</v>
      </c>
      <c r="K10" s="1">
        <v>19.7</v>
      </c>
      <c r="L10" s="1">
        <v>31.4</v>
      </c>
      <c r="M10" s="1">
        <v>196.3</v>
      </c>
      <c r="N10" s="1">
        <v>0.94</v>
      </c>
      <c r="O10" s="1">
        <v>0.75</v>
      </c>
      <c r="P10" s="1">
        <v>5.7</v>
      </c>
      <c r="Q10" s="1">
        <v>10</v>
      </c>
      <c r="R10" s="1">
        <v>27.5</v>
      </c>
      <c r="S10" s="1">
        <v>113.4</v>
      </c>
      <c r="T10" s="1">
        <v>0.81</v>
      </c>
      <c r="U10" s="1">
        <v>4.0999999999999996</v>
      </c>
      <c r="V10" s="1">
        <v>6.69</v>
      </c>
      <c r="W10" s="1">
        <v>6.63</v>
      </c>
      <c r="X10" s="1">
        <v>52.1</v>
      </c>
      <c r="Y10" s="1">
        <v>2.25</v>
      </c>
      <c r="Z10" s="1">
        <v>33.700000000000003</v>
      </c>
      <c r="AA10" s="1">
        <v>10.5</v>
      </c>
      <c r="AB10" s="1">
        <v>1.45</v>
      </c>
    </row>
    <row r="11" spans="1:28" ht="30">
      <c r="A11" s="3">
        <v>10</v>
      </c>
      <c r="B11" s="2" t="s">
        <v>42</v>
      </c>
      <c r="C11" s="1">
        <v>16</v>
      </c>
      <c r="D11" s="1">
        <v>21.5</v>
      </c>
      <c r="E11" s="1">
        <v>339.7</v>
      </c>
      <c r="F11" s="1">
        <v>62.3</v>
      </c>
      <c r="G11" s="1">
        <v>5.5</v>
      </c>
      <c r="H11" s="1">
        <v>1.63</v>
      </c>
      <c r="I11" s="1">
        <v>0.69</v>
      </c>
      <c r="J11" s="1">
        <v>19.7</v>
      </c>
      <c r="K11" s="1">
        <v>24</v>
      </c>
      <c r="L11" s="1">
        <v>33.9</v>
      </c>
      <c r="M11" s="1">
        <v>237.8</v>
      </c>
      <c r="N11" s="1">
        <v>1.31</v>
      </c>
      <c r="O11" s="1">
        <v>0.94</v>
      </c>
      <c r="P11" s="1">
        <v>6.6</v>
      </c>
      <c r="Q11" s="1">
        <v>12.7</v>
      </c>
      <c r="R11" s="1">
        <v>26.1</v>
      </c>
      <c r="S11" s="1">
        <v>101.9</v>
      </c>
      <c r="T11" s="1">
        <v>0.75</v>
      </c>
      <c r="U11" s="1">
        <v>3.9</v>
      </c>
      <c r="V11" s="1">
        <v>5.44</v>
      </c>
      <c r="W11" s="1">
        <v>8.19</v>
      </c>
      <c r="X11" s="1">
        <v>69.7</v>
      </c>
      <c r="Y11" s="1">
        <v>1.56</v>
      </c>
      <c r="Z11" s="1">
        <v>35.5</v>
      </c>
      <c r="AA11" s="1">
        <v>14.5</v>
      </c>
      <c r="AB11" s="1">
        <v>-2.33</v>
      </c>
    </row>
    <row r="12" spans="1:28" ht="30">
      <c r="A12" s="3">
        <v>11</v>
      </c>
      <c r="B12" s="2" t="s">
        <v>57</v>
      </c>
      <c r="C12" s="1">
        <v>16</v>
      </c>
      <c r="D12" s="1">
        <v>21.7</v>
      </c>
      <c r="E12" s="1">
        <v>353.3</v>
      </c>
      <c r="F12" s="1">
        <v>59.7</v>
      </c>
      <c r="G12" s="1">
        <v>5.9</v>
      </c>
      <c r="H12" s="1">
        <v>1.63</v>
      </c>
      <c r="I12" s="1">
        <v>0.88</v>
      </c>
      <c r="J12" s="1">
        <v>20.2</v>
      </c>
      <c r="K12" s="1">
        <v>22.2</v>
      </c>
      <c r="L12" s="1">
        <v>34.1</v>
      </c>
      <c r="M12" s="1">
        <v>240.1</v>
      </c>
      <c r="N12" s="1">
        <v>1.63</v>
      </c>
      <c r="O12" s="1">
        <v>0.75</v>
      </c>
      <c r="P12" s="1">
        <v>6.5</v>
      </c>
      <c r="Q12" s="1">
        <v>12.6</v>
      </c>
      <c r="R12" s="1">
        <v>22.9</v>
      </c>
      <c r="S12" s="1">
        <v>113.2</v>
      </c>
      <c r="T12" s="1">
        <v>0.56000000000000005</v>
      </c>
      <c r="U12" s="1">
        <v>4.9000000000000004</v>
      </c>
      <c r="V12" s="1">
        <v>5.69</v>
      </c>
      <c r="W12" s="1">
        <v>6.75</v>
      </c>
      <c r="X12" s="1">
        <v>61.3</v>
      </c>
      <c r="Y12" s="1">
        <v>1.94</v>
      </c>
      <c r="Z12" s="1">
        <v>35.200000000000003</v>
      </c>
      <c r="AA12" s="1">
        <v>14.2</v>
      </c>
      <c r="AB12" s="1">
        <v>-3.83</v>
      </c>
    </row>
    <row r="13" spans="1:28" ht="30">
      <c r="A13" s="3">
        <v>12</v>
      </c>
      <c r="B13" s="2" t="s">
        <v>58</v>
      </c>
      <c r="C13" s="1">
        <v>16</v>
      </c>
      <c r="D13" s="1">
        <v>21.8</v>
      </c>
      <c r="E13" s="1">
        <v>366.2</v>
      </c>
      <c r="F13" s="1">
        <v>62.6</v>
      </c>
      <c r="G13" s="1">
        <v>5.8</v>
      </c>
      <c r="H13" s="1">
        <v>1.06</v>
      </c>
      <c r="I13" s="1">
        <v>0.44</v>
      </c>
      <c r="J13" s="1">
        <v>19.3</v>
      </c>
      <c r="K13" s="1">
        <v>26.1</v>
      </c>
      <c r="L13" s="1">
        <v>39.1</v>
      </c>
      <c r="M13" s="1">
        <v>269.3</v>
      </c>
      <c r="N13" s="1">
        <v>1.38</v>
      </c>
      <c r="O13" s="1">
        <v>0.63</v>
      </c>
      <c r="P13" s="1">
        <v>6.4</v>
      </c>
      <c r="Q13" s="1">
        <v>13.4</v>
      </c>
      <c r="R13" s="1">
        <v>20.8</v>
      </c>
      <c r="S13" s="1">
        <v>96.9</v>
      </c>
      <c r="T13" s="1">
        <v>0.88</v>
      </c>
      <c r="U13" s="1">
        <v>4.7</v>
      </c>
      <c r="V13" s="1">
        <v>4.4400000000000004</v>
      </c>
      <c r="W13" s="1">
        <v>7.19</v>
      </c>
      <c r="X13" s="1">
        <v>62.2</v>
      </c>
      <c r="Y13" s="1">
        <v>1.38</v>
      </c>
      <c r="Z13" s="1">
        <v>38.6</v>
      </c>
      <c r="AA13" s="1">
        <v>9.1</v>
      </c>
      <c r="AB13" s="1">
        <v>-5.64</v>
      </c>
    </row>
    <row r="14" spans="1:28" ht="30">
      <c r="A14" s="3">
        <v>13</v>
      </c>
      <c r="B14" s="2" t="s">
        <v>44</v>
      </c>
      <c r="C14" s="1">
        <v>16</v>
      </c>
      <c r="D14" s="1">
        <v>21.8</v>
      </c>
      <c r="E14" s="1">
        <v>365.1</v>
      </c>
      <c r="F14" s="1">
        <v>63.9</v>
      </c>
      <c r="G14" s="1">
        <v>5.7</v>
      </c>
      <c r="H14" s="1">
        <v>1.75</v>
      </c>
      <c r="I14" s="1">
        <v>0.69</v>
      </c>
      <c r="J14" s="1">
        <v>19.899999999999999</v>
      </c>
      <c r="K14" s="1">
        <v>22.1</v>
      </c>
      <c r="L14" s="1">
        <v>34.299999999999997</v>
      </c>
      <c r="M14" s="1">
        <v>245.6</v>
      </c>
      <c r="N14" s="1">
        <v>1.63</v>
      </c>
      <c r="O14" s="1">
        <v>1.06</v>
      </c>
      <c r="P14" s="1">
        <v>6.6</v>
      </c>
      <c r="Q14" s="1">
        <v>12.3</v>
      </c>
      <c r="R14" s="1">
        <v>26.8</v>
      </c>
      <c r="S14" s="1">
        <v>119.6</v>
      </c>
      <c r="T14" s="1">
        <v>0.69</v>
      </c>
      <c r="U14" s="1">
        <v>4.5</v>
      </c>
      <c r="V14" s="1">
        <v>5.31</v>
      </c>
      <c r="W14" s="1">
        <v>7.69</v>
      </c>
      <c r="X14" s="1">
        <v>62.9</v>
      </c>
      <c r="Y14" s="1">
        <v>2.25</v>
      </c>
      <c r="Z14" s="1">
        <v>34.1</v>
      </c>
      <c r="AA14" s="1">
        <v>14.1</v>
      </c>
      <c r="AB14" s="1">
        <v>-2.4700000000000002</v>
      </c>
    </row>
    <row r="15" spans="1:28" ht="30">
      <c r="A15" s="3">
        <v>14</v>
      </c>
      <c r="B15" s="2" t="s">
        <v>68</v>
      </c>
      <c r="C15" s="1">
        <v>16</v>
      </c>
      <c r="D15" s="1">
        <v>22.1</v>
      </c>
      <c r="E15" s="1">
        <v>349.1</v>
      </c>
      <c r="F15" s="1">
        <v>61.1</v>
      </c>
      <c r="G15" s="1">
        <v>5.7</v>
      </c>
      <c r="H15" s="1">
        <v>1.5</v>
      </c>
      <c r="I15" s="1">
        <v>0.75</v>
      </c>
      <c r="J15" s="1">
        <v>20.8</v>
      </c>
      <c r="K15" s="1">
        <v>24</v>
      </c>
      <c r="L15" s="1">
        <v>35.799999999999997</v>
      </c>
      <c r="M15" s="1">
        <v>268.89999999999998</v>
      </c>
      <c r="N15" s="1">
        <v>1.88</v>
      </c>
      <c r="O15" s="1">
        <v>0.75</v>
      </c>
      <c r="P15" s="1">
        <v>6.9</v>
      </c>
      <c r="Q15" s="1">
        <v>14</v>
      </c>
      <c r="R15" s="1">
        <v>22.3</v>
      </c>
      <c r="S15" s="1">
        <v>80.2</v>
      </c>
      <c r="T15" s="1">
        <v>0.75</v>
      </c>
      <c r="U15" s="1">
        <v>3.6</v>
      </c>
      <c r="V15" s="1">
        <v>4.5</v>
      </c>
      <c r="W15" s="1">
        <v>5.31</v>
      </c>
      <c r="X15" s="1">
        <v>50.9</v>
      </c>
      <c r="Y15" s="1">
        <v>2.31</v>
      </c>
      <c r="Z15" s="1">
        <v>36</v>
      </c>
      <c r="AA15" s="1">
        <v>14.6</v>
      </c>
      <c r="AB15" s="1">
        <v>-5.24</v>
      </c>
    </row>
    <row r="16" spans="1:28" ht="30">
      <c r="A16" s="3">
        <v>15</v>
      </c>
      <c r="B16" s="2" t="s">
        <v>59</v>
      </c>
      <c r="C16" s="1">
        <v>16</v>
      </c>
      <c r="D16" s="1">
        <v>22.4</v>
      </c>
      <c r="E16" s="1">
        <v>353.4</v>
      </c>
      <c r="F16" s="1">
        <v>62.3</v>
      </c>
      <c r="G16" s="1">
        <v>5.7</v>
      </c>
      <c r="H16" s="1">
        <v>1.63</v>
      </c>
      <c r="I16" s="1">
        <v>0.69</v>
      </c>
      <c r="J16" s="1">
        <v>20.6</v>
      </c>
      <c r="K16" s="1">
        <v>22.6</v>
      </c>
      <c r="L16" s="1">
        <v>33.6</v>
      </c>
      <c r="M16" s="1">
        <v>237.1</v>
      </c>
      <c r="N16" s="1">
        <v>1.69</v>
      </c>
      <c r="O16" s="1">
        <v>0.94</v>
      </c>
      <c r="P16" s="1">
        <v>6.5</v>
      </c>
      <c r="Q16" s="1">
        <v>12.3</v>
      </c>
      <c r="R16" s="1">
        <v>25.8</v>
      </c>
      <c r="S16" s="1">
        <v>116.3</v>
      </c>
      <c r="T16" s="1">
        <v>0.75</v>
      </c>
      <c r="U16" s="1">
        <v>4.5</v>
      </c>
      <c r="V16" s="1">
        <v>6.81</v>
      </c>
      <c r="W16" s="1">
        <v>6.38</v>
      </c>
      <c r="X16" s="1">
        <v>49.4</v>
      </c>
      <c r="Y16" s="1">
        <v>1.5</v>
      </c>
      <c r="Z16" s="1">
        <v>35.1</v>
      </c>
      <c r="AA16" s="1">
        <v>14.6</v>
      </c>
      <c r="AB16" s="1">
        <v>-5.47</v>
      </c>
    </row>
    <row r="17" spans="1:28">
      <c r="A17" s="3">
        <v>16</v>
      </c>
      <c r="B17" s="2" t="s">
        <v>41</v>
      </c>
      <c r="C17" s="1">
        <v>16</v>
      </c>
      <c r="D17" s="1">
        <v>22.5</v>
      </c>
      <c r="E17" s="1">
        <v>335</v>
      </c>
      <c r="F17" s="1">
        <v>58.9</v>
      </c>
      <c r="G17" s="1">
        <v>5.7</v>
      </c>
      <c r="H17" s="1">
        <v>0.88</v>
      </c>
      <c r="I17" s="1">
        <v>0.44</v>
      </c>
      <c r="J17" s="1">
        <v>19.7</v>
      </c>
      <c r="K17" s="1">
        <v>20.2</v>
      </c>
      <c r="L17" s="1">
        <v>31</v>
      </c>
      <c r="M17" s="1">
        <v>224.9</v>
      </c>
      <c r="N17" s="1">
        <v>1.81</v>
      </c>
      <c r="O17" s="1">
        <v>0.44</v>
      </c>
      <c r="P17" s="1">
        <v>6.7</v>
      </c>
      <c r="Q17" s="1">
        <v>11.9</v>
      </c>
      <c r="R17" s="1">
        <v>25.2</v>
      </c>
      <c r="S17" s="1">
        <v>110.1</v>
      </c>
      <c r="T17" s="1">
        <v>0.69</v>
      </c>
      <c r="U17" s="1">
        <v>4.4000000000000004</v>
      </c>
      <c r="V17" s="1">
        <v>5.5</v>
      </c>
      <c r="W17" s="1">
        <v>5.88</v>
      </c>
      <c r="X17" s="1">
        <v>55.4</v>
      </c>
      <c r="Y17" s="1">
        <v>2.25</v>
      </c>
      <c r="Z17" s="1">
        <v>34.5</v>
      </c>
      <c r="AA17" s="1">
        <v>7</v>
      </c>
      <c r="AB17" s="1">
        <v>-6.29</v>
      </c>
    </row>
    <row r="18" spans="1:28" ht="30">
      <c r="A18" s="3">
        <v>17</v>
      </c>
      <c r="B18" s="2" t="s">
        <v>51</v>
      </c>
      <c r="C18" s="1">
        <v>16</v>
      </c>
      <c r="D18" s="1">
        <v>22.5</v>
      </c>
      <c r="E18" s="1">
        <v>327.2</v>
      </c>
      <c r="F18" s="1">
        <v>61.7</v>
      </c>
      <c r="G18" s="1">
        <v>5.3</v>
      </c>
      <c r="H18" s="1">
        <v>0.94</v>
      </c>
      <c r="I18" s="1">
        <v>0.44</v>
      </c>
      <c r="J18" s="1">
        <v>19.8</v>
      </c>
      <c r="K18" s="1">
        <v>22.6</v>
      </c>
      <c r="L18" s="1">
        <v>35.4</v>
      </c>
      <c r="M18" s="1">
        <v>231.1</v>
      </c>
      <c r="N18" s="1">
        <v>1.69</v>
      </c>
      <c r="O18" s="1">
        <v>0.5</v>
      </c>
      <c r="P18" s="1">
        <v>6</v>
      </c>
      <c r="Q18" s="1">
        <v>12.5</v>
      </c>
      <c r="R18" s="1">
        <v>23.1</v>
      </c>
      <c r="S18" s="1">
        <v>96.1</v>
      </c>
      <c r="T18" s="1">
        <v>0.81</v>
      </c>
      <c r="U18" s="1">
        <v>4.2</v>
      </c>
      <c r="V18" s="1">
        <v>5.25</v>
      </c>
      <c r="W18" s="1">
        <v>8.5</v>
      </c>
      <c r="X18" s="1">
        <v>73.099999999999994</v>
      </c>
      <c r="Y18" s="1">
        <v>2.06</v>
      </c>
      <c r="Z18" s="1">
        <v>33.700000000000003</v>
      </c>
      <c r="AA18" s="1">
        <v>8.1999999999999993</v>
      </c>
      <c r="AB18" s="1">
        <v>-3.27</v>
      </c>
    </row>
    <row r="19" spans="1:28">
      <c r="A19" s="3">
        <v>18</v>
      </c>
      <c r="B19" s="2" t="s">
        <v>62</v>
      </c>
      <c r="C19" s="1">
        <v>16</v>
      </c>
      <c r="D19" s="1">
        <v>23.4</v>
      </c>
      <c r="E19" s="1">
        <v>294.10000000000002</v>
      </c>
      <c r="F19" s="1">
        <v>60.5</v>
      </c>
      <c r="G19" s="1">
        <v>4.9000000000000004</v>
      </c>
      <c r="H19" s="1">
        <v>1.69</v>
      </c>
      <c r="I19" s="1">
        <v>0.69</v>
      </c>
      <c r="J19" s="1">
        <v>18.3</v>
      </c>
      <c r="K19" s="1">
        <v>19.600000000000001</v>
      </c>
      <c r="L19" s="1">
        <v>30.8</v>
      </c>
      <c r="M19" s="1">
        <v>179.2</v>
      </c>
      <c r="N19" s="1">
        <v>1.38</v>
      </c>
      <c r="O19" s="1">
        <v>1</v>
      </c>
      <c r="P19" s="1">
        <v>5.4</v>
      </c>
      <c r="Q19" s="1">
        <v>9.81</v>
      </c>
      <c r="R19" s="1">
        <v>27.5</v>
      </c>
      <c r="S19" s="1">
        <v>114.9</v>
      </c>
      <c r="T19" s="1">
        <v>1.06</v>
      </c>
      <c r="U19" s="1">
        <v>4.2</v>
      </c>
      <c r="V19" s="1">
        <v>6.94</v>
      </c>
      <c r="W19" s="1">
        <v>6.19</v>
      </c>
      <c r="X19" s="1">
        <v>61</v>
      </c>
      <c r="Y19" s="1">
        <v>1.56</v>
      </c>
      <c r="Z19" s="1">
        <v>33.299999999999997</v>
      </c>
      <c r="AA19" s="1">
        <v>14.3</v>
      </c>
      <c r="AB19" s="1">
        <v>1.26</v>
      </c>
    </row>
    <row r="20" spans="1:28" ht="30">
      <c r="A20" s="3">
        <v>19</v>
      </c>
      <c r="B20" s="2" t="s">
        <v>65</v>
      </c>
      <c r="C20" s="1">
        <v>16</v>
      </c>
      <c r="D20" s="1">
        <v>23.9</v>
      </c>
      <c r="E20" s="1">
        <v>353.2</v>
      </c>
      <c r="F20" s="1">
        <v>59.3</v>
      </c>
      <c r="G20" s="1">
        <v>6</v>
      </c>
      <c r="H20" s="1">
        <v>1.44</v>
      </c>
      <c r="I20" s="1">
        <v>0.63</v>
      </c>
      <c r="J20" s="1">
        <v>19.7</v>
      </c>
      <c r="K20" s="1">
        <v>22.1</v>
      </c>
      <c r="L20" s="1">
        <v>33.1</v>
      </c>
      <c r="M20" s="1">
        <v>240.4</v>
      </c>
      <c r="N20" s="1">
        <v>2</v>
      </c>
      <c r="O20" s="1">
        <v>0.81</v>
      </c>
      <c r="P20" s="1">
        <v>6.8</v>
      </c>
      <c r="Q20" s="1">
        <v>11.6</v>
      </c>
      <c r="R20" s="1">
        <v>24</v>
      </c>
      <c r="S20" s="1">
        <v>112.8</v>
      </c>
      <c r="T20" s="1">
        <v>0.81</v>
      </c>
      <c r="U20" s="1">
        <v>4.7</v>
      </c>
      <c r="V20" s="1">
        <v>6.88</v>
      </c>
      <c r="W20" s="1">
        <v>5.69</v>
      </c>
      <c r="X20" s="1">
        <v>50.3</v>
      </c>
      <c r="Y20" s="1">
        <v>1.25</v>
      </c>
      <c r="Z20" s="1">
        <v>38</v>
      </c>
      <c r="AA20" s="1">
        <v>12.9</v>
      </c>
      <c r="AB20" s="1">
        <v>-7.02</v>
      </c>
    </row>
    <row r="21" spans="1:28" ht="30">
      <c r="A21" s="3">
        <v>20</v>
      </c>
      <c r="B21" s="2" t="s">
        <v>56</v>
      </c>
      <c r="C21" s="1">
        <v>16</v>
      </c>
      <c r="D21" s="1">
        <v>24</v>
      </c>
      <c r="E21" s="1">
        <v>358.6</v>
      </c>
      <c r="F21" s="1">
        <v>60</v>
      </c>
      <c r="G21" s="1">
        <v>6</v>
      </c>
      <c r="H21" s="1">
        <v>1.88</v>
      </c>
      <c r="I21" s="1">
        <v>0.75</v>
      </c>
      <c r="J21" s="1">
        <v>20.100000000000001</v>
      </c>
      <c r="K21" s="1">
        <v>21.7</v>
      </c>
      <c r="L21" s="1">
        <v>33.299999999999997</v>
      </c>
      <c r="M21" s="1">
        <v>236.3</v>
      </c>
      <c r="N21" s="1">
        <v>1.94</v>
      </c>
      <c r="O21" s="1">
        <v>1.1299999999999999</v>
      </c>
      <c r="P21" s="1">
        <v>6.6</v>
      </c>
      <c r="Q21" s="1">
        <v>11.6</v>
      </c>
      <c r="R21" s="1">
        <v>24.1</v>
      </c>
      <c r="S21" s="1">
        <v>122.3</v>
      </c>
      <c r="T21" s="1">
        <v>0.75</v>
      </c>
      <c r="U21" s="1">
        <v>5.0999999999999996</v>
      </c>
      <c r="V21" s="1">
        <v>6.31</v>
      </c>
      <c r="W21" s="1">
        <v>6.19</v>
      </c>
      <c r="X21" s="1">
        <v>53.3</v>
      </c>
      <c r="Y21" s="1">
        <v>2.25</v>
      </c>
      <c r="Z21" s="1">
        <v>38.200000000000003</v>
      </c>
      <c r="AA21" s="1">
        <v>16.899999999999999</v>
      </c>
      <c r="AB21" s="1">
        <v>-4.63</v>
      </c>
    </row>
    <row r="22" spans="1:28" ht="30">
      <c r="A22" s="3">
        <v>21</v>
      </c>
      <c r="B22" s="2" t="s">
        <v>54</v>
      </c>
      <c r="C22" s="1">
        <v>16</v>
      </c>
      <c r="D22" s="1">
        <v>24.5</v>
      </c>
      <c r="E22" s="1">
        <v>393</v>
      </c>
      <c r="F22" s="1">
        <v>70.099999999999994</v>
      </c>
      <c r="G22" s="1">
        <v>5.6</v>
      </c>
      <c r="H22" s="1">
        <v>1.94</v>
      </c>
      <c r="I22" s="1">
        <v>0.88</v>
      </c>
      <c r="J22" s="1">
        <v>23.6</v>
      </c>
      <c r="K22" s="1">
        <v>24.6</v>
      </c>
      <c r="L22" s="1">
        <v>39.1</v>
      </c>
      <c r="M22" s="1">
        <v>257.8</v>
      </c>
      <c r="N22" s="1">
        <v>1.31</v>
      </c>
      <c r="O22" s="1">
        <v>1.06</v>
      </c>
      <c r="P22" s="1">
        <v>6.2</v>
      </c>
      <c r="Q22" s="1">
        <v>13.5</v>
      </c>
      <c r="R22" s="1">
        <v>28.7</v>
      </c>
      <c r="S22" s="1">
        <v>135.19999999999999</v>
      </c>
      <c r="T22" s="1">
        <v>1.25</v>
      </c>
      <c r="U22" s="1">
        <v>4.7</v>
      </c>
      <c r="V22" s="1">
        <v>8.1300000000000008</v>
      </c>
      <c r="W22" s="1">
        <v>7.44</v>
      </c>
      <c r="X22" s="1">
        <v>61.9</v>
      </c>
      <c r="Y22" s="1">
        <v>1.94</v>
      </c>
      <c r="Z22" s="1">
        <v>35.299999999999997</v>
      </c>
      <c r="AA22" s="1">
        <v>15.4</v>
      </c>
      <c r="AB22" s="1">
        <v>-2.88</v>
      </c>
    </row>
    <row r="23" spans="1:28" ht="30">
      <c r="A23" s="3">
        <v>22</v>
      </c>
      <c r="B23" s="2" t="s">
        <v>45</v>
      </c>
      <c r="C23" s="1">
        <v>16</v>
      </c>
      <c r="D23" s="1">
        <v>25</v>
      </c>
      <c r="E23" s="1">
        <v>354.4</v>
      </c>
      <c r="F23" s="1">
        <v>63.6</v>
      </c>
      <c r="G23" s="1">
        <v>5.6</v>
      </c>
      <c r="H23" s="1">
        <v>0.94</v>
      </c>
      <c r="I23" s="1">
        <v>0.5</v>
      </c>
      <c r="J23" s="1">
        <v>20.7</v>
      </c>
      <c r="K23" s="1">
        <v>21</v>
      </c>
      <c r="L23" s="1">
        <v>32.9</v>
      </c>
      <c r="M23" s="1">
        <v>234.5</v>
      </c>
      <c r="N23" s="1">
        <v>1.88</v>
      </c>
      <c r="O23" s="1">
        <v>0.44</v>
      </c>
      <c r="P23" s="1">
        <v>6.6</v>
      </c>
      <c r="Q23" s="1">
        <v>12.4</v>
      </c>
      <c r="R23" s="1">
        <v>27.9</v>
      </c>
      <c r="S23" s="1">
        <v>119.9</v>
      </c>
      <c r="T23" s="1">
        <v>0.94</v>
      </c>
      <c r="U23" s="1">
        <v>4.3</v>
      </c>
      <c r="V23" s="1">
        <v>6.25</v>
      </c>
      <c r="W23" s="1">
        <v>6.06</v>
      </c>
      <c r="X23" s="1">
        <v>49.5</v>
      </c>
      <c r="Y23" s="1">
        <v>2</v>
      </c>
      <c r="Z23" s="1">
        <v>37.9</v>
      </c>
      <c r="AA23" s="1">
        <v>8.1999999999999993</v>
      </c>
      <c r="AB23" s="1">
        <v>-6.59</v>
      </c>
    </row>
    <row r="24" spans="1:28" ht="30">
      <c r="A24" s="3">
        <v>23</v>
      </c>
      <c r="B24" s="2" t="s">
        <v>61</v>
      </c>
      <c r="C24" s="1">
        <v>16</v>
      </c>
      <c r="D24" s="1">
        <v>25.8</v>
      </c>
      <c r="E24" s="1">
        <v>371.4</v>
      </c>
      <c r="F24" s="1">
        <v>64.599999999999994</v>
      </c>
      <c r="G24" s="1">
        <v>5.7</v>
      </c>
      <c r="H24" s="1">
        <v>1.31</v>
      </c>
      <c r="I24" s="1">
        <v>0.31</v>
      </c>
      <c r="J24" s="1">
        <v>21.6</v>
      </c>
      <c r="K24" s="1">
        <v>22.6</v>
      </c>
      <c r="L24" s="1">
        <v>35</v>
      </c>
      <c r="M24" s="1">
        <v>252.8</v>
      </c>
      <c r="N24" s="1">
        <v>1.5</v>
      </c>
      <c r="O24" s="1">
        <v>1</v>
      </c>
      <c r="P24" s="1">
        <v>6.9</v>
      </c>
      <c r="Q24" s="1">
        <v>12.8</v>
      </c>
      <c r="R24" s="1">
        <v>27.8</v>
      </c>
      <c r="S24" s="1">
        <v>118.6</v>
      </c>
      <c r="T24" s="1">
        <v>1.1299999999999999</v>
      </c>
      <c r="U24" s="1">
        <v>4.3</v>
      </c>
      <c r="V24" s="1">
        <v>6.44</v>
      </c>
      <c r="W24" s="1">
        <v>6.88</v>
      </c>
      <c r="X24" s="1">
        <v>57.4</v>
      </c>
      <c r="Y24" s="1">
        <v>2.38</v>
      </c>
      <c r="Z24" s="1">
        <v>40.9</v>
      </c>
      <c r="AA24" s="1">
        <v>11.6</v>
      </c>
      <c r="AB24" s="1">
        <v>-6.7</v>
      </c>
    </row>
    <row r="25" spans="1:28" ht="30">
      <c r="A25" s="3">
        <v>24</v>
      </c>
      <c r="B25" s="2" t="s">
        <v>69</v>
      </c>
      <c r="C25" s="1">
        <v>16</v>
      </c>
      <c r="D25" s="1">
        <v>26.3</v>
      </c>
      <c r="E25" s="1">
        <v>405.5</v>
      </c>
      <c r="F25" s="1">
        <v>69.3</v>
      </c>
      <c r="G25" s="1">
        <v>5.9</v>
      </c>
      <c r="H25" s="1">
        <v>1.69</v>
      </c>
      <c r="I25" s="1">
        <v>0.75</v>
      </c>
      <c r="J25" s="1">
        <v>26.2</v>
      </c>
      <c r="K25" s="1">
        <v>25.4</v>
      </c>
      <c r="L25" s="1">
        <v>39.5</v>
      </c>
      <c r="M25" s="1">
        <v>273.39999999999998</v>
      </c>
      <c r="N25" s="1">
        <v>1.88</v>
      </c>
      <c r="O25" s="1">
        <v>0.94</v>
      </c>
      <c r="P25" s="1">
        <v>6.4</v>
      </c>
      <c r="Q25" s="1">
        <v>15.4</v>
      </c>
      <c r="R25" s="1">
        <v>26.6</v>
      </c>
      <c r="S25" s="1">
        <v>132.1</v>
      </c>
      <c r="T25" s="1">
        <v>1.19</v>
      </c>
      <c r="U25" s="1">
        <v>5</v>
      </c>
      <c r="V25" s="1">
        <v>8.06</v>
      </c>
      <c r="W25" s="1">
        <v>6.69</v>
      </c>
      <c r="X25" s="1">
        <v>55.1</v>
      </c>
      <c r="Y25" s="1">
        <v>2.69</v>
      </c>
      <c r="Z25" s="1">
        <v>40.799999999999997</v>
      </c>
      <c r="AA25" s="1">
        <v>14.9</v>
      </c>
      <c r="AB25" s="1">
        <v>-10.210000000000001</v>
      </c>
    </row>
    <row r="26" spans="1:28" ht="30">
      <c r="A26" s="3">
        <v>25</v>
      </c>
      <c r="B26" s="2" t="s">
        <v>67</v>
      </c>
      <c r="C26" s="1">
        <v>16</v>
      </c>
      <c r="D26" s="1">
        <v>26.4</v>
      </c>
      <c r="E26" s="1">
        <v>384.5</v>
      </c>
      <c r="F26" s="1">
        <v>64.400000000000006</v>
      </c>
      <c r="G26" s="1">
        <v>6</v>
      </c>
      <c r="H26" s="1">
        <v>1.19</v>
      </c>
      <c r="I26" s="1">
        <v>0.25</v>
      </c>
      <c r="J26" s="1">
        <v>23.4</v>
      </c>
      <c r="K26" s="1">
        <v>24.9</v>
      </c>
      <c r="L26" s="1">
        <v>36.6</v>
      </c>
      <c r="M26" s="1">
        <v>259.60000000000002</v>
      </c>
      <c r="N26" s="1">
        <v>2.06</v>
      </c>
      <c r="O26" s="1">
        <v>0.94</v>
      </c>
      <c r="P26" s="1">
        <v>6.7</v>
      </c>
      <c r="Q26" s="1">
        <v>14.1</v>
      </c>
      <c r="R26" s="1">
        <v>25.6</v>
      </c>
      <c r="S26" s="1">
        <v>124.9</v>
      </c>
      <c r="T26" s="1">
        <v>1</v>
      </c>
      <c r="U26" s="1">
        <v>4.9000000000000004</v>
      </c>
      <c r="V26" s="1">
        <v>7.19</v>
      </c>
      <c r="W26" s="1">
        <v>6.75</v>
      </c>
      <c r="X26" s="1">
        <v>62.6</v>
      </c>
      <c r="Y26" s="1">
        <v>2.13</v>
      </c>
      <c r="Z26" s="1">
        <v>41.5</v>
      </c>
      <c r="AA26" s="1">
        <v>10.5</v>
      </c>
      <c r="AB26" s="1">
        <v>-9.98</v>
      </c>
    </row>
    <row r="27" spans="1:28" ht="30">
      <c r="A27" s="3">
        <v>26</v>
      </c>
      <c r="B27" s="2" t="s">
        <v>55</v>
      </c>
      <c r="C27" s="1">
        <v>16</v>
      </c>
      <c r="D27" s="1">
        <v>26.6</v>
      </c>
      <c r="E27" s="1">
        <v>358.8</v>
      </c>
      <c r="F27" s="1">
        <v>66.599999999999994</v>
      </c>
      <c r="G27" s="1">
        <v>5.4</v>
      </c>
      <c r="H27" s="1">
        <v>1</v>
      </c>
      <c r="I27" s="1">
        <v>0.56000000000000005</v>
      </c>
      <c r="J27" s="1">
        <v>22.3</v>
      </c>
      <c r="K27" s="1">
        <v>21.4</v>
      </c>
      <c r="L27" s="1">
        <v>31.6</v>
      </c>
      <c r="M27" s="1">
        <v>203.9</v>
      </c>
      <c r="N27" s="1">
        <v>1.31</v>
      </c>
      <c r="O27" s="1">
        <v>0.44</v>
      </c>
      <c r="P27" s="1">
        <v>5.9</v>
      </c>
      <c r="Q27" s="1">
        <v>11.6</v>
      </c>
      <c r="R27" s="1">
        <v>31.9</v>
      </c>
      <c r="S27" s="1">
        <v>154.9</v>
      </c>
      <c r="T27" s="1">
        <v>1.56</v>
      </c>
      <c r="U27" s="1">
        <v>4.9000000000000004</v>
      </c>
      <c r="V27" s="1">
        <v>8.69</v>
      </c>
      <c r="W27" s="1">
        <v>6.25</v>
      </c>
      <c r="X27" s="1">
        <v>49.4</v>
      </c>
      <c r="Y27" s="1">
        <v>2</v>
      </c>
      <c r="Z27" s="1">
        <v>38</v>
      </c>
      <c r="AA27" s="1">
        <v>8.6</v>
      </c>
      <c r="AB27" s="1">
        <v>-5.36</v>
      </c>
    </row>
    <row r="28" spans="1:28" ht="30">
      <c r="A28" s="3">
        <v>27</v>
      </c>
      <c r="B28" s="2" t="s">
        <v>64</v>
      </c>
      <c r="C28" s="1">
        <v>16</v>
      </c>
      <c r="D28" s="1">
        <v>27.1</v>
      </c>
      <c r="E28" s="1">
        <v>391.1</v>
      </c>
      <c r="F28" s="1">
        <v>64</v>
      </c>
      <c r="G28" s="1">
        <v>6.1</v>
      </c>
      <c r="H28" s="1">
        <v>1.75</v>
      </c>
      <c r="I28" s="1">
        <v>0.44</v>
      </c>
      <c r="J28" s="1">
        <v>21.9</v>
      </c>
      <c r="K28" s="1">
        <v>20.9</v>
      </c>
      <c r="L28" s="1">
        <v>31.8</v>
      </c>
      <c r="M28" s="1">
        <v>245.8</v>
      </c>
      <c r="N28" s="1">
        <v>1.94</v>
      </c>
      <c r="O28" s="1">
        <v>1.31</v>
      </c>
      <c r="P28" s="1">
        <v>7.3</v>
      </c>
      <c r="Q28" s="1">
        <v>12.2</v>
      </c>
      <c r="R28" s="1">
        <v>30.3</v>
      </c>
      <c r="S28" s="1">
        <v>145.30000000000001</v>
      </c>
      <c r="T28" s="1">
        <v>1.06</v>
      </c>
      <c r="U28" s="1">
        <v>4.8</v>
      </c>
      <c r="V28" s="1">
        <v>7.25</v>
      </c>
      <c r="W28" s="1">
        <v>6.69</v>
      </c>
      <c r="X28" s="1">
        <v>53.5</v>
      </c>
      <c r="Y28" s="1">
        <v>2.44</v>
      </c>
      <c r="Z28" s="1">
        <v>39.9</v>
      </c>
      <c r="AA28" s="1">
        <v>14.2</v>
      </c>
      <c r="AB28" s="1">
        <v>-7.8</v>
      </c>
    </row>
    <row r="29" spans="1:28" ht="30">
      <c r="A29" s="3">
        <v>28</v>
      </c>
      <c r="B29" s="2" t="s">
        <v>52</v>
      </c>
      <c r="C29" s="1">
        <v>16</v>
      </c>
      <c r="D29" s="1">
        <v>27.2</v>
      </c>
      <c r="E29" s="1">
        <v>346.6</v>
      </c>
      <c r="F29" s="1">
        <v>63.9</v>
      </c>
      <c r="G29" s="1">
        <v>5.4</v>
      </c>
      <c r="H29" s="1">
        <v>0.44</v>
      </c>
      <c r="I29" s="1">
        <v>0.31</v>
      </c>
      <c r="J29" s="1">
        <v>21.1</v>
      </c>
      <c r="K29" s="1">
        <v>21.5</v>
      </c>
      <c r="L29" s="1">
        <v>33.9</v>
      </c>
      <c r="M29" s="1">
        <v>233.3</v>
      </c>
      <c r="N29" s="1">
        <v>2.19</v>
      </c>
      <c r="O29" s="1">
        <v>0.13</v>
      </c>
      <c r="P29" s="1">
        <v>6.4</v>
      </c>
      <c r="Q29" s="1">
        <v>12.2</v>
      </c>
      <c r="R29" s="1">
        <v>27.8</v>
      </c>
      <c r="S29" s="1">
        <v>113.4</v>
      </c>
      <c r="T29" s="1">
        <v>0.81</v>
      </c>
      <c r="U29" s="1">
        <v>4.0999999999999996</v>
      </c>
      <c r="V29" s="1">
        <v>6.5</v>
      </c>
      <c r="W29" s="1">
        <v>7.31</v>
      </c>
      <c r="X29" s="1">
        <v>63.2</v>
      </c>
      <c r="Y29" s="1">
        <v>2.38</v>
      </c>
      <c r="Z29" s="1">
        <v>39.799999999999997</v>
      </c>
      <c r="AA29" s="1">
        <v>3.9</v>
      </c>
      <c r="AB29" s="1">
        <v>-7.93</v>
      </c>
    </row>
    <row r="30" spans="1:28">
      <c r="A30" s="3">
        <v>29</v>
      </c>
      <c r="B30" s="2" t="s">
        <v>63</v>
      </c>
      <c r="C30" s="1">
        <v>16</v>
      </c>
      <c r="D30" s="1">
        <v>27.6</v>
      </c>
      <c r="E30" s="1">
        <v>380.4</v>
      </c>
      <c r="F30" s="1">
        <v>66.3</v>
      </c>
      <c r="G30" s="1">
        <v>5.7</v>
      </c>
      <c r="H30" s="1">
        <v>1.25</v>
      </c>
      <c r="I30" s="1">
        <v>0.44</v>
      </c>
      <c r="J30" s="1">
        <v>21.4</v>
      </c>
      <c r="K30" s="1">
        <v>22.9</v>
      </c>
      <c r="L30" s="1">
        <v>36.4</v>
      </c>
      <c r="M30" s="1">
        <v>254.1</v>
      </c>
      <c r="N30" s="1">
        <v>1.81</v>
      </c>
      <c r="O30" s="1">
        <v>0.81</v>
      </c>
      <c r="P30" s="1">
        <v>6.5</v>
      </c>
      <c r="Q30" s="1">
        <v>12.6</v>
      </c>
      <c r="R30" s="1">
        <v>27.5</v>
      </c>
      <c r="S30" s="1">
        <v>126.3</v>
      </c>
      <c r="T30" s="1">
        <v>1</v>
      </c>
      <c r="U30" s="1">
        <v>4.5999999999999996</v>
      </c>
      <c r="V30" s="1">
        <v>6.5</v>
      </c>
      <c r="W30" s="1">
        <v>5.94</v>
      </c>
      <c r="X30" s="1">
        <v>51.1</v>
      </c>
      <c r="Y30" s="1">
        <v>2.38</v>
      </c>
      <c r="Z30" s="1">
        <v>39.1</v>
      </c>
      <c r="AA30" s="1">
        <v>9.9</v>
      </c>
      <c r="AB30" s="1">
        <v>-4.58</v>
      </c>
    </row>
    <row r="31" spans="1:28" ht="30">
      <c r="A31" s="3">
        <v>30</v>
      </c>
      <c r="B31" s="2" t="s">
        <v>53</v>
      </c>
      <c r="C31" s="1">
        <v>16</v>
      </c>
      <c r="D31" s="1">
        <v>28.4</v>
      </c>
      <c r="E31" s="1">
        <v>413.6</v>
      </c>
      <c r="F31" s="1">
        <v>67.8</v>
      </c>
      <c r="G31" s="1">
        <v>6.1</v>
      </c>
      <c r="H31" s="1">
        <v>1.1299999999999999</v>
      </c>
      <c r="I31" s="1">
        <v>0.38</v>
      </c>
      <c r="J31" s="1">
        <v>23.3</v>
      </c>
      <c r="K31" s="1">
        <v>24.3</v>
      </c>
      <c r="L31" s="1">
        <v>36.5</v>
      </c>
      <c r="M31" s="1">
        <v>275.89999999999998</v>
      </c>
      <c r="N31" s="1">
        <v>2</v>
      </c>
      <c r="O31" s="1">
        <v>0.75</v>
      </c>
      <c r="P31" s="1">
        <v>7.1</v>
      </c>
      <c r="Q31" s="1">
        <v>13.8</v>
      </c>
      <c r="R31" s="1">
        <v>29.1</v>
      </c>
      <c r="S31" s="1">
        <v>137.80000000000001</v>
      </c>
      <c r="T31" s="1">
        <v>1.06</v>
      </c>
      <c r="U31" s="1">
        <v>4.7</v>
      </c>
      <c r="V31" s="1">
        <v>7.81</v>
      </c>
      <c r="W31" s="1">
        <v>7.06</v>
      </c>
      <c r="X31" s="1">
        <v>59</v>
      </c>
      <c r="Y31" s="1">
        <v>1.63</v>
      </c>
      <c r="Z31" s="1">
        <v>46.3</v>
      </c>
      <c r="AA31" s="1">
        <v>10.199999999999999</v>
      </c>
      <c r="AB31" s="1">
        <v>-10.3</v>
      </c>
    </row>
    <row r="32" spans="1:28" ht="30">
      <c r="A32" s="3">
        <v>31</v>
      </c>
      <c r="B32" s="2" t="s">
        <v>66</v>
      </c>
      <c r="C32" s="1">
        <v>16</v>
      </c>
      <c r="D32" s="1">
        <v>29</v>
      </c>
      <c r="E32" s="1">
        <v>383.4</v>
      </c>
      <c r="F32" s="1">
        <v>62.4</v>
      </c>
      <c r="G32" s="1">
        <v>6.1</v>
      </c>
      <c r="H32" s="1">
        <v>1.06</v>
      </c>
      <c r="I32" s="1">
        <v>0.5</v>
      </c>
      <c r="J32" s="1">
        <v>22.3</v>
      </c>
      <c r="K32" s="1">
        <v>24.2</v>
      </c>
      <c r="L32" s="1">
        <v>33.4</v>
      </c>
      <c r="M32" s="1">
        <v>259.39999999999998</v>
      </c>
      <c r="N32" s="1">
        <v>2.13</v>
      </c>
      <c r="O32" s="1">
        <v>0.56000000000000005</v>
      </c>
      <c r="P32" s="1">
        <v>7.3</v>
      </c>
      <c r="Q32" s="1">
        <v>13.1</v>
      </c>
      <c r="R32" s="1">
        <v>26.6</v>
      </c>
      <c r="S32" s="1">
        <v>123.9</v>
      </c>
      <c r="T32" s="1">
        <v>1.19</v>
      </c>
      <c r="U32" s="1">
        <v>4.7</v>
      </c>
      <c r="V32" s="1">
        <v>7.63</v>
      </c>
      <c r="W32" s="1">
        <v>7.94</v>
      </c>
      <c r="X32" s="1">
        <v>72.3</v>
      </c>
      <c r="Y32" s="1">
        <v>1.56</v>
      </c>
      <c r="Z32" s="1">
        <v>40.700000000000003</v>
      </c>
      <c r="AA32" s="1">
        <v>8.1999999999999993</v>
      </c>
      <c r="AB32" s="1">
        <v>-9.51</v>
      </c>
    </row>
    <row r="33" spans="1:28" ht="30">
      <c r="A33" s="3">
        <v>32</v>
      </c>
      <c r="B33" s="2" t="s">
        <v>39</v>
      </c>
      <c r="C33" s="1">
        <v>16</v>
      </c>
      <c r="D33" s="1">
        <v>29.2</v>
      </c>
      <c r="E33" s="1">
        <v>381.4</v>
      </c>
      <c r="F33" s="1">
        <v>60.8</v>
      </c>
      <c r="G33" s="1">
        <v>6.3</v>
      </c>
      <c r="H33" s="1">
        <v>1.06</v>
      </c>
      <c r="I33" s="1">
        <v>0.19</v>
      </c>
      <c r="J33" s="1">
        <v>19.8</v>
      </c>
      <c r="K33" s="1">
        <v>18.7</v>
      </c>
      <c r="L33" s="1">
        <v>30</v>
      </c>
      <c r="M33" s="1">
        <v>240.8</v>
      </c>
      <c r="N33" s="1">
        <v>2.25</v>
      </c>
      <c r="O33" s="1">
        <v>0.88</v>
      </c>
      <c r="P33" s="1">
        <v>7.8</v>
      </c>
      <c r="Q33" s="1">
        <v>11.1</v>
      </c>
      <c r="R33" s="1">
        <v>30</v>
      </c>
      <c r="S33" s="1">
        <v>140.6</v>
      </c>
      <c r="T33" s="1">
        <v>1</v>
      </c>
      <c r="U33" s="1">
        <v>4.7</v>
      </c>
      <c r="V33" s="1">
        <v>6.75</v>
      </c>
      <c r="W33" s="1">
        <v>7.31</v>
      </c>
      <c r="X33" s="1">
        <v>61.9</v>
      </c>
      <c r="Y33" s="1">
        <v>1.94</v>
      </c>
      <c r="Z33" s="1">
        <v>44.3</v>
      </c>
      <c r="AA33" s="1">
        <v>9.8000000000000007</v>
      </c>
      <c r="AB33" s="1">
        <v>-10.75</v>
      </c>
    </row>
    <row r="34" spans="1:28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3"/>
  <sheetViews>
    <sheetView workbookViewId="0">
      <selection activeCell="B1" sqref="B1:AB1"/>
    </sheetView>
  </sheetViews>
  <sheetFormatPr baseColWidth="10" defaultRowHeight="16"/>
  <cols>
    <col min="1" max="1" width="3" bestFit="1" customWidth="1"/>
    <col min="2" max="2" width="10.33203125" bestFit="1" customWidth="1"/>
    <col min="3" max="4" width="5" bestFit="1" customWidth="1"/>
    <col min="5" max="5" width="5.83203125" bestFit="1" customWidth="1"/>
    <col min="6" max="6" width="5" bestFit="1" customWidth="1"/>
    <col min="7" max="9" width="4.1640625" bestFit="1" customWidth="1"/>
    <col min="10" max="12" width="5" bestFit="1" customWidth="1"/>
    <col min="13" max="13" width="5.83203125" bestFit="1" customWidth="1"/>
    <col min="14" max="15" width="4.1640625" bestFit="1" customWidth="1"/>
    <col min="16" max="16" width="5.1640625" bestFit="1" customWidth="1"/>
    <col min="17" max="18" width="5" bestFit="1" customWidth="1"/>
    <col min="19" max="19" width="5.83203125" bestFit="1" customWidth="1"/>
    <col min="20" max="21" width="4.1640625" bestFit="1" customWidth="1"/>
    <col min="22" max="22" width="4.5" bestFit="1" customWidth="1"/>
    <col min="23" max="23" width="4.1640625" bestFit="1" customWidth="1"/>
    <col min="24" max="24" width="5" bestFit="1" customWidth="1"/>
    <col min="25" max="25" width="5.1640625" bestFit="1" customWidth="1"/>
    <col min="26" max="27" width="5" bestFit="1" customWidth="1"/>
    <col min="28" max="28" width="6.1640625" bestFit="1" customWidth="1"/>
  </cols>
  <sheetData>
    <row r="1" spans="1:28">
      <c r="A1" s="3" t="s">
        <v>70</v>
      </c>
      <c r="B1" s="3" t="s">
        <v>0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11</v>
      </c>
      <c r="M1" s="3" t="s">
        <v>22</v>
      </c>
      <c r="N1" s="3" t="s">
        <v>29</v>
      </c>
      <c r="O1" s="3" t="s">
        <v>30</v>
      </c>
      <c r="P1" s="3" t="s">
        <v>31</v>
      </c>
      <c r="Q1" s="3" t="s">
        <v>27</v>
      </c>
      <c r="R1" s="3" t="s">
        <v>11</v>
      </c>
      <c r="S1" s="3" t="s">
        <v>22</v>
      </c>
      <c r="T1" s="3" t="s">
        <v>29</v>
      </c>
      <c r="U1" s="3" t="s">
        <v>32</v>
      </c>
      <c r="V1" s="3" t="s">
        <v>27</v>
      </c>
      <c r="W1" s="3" t="s">
        <v>33</v>
      </c>
      <c r="X1" s="3" t="s">
        <v>22</v>
      </c>
      <c r="Y1" s="3" t="s">
        <v>34</v>
      </c>
      <c r="Z1" s="3" t="s">
        <v>35</v>
      </c>
      <c r="AA1" s="3" t="s">
        <v>36</v>
      </c>
      <c r="AB1" s="3" t="s">
        <v>37</v>
      </c>
    </row>
    <row r="2" spans="1:28" ht="30">
      <c r="A2" s="3">
        <v>1</v>
      </c>
      <c r="B2" s="2" t="s">
        <v>46</v>
      </c>
      <c r="C2" s="1">
        <v>16</v>
      </c>
      <c r="D2" s="1">
        <v>15.8</v>
      </c>
      <c r="E2" s="1">
        <v>275.89999999999998</v>
      </c>
      <c r="F2" s="1">
        <v>59.8</v>
      </c>
      <c r="G2" s="1">
        <v>4.5999999999999996</v>
      </c>
      <c r="H2" s="1">
        <v>1.19</v>
      </c>
      <c r="I2" s="1">
        <v>0.31</v>
      </c>
      <c r="J2" s="1">
        <v>16.3</v>
      </c>
      <c r="K2" s="1">
        <v>20.3</v>
      </c>
      <c r="L2" s="1">
        <v>34.700000000000003</v>
      </c>
      <c r="M2" s="1">
        <v>192.4</v>
      </c>
      <c r="N2" s="1">
        <v>0.81</v>
      </c>
      <c r="O2" s="1">
        <v>0.88</v>
      </c>
      <c r="P2" s="1">
        <v>5.2</v>
      </c>
      <c r="Q2" s="1">
        <v>10.5</v>
      </c>
      <c r="R2" s="1">
        <v>22.8</v>
      </c>
      <c r="S2" s="1">
        <v>83.6</v>
      </c>
      <c r="T2" s="1">
        <v>0.63</v>
      </c>
      <c r="U2" s="1">
        <v>3.7</v>
      </c>
      <c r="V2" s="1">
        <v>3.69</v>
      </c>
      <c r="W2" s="1">
        <v>6.56</v>
      </c>
      <c r="X2" s="1">
        <v>58</v>
      </c>
      <c r="Y2" s="1">
        <v>2.06</v>
      </c>
      <c r="Z2" s="1">
        <v>27.9</v>
      </c>
      <c r="AA2" s="1">
        <v>10.1</v>
      </c>
      <c r="AB2" s="1">
        <v>9.07</v>
      </c>
    </row>
    <row r="3" spans="1:28" ht="30">
      <c r="A3" s="3">
        <v>2</v>
      </c>
      <c r="B3" s="2" t="s">
        <v>38</v>
      </c>
      <c r="C3" s="1">
        <v>16</v>
      </c>
      <c r="D3" s="1">
        <v>16.8</v>
      </c>
      <c r="E3" s="1">
        <v>286.10000000000002</v>
      </c>
      <c r="F3" s="1">
        <v>62.1</v>
      </c>
      <c r="G3" s="1">
        <v>4.5999999999999996</v>
      </c>
      <c r="H3" s="1">
        <v>2.06</v>
      </c>
      <c r="I3" s="1">
        <v>0.75</v>
      </c>
      <c r="J3" s="1">
        <v>16.100000000000001</v>
      </c>
      <c r="K3" s="1">
        <v>18.100000000000001</v>
      </c>
      <c r="L3" s="1">
        <v>31.8</v>
      </c>
      <c r="M3" s="1">
        <v>169.9</v>
      </c>
      <c r="N3" s="1">
        <v>1.06</v>
      </c>
      <c r="O3" s="1">
        <v>1.31</v>
      </c>
      <c r="P3" s="1">
        <v>4.8</v>
      </c>
      <c r="Q3" s="1">
        <v>8.94</v>
      </c>
      <c r="R3" s="1">
        <v>26.8</v>
      </c>
      <c r="S3" s="1">
        <v>116.3</v>
      </c>
      <c r="T3" s="1">
        <v>0.56000000000000005</v>
      </c>
      <c r="U3" s="1">
        <v>4.3</v>
      </c>
      <c r="V3" s="1">
        <v>5.69</v>
      </c>
      <c r="W3" s="1">
        <v>7</v>
      </c>
      <c r="X3" s="1">
        <v>65.599999999999994</v>
      </c>
      <c r="Y3" s="1">
        <v>1.44</v>
      </c>
      <c r="Z3" s="1">
        <v>23.9</v>
      </c>
      <c r="AA3" s="1">
        <v>15.6</v>
      </c>
      <c r="AB3" s="1">
        <v>15.8</v>
      </c>
    </row>
    <row r="4" spans="1:28" ht="30">
      <c r="A4" s="3">
        <v>3</v>
      </c>
      <c r="B4" s="2" t="s">
        <v>48</v>
      </c>
      <c r="C4" s="1">
        <v>16</v>
      </c>
      <c r="D4" s="1">
        <v>17</v>
      </c>
      <c r="E4" s="1">
        <v>328.4</v>
      </c>
      <c r="F4" s="1">
        <v>62.3</v>
      </c>
      <c r="G4" s="1">
        <v>5.3</v>
      </c>
      <c r="H4" s="1">
        <v>1.69</v>
      </c>
      <c r="I4" s="1">
        <v>0.56000000000000005</v>
      </c>
      <c r="J4" s="1">
        <v>17.600000000000001</v>
      </c>
      <c r="K4" s="1">
        <v>20.6</v>
      </c>
      <c r="L4" s="1">
        <v>32.799999999999997</v>
      </c>
      <c r="M4" s="1">
        <v>197.3</v>
      </c>
      <c r="N4" s="1">
        <v>1.06</v>
      </c>
      <c r="O4" s="1">
        <v>1.1299999999999999</v>
      </c>
      <c r="P4" s="1">
        <v>5.6</v>
      </c>
      <c r="Q4" s="1">
        <v>9.56</v>
      </c>
      <c r="R4" s="1">
        <v>26.9</v>
      </c>
      <c r="S4" s="1">
        <v>131.1</v>
      </c>
      <c r="T4" s="1">
        <v>0.69</v>
      </c>
      <c r="U4" s="1">
        <v>4.9000000000000004</v>
      </c>
      <c r="V4" s="1">
        <v>6.19</v>
      </c>
      <c r="W4" s="1">
        <v>6.81</v>
      </c>
      <c r="X4" s="1">
        <v>62.3</v>
      </c>
      <c r="Y4" s="1">
        <v>1.88</v>
      </c>
      <c r="Z4" s="1">
        <v>28.5</v>
      </c>
      <c r="AA4" s="1">
        <v>15.1</v>
      </c>
      <c r="AB4" s="1">
        <v>7.52</v>
      </c>
    </row>
    <row r="5" spans="1:28" ht="30">
      <c r="A5" s="3">
        <v>4</v>
      </c>
      <c r="B5" s="2" t="s">
        <v>58</v>
      </c>
      <c r="C5" s="1">
        <v>16</v>
      </c>
      <c r="D5" s="1">
        <v>18.399999999999999</v>
      </c>
      <c r="E5" s="1">
        <v>306.5</v>
      </c>
      <c r="F5" s="1">
        <v>61</v>
      </c>
      <c r="G5" s="1">
        <v>5</v>
      </c>
      <c r="H5" s="1">
        <v>1.94</v>
      </c>
      <c r="I5" s="1">
        <v>0.75</v>
      </c>
      <c r="J5" s="1">
        <v>17</v>
      </c>
      <c r="K5" s="1">
        <v>22.7</v>
      </c>
      <c r="L5" s="1">
        <v>37.6</v>
      </c>
      <c r="M5" s="1">
        <v>227.3</v>
      </c>
      <c r="N5" s="1">
        <v>1.5</v>
      </c>
      <c r="O5" s="1">
        <v>1.19</v>
      </c>
      <c r="P5" s="1">
        <v>5.7</v>
      </c>
      <c r="Q5" s="1">
        <v>11.1</v>
      </c>
      <c r="R5" s="1">
        <v>21.1</v>
      </c>
      <c r="S5" s="1">
        <v>79.2</v>
      </c>
      <c r="T5" s="1">
        <v>0.44</v>
      </c>
      <c r="U5" s="1">
        <v>3.8</v>
      </c>
      <c r="V5" s="1">
        <v>3.88</v>
      </c>
      <c r="W5" s="1">
        <v>6.31</v>
      </c>
      <c r="X5" s="1">
        <v>57.3</v>
      </c>
      <c r="Y5" s="1">
        <v>2.06</v>
      </c>
      <c r="Z5" s="1">
        <v>27.1</v>
      </c>
      <c r="AA5" s="1">
        <v>15.4</v>
      </c>
      <c r="AB5" s="1">
        <v>10.1</v>
      </c>
    </row>
    <row r="6" spans="1:28" ht="30">
      <c r="A6" s="3">
        <v>5</v>
      </c>
      <c r="B6" s="2" t="s">
        <v>49</v>
      </c>
      <c r="C6" s="1">
        <v>16</v>
      </c>
      <c r="D6" s="1">
        <v>18.5</v>
      </c>
      <c r="E6" s="1">
        <v>366</v>
      </c>
      <c r="F6" s="1">
        <v>63.9</v>
      </c>
      <c r="G6" s="1">
        <v>5.7</v>
      </c>
      <c r="H6" s="1">
        <v>1.1299999999999999</v>
      </c>
      <c r="I6" s="1">
        <v>0.38</v>
      </c>
      <c r="J6" s="1">
        <v>20.3</v>
      </c>
      <c r="K6" s="1">
        <v>22.9</v>
      </c>
      <c r="L6" s="1">
        <v>36.9</v>
      </c>
      <c r="M6" s="1">
        <v>251.3</v>
      </c>
      <c r="N6" s="1">
        <v>1.5</v>
      </c>
      <c r="O6" s="1">
        <v>0.75</v>
      </c>
      <c r="P6" s="1">
        <v>6.4</v>
      </c>
      <c r="Q6" s="1">
        <v>12.8</v>
      </c>
      <c r="R6" s="1">
        <v>24.4</v>
      </c>
      <c r="S6" s="1">
        <v>114.8</v>
      </c>
      <c r="T6" s="1">
        <v>0.38</v>
      </c>
      <c r="U6" s="1">
        <v>4.7</v>
      </c>
      <c r="V6" s="1">
        <v>6.13</v>
      </c>
      <c r="W6" s="1">
        <v>6.94</v>
      </c>
      <c r="X6" s="1">
        <v>64.7</v>
      </c>
      <c r="Y6" s="1">
        <v>1.44</v>
      </c>
      <c r="Z6" s="1">
        <v>30.2</v>
      </c>
      <c r="AA6" s="1">
        <v>9.9</v>
      </c>
      <c r="AB6" s="1">
        <v>0.76</v>
      </c>
    </row>
    <row r="7" spans="1:28" ht="30">
      <c r="A7" s="3">
        <v>6</v>
      </c>
      <c r="B7" s="2" t="s">
        <v>40</v>
      </c>
      <c r="C7" s="1">
        <v>16</v>
      </c>
      <c r="D7" s="1">
        <v>18.899999999999999</v>
      </c>
      <c r="E7" s="1">
        <v>325.10000000000002</v>
      </c>
      <c r="F7" s="1">
        <v>65.3</v>
      </c>
      <c r="G7" s="1">
        <v>5</v>
      </c>
      <c r="H7" s="1">
        <v>2.13</v>
      </c>
      <c r="I7" s="1">
        <v>0.75</v>
      </c>
      <c r="J7" s="1">
        <v>18.5</v>
      </c>
      <c r="K7" s="1">
        <v>20.8</v>
      </c>
      <c r="L7" s="1">
        <v>35.6</v>
      </c>
      <c r="M7" s="1">
        <v>213.8</v>
      </c>
      <c r="N7" s="1">
        <v>1.1299999999999999</v>
      </c>
      <c r="O7" s="1">
        <v>1.38</v>
      </c>
      <c r="P7" s="1">
        <v>5.6</v>
      </c>
      <c r="Q7" s="1">
        <v>11.2</v>
      </c>
      <c r="R7" s="1">
        <v>27.2</v>
      </c>
      <c r="S7" s="1">
        <v>111.3</v>
      </c>
      <c r="T7" s="1">
        <v>0.75</v>
      </c>
      <c r="U7" s="1">
        <v>4.0999999999999996</v>
      </c>
      <c r="V7" s="1">
        <v>5.44</v>
      </c>
      <c r="W7" s="1">
        <v>6</v>
      </c>
      <c r="X7" s="1">
        <v>50.4</v>
      </c>
      <c r="Y7" s="1">
        <v>1.88</v>
      </c>
      <c r="Z7" s="1">
        <v>29.7</v>
      </c>
      <c r="AA7" s="1">
        <v>17.399999999999999</v>
      </c>
      <c r="AB7" s="1">
        <v>11.3</v>
      </c>
    </row>
    <row r="8" spans="1:28" ht="30">
      <c r="A8" s="3">
        <v>7</v>
      </c>
      <c r="B8" s="2" t="s">
        <v>51</v>
      </c>
      <c r="C8" s="1">
        <v>16</v>
      </c>
      <c r="D8" s="1">
        <v>19.3</v>
      </c>
      <c r="E8" s="1">
        <v>306.89999999999998</v>
      </c>
      <c r="F8" s="1">
        <v>58.8</v>
      </c>
      <c r="G8" s="1">
        <v>5.2</v>
      </c>
      <c r="H8" s="1">
        <v>1.38</v>
      </c>
      <c r="I8" s="1">
        <v>0.38</v>
      </c>
      <c r="J8" s="1">
        <v>16.899999999999999</v>
      </c>
      <c r="K8" s="1">
        <v>18.600000000000001</v>
      </c>
      <c r="L8" s="1">
        <v>31.2</v>
      </c>
      <c r="M8" s="1">
        <v>201.1</v>
      </c>
      <c r="N8" s="1">
        <v>1.25</v>
      </c>
      <c r="O8" s="1">
        <v>1</v>
      </c>
      <c r="P8" s="1">
        <v>5.8</v>
      </c>
      <c r="Q8" s="1">
        <v>9.81</v>
      </c>
      <c r="R8" s="1">
        <v>24.1</v>
      </c>
      <c r="S8" s="1">
        <v>105.8</v>
      </c>
      <c r="T8" s="1">
        <v>0.88</v>
      </c>
      <c r="U8" s="1">
        <v>4.4000000000000004</v>
      </c>
      <c r="V8" s="1">
        <v>5.56</v>
      </c>
      <c r="W8" s="1">
        <v>6.88</v>
      </c>
      <c r="X8" s="1">
        <v>65.099999999999994</v>
      </c>
      <c r="Y8" s="1">
        <v>1.5</v>
      </c>
      <c r="Z8" s="1">
        <v>30.3</v>
      </c>
      <c r="AA8" s="1">
        <v>12.4</v>
      </c>
      <c r="AB8" s="1">
        <v>1.98</v>
      </c>
    </row>
    <row r="9" spans="1:28" ht="30">
      <c r="A9" s="3">
        <v>8</v>
      </c>
      <c r="B9" s="2" t="s">
        <v>67</v>
      </c>
      <c r="C9" s="1">
        <v>16</v>
      </c>
      <c r="D9" s="1">
        <v>19.7</v>
      </c>
      <c r="E9" s="1">
        <v>318.39999999999998</v>
      </c>
      <c r="F9" s="1">
        <v>62.1</v>
      </c>
      <c r="G9" s="1">
        <v>5.0999999999999996</v>
      </c>
      <c r="H9" s="1">
        <v>1</v>
      </c>
      <c r="I9" s="1">
        <v>0.5</v>
      </c>
      <c r="J9" s="1">
        <v>20.2</v>
      </c>
      <c r="K9" s="1">
        <v>22.6</v>
      </c>
      <c r="L9" s="1">
        <v>34.6</v>
      </c>
      <c r="M9" s="1">
        <v>214.3</v>
      </c>
      <c r="N9" s="1">
        <v>1.38</v>
      </c>
      <c r="O9" s="1">
        <v>0.5</v>
      </c>
      <c r="P9" s="1">
        <v>5.8</v>
      </c>
      <c r="Q9" s="1">
        <v>12.3</v>
      </c>
      <c r="R9" s="1">
        <v>25.1</v>
      </c>
      <c r="S9" s="1">
        <v>104.1</v>
      </c>
      <c r="T9" s="1">
        <v>0.56000000000000005</v>
      </c>
      <c r="U9" s="1">
        <v>4.0999999999999996</v>
      </c>
      <c r="V9" s="1">
        <v>6.06</v>
      </c>
      <c r="W9" s="1">
        <v>6.44</v>
      </c>
      <c r="X9" s="1">
        <v>55</v>
      </c>
      <c r="Y9" s="1">
        <v>1.81</v>
      </c>
      <c r="Z9" s="1">
        <v>36</v>
      </c>
      <c r="AA9" s="1">
        <v>9.1</v>
      </c>
      <c r="AB9" s="1">
        <v>7.97</v>
      </c>
    </row>
    <row r="10" spans="1:28">
      <c r="A10" s="3">
        <v>9</v>
      </c>
      <c r="B10" s="2" t="s">
        <v>50</v>
      </c>
      <c r="C10" s="1">
        <v>16</v>
      </c>
      <c r="D10" s="1">
        <v>20</v>
      </c>
      <c r="E10" s="1">
        <v>319.10000000000002</v>
      </c>
      <c r="F10" s="1">
        <v>62.7</v>
      </c>
      <c r="G10" s="1">
        <v>5.0999999999999996</v>
      </c>
      <c r="H10" s="1">
        <v>1.38</v>
      </c>
      <c r="I10" s="1">
        <v>0.88</v>
      </c>
      <c r="J10" s="1">
        <v>18.600000000000001</v>
      </c>
      <c r="K10" s="1">
        <v>21.4</v>
      </c>
      <c r="L10" s="1">
        <v>33.1</v>
      </c>
      <c r="M10" s="1">
        <v>211</v>
      </c>
      <c r="N10" s="1">
        <v>1.1299999999999999</v>
      </c>
      <c r="O10" s="1">
        <v>0.5</v>
      </c>
      <c r="P10" s="1">
        <v>5.9</v>
      </c>
      <c r="Q10" s="1">
        <v>11.3</v>
      </c>
      <c r="R10" s="1">
        <v>27</v>
      </c>
      <c r="S10" s="1">
        <v>108.1</v>
      </c>
      <c r="T10" s="1">
        <v>0.63</v>
      </c>
      <c r="U10" s="1">
        <v>4</v>
      </c>
      <c r="V10" s="1">
        <v>5.31</v>
      </c>
      <c r="W10" s="1">
        <v>7.38</v>
      </c>
      <c r="X10" s="1">
        <v>56.9</v>
      </c>
      <c r="Y10" s="1">
        <v>2.06</v>
      </c>
      <c r="Z10" s="1">
        <v>33.1</v>
      </c>
      <c r="AA10" s="1">
        <v>11.2</v>
      </c>
      <c r="AB10" s="1">
        <v>8.1199999999999992</v>
      </c>
    </row>
    <row r="11" spans="1:28" ht="30">
      <c r="A11" s="3">
        <v>10</v>
      </c>
      <c r="B11" s="2" t="s">
        <v>68</v>
      </c>
      <c r="C11" s="1">
        <v>16</v>
      </c>
      <c r="D11" s="1">
        <v>20.399999999999999</v>
      </c>
      <c r="E11" s="1">
        <v>336.5</v>
      </c>
      <c r="F11" s="1">
        <v>62.6</v>
      </c>
      <c r="G11" s="1">
        <v>5.4</v>
      </c>
      <c r="H11" s="1">
        <v>1.56</v>
      </c>
      <c r="I11" s="1">
        <v>0.31</v>
      </c>
      <c r="J11" s="1">
        <v>19.3</v>
      </c>
      <c r="K11" s="1">
        <v>20.6</v>
      </c>
      <c r="L11" s="1">
        <v>34.6</v>
      </c>
      <c r="M11" s="1">
        <v>224.8</v>
      </c>
      <c r="N11" s="1">
        <v>1.38</v>
      </c>
      <c r="O11" s="1">
        <v>1.25</v>
      </c>
      <c r="P11" s="1">
        <v>6</v>
      </c>
      <c r="Q11" s="1">
        <v>10.8</v>
      </c>
      <c r="R11" s="1">
        <v>25.4</v>
      </c>
      <c r="S11" s="1">
        <v>111.7</v>
      </c>
      <c r="T11" s="1">
        <v>0.69</v>
      </c>
      <c r="U11" s="1">
        <v>4.4000000000000004</v>
      </c>
      <c r="V11" s="1">
        <v>5.75</v>
      </c>
      <c r="W11" s="1">
        <v>6.75</v>
      </c>
      <c r="X11" s="1">
        <v>53.1</v>
      </c>
      <c r="Y11" s="1">
        <v>2.75</v>
      </c>
      <c r="Z11" s="1">
        <v>33.299999999999997</v>
      </c>
      <c r="AA11" s="1">
        <v>13.6</v>
      </c>
      <c r="AB11" s="1">
        <v>4.0199999999999996</v>
      </c>
    </row>
    <row r="12" spans="1:28" ht="30">
      <c r="A12" s="3">
        <v>11</v>
      </c>
      <c r="B12" s="2" t="s">
        <v>65</v>
      </c>
      <c r="C12" s="1">
        <v>16</v>
      </c>
      <c r="D12" s="1">
        <v>20.399999999999999</v>
      </c>
      <c r="E12" s="1">
        <v>317.10000000000002</v>
      </c>
      <c r="F12" s="1">
        <v>59.6</v>
      </c>
      <c r="G12" s="1">
        <v>5.3</v>
      </c>
      <c r="H12" s="1">
        <v>1.31</v>
      </c>
      <c r="I12" s="1">
        <v>0.69</v>
      </c>
      <c r="J12" s="1">
        <v>17.600000000000001</v>
      </c>
      <c r="K12" s="1">
        <v>21.9</v>
      </c>
      <c r="L12" s="1">
        <v>34.4</v>
      </c>
      <c r="M12" s="1">
        <v>229.1</v>
      </c>
      <c r="N12" s="1">
        <v>1.56</v>
      </c>
      <c r="O12" s="1">
        <v>0.63</v>
      </c>
      <c r="P12" s="1">
        <v>6.1</v>
      </c>
      <c r="Q12" s="1">
        <v>11.7</v>
      </c>
      <c r="R12" s="1">
        <v>22.1</v>
      </c>
      <c r="S12" s="1">
        <v>88.1</v>
      </c>
      <c r="T12" s="1">
        <v>0.44</v>
      </c>
      <c r="U12" s="1">
        <v>4</v>
      </c>
      <c r="V12" s="1">
        <v>4.3099999999999996</v>
      </c>
      <c r="W12" s="1">
        <v>6.31</v>
      </c>
      <c r="X12" s="1">
        <v>54.2</v>
      </c>
      <c r="Y12" s="1">
        <v>1.63</v>
      </c>
      <c r="Z12" s="1">
        <v>33.9</v>
      </c>
      <c r="AA12" s="1">
        <v>11.7</v>
      </c>
      <c r="AB12" s="1">
        <v>6.38</v>
      </c>
    </row>
    <row r="13" spans="1:28" ht="30">
      <c r="A13" s="3">
        <v>12</v>
      </c>
      <c r="B13" s="2" t="s">
        <v>56</v>
      </c>
      <c r="C13" s="1">
        <v>16</v>
      </c>
      <c r="D13" s="1">
        <v>20.6</v>
      </c>
      <c r="E13" s="1">
        <v>339.5</v>
      </c>
      <c r="F13" s="1">
        <v>63.8</v>
      </c>
      <c r="G13" s="1">
        <v>5.3</v>
      </c>
      <c r="H13" s="1">
        <v>1.75</v>
      </c>
      <c r="I13" s="1">
        <v>0.63</v>
      </c>
      <c r="J13" s="1">
        <v>18.8</v>
      </c>
      <c r="K13" s="1">
        <v>20.3</v>
      </c>
      <c r="L13" s="1">
        <v>34.700000000000003</v>
      </c>
      <c r="M13" s="1">
        <v>217.2</v>
      </c>
      <c r="N13" s="1">
        <v>1.31</v>
      </c>
      <c r="O13" s="1">
        <v>1.1299999999999999</v>
      </c>
      <c r="P13" s="1">
        <v>5.8</v>
      </c>
      <c r="Q13" s="1">
        <v>11.3</v>
      </c>
      <c r="R13" s="1">
        <v>26.1</v>
      </c>
      <c r="S13" s="1">
        <v>122.3</v>
      </c>
      <c r="T13" s="1">
        <v>0.94</v>
      </c>
      <c r="U13" s="1">
        <v>4.7</v>
      </c>
      <c r="V13" s="1">
        <v>5.38</v>
      </c>
      <c r="W13" s="1">
        <v>6.38</v>
      </c>
      <c r="X13" s="1">
        <v>50.5</v>
      </c>
      <c r="Y13" s="1">
        <v>2.06</v>
      </c>
      <c r="Z13" s="1">
        <v>30.6</v>
      </c>
      <c r="AA13" s="1">
        <v>14</v>
      </c>
      <c r="AB13" s="1">
        <v>6.28</v>
      </c>
    </row>
    <row r="14" spans="1:28" ht="30">
      <c r="A14" s="3">
        <v>13</v>
      </c>
      <c r="B14" s="2" t="s">
        <v>60</v>
      </c>
      <c r="C14" s="1">
        <v>16</v>
      </c>
      <c r="D14" s="1">
        <v>20.8</v>
      </c>
      <c r="E14" s="1">
        <v>318.10000000000002</v>
      </c>
      <c r="F14" s="1">
        <v>62.5</v>
      </c>
      <c r="G14" s="1">
        <v>5.0999999999999996</v>
      </c>
      <c r="H14" s="1">
        <v>1.31</v>
      </c>
      <c r="I14" s="1">
        <v>0.69</v>
      </c>
      <c r="J14" s="1">
        <v>19.5</v>
      </c>
      <c r="K14" s="1">
        <v>23.2</v>
      </c>
      <c r="L14" s="1">
        <v>34.9</v>
      </c>
      <c r="M14" s="1">
        <v>214.1</v>
      </c>
      <c r="N14" s="1">
        <v>1.75</v>
      </c>
      <c r="O14" s="1">
        <v>0.63</v>
      </c>
      <c r="P14" s="1">
        <v>5.7</v>
      </c>
      <c r="Q14" s="1">
        <v>11.3</v>
      </c>
      <c r="R14" s="1">
        <v>25.2</v>
      </c>
      <c r="S14" s="1">
        <v>104</v>
      </c>
      <c r="T14" s="1">
        <v>0.44</v>
      </c>
      <c r="U14" s="1">
        <v>4.0999999999999996</v>
      </c>
      <c r="V14" s="1">
        <v>6</v>
      </c>
      <c r="W14" s="1">
        <v>6.69</v>
      </c>
      <c r="X14" s="1">
        <v>55</v>
      </c>
      <c r="Y14" s="1">
        <v>2.19</v>
      </c>
      <c r="Z14" s="1">
        <v>31.6</v>
      </c>
      <c r="AA14" s="1">
        <v>10.5</v>
      </c>
      <c r="AB14" s="1">
        <v>1.87</v>
      </c>
    </row>
    <row r="15" spans="1:28" ht="30">
      <c r="A15" s="3">
        <v>14</v>
      </c>
      <c r="B15" s="2" t="s">
        <v>57</v>
      </c>
      <c r="C15" s="1">
        <v>16</v>
      </c>
      <c r="D15" s="1">
        <v>20.8</v>
      </c>
      <c r="E15" s="1">
        <v>323.2</v>
      </c>
      <c r="F15" s="1">
        <v>65.3</v>
      </c>
      <c r="G15" s="1">
        <v>4.9000000000000004</v>
      </c>
      <c r="H15" s="1">
        <v>1.56</v>
      </c>
      <c r="I15" s="1">
        <v>0.69</v>
      </c>
      <c r="J15" s="1">
        <v>19.8</v>
      </c>
      <c r="K15" s="1">
        <v>20.3</v>
      </c>
      <c r="L15" s="1">
        <v>34.6</v>
      </c>
      <c r="M15" s="1">
        <v>209.2</v>
      </c>
      <c r="N15" s="1">
        <v>1.19</v>
      </c>
      <c r="O15" s="1">
        <v>0.88</v>
      </c>
      <c r="P15" s="1">
        <v>5.6</v>
      </c>
      <c r="Q15" s="1">
        <v>11.3</v>
      </c>
      <c r="R15" s="1">
        <v>28.3</v>
      </c>
      <c r="S15" s="1">
        <v>114</v>
      </c>
      <c r="T15" s="1">
        <v>0.88</v>
      </c>
      <c r="U15" s="1">
        <v>4</v>
      </c>
      <c r="V15" s="1">
        <v>5.63</v>
      </c>
      <c r="W15" s="1">
        <v>6.38</v>
      </c>
      <c r="X15" s="1">
        <v>54.9</v>
      </c>
      <c r="Y15" s="1">
        <v>2.81</v>
      </c>
      <c r="Z15" s="1">
        <v>33.200000000000003</v>
      </c>
      <c r="AA15" s="1">
        <v>11.9</v>
      </c>
      <c r="AB15" s="1">
        <v>7.85</v>
      </c>
    </row>
    <row r="16" spans="1:28" ht="30">
      <c r="A16" s="3">
        <v>15</v>
      </c>
      <c r="B16" s="2" t="s">
        <v>69</v>
      </c>
      <c r="C16" s="1">
        <v>16</v>
      </c>
      <c r="D16" s="1">
        <v>21.2</v>
      </c>
      <c r="E16" s="1">
        <v>365.1</v>
      </c>
      <c r="F16" s="1">
        <v>65.3</v>
      </c>
      <c r="G16" s="1">
        <v>5.6</v>
      </c>
      <c r="H16" s="1">
        <v>1.63</v>
      </c>
      <c r="I16" s="1">
        <v>0.63</v>
      </c>
      <c r="J16" s="1">
        <v>22</v>
      </c>
      <c r="K16" s="1">
        <v>20.3</v>
      </c>
      <c r="L16" s="1">
        <v>35.6</v>
      </c>
      <c r="M16" s="1">
        <v>247</v>
      </c>
      <c r="N16" s="1">
        <v>1.44</v>
      </c>
      <c r="O16" s="1">
        <v>1</v>
      </c>
      <c r="P16" s="1">
        <v>6.6</v>
      </c>
      <c r="Q16" s="1">
        <v>12.8</v>
      </c>
      <c r="R16" s="1">
        <v>27.7</v>
      </c>
      <c r="S16" s="1">
        <v>118.1</v>
      </c>
      <c r="T16" s="1">
        <v>0.94</v>
      </c>
      <c r="U16" s="1">
        <v>4.3</v>
      </c>
      <c r="V16" s="1">
        <v>7</v>
      </c>
      <c r="W16" s="1">
        <v>6.69</v>
      </c>
      <c r="X16" s="1">
        <v>54</v>
      </c>
      <c r="Y16" s="1">
        <v>2.25</v>
      </c>
      <c r="Z16" s="1">
        <v>33.5</v>
      </c>
      <c r="AA16" s="1">
        <v>13.4</v>
      </c>
      <c r="AB16" s="1">
        <v>2.35</v>
      </c>
    </row>
    <row r="17" spans="1:28" ht="30">
      <c r="A17" s="3">
        <v>16</v>
      </c>
      <c r="B17" s="2" t="s">
        <v>53</v>
      </c>
      <c r="C17" s="1">
        <v>16</v>
      </c>
      <c r="D17" s="1">
        <v>21.8</v>
      </c>
      <c r="E17" s="1">
        <v>339.1</v>
      </c>
      <c r="F17" s="1">
        <v>68.2</v>
      </c>
      <c r="G17" s="1">
        <v>5</v>
      </c>
      <c r="H17" s="1">
        <v>0.88</v>
      </c>
      <c r="I17" s="1">
        <v>0.19</v>
      </c>
      <c r="J17" s="1">
        <v>20.3</v>
      </c>
      <c r="K17" s="1">
        <v>21</v>
      </c>
      <c r="L17" s="1">
        <v>35.1</v>
      </c>
      <c r="M17" s="1">
        <v>211.2</v>
      </c>
      <c r="N17" s="1">
        <v>1.25</v>
      </c>
      <c r="O17" s="1">
        <v>0.69</v>
      </c>
      <c r="P17" s="1">
        <v>5.6</v>
      </c>
      <c r="Q17" s="1">
        <v>10.8</v>
      </c>
      <c r="R17" s="1">
        <v>30.6</v>
      </c>
      <c r="S17" s="1">
        <v>127.9</v>
      </c>
      <c r="T17" s="1">
        <v>0.81</v>
      </c>
      <c r="U17" s="1">
        <v>4.2</v>
      </c>
      <c r="V17" s="1">
        <v>6.94</v>
      </c>
      <c r="W17" s="1">
        <v>6.63</v>
      </c>
      <c r="X17" s="1">
        <v>56.6</v>
      </c>
      <c r="Y17" s="1">
        <v>2.56</v>
      </c>
      <c r="Z17" s="1">
        <v>37</v>
      </c>
      <c r="AA17" s="1">
        <v>7.6</v>
      </c>
      <c r="AB17" s="1">
        <v>9.9700000000000006</v>
      </c>
    </row>
    <row r="18" spans="1:28" ht="30">
      <c r="A18" s="3">
        <v>17</v>
      </c>
      <c r="B18" s="2" t="s">
        <v>47</v>
      </c>
      <c r="C18" s="1">
        <v>16</v>
      </c>
      <c r="D18" s="1">
        <v>22.3</v>
      </c>
      <c r="E18" s="1">
        <v>328</v>
      </c>
      <c r="F18" s="1">
        <v>65.400000000000006</v>
      </c>
      <c r="G18" s="1">
        <v>5</v>
      </c>
      <c r="H18" s="1">
        <v>1.31</v>
      </c>
      <c r="I18" s="1">
        <v>0.56000000000000005</v>
      </c>
      <c r="J18" s="1">
        <v>20.2</v>
      </c>
      <c r="K18" s="1">
        <v>23.1</v>
      </c>
      <c r="L18" s="1">
        <v>37.799999999999997</v>
      </c>
      <c r="M18" s="1">
        <v>239.3</v>
      </c>
      <c r="N18" s="1">
        <v>1.69</v>
      </c>
      <c r="O18" s="1">
        <v>0.75</v>
      </c>
      <c r="P18" s="1">
        <v>5.9</v>
      </c>
      <c r="Q18" s="1">
        <v>14.4</v>
      </c>
      <c r="R18" s="1">
        <v>24.9</v>
      </c>
      <c r="S18" s="1">
        <v>88.8</v>
      </c>
      <c r="T18" s="1">
        <v>0.31</v>
      </c>
      <c r="U18" s="1">
        <v>3.6</v>
      </c>
      <c r="V18" s="1">
        <v>4.25</v>
      </c>
      <c r="W18" s="1">
        <v>7.44</v>
      </c>
      <c r="X18" s="1">
        <v>58.9</v>
      </c>
      <c r="Y18" s="1">
        <v>1.5</v>
      </c>
      <c r="Z18" s="1">
        <v>37.299999999999997</v>
      </c>
      <c r="AA18" s="1">
        <v>10.8</v>
      </c>
      <c r="AB18" s="1">
        <v>4.84</v>
      </c>
    </row>
    <row r="19" spans="1:28">
      <c r="A19" s="3">
        <v>18</v>
      </c>
      <c r="B19" s="2" t="s">
        <v>62</v>
      </c>
      <c r="C19" s="1">
        <v>16</v>
      </c>
      <c r="D19" s="1">
        <v>22.4</v>
      </c>
      <c r="E19" s="1">
        <v>355.1</v>
      </c>
      <c r="F19" s="1">
        <v>66.599999999999994</v>
      </c>
      <c r="G19" s="1">
        <v>5.3</v>
      </c>
      <c r="H19" s="1">
        <v>1.56</v>
      </c>
      <c r="I19" s="1">
        <v>0.44</v>
      </c>
      <c r="J19" s="1">
        <v>21.8</v>
      </c>
      <c r="K19" s="1">
        <v>23.1</v>
      </c>
      <c r="L19" s="1">
        <v>35.799999999999997</v>
      </c>
      <c r="M19" s="1">
        <v>230.5</v>
      </c>
      <c r="N19" s="1">
        <v>0.88</v>
      </c>
      <c r="O19" s="1">
        <v>1.1299999999999999</v>
      </c>
      <c r="P19" s="1">
        <v>6.1</v>
      </c>
      <c r="Q19" s="1">
        <v>12.4</v>
      </c>
      <c r="R19" s="1">
        <v>29.1</v>
      </c>
      <c r="S19" s="1">
        <v>124.6</v>
      </c>
      <c r="T19" s="1">
        <v>1.38</v>
      </c>
      <c r="U19" s="1">
        <v>4.3</v>
      </c>
      <c r="V19" s="1">
        <v>7.56</v>
      </c>
      <c r="W19" s="1">
        <v>6.06</v>
      </c>
      <c r="X19" s="1">
        <v>54.6</v>
      </c>
      <c r="Y19" s="1">
        <v>1.75</v>
      </c>
      <c r="Z19" s="1">
        <v>37.200000000000003</v>
      </c>
      <c r="AA19" s="1">
        <v>13.1</v>
      </c>
      <c r="AB19" s="1">
        <v>5.4</v>
      </c>
    </row>
    <row r="20" spans="1:28" ht="30">
      <c r="A20" s="3">
        <v>19</v>
      </c>
      <c r="B20" s="2" t="s">
        <v>55</v>
      </c>
      <c r="C20" s="1">
        <v>16</v>
      </c>
      <c r="D20" s="1">
        <v>22.6</v>
      </c>
      <c r="E20" s="1">
        <v>310.8</v>
      </c>
      <c r="F20" s="1">
        <v>63</v>
      </c>
      <c r="G20" s="1">
        <v>4.9000000000000004</v>
      </c>
      <c r="H20" s="1">
        <v>1.31</v>
      </c>
      <c r="I20" s="1">
        <v>0.38</v>
      </c>
      <c r="J20" s="1">
        <v>17.7</v>
      </c>
      <c r="K20" s="1">
        <v>21.4</v>
      </c>
      <c r="L20" s="1">
        <v>35.299999999999997</v>
      </c>
      <c r="M20" s="1">
        <v>221.3</v>
      </c>
      <c r="N20" s="1">
        <v>1.5</v>
      </c>
      <c r="O20" s="1">
        <v>0.94</v>
      </c>
      <c r="P20" s="1">
        <v>5.9</v>
      </c>
      <c r="Q20" s="1">
        <v>11.7</v>
      </c>
      <c r="R20" s="1">
        <v>25.4</v>
      </c>
      <c r="S20" s="1">
        <v>89.5</v>
      </c>
      <c r="T20" s="1">
        <v>0.75</v>
      </c>
      <c r="U20" s="1">
        <v>3.5</v>
      </c>
      <c r="V20" s="1">
        <v>4.25</v>
      </c>
      <c r="W20" s="1">
        <v>8.06</v>
      </c>
      <c r="X20" s="1">
        <v>70.5</v>
      </c>
      <c r="Y20" s="1">
        <v>1.75</v>
      </c>
      <c r="Z20" s="1">
        <v>31.5</v>
      </c>
      <c r="AA20" s="1">
        <v>10.5</v>
      </c>
      <c r="AB20" s="1">
        <v>8.94</v>
      </c>
    </row>
    <row r="21" spans="1:28" ht="30">
      <c r="A21" s="3">
        <v>20</v>
      </c>
      <c r="B21" s="2" t="s">
        <v>39</v>
      </c>
      <c r="C21" s="1">
        <v>16</v>
      </c>
      <c r="D21" s="1">
        <v>23.3</v>
      </c>
      <c r="E21" s="1">
        <v>350.1</v>
      </c>
      <c r="F21" s="1">
        <v>62.1</v>
      </c>
      <c r="G21" s="1">
        <v>5.6</v>
      </c>
      <c r="H21" s="1">
        <v>0.88</v>
      </c>
      <c r="I21" s="1">
        <v>0.56000000000000005</v>
      </c>
      <c r="J21" s="1">
        <v>19</v>
      </c>
      <c r="K21" s="1">
        <v>22.6</v>
      </c>
      <c r="L21" s="1">
        <v>33.1</v>
      </c>
      <c r="M21" s="1">
        <v>241.1</v>
      </c>
      <c r="N21" s="1">
        <v>1.5</v>
      </c>
      <c r="O21" s="1">
        <v>0.31</v>
      </c>
      <c r="P21" s="1">
        <v>6.9</v>
      </c>
      <c r="Q21" s="1">
        <v>11.7</v>
      </c>
      <c r="R21" s="1">
        <v>27.1</v>
      </c>
      <c r="S21" s="1">
        <v>108.9</v>
      </c>
      <c r="T21" s="1">
        <v>0.69</v>
      </c>
      <c r="U21" s="1">
        <v>4</v>
      </c>
      <c r="V21" s="1">
        <v>5.81</v>
      </c>
      <c r="W21" s="1">
        <v>6.38</v>
      </c>
      <c r="X21" s="1">
        <v>59</v>
      </c>
      <c r="Y21" s="1">
        <v>1.5</v>
      </c>
      <c r="Z21" s="1">
        <v>40.9</v>
      </c>
      <c r="AA21" s="1">
        <v>7</v>
      </c>
      <c r="AB21" s="1">
        <v>0.72</v>
      </c>
    </row>
    <row r="22" spans="1:28">
      <c r="A22" s="3">
        <v>21</v>
      </c>
      <c r="B22" s="2" t="s">
        <v>41</v>
      </c>
      <c r="C22" s="1">
        <v>16</v>
      </c>
      <c r="D22" s="1">
        <v>23.5</v>
      </c>
      <c r="E22" s="1">
        <v>355.8</v>
      </c>
      <c r="F22" s="1">
        <v>64.8</v>
      </c>
      <c r="G22" s="1">
        <v>5.5</v>
      </c>
      <c r="H22" s="1">
        <v>2</v>
      </c>
      <c r="I22" s="1">
        <v>0.81</v>
      </c>
      <c r="J22" s="1">
        <v>21.8</v>
      </c>
      <c r="K22" s="1">
        <v>22.9</v>
      </c>
      <c r="L22" s="1">
        <v>35.6</v>
      </c>
      <c r="M22" s="1">
        <v>243.3</v>
      </c>
      <c r="N22" s="1">
        <v>1.31</v>
      </c>
      <c r="O22" s="1">
        <v>1.19</v>
      </c>
      <c r="P22" s="1">
        <v>6.4</v>
      </c>
      <c r="Q22" s="1">
        <v>12.8</v>
      </c>
      <c r="R22" s="1">
        <v>27</v>
      </c>
      <c r="S22" s="1">
        <v>112.5</v>
      </c>
      <c r="T22" s="1">
        <v>1.1299999999999999</v>
      </c>
      <c r="U22" s="1">
        <v>4.2</v>
      </c>
      <c r="V22" s="1">
        <v>6.81</v>
      </c>
      <c r="W22" s="1">
        <v>6.88</v>
      </c>
      <c r="X22" s="1">
        <v>60.7</v>
      </c>
      <c r="Y22" s="1">
        <v>2.19</v>
      </c>
      <c r="Z22" s="1">
        <v>32.299999999999997</v>
      </c>
      <c r="AA22" s="1">
        <v>16.100000000000001</v>
      </c>
      <c r="AB22" s="1">
        <v>7.68</v>
      </c>
    </row>
    <row r="23" spans="1:28">
      <c r="A23" s="3">
        <v>22</v>
      </c>
      <c r="B23" s="2" t="s">
        <v>63</v>
      </c>
      <c r="C23" s="1">
        <v>16</v>
      </c>
      <c r="D23" s="1">
        <v>23.9</v>
      </c>
      <c r="E23" s="1">
        <v>352.3</v>
      </c>
      <c r="F23" s="1">
        <v>65.8</v>
      </c>
      <c r="G23" s="1">
        <v>5.4</v>
      </c>
      <c r="H23" s="1">
        <v>1.25</v>
      </c>
      <c r="I23" s="1">
        <v>0.56000000000000005</v>
      </c>
      <c r="J23" s="1">
        <v>20.6</v>
      </c>
      <c r="K23" s="1">
        <v>20.6</v>
      </c>
      <c r="L23" s="1">
        <v>34.9</v>
      </c>
      <c r="M23" s="1">
        <v>234.3</v>
      </c>
      <c r="N23" s="1">
        <v>1.88</v>
      </c>
      <c r="O23" s="1">
        <v>0.69</v>
      </c>
      <c r="P23" s="1">
        <v>6.4</v>
      </c>
      <c r="Q23" s="1">
        <v>11.9</v>
      </c>
      <c r="R23" s="1">
        <v>29.1</v>
      </c>
      <c r="S23" s="1">
        <v>117.9</v>
      </c>
      <c r="T23" s="1">
        <v>0.81</v>
      </c>
      <c r="U23" s="1">
        <v>4</v>
      </c>
      <c r="V23" s="1">
        <v>5.5</v>
      </c>
      <c r="W23" s="1">
        <v>7.13</v>
      </c>
      <c r="X23" s="1">
        <v>61.3</v>
      </c>
      <c r="Y23" s="1">
        <v>3.13</v>
      </c>
      <c r="Z23" s="1">
        <v>33.299999999999997</v>
      </c>
      <c r="AA23" s="1">
        <v>10.4</v>
      </c>
      <c r="AB23" s="1">
        <v>2.62</v>
      </c>
    </row>
    <row r="24" spans="1:28" ht="30">
      <c r="A24" s="3">
        <v>23</v>
      </c>
      <c r="B24" s="2" t="s">
        <v>44</v>
      </c>
      <c r="C24" s="1">
        <v>16</v>
      </c>
      <c r="D24" s="1">
        <v>23.9</v>
      </c>
      <c r="E24" s="1">
        <v>290</v>
      </c>
      <c r="F24" s="1">
        <v>59.5</v>
      </c>
      <c r="G24" s="1">
        <v>4.9000000000000004</v>
      </c>
      <c r="H24" s="1">
        <v>1.06</v>
      </c>
      <c r="I24" s="1">
        <v>0.44</v>
      </c>
      <c r="J24" s="1">
        <v>16.600000000000001</v>
      </c>
      <c r="K24" s="1">
        <v>18.399999999999999</v>
      </c>
      <c r="L24" s="1">
        <v>30.7</v>
      </c>
      <c r="M24" s="1">
        <v>200.6</v>
      </c>
      <c r="N24" s="1">
        <v>1.81</v>
      </c>
      <c r="O24" s="1">
        <v>0.63</v>
      </c>
      <c r="P24" s="1">
        <v>6.1</v>
      </c>
      <c r="Q24" s="1">
        <v>10.4</v>
      </c>
      <c r="R24" s="1">
        <v>26.8</v>
      </c>
      <c r="S24" s="1">
        <v>89.4</v>
      </c>
      <c r="T24" s="1">
        <v>0.56000000000000005</v>
      </c>
      <c r="U24" s="1">
        <v>3.3</v>
      </c>
      <c r="V24" s="1">
        <v>4.25</v>
      </c>
      <c r="W24" s="1">
        <v>5.56</v>
      </c>
      <c r="X24" s="1">
        <v>51.3</v>
      </c>
      <c r="Y24" s="1">
        <v>2</v>
      </c>
      <c r="Z24" s="1">
        <v>32.5</v>
      </c>
      <c r="AA24" s="1">
        <v>8.8000000000000007</v>
      </c>
      <c r="AB24" s="1">
        <v>8.1999999999999993</v>
      </c>
    </row>
    <row r="25" spans="1:28" ht="30">
      <c r="A25" s="3">
        <v>24</v>
      </c>
      <c r="B25" s="2" t="s">
        <v>66</v>
      </c>
      <c r="C25" s="1">
        <v>16</v>
      </c>
      <c r="D25" s="1">
        <v>23.9</v>
      </c>
      <c r="E25" s="1">
        <v>378.1</v>
      </c>
      <c r="F25" s="1">
        <v>63.2</v>
      </c>
      <c r="G25" s="1">
        <v>6</v>
      </c>
      <c r="H25" s="1">
        <v>1.63</v>
      </c>
      <c r="I25" s="1">
        <v>0.81</v>
      </c>
      <c r="J25" s="1">
        <v>20.399999999999999</v>
      </c>
      <c r="K25" s="1">
        <v>23.2</v>
      </c>
      <c r="L25" s="1">
        <v>34.299999999999997</v>
      </c>
      <c r="M25" s="1">
        <v>260.60000000000002</v>
      </c>
      <c r="N25" s="1">
        <v>1.38</v>
      </c>
      <c r="O25" s="1">
        <v>0.81</v>
      </c>
      <c r="P25" s="1">
        <v>7.3</v>
      </c>
      <c r="Q25" s="1">
        <v>12.6</v>
      </c>
      <c r="R25" s="1">
        <v>27.5</v>
      </c>
      <c r="S25" s="1">
        <v>117.5</v>
      </c>
      <c r="T25" s="1">
        <v>1.06</v>
      </c>
      <c r="U25" s="1">
        <v>4.3</v>
      </c>
      <c r="V25" s="1">
        <v>6.38</v>
      </c>
      <c r="W25" s="1">
        <v>6.81</v>
      </c>
      <c r="X25" s="1">
        <v>58.6</v>
      </c>
      <c r="Y25" s="1">
        <v>1.44</v>
      </c>
      <c r="Z25" s="1">
        <v>38.9</v>
      </c>
      <c r="AA25" s="1">
        <v>13.1</v>
      </c>
      <c r="AB25" s="1">
        <v>3.17</v>
      </c>
    </row>
    <row r="26" spans="1:28" ht="30">
      <c r="A26" s="3">
        <v>25</v>
      </c>
      <c r="B26" s="2" t="s">
        <v>52</v>
      </c>
      <c r="C26" s="1">
        <v>16</v>
      </c>
      <c r="D26" s="1">
        <v>23.9</v>
      </c>
      <c r="E26" s="1">
        <v>351.6</v>
      </c>
      <c r="F26" s="1">
        <v>66.599999999999994</v>
      </c>
      <c r="G26" s="1">
        <v>5.3</v>
      </c>
      <c r="H26" s="1">
        <v>1.25</v>
      </c>
      <c r="I26" s="1">
        <v>0.63</v>
      </c>
      <c r="J26" s="1">
        <v>21.4</v>
      </c>
      <c r="K26" s="1">
        <v>21.5</v>
      </c>
      <c r="L26" s="1">
        <v>34</v>
      </c>
      <c r="M26" s="1">
        <v>235.3</v>
      </c>
      <c r="N26" s="1">
        <v>1.69</v>
      </c>
      <c r="O26" s="1">
        <v>0.63</v>
      </c>
      <c r="P26" s="1">
        <v>6.6</v>
      </c>
      <c r="Q26" s="1">
        <v>12.4</v>
      </c>
      <c r="R26" s="1">
        <v>30.7</v>
      </c>
      <c r="S26" s="1">
        <v>116.3</v>
      </c>
      <c r="T26" s="1">
        <v>0.81</v>
      </c>
      <c r="U26" s="1">
        <v>3.8</v>
      </c>
      <c r="V26" s="1">
        <v>6.75</v>
      </c>
      <c r="W26" s="1">
        <v>6.06</v>
      </c>
      <c r="X26" s="1">
        <v>49.4</v>
      </c>
      <c r="Y26" s="1">
        <v>2.31</v>
      </c>
      <c r="Z26" s="1">
        <v>37.799999999999997</v>
      </c>
      <c r="AA26" s="1">
        <v>10.1</v>
      </c>
      <c r="AB26" s="1">
        <v>1.62</v>
      </c>
    </row>
    <row r="27" spans="1:28" ht="30">
      <c r="A27" s="3">
        <v>26</v>
      </c>
      <c r="B27" s="2" t="s">
        <v>45</v>
      </c>
      <c r="C27" s="1">
        <v>16</v>
      </c>
      <c r="D27" s="1">
        <v>24</v>
      </c>
      <c r="E27" s="1">
        <v>348.9</v>
      </c>
      <c r="F27" s="1">
        <v>63.4</v>
      </c>
      <c r="G27" s="1">
        <v>5.5</v>
      </c>
      <c r="H27" s="1">
        <v>1.38</v>
      </c>
      <c r="I27" s="1">
        <v>0.69</v>
      </c>
      <c r="J27" s="1">
        <v>20.7</v>
      </c>
      <c r="K27" s="1">
        <v>21.8</v>
      </c>
      <c r="L27" s="1">
        <v>32.1</v>
      </c>
      <c r="M27" s="1">
        <v>236.8</v>
      </c>
      <c r="N27" s="1">
        <v>1.88</v>
      </c>
      <c r="O27" s="1">
        <v>0.69</v>
      </c>
      <c r="P27" s="1">
        <v>6.9</v>
      </c>
      <c r="Q27" s="1">
        <v>13.2</v>
      </c>
      <c r="R27" s="1">
        <v>29</v>
      </c>
      <c r="S27" s="1">
        <v>112.1</v>
      </c>
      <c r="T27" s="1">
        <v>0.63</v>
      </c>
      <c r="U27" s="1">
        <v>3.9</v>
      </c>
      <c r="V27" s="1">
        <v>5.94</v>
      </c>
      <c r="W27" s="1">
        <v>5.88</v>
      </c>
      <c r="X27" s="1">
        <v>52</v>
      </c>
      <c r="Y27" s="1">
        <v>1.56</v>
      </c>
      <c r="Z27" s="1">
        <v>40.200000000000003</v>
      </c>
      <c r="AA27" s="1">
        <v>11.5</v>
      </c>
      <c r="AB27" s="1">
        <v>1.02</v>
      </c>
    </row>
    <row r="28" spans="1:28" ht="30">
      <c r="A28" s="3">
        <v>27</v>
      </c>
      <c r="B28" s="2" t="s">
        <v>61</v>
      </c>
      <c r="C28" s="1">
        <v>16</v>
      </c>
      <c r="D28" s="1">
        <v>24.3</v>
      </c>
      <c r="E28" s="1">
        <v>373.2</v>
      </c>
      <c r="F28" s="1">
        <v>65.8</v>
      </c>
      <c r="G28" s="1">
        <v>5.7</v>
      </c>
      <c r="H28" s="1">
        <v>1.19</v>
      </c>
      <c r="I28" s="1">
        <v>0.38</v>
      </c>
      <c r="J28" s="1">
        <v>19.600000000000001</v>
      </c>
      <c r="K28" s="1">
        <v>21.7</v>
      </c>
      <c r="L28" s="1">
        <v>35.1</v>
      </c>
      <c r="M28" s="1">
        <v>252.4</v>
      </c>
      <c r="N28" s="1">
        <v>2</v>
      </c>
      <c r="O28" s="1">
        <v>0.81</v>
      </c>
      <c r="P28" s="1">
        <v>6.9</v>
      </c>
      <c r="Q28" s="1">
        <v>11.8</v>
      </c>
      <c r="R28" s="1">
        <v>29</v>
      </c>
      <c r="S28" s="1">
        <v>120.8</v>
      </c>
      <c r="T28" s="1">
        <v>0.63</v>
      </c>
      <c r="U28" s="1">
        <v>4.2</v>
      </c>
      <c r="V28" s="1">
        <v>6.31</v>
      </c>
      <c r="W28" s="1">
        <v>7.19</v>
      </c>
      <c r="X28" s="1">
        <v>57.7</v>
      </c>
      <c r="Y28" s="1">
        <v>1.44</v>
      </c>
      <c r="Z28" s="1">
        <v>35.5</v>
      </c>
      <c r="AA28" s="1">
        <v>9.6</v>
      </c>
      <c r="AB28" s="1">
        <v>5.94</v>
      </c>
    </row>
    <row r="29" spans="1:28" ht="30">
      <c r="A29" s="3">
        <v>28</v>
      </c>
      <c r="B29" s="2" t="s">
        <v>59</v>
      </c>
      <c r="C29" s="1">
        <v>16</v>
      </c>
      <c r="D29" s="1">
        <v>24.3</v>
      </c>
      <c r="E29" s="1">
        <v>347.9</v>
      </c>
      <c r="F29" s="1">
        <v>65.3</v>
      </c>
      <c r="G29" s="1">
        <v>5.3</v>
      </c>
      <c r="H29" s="1">
        <v>1.44</v>
      </c>
      <c r="I29" s="1">
        <v>0.44</v>
      </c>
      <c r="J29" s="1">
        <v>19.2</v>
      </c>
      <c r="K29" s="1">
        <v>19.100000000000001</v>
      </c>
      <c r="L29" s="1">
        <v>33.200000000000003</v>
      </c>
      <c r="M29" s="1">
        <v>213.8</v>
      </c>
      <c r="N29" s="1">
        <v>1.44</v>
      </c>
      <c r="O29" s="1">
        <v>1</v>
      </c>
      <c r="P29" s="1">
        <v>6</v>
      </c>
      <c r="Q29" s="1">
        <v>10.7</v>
      </c>
      <c r="R29" s="1">
        <v>29.5</v>
      </c>
      <c r="S29" s="1">
        <v>134.1</v>
      </c>
      <c r="T29" s="1">
        <v>0.81</v>
      </c>
      <c r="U29" s="1">
        <v>4.5</v>
      </c>
      <c r="V29" s="1">
        <v>6.56</v>
      </c>
      <c r="W29" s="1">
        <v>6.25</v>
      </c>
      <c r="X29" s="1">
        <v>55.4</v>
      </c>
      <c r="Y29" s="1">
        <v>1.94</v>
      </c>
      <c r="Z29" s="1">
        <v>35.9</v>
      </c>
      <c r="AA29" s="1">
        <v>11.8</v>
      </c>
      <c r="AB29" s="1">
        <v>7.54</v>
      </c>
    </row>
    <row r="30" spans="1:28" ht="30">
      <c r="A30" s="3">
        <v>29</v>
      </c>
      <c r="B30" s="2" t="s">
        <v>64</v>
      </c>
      <c r="C30" s="1">
        <v>16</v>
      </c>
      <c r="D30" s="1">
        <v>24.6</v>
      </c>
      <c r="E30" s="1">
        <v>335.7</v>
      </c>
      <c r="F30" s="1">
        <v>61.8</v>
      </c>
      <c r="G30" s="1">
        <v>5.4</v>
      </c>
      <c r="H30" s="1">
        <v>0.94</v>
      </c>
      <c r="I30" s="1">
        <v>0.38</v>
      </c>
      <c r="J30" s="1">
        <v>19.899999999999999</v>
      </c>
      <c r="K30" s="1">
        <v>21.2</v>
      </c>
      <c r="L30" s="1">
        <v>33</v>
      </c>
      <c r="M30" s="1">
        <v>225.2</v>
      </c>
      <c r="N30" s="1">
        <v>1.63</v>
      </c>
      <c r="O30" s="1">
        <v>0.56000000000000005</v>
      </c>
      <c r="P30" s="1">
        <v>6.5</v>
      </c>
      <c r="Q30" s="1">
        <v>11.9</v>
      </c>
      <c r="R30" s="1">
        <v>26.9</v>
      </c>
      <c r="S30" s="1">
        <v>110.5</v>
      </c>
      <c r="T30" s="1">
        <v>0.88</v>
      </c>
      <c r="U30" s="1">
        <v>4.0999999999999996</v>
      </c>
      <c r="V30" s="1">
        <v>5.5</v>
      </c>
      <c r="W30" s="1">
        <v>7.63</v>
      </c>
      <c r="X30" s="1">
        <v>67.3</v>
      </c>
      <c r="Y30" s="1">
        <v>2.56</v>
      </c>
      <c r="Z30" s="1">
        <v>36.6</v>
      </c>
      <c r="AA30" s="1">
        <v>8.1</v>
      </c>
      <c r="AB30" s="1">
        <v>3.82</v>
      </c>
    </row>
    <row r="31" spans="1:28" ht="30">
      <c r="A31" s="3">
        <v>30</v>
      </c>
      <c r="B31" s="2" t="s">
        <v>42</v>
      </c>
      <c r="C31" s="1">
        <v>16</v>
      </c>
      <c r="D31" s="1">
        <v>25.3</v>
      </c>
      <c r="E31" s="1">
        <v>367.1</v>
      </c>
      <c r="F31" s="1">
        <v>64.099999999999994</v>
      </c>
      <c r="G31" s="1">
        <v>5.7</v>
      </c>
      <c r="H31" s="1">
        <v>1.25</v>
      </c>
      <c r="I31" s="1">
        <v>0.44</v>
      </c>
      <c r="J31" s="1">
        <v>20.3</v>
      </c>
      <c r="K31" s="1">
        <v>20</v>
      </c>
      <c r="L31" s="1">
        <v>32.1</v>
      </c>
      <c r="M31" s="1">
        <v>246.6</v>
      </c>
      <c r="N31" s="1">
        <v>1.44</v>
      </c>
      <c r="O31" s="1">
        <v>0.81</v>
      </c>
      <c r="P31" s="1">
        <v>7.3</v>
      </c>
      <c r="Q31" s="1">
        <v>12</v>
      </c>
      <c r="R31" s="1">
        <v>30.5</v>
      </c>
      <c r="S31" s="1">
        <v>120.4</v>
      </c>
      <c r="T31" s="1">
        <v>0.94</v>
      </c>
      <c r="U31" s="1">
        <v>3.9</v>
      </c>
      <c r="V31" s="1">
        <v>6.19</v>
      </c>
      <c r="W31" s="1">
        <v>6.38</v>
      </c>
      <c r="X31" s="1">
        <v>51.4</v>
      </c>
      <c r="Y31" s="1">
        <v>2.06</v>
      </c>
      <c r="Z31" s="1">
        <v>39.700000000000003</v>
      </c>
      <c r="AA31" s="1">
        <v>10.3</v>
      </c>
      <c r="AB31" s="1">
        <v>0.31</v>
      </c>
    </row>
    <row r="32" spans="1:28" ht="30">
      <c r="A32" s="3">
        <v>31</v>
      </c>
      <c r="B32" s="2" t="s">
        <v>54</v>
      </c>
      <c r="C32" s="1">
        <v>16</v>
      </c>
      <c r="D32" s="1">
        <v>25.6</v>
      </c>
      <c r="E32" s="1">
        <v>328.1</v>
      </c>
      <c r="F32" s="1">
        <v>64.099999999999994</v>
      </c>
      <c r="G32" s="1">
        <v>5.0999999999999996</v>
      </c>
      <c r="H32" s="1">
        <v>0.81</v>
      </c>
      <c r="I32" s="1">
        <v>0.38</v>
      </c>
      <c r="J32" s="1">
        <v>19.7</v>
      </c>
      <c r="K32" s="1">
        <v>22.5</v>
      </c>
      <c r="L32" s="1">
        <v>32.799999999999997</v>
      </c>
      <c r="M32" s="1">
        <v>230.3</v>
      </c>
      <c r="N32" s="1">
        <v>1.75</v>
      </c>
      <c r="O32" s="1">
        <v>0.44</v>
      </c>
      <c r="P32" s="1">
        <v>6.6</v>
      </c>
      <c r="Q32" s="1">
        <v>11.8</v>
      </c>
      <c r="R32" s="1">
        <v>29.2</v>
      </c>
      <c r="S32" s="1">
        <v>97.9</v>
      </c>
      <c r="T32" s="1">
        <v>0.88</v>
      </c>
      <c r="U32" s="1">
        <v>3.4</v>
      </c>
      <c r="V32" s="1">
        <v>5.94</v>
      </c>
      <c r="W32" s="1">
        <v>6.31</v>
      </c>
      <c r="X32" s="1">
        <v>56.6</v>
      </c>
      <c r="Y32" s="1">
        <v>1.94</v>
      </c>
      <c r="Z32" s="1">
        <v>36.200000000000003</v>
      </c>
      <c r="AA32" s="1">
        <v>6.9</v>
      </c>
      <c r="AB32" s="1">
        <v>0.87</v>
      </c>
    </row>
    <row r="33" spans="1:28" ht="30">
      <c r="A33" s="3">
        <v>32</v>
      </c>
      <c r="B33" s="2" t="s">
        <v>43</v>
      </c>
      <c r="C33" s="1">
        <v>16</v>
      </c>
      <c r="D33" s="1">
        <v>27.3</v>
      </c>
      <c r="E33" s="1">
        <v>346.6</v>
      </c>
      <c r="F33" s="1">
        <v>60.8</v>
      </c>
      <c r="G33" s="1">
        <v>5.7</v>
      </c>
      <c r="H33" s="1">
        <v>1</v>
      </c>
      <c r="I33" s="1">
        <v>0.31</v>
      </c>
      <c r="J33" s="1">
        <v>18.8</v>
      </c>
      <c r="K33" s="1">
        <v>20.100000000000001</v>
      </c>
      <c r="L33" s="1">
        <v>31.3</v>
      </c>
      <c r="M33" s="1">
        <v>237.4</v>
      </c>
      <c r="N33" s="1">
        <v>1.88</v>
      </c>
      <c r="O33" s="1">
        <v>0.69</v>
      </c>
      <c r="P33" s="1">
        <v>7.1</v>
      </c>
      <c r="Q33" s="1">
        <v>11</v>
      </c>
      <c r="R33" s="1">
        <v>27.5</v>
      </c>
      <c r="S33" s="1">
        <v>109.2</v>
      </c>
      <c r="T33" s="1">
        <v>0.88</v>
      </c>
      <c r="U33" s="1">
        <v>4</v>
      </c>
      <c r="V33" s="1">
        <v>5.5</v>
      </c>
      <c r="W33" s="1">
        <v>7.63</v>
      </c>
      <c r="X33" s="1">
        <v>70.5</v>
      </c>
      <c r="Y33" s="1">
        <v>2.31</v>
      </c>
      <c r="Z33" s="1">
        <v>39.700000000000003</v>
      </c>
      <c r="AA33" s="1">
        <v>7.7</v>
      </c>
      <c r="AB33" s="1">
        <v>2.95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3"/>
  <sheetViews>
    <sheetView workbookViewId="0">
      <selection activeCell="B1" sqref="B1:AB1"/>
    </sheetView>
  </sheetViews>
  <sheetFormatPr baseColWidth="10" defaultRowHeight="16"/>
  <sheetData>
    <row r="1" spans="1:28">
      <c r="A1" s="3" t="s">
        <v>70</v>
      </c>
      <c r="B1" s="3" t="s">
        <v>0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11</v>
      </c>
      <c r="M1" s="3" t="s">
        <v>22</v>
      </c>
      <c r="N1" s="3" t="s">
        <v>29</v>
      </c>
      <c r="O1" s="3" t="s">
        <v>30</v>
      </c>
      <c r="P1" s="3" t="s">
        <v>31</v>
      </c>
      <c r="Q1" s="3" t="s">
        <v>27</v>
      </c>
      <c r="R1" s="3" t="s">
        <v>11</v>
      </c>
      <c r="S1" s="3" t="s">
        <v>22</v>
      </c>
      <c r="T1" s="3" t="s">
        <v>29</v>
      </c>
      <c r="U1" s="3" t="s">
        <v>32</v>
      </c>
      <c r="V1" s="3" t="s">
        <v>27</v>
      </c>
      <c r="W1" s="3" t="s">
        <v>33</v>
      </c>
      <c r="X1" s="3" t="s">
        <v>22</v>
      </c>
      <c r="Y1" s="3" t="s">
        <v>34</v>
      </c>
      <c r="Z1" s="3" t="s">
        <v>35</v>
      </c>
      <c r="AA1" s="3" t="s">
        <v>36</v>
      </c>
      <c r="AB1" s="3" t="s">
        <v>37</v>
      </c>
    </row>
    <row r="2" spans="1:28" ht="30">
      <c r="A2" s="3">
        <v>1</v>
      </c>
      <c r="B2" s="2" t="s">
        <v>49</v>
      </c>
      <c r="C2" s="1">
        <v>16</v>
      </c>
      <c r="D2" s="1">
        <v>15.6</v>
      </c>
      <c r="E2" s="1">
        <v>326.39999999999998</v>
      </c>
      <c r="F2" s="1">
        <v>62.4</v>
      </c>
      <c r="G2" s="1">
        <v>5.2</v>
      </c>
      <c r="H2" s="1">
        <v>1.44</v>
      </c>
      <c r="I2" s="1">
        <v>0.63</v>
      </c>
      <c r="J2" s="1">
        <v>18.399999999999999</v>
      </c>
      <c r="K2" s="1">
        <v>23</v>
      </c>
      <c r="L2" s="1">
        <v>37.299999999999997</v>
      </c>
      <c r="M2" s="1">
        <v>237.9</v>
      </c>
      <c r="N2" s="1">
        <v>1.31</v>
      </c>
      <c r="O2" s="1">
        <v>0.81</v>
      </c>
      <c r="P2" s="1">
        <v>6</v>
      </c>
      <c r="Q2" s="1">
        <v>11.9</v>
      </c>
      <c r="R2" s="1">
        <v>23</v>
      </c>
      <c r="S2" s="1">
        <v>88.6</v>
      </c>
      <c r="T2" s="1">
        <v>0.38</v>
      </c>
      <c r="U2" s="1">
        <v>3.9</v>
      </c>
      <c r="V2" s="1">
        <v>5.0599999999999996</v>
      </c>
      <c r="W2" s="1">
        <v>7.06</v>
      </c>
      <c r="X2" s="1">
        <v>58.1</v>
      </c>
      <c r="Y2" s="2">
        <v>1.44</v>
      </c>
      <c r="Z2" s="2">
        <v>26.8</v>
      </c>
      <c r="AA2" s="2">
        <v>11.2</v>
      </c>
      <c r="AB2" s="2">
        <v>6.76</v>
      </c>
    </row>
    <row r="3" spans="1:28" ht="30">
      <c r="A3" s="3">
        <v>2</v>
      </c>
      <c r="B3" s="2" t="s">
        <v>61</v>
      </c>
      <c r="C3" s="1">
        <v>16</v>
      </c>
      <c r="D3" s="1">
        <v>17.8</v>
      </c>
      <c r="E3" s="1">
        <v>339.7</v>
      </c>
      <c r="F3" s="1">
        <v>66.400000000000006</v>
      </c>
      <c r="G3" s="1">
        <v>5.0999999999999996</v>
      </c>
      <c r="H3" s="1">
        <v>1.56</v>
      </c>
      <c r="I3" s="1">
        <v>0.5</v>
      </c>
      <c r="J3" s="1">
        <v>18.600000000000001</v>
      </c>
      <c r="K3" s="1">
        <v>23.1</v>
      </c>
      <c r="L3" s="1">
        <v>39.4</v>
      </c>
      <c r="M3" s="1">
        <v>251.1</v>
      </c>
      <c r="N3" s="1">
        <v>0.94</v>
      </c>
      <c r="O3" s="1">
        <v>1.06</v>
      </c>
      <c r="P3" s="1">
        <v>6</v>
      </c>
      <c r="Q3" s="1">
        <v>11.9</v>
      </c>
      <c r="R3" s="1">
        <v>24.8</v>
      </c>
      <c r="S3" s="1">
        <v>88.6</v>
      </c>
      <c r="T3" s="1">
        <v>0.63</v>
      </c>
      <c r="U3" s="1">
        <v>3.6</v>
      </c>
      <c r="V3" s="1">
        <v>5.13</v>
      </c>
      <c r="W3" s="1">
        <v>6.5</v>
      </c>
      <c r="X3" s="1">
        <v>53.3</v>
      </c>
      <c r="Y3" s="2">
        <v>1.56</v>
      </c>
      <c r="Z3" s="2">
        <v>29.9</v>
      </c>
      <c r="AA3" s="2">
        <v>12.2</v>
      </c>
      <c r="AB3" s="2">
        <v>6.14</v>
      </c>
    </row>
    <row r="4" spans="1:28" ht="30">
      <c r="A4" s="3">
        <v>3</v>
      </c>
      <c r="B4" s="2" t="s">
        <v>57</v>
      </c>
      <c r="C4" s="1">
        <v>16</v>
      </c>
      <c r="D4" s="1">
        <v>18.3</v>
      </c>
      <c r="E4" s="1">
        <v>318.7</v>
      </c>
      <c r="F4" s="1">
        <v>63.8</v>
      </c>
      <c r="G4" s="1">
        <v>5</v>
      </c>
      <c r="H4" s="1">
        <v>1.19</v>
      </c>
      <c r="I4" s="1">
        <v>0.5</v>
      </c>
      <c r="J4" s="1">
        <v>19.2</v>
      </c>
      <c r="K4" s="1">
        <v>20.7</v>
      </c>
      <c r="L4" s="1">
        <v>33.6</v>
      </c>
      <c r="M4" s="1">
        <v>225.8</v>
      </c>
      <c r="N4" s="1">
        <v>1</v>
      </c>
      <c r="O4" s="1">
        <v>0.69</v>
      </c>
      <c r="P4" s="1">
        <v>6.2</v>
      </c>
      <c r="Q4" s="1">
        <v>11.3</v>
      </c>
      <c r="R4" s="1">
        <v>27.6</v>
      </c>
      <c r="S4" s="1">
        <v>92.9</v>
      </c>
      <c r="T4" s="1">
        <v>1</v>
      </c>
      <c r="U4" s="1">
        <v>3.4</v>
      </c>
      <c r="V4" s="1">
        <v>5.88</v>
      </c>
      <c r="W4" s="1">
        <v>6.44</v>
      </c>
      <c r="X4" s="1">
        <v>57.8</v>
      </c>
      <c r="Y4" s="2">
        <v>2.06</v>
      </c>
      <c r="Z4" s="2">
        <v>28.3</v>
      </c>
      <c r="AA4" s="2">
        <v>10.3</v>
      </c>
      <c r="AB4" s="2">
        <v>4.3600000000000003</v>
      </c>
    </row>
    <row r="5" spans="1:28" ht="30">
      <c r="A5" s="3">
        <v>4</v>
      </c>
      <c r="B5" s="2" t="s">
        <v>44</v>
      </c>
      <c r="C5" s="1">
        <v>16</v>
      </c>
      <c r="D5" s="1">
        <v>18.600000000000001</v>
      </c>
      <c r="E5" s="1">
        <v>316.10000000000002</v>
      </c>
      <c r="F5" s="1">
        <v>67.3</v>
      </c>
      <c r="G5" s="1">
        <v>4.7</v>
      </c>
      <c r="H5" s="1">
        <v>1.69</v>
      </c>
      <c r="I5" s="1">
        <v>0.81</v>
      </c>
      <c r="J5" s="1">
        <v>19.100000000000001</v>
      </c>
      <c r="K5" s="1">
        <v>19.100000000000001</v>
      </c>
      <c r="L5" s="1">
        <v>34.5</v>
      </c>
      <c r="M5" s="1">
        <v>185.8</v>
      </c>
      <c r="N5" s="1">
        <v>0.81</v>
      </c>
      <c r="O5" s="1">
        <v>0.88</v>
      </c>
      <c r="P5" s="1">
        <v>5</v>
      </c>
      <c r="Q5" s="1">
        <v>10.6</v>
      </c>
      <c r="R5" s="1">
        <v>30.1</v>
      </c>
      <c r="S5" s="1">
        <v>130.30000000000001</v>
      </c>
      <c r="T5" s="1">
        <v>0.94</v>
      </c>
      <c r="U5" s="1">
        <v>4.3</v>
      </c>
      <c r="V5" s="1">
        <v>6.31</v>
      </c>
      <c r="W5" s="1">
        <v>6.88</v>
      </c>
      <c r="X5" s="1">
        <v>61.9</v>
      </c>
      <c r="Y5" s="2">
        <v>2.25</v>
      </c>
      <c r="Z5" s="2">
        <v>29.4</v>
      </c>
      <c r="AA5" s="2">
        <v>12.2</v>
      </c>
      <c r="AB5" s="2">
        <v>9.0299999999999994</v>
      </c>
    </row>
    <row r="6" spans="1:28" ht="30">
      <c r="A6" s="3">
        <v>5</v>
      </c>
      <c r="B6" s="2" t="s">
        <v>60</v>
      </c>
      <c r="C6" s="1">
        <v>16</v>
      </c>
      <c r="D6" s="1">
        <v>19.100000000000001</v>
      </c>
      <c r="E6" s="1">
        <v>343.9</v>
      </c>
      <c r="F6" s="1">
        <v>63.1</v>
      </c>
      <c r="G6" s="1">
        <v>5.5</v>
      </c>
      <c r="H6" s="1">
        <v>1.25</v>
      </c>
      <c r="I6" s="1">
        <v>0.69</v>
      </c>
      <c r="J6" s="1">
        <v>20.6</v>
      </c>
      <c r="K6" s="1">
        <v>26.6</v>
      </c>
      <c r="L6" s="1">
        <v>39.6</v>
      </c>
      <c r="M6" s="1">
        <v>260.39999999999998</v>
      </c>
      <c r="N6" s="1">
        <v>1.56</v>
      </c>
      <c r="O6" s="1">
        <v>0.56000000000000005</v>
      </c>
      <c r="P6" s="1">
        <v>6.2</v>
      </c>
      <c r="Q6" s="1">
        <v>14.1</v>
      </c>
      <c r="R6" s="1">
        <v>21.3</v>
      </c>
      <c r="S6" s="1">
        <v>83.5</v>
      </c>
      <c r="T6" s="1">
        <v>0.56000000000000005</v>
      </c>
      <c r="U6" s="1">
        <v>3.9</v>
      </c>
      <c r="V6" s="1">
        <v>4.9400000000000004</v>
      </c>
      <c r="W6" s="1">
        <v>5.63</v>
      </c>
      <c r="X6" s="1">
        <v>49</v>
      </c>
      <c r="Y6" s="2">
        <v>1.56</v>
      </c>
      <c r="Z6" s="2">
        <v>35.1</v>
      </c>
      <c r="AA6" s="2">
        <v>11.3</v>
      </c>
      <c r="AB6" s="2">
        <v>-1.71</v>
      </c>
    </row>
    <row r="7" spans="1:28" ht="30">
      <c r="A7" s="3">
        <v>6</v>
      </c>
      <c r="B7" s="2" t="s">
        <v>46</v>
      </c>
      <c r="C7" s="1">
        <v>16</v>
      </c>
      <c r="D7" s="1">
        <v>19.2</v>
      </c>
      <c r="E7" s="1">
        <v>314.89999999999998</v>
      </c>
      <c r="F7" s="1">
        <v>62.1</v>
      </c>
      <c r="G7" s="1">
        <v>5.0999999999999996</v>
      </c>
      <c r="H7" s="1">
        <v>1.69</v>
      </c>
      <c r="I7" s="1">
        <v>0.81</v>
      </c>
      <c r="J7" s="1">
        <v>19</v>
      </c>
      <c r="K7" s="1">
        <v>20.8</v>
      </c>
      <c r="L7" s="1">
        <v>34.299999999999997</v>
      </c>
      <c r="M7" s="1">
        <v>207.9</v>
      </c>
      <c r="N7" s="1">
        <v>1.38</v>
      </c>
      <c r="O7" s="1">
        <v>0.88</v>
      </c>
      <c r="P7" s="1">
        <v>5.6</v>
      </c>
      <c r="Q7" s="1">
        <v>11.6</v>
      </c>
      <c r="R7" s="1">
        <v>25.3</v>
      </c>
      <c r="S7" s="1">
        <v>106.9</v>
      </c>
      <c r="T7" s="1">
        <v>0.56000000000000005</v>
      </c>
      <c r="U7" s="1">
        <v>4.2</v>
      </c>
      <c r="V7" s="1">
        <v>5.44</v>
      </c>
      <c r="W7" s="1">
        <v>6.19</v>
      </c>
      <c r="X7" s="1">
        <v>51.6</v>
      </c>
      <c r="Y7" s="2">
        <v>1.94</v>
      </c>
      <c r="Z7" s="2">
        <v>33.299999999999997</v>
      </c>
      <c r="AA7" s="2">
        <v>14.1</v>
      </c>
      <c r="AB7" s="2">
        <v>6.11</v>
      </c>
    </row>
    <row r="8" spans="1:28" ht="30">
      <c r="A8" s="3">
        <v>7</v>
      </c>
      <c r="B8" s="2" t="s">
        <v>69</v>
      </c>
      <c r="C8" s="1">
        <v>16</v>
      </c>
      <c r="D8" s="1">
        <v>19.399999999999999</v>
      </c>
      <c r="E8" s="1">
        <v>368.5</v>
      </c>
      <c r="F8" s="1">
        <v>66.400000000000006</v>
      </c>
      <c r="G8" s="1">
        <v>5.5</v>
      </c>
      <c r="H8" s="1">
        <v>2.06</v>
      </c>
      <c r="I8" s="1">
        <v>0.94</v>
      </c>
      <c r="J8" s="1">
        <v>21.4</v>
      </c>
      <c r="K8" s="1">
        <v>21.9</v>
      </c>
      <c r="L8" s="1">
        <v>37.4</v>
      </c>
      <c r="M8" s="1">
        <v>247.4</v>
      </c>
      <c r="N8" s="1">
        <v>1.44</v>
      </c>
      <c r="O8" s="1">
        <v>1.1299999999999999</v>
      </c>
      <c r="P8" s="1">
        <v>6.3</v>
      </c>
      <c r="Q8" s="1">
        <v>13.1</v>
      </c>
      <c r="R8" s="1">
        <v>27.3</v>
      </c>
      <c r="S8" s="1">
        <v>121.1</v>
      </c>
      <c r="T8" s="1">
        <v>0.63</v>
      </c>
      <c r="U8" s="1">
        <v>4.4000000000000004</v>
      </c>
      <c r="V8" s="1">
        <v>6.38</v>
      </c>
      <c r="W8" s="1">
        <v>6.81</v>
      </c>
      <c r="X8" s="1">
        <v>49.8</v>
      </c>
      <c r="Y8" s="2">
        <v>1.94</v>
      </c>
      <c r="Z8" s="2">
        <v>31.9</v>
      </c>
      <c r="AA8" s="2">
        <v>16.5</v>
      </c>
      <c r="AB8" s="2">
        <v>3.69</v>
      </c>
    </row>
    <row r="9" spans="1:28" ht="30">
      <c r="A9" s="3">
        <v>8</v>
      </c>
      <c r="B9" s="2" t="s">
        <v>53</v>
      </c>
      <c r="C9" s="1">
        <v>16</v>
      </c>
      <c r="D9" s="1">
        <v>19.7</v>
      </c>
      <c r="E9" s="1">
        <v>350.8</v>
      </c>
      <c r="F9" s="1">
        <v>64.900000000000006</v>
      </c>
      <c r="G9" s="1">
        <v>5.4</v>
      </c>
      <c r="H9" s="1">
        <v>1.25</v>
      </c>
      <c r="I9" s="1">
        <v>0.19</v>
      </c>
      <c r="J9" s="1">
        <v>20.399999999999999</v>
      </c>
      <c r="K9" s="1">
        <v>23.4</v>
      </c>
      <c r="L9" s="1">
        <v>37.1</v>
      </c>
      <c r="M9" s="1">
        <v>237.5</v>
      </c>
      <c r="N9" s="1">
        <v>1.38</v>
      </c>
      <c r="O9" s="1">
        <v>1.06</v>
      </c>
      <c r="P9" s="1">
        <v>6.1</v>
      </c>
      <c r="Q9" s="1">
        <v>12.3</v>
      </c>
      <c r="R9" s="1">
        <v>25.8</v>
      </c>
      <c r="S9" s="1">
        <v>113.3</v>
      </c>
      <c r="T9" s="1">
        <v>0.75</v>
      </c>
      <c r="U9" s="1">
        <v>4.4000000000000004</v>
      </c>
      <c r="V9" s="1">
        <v>5.94</v>
      </c>
      <c r="W9" s="1">
        <v>6.56</v>
      </c>
      <c r="X9" s="1">
        <v>59.4</v>
      </c>
      <c r="Y9" s="2">
        <v>2.25</v>
      </c>
      <c r="Z9" s="2">
        <v>34.700000000000003</v>
      </c>
      <c r="AA9" s="2">
        <v>11.4</v>
      </c>
      <c r="AB9" s="2">
        <v>-0.02</v>
      </c>
    </row>
    <row r="10" spans="1:28" ht="30">
      <c r="A10" s="3">
        <v>9</v>
      </c>
      <c r="B10" s="2" t="s">
        <v>40</v>
      </c>
      <c r="C10" s="1">
        <v>16</v>
      </c>
      <c r="D10" s="1">
        <v>20.100000000000001</v>
      </c>
      <c r="E10" s="1">
        <v>322.10000000000002</v>
      </c>
      <c r="F10" s="1">
        <v>62.1</v>
      </c>
      <c r="G10" s="1">
        <v>5.2</v>
      </c>
      <c r="H10" s="1">
        <v>1.75</v>
      </c>
      <c r="I10" s="1">
        <v>0.63</v>
      </c>
      <c r="J10" s="1">
        <v>18.399999999999999</v>
      </c>
      <c r="K10" s="1">
        <v>23.1</v>
      </c>
      <c r="L10" s="1">
        <v>36.1</v>
      </c>
      <c r="M10" s="1">
        <v>232.8</v>
      </c>
      <c r="N10" s="1">
        <v>1.75</v>
      </c>
      <c r="O10" s="1">
        <v>1.1299999999999999</v>
      </c>
      <c r="P10" s="1">
        <v>6.1</v>
      </c>
      <c r="Q10" s="1">
        <v>11.9</v>
      </c>
      <c r="R10" s="1">
        <v>24</v>
      </c>
      <c r="S10" s="1">
        <v>89.4</v>
      </c>
      <c r="T10" s="1">
        <v>0.63</v>
      </c>
      <c r="U10" s="1">
        <v>3.7</v>
      </c>
      <c r="V10" s="1">
        <v>4.63</v>
      </c>
      <c r="W10" s="1">
        <v>5.88</v>
      </c>
      <c r="X10" s="1">
        <v>56.3</v>
      </c>
      <c r="Y10" s="2">
        <v>1.88</v>
      </c>
      <c r="Z10" s="2">
        <v>28.1</v>
      </c>
      <c r="AA10" s="2">
        <v>14.1</v>
      </c>
      <c r="AB10" s="2">
        <v>3.14</v>
      </c>
    </row>
    <row r="11" spans="1:28" ht="30">
      <c r="A11" s="3">
        <v>10</v>
      </c>
      <c r="B11" s="2" t="s">
        <v>51</v>
      </c>
      <c r="C11" s="1">
        <v>16</v>
      </c>
      <c r="D11" s="1">
        <v>20.399999999999999</v>
      </c>
      <c r="E11" s="1">
        <v>342.6</v>
      </c>
      <c r="F11" s="1">
        <v>62.3</v>
      </c>
      <c r="G11" s="1">
        <v>5.5</v>
      </c>
      <c r="H11" s="1">
        <v>1.44</v>
      </c>
      <c r="I11" s="1">
        <v>0.63</v>
      </c>
      <c r="J11" s="1">
        <v>19.600000000000001</v>
      </c>
      <c r="K11" s="1">
        <v>23.8</v>
      </c>
      <c r="L11" s="1">
        <v>36.9</v>
      </c>
      <c r="M11" s="1">
        <v>242.6</v>
      </c>
      <c r="N11" s="1">
        <v>1.25</v>
      </c>
      <c r="O11" s="1">
        <v>0.81</v>
      </c>
      <c r="P11" s="1">
        <v>6.2</v>
      </c>
      <c r="Q11" s="1">
        <v>11.5</v>
      </c>
      <c r="R11" s="1">
        <v>23.1</v>
      </c>
      <c r="S11" s="1">
        <v>100</v>
      </c>
      <c r="T11" s="1">
        <v>0.94</v>
      </c>
      <c r="U11" s="1">
        <v>4.3</v>
      </c>
      <c r="V11" s="1">
        <v>5.94</v>
      </c>
      <c r="W11" s="1">
        <v>6.81</v>
      </c>
      <c r="X11" s="1">
        <v>57.5</v>
      </c>
      <c r="Y11" s="2">
        <v>2.13</v>
      </c>
      <c r="Z11" s="2">
        <v>34.5</v>
      </c>
      <c r="AA11" s="2">
        <v>11.9</v>
      </c>
      <c r="AB11" s="2">
        <v>0.82</v>
      </c>
    </row>
    <row r="12" spans="1:28" ht="30">
      <c r="A12" s="3">
        <v>11</v>
      </c>
      <c r="B12" s="2" t="s">
        <v>43</v>
      </c>
      <c r="C12" s="1">
        <v>16</v>
      </c>
      <c r="D12" s="1">
        <v>20.5</v>
      </c>
      <c r="E12" s="1">
        <v>301.3</v>
      </c>
      <c r="F12" s="1">
        <v>59.4</v>
      </c>
      <c r="G12" s="1">
        <v>5.0999999999999996</v>
      </c>
      <c r="H12" s="1">
        <v>1.06</v>
      </c>
      <c r="I12" s="1">
        <v>0.38</v>
      </c>
      <c r="J12" s="1">
        <v>17</v>
      </c>
      <c r="K12" s="1">
        <v>19.899999999999999</v>
      </c>
      <c r="L12" s="1">
        <v>32.6</v>
      </c>
      <c r="M12" s="1">
        <v>201.6</v>
      </c>
      <c r="N12" s="1">
        <v>1.25</v>
      </c>
      <c r="O12" s="1">
        <v>0.69</v>
      </c>
      <c r="P12" s="1">
        <v>5.8</v>
      </c>
      <c r="Q12" s="1">
        <v>9.81</v>
      </c>
      <c r="R12" s="1">
        <v>24.8</v>
      </c>
      <c r="S12" s="1">
        <v>99.7</v>
      </c>
      <c r="T12" s="1">
        <v>0.81</v>
      </c>
      <c r="U12" s="1">
        <v>4</v>
      </c>
      <c r="V12" s="1">
        <v>5.44</v>
      </c>
      <c r="W12" s="1">
        <v>7.13</v>
      </c>
      <c r="X12" s="1">
        <v>59.3</v>
      </c>
      <c r="Y12" s="2">
        <v>1.75</v>
      </c>
      <c r="Z12" s="2">
        <v>31.7</v>
      </c>
      <c r="AA12" s="2">
        <v>9.1</v>
      </c>
      <c r="AB12" s="2">
        <v>5.56</v>
      </c>
    </row>
    <row r="13" spans="1:28" ht="30">
      <c r="A13" s="3">
        <v>12</v>
      </c>
      <c r="B13" s="2" t="s">
        <v>58</v>
      </c>
      <c r="C13" s="1">
        <v>16</v>
      </c>
      <c r="D13" s="1">
        <v>20.7</v>
      </c>
      <c r="E13" s="1">
        <v>342.8</v>
      </c>
      <c r="F13" s="1">
        <v>61.1</v>
      </c>
      <c r="G13" s="1">
        <v>5.6</v>
      </c>
      <c r="H13" s="1">
        <v>1.63</v>
      </c>
      <c r="I13" s="1">
        <v>0.63</v>
      </c>
      <c r="J13" s="1">
        <v>18.8</v>
      </c>
      <c r="K13" s="1">
        <v>20.8</v>
      </c>
      <c r="L13" s="1">
        <v>34.6</v>
      </c>
      <c r="M13" s="1">
        <v>239.5</v>
      </c>
      <c r="N13" s="1">
        <v>1.56</v>
      </c>
      <c r="O13" s="1">
        <v>1</v>
      </c>
      <c r="P13" s="1">
        <v>6.5</v>
      </c>
      <c r="Q13" s="1">
        <v>11.1</v>
      </c>
      <c r="R13" s="1">
        <v>24.4</v>
      </c>
      <c r="S13" s="1">
        <v>103.3</v>
      </c>
      <c r="T13" s="1">
        <v>0.63</v>
      </c>
      <c r="U13" s="1">
        <v>4.2</v>
      </c>
      <c r="V13" s="1">
        <v>5.56</v>
      </c>
      <c r="W13" s="1">
        <v>6.19</v>
      </c>
      <c r="X13" s="1">
        <v>52.3</v>
      </c>
      <c r="Y13" s="2">
        <v>2.13</v>
      </c>
      <c r="Z13" s="2">
        <v>33.9</v>
      </c>
      <c r="AA13" s="2">
        <v>13.4</v>
      </c>
      <c r="AB13" s="2">
        <v>1.62</v>
      </c>
    </row>
    <row r="14" spans="1:28">
      <c r="A14" s="3">
        <v>13</v>
      </c>
      <c r="B14" s="2" t="s">
        <v>41</v>
      </c>
      <c r="C14" s="1">
        <v>16</v>
      </c>
      <c r="D14" s="1">
        <v>22.4</v>
      </c>
      <c r="E14" s="1">
        <v>354.8</v>
      </c>
      <c r="F14" s="1">
        <v>60.3</v>
      </c>
      <c r="G14" s="1">
        <v>5.9</v>
      </c>
      <c r="H14" s="1">
        <v>0.88</v>
      </c>
      <c r="I14" s="1">
        <v>0.25</v>
      </c>
      <c r="J14" s="1">
        <v>20.8</v>
      </c>
      <c r="K14" s="1">
        <v>24.9</v>
      </c>
      <c r="L14" s="1">
        <v>34.299999999999997</v>
      </c>
      <c r="M14" s="1">
        <v>248.4</v>
      </c>
      <c r="N14" s="1">
        <v>2.06</v>
      </c>
      <c r="O14" s="1">
        <v>0.63</v>
      </c>
      <c r="P14" s="1">
        <v>6.9</v>
      </c>
      <c r="Q14" s="1">
        <v>12.9</v>
      </c>
      <c r="R14" s="1">
        <v>24.3</v>
      </c>
      <c r="S14" s="1">
        <v>106.3</v>
      </c>
      <c r="T14" s="1">
        <v>0.5</v>
      </c>
      <c r="U14" s="1">
        <v>4.4000000000000004</v>
      </c>
      <c r="V14" s="1">
        <v>6.19</v>
      </c>
      <c r="W14" s="1">
        <v>7.63</v>
      </c>
      <c r="X14" s="1">
        <v>61.2</v>
      </c>
      <c r="Y14" s="2">
        <v>1.75</v>
      </c>
      <c r="Z14" s="2">
        <v>39.4</v>
      </c>
      <c r="AA14" s="2">
        <v>8.8000000000000007</v>
      </c>
      <c r="AB14" s="2">
        <v>-5.5</v>
      </c>
    </row>
    <row r="15" spans="1:28" ht="30">
      <c r="A15" s="3">
        <v>14</v>
      </c>
      <c r="B15" s="2" t="s">
        <v>55</v>
      </c>
      <c r="C15" s="1">
        <v>16</v>
      </c>
      <c r="D15" s="1">
        <v>22.6</v>
      </c>
      <c r="E15" s="1">
        <v>305.2</v>
      </c>
      <c r="F15" s="1">
        <v>63.7</v>
      </c>
      <c r="G15" s="1">
        <v>4.8</v>
      </c>
      <c r="H15" s="1">
        <v>1.75</v>
      </c>
      <c r="I15" s="1">
        <v>0.88</v>
      </c>
      <c r="J15" s="1">
        <v>18.3</v>
      </c>
      <c r="K15" s="1">
        <v>21.5</v>
      </c>
      <c r="L15" s="1">
        <v>34.200000000000003</v>
      </c>
      <c r="M15" s="1">
        <v>210.3</v>
      </c>
      <c r="N15" s="1">
        <v>1.31</v>
      </c>
      <c r="O15" s="1">
        <v>0.88</v>
      </c>
      <c r="P15" s="1">
        <v>5.7</v>
      </c>
      <c r="Q15" s="1">
        <v>10.9</v>
      </c>
      <c r="R15" s="1">
        <v>26.5</v>
      </c>
      <c r="S15" s="1">
        <v>94.9</v>
      </c>
      <c r="T15" s="1">
        <v>1</v>
      </c>
      <c r="U15" s="1">
        <v>3.6</v>
      </c>
      <c r="V15" s="1">
        <v>5.63</v>
      </c>
      <c r="W15" s="1">
        <v>7.69</v>
      </c>
      <c r="X15" s="1">
        <v>63.1</v>
      </c>
      <c r="Y15" s="2">
        <v>1.75</v>
      </c>
      <c r="Z15" s="2">
        <v>32.5</v>
      </c>
      <c r="AA15" s="2">
        <v>12.9</v>
      </c>
      <c r="AB15" s="2">
        <v>5.1100000000000003</v>
      </c>
    </row>
    <row r="16" spans="1:28" ht="30">
      <c r="A16" s="3">
        <v>15</v>
      </c>
      <c r="B16" s="2" t="s">
        <v>66</v>
      </c>
      <c r="C16" s="1">
        <v>16</v>
      </c>
      <c r="D16" s="1">
        <v>23.1</v>
      </c>
      <c r="E16" s="1">
        <v>367.9</v>
      </c>
      <c r="F16" s="1">
        <v>63.3</v>
      </c>
      <c r="G16" s="1">
        <v>5.8</v>
      </c>
      <c r="H16" s="1">
        <v>1.81</v>
      </c>
      <c r="I16" s="1">
        <v>0.75</v>
      </c>
      <c r="J16" s="1">
        <v>20.399999999999999</v>
      </c>
      <c r="K16" s="1">
        <v>21.7</v>
      </c>
      <c r="L16" s="1">
        <v>34.299999999999997</v>
      </c>
      <c r="M16" s="1">
        <v>250.8</v>
      </c>
      <c r="N16" s="1">
        <v>1.5</v>
      </c>
      <c r="O16" s="1">
        <v>1.06</v>
      </c>
      <c r="P16" s="1">
        <v>6.8</v>
      </c>
      <c r="Q16" s="1">
        <v>12.7</v>
      </c>
      <c r="R16" s="1">
        <v>26.7</v>
      </c>
      <c r="S16" s="1">
        <v>117.2</v>
      </c>
      <c r="T16" s="1">
        <v>0.94</v>
      </c>
      <c r="U16" s="1">
        <v>4.4000000000000004</v>
      </c>
      <c r="V16" s="1">
        <v>6.38</v>
      </c>
      <c r="W16" s="1">
        <v>7.56</v>
      </c>
      <c r="X16" s="1">
        <v>66.3</v>
      </c>
      <c r="Y16" s="2">
        <v>1.31</v>
      </c>
      <c r="Z16" s="2">
        <v>35.9</v>
      </c>
      <c r="AA16" s="2">
        <v>14.7</v>
      </c>
      <c r="AB16" s="2">
        <v>2.48</v>
      </c>
    </row>
    <row r="17" spans="1:28" ht="30">
      <c r="A17" s="3">
        <v>16</v>
      </c>
      <c r="B17" s="2" t="s">
        <v>47</v>
      </c>
      <c r="C17" s="1">
        <v>16</v>
      </c>
      <c r="D17" s="1">
        <v>23.6</v>
      </c>
      <c r="E17" s="1">
        <v>357.5</v>
      </c>
      <c r="F17" s="1">
        <v>64.400000000000006</v>
      </c>
      <c r="G17" s="1">
        <v>5.5</v>
      </c>
      <c r="H17" s="1">
        <v>1.1299999999999999</v>
      </c>
      <c r="I17" s="1">
        <v>0.38</v>
      </c>
      <c r="J17" s="1">
        <v>20.3</v>
      </c>
      <c r="K17" s="1">
        <v>24.3</v>
      </c>
      <c r="L17" s="1">
        <v>39.700000000000003</v>
      </c>
      <c r="M17" s="1">
        <v>269.2</v>
      </c>
      <c r="N17" s="1">
        <v>1.56</v>
      </c>
      <c r="O17" s="1">
        <v>0.75</v>
      </c>
      <c r="P17" s="1">
        <v>6.4</v>
      </c>
      <c r="Q17" s="1">
        <v>14.2</v>
      </c>
      <c r="R17" s="1">
        <v>22.3</v>
      </c>
      <c r="S17" s="1">
        <v>88.3</v>
      </c>
      <c r="T17" s="1">
        <v>0.63</v>
      </c>
      <c r="U17" s="1">
        <v>4</v>
      </c>
      <c r="V17" s="1">
        <v>4.38</v>
      </c>
      <c r="W17" s="1">
        <v>8.56</v>
      </c>
      <c r="X17" s="1">
        <v>74.400000000000006</v>
      </c>
      <c r="Y17" s="2">
        <v>1.69</v>
      </c>
      <c r="Z17" s="2">
        <v>35</v>
      </c>
      <c r="AA17" s="2">
        <v>9</v>
      </c>
      <c r="AB17" s="2">
        <v>0.53</v>
      </c>
    </row>
    <row r="18" spans="1:28">
      <c r="A18" s="3">
        <v>17</v>
      </c>
      <c r="B18" s="2" t="s">
        <v>62</v>
      </c>
      <c r="C18" s="1">
        <v>16</v>
      </c>
      <c r="D18" s="1">
        <v>23.6</v>
      </c>
      <c r="E18" s="1">
        <v>357</v>
      </c>
      <c r="F18" s="1">
        <v>63.7</v>
      </c>
      <c r="G18" s="1">
        <v>5.6</v>
      </c>
      <c r="H18" s="1">
        <v>1.1299999999999999</v>
      </c>
      <c r="I18" s="1">
        <v>0.38</v>
      </c>
      <c r="J18" s="1">
        <v>21.1</v>
      </c>
      <c r="K18" s="1">
        <v>19.100000000000001</v>
      </c>
      <c r="L18" s="1">
        <v>31.9</v>
      </c>
      <c r="M18" s="1">
        <v>223.9</v>
      </c>
      <c r="N18" s="1">
        <v>1.19</v>
      </c>
      <c r="O18" s="1">
        <v>0.75</v>
      </c>
      <c r="P18" s="1">
        <v>6.5</v>
      </c>
      <c r="Q18" s="1">
        <v>11.4</v>
      </c>
      <c r="R18" s="1">
        <v>29.3</v>
      </c>
      <c r="S18" s="1">
        <v>133.1</v>
      </c>
      <c r="T18" s="1">
        <v>1.31</v>
      </c>
      <c r="U18" s="1">
        <v>4.5</v>
      </c>
      <c r="V18" s="1">
        <v>7.63</v>
      </c>
      <c r="W18" s="1">
        <v>6.63</v>
      </c>
      <c r="X18" s="1">
        <v>55.3</v>
      </c>
      <c r="Y18" s="2">
        <v>2.06</v>
      </c>
      <c r="Z18" s="2">
        <v>38.799999999999997</v>
      </c>
      <c r="AA18" s="2">
        <v>9.3000000000000007</v>
      </c>
      <c r="AB18" s="2">
        <v>2.91</v>
      </c>
    </row>
    <row r="19" spans="1:28" ht="30">
      <c r="A19" s="3">
        <v>18</v>
      </c>
      <c r="B19" s="2" t="s">
        <v>64</v>
      </c>
      <c r="C19" s="1">
        <v>16</v>
      </c>
      <c r="D19" s="1">
        <v>23.8</v>
      </c>
      <c r="E19" s="1">
        <v>382.6</v>
      </c>
      <c r="F19" s="1">
        <v>68</v>
      </c>
      <c r="G19" s="1">
        <v>5.6</v>
      </c>
      <c r="H19" s="1">
        <v>1.56</v>
      </c>
      <c r="I19" s="1">
        <v>0.56000000000000005</v>
      </c>
      <c r="J19" s="1">
        <v>21.8</v>
      </c>
      <c r="K19" s="1">
        <v>23</v>
      </c>
      <c r="L19" s="1">
        <v>36.9</v>
      </c>
      <c r="M19" s="1">
        <v>242.2</v>
      </c>
      <c r="N19" s="1">
        <v>1.88</v>
      </c>
      <c r="O19" s="1">
        <v>1</v>
      </c>
      <c r="P19" s="1">
        <v>6.2</v>
      </c>
      <c r="Q19" s="1">
        <v>12.4</v>
      </c>
      <c r="R19" s="1">
        <v>29</v>
      </c>
      <c r="S19" s="1">
        <v>140.4</v>
      </c>
      <c r="T19" s="1">
        <v>0.75</v>
      </c>
      <c r="U19" s="1">
        <v>4.8</v>
      </c>
      <c r="V19" s="1">
        <v>6.81</v>
      </c>
      <c r="W19" s="1">
        <v>6.81</v>
      </c>
      <c r="X19" s="1">
        <v>57.4</v>
      </c>
      <c r="Y19" s="2">
        <v>2.56</v>
      </c>
      <c r="Z19" s="2">
        <v>35.1</v>
      </c>
      <c r="AA19" s="2">
        <v>12.9</v>
      </c>
      <c r="AB19" s="2">
        <v>-1.03</v>
      </c>
    </row>
    <row r="20" spans="1:28" ht="30">
      <c r="A20" s="3">
        <v>19</v>
      </c>
      <c r="B20" s="2" t="s">
        <v>59</v>
      </c>
      <c r="C20" s="1">
        <v>16</v>
      </c>
      <c r="D20" s="1">
        <v>23.9</v>
      </c>
      <c r="E20" s="1">
        <v>377.9</v>
      </c>
      <c r="F20" s="1">
        <v>65.599999999999994</v>
      </c>
      <c r="G20" s="1">
        <v>5.8</v>
      </c>
      <c r="H20" s="1">
        <v>1.31</v>
      </c>
      <c r="I20" s="1">
        <v>0.5</v>
      </c>
      <c r="J20" s="1">
        <v>23</v>
      </c>
      <c r="K20" s="1">
        <v>24.2</v>
      </c>
      <c r="L20" s="1">
        <v>36.799999999999997</v>
      </c>
      <c r="M20" s="1">
        <v>258.10000000000002</v>
      </c>
      <c r="N20" s="1">
        <v>1.38</v>
      </c>
      <c r="O20" s="1">
        <v>0.81</v>
      </c>
      <c r="P20" s="1">
        <v>6.6</v>
      </c>
      <c r="Q20" s="1">
        <v>14.1</v>
      </c>
      <c r="R20" s="1">
        <v>26.4</v>
      </c>
      <c r="S20" s="1">
        <v>119.8</v>
      </c>
      <c r="T20" s="1">
        <v>1.19</v>
      </c>
      <c r="U20" s="1">
        <v>4.5</v>
      </c>
      <c r="V20" s="1">
        <v>6.81</v>
      </c>
      <c r="W20" s="1">
        <v>6.25</v>
      </c>
      <c r="X20" s="1">
        <v>63.9</v>
      </c>
      <c r="Y20" s="2">
        <v>2.13</v>
      </c>
      <c r="Z20" s="2">
        <v>38.5</v>
      </c>
      <c r="AA20" s="2">
        <v>11.8</v>
      </c>
      <c r="AB20" s="2">
        <v>-2.04</v>
      </c>
    </row>
    <row r="21" spans="1:28" ht="30">
      <c r="A21" s="3">
        <v>20</v>
      </c>
      <c r="B21" s="2" t="s">
        <v>39</v>
      </c>
      <c r="C21" s="1">
        <v>16</v>
      </c>
      <c r="D21" s="1">
        <v>24.1</v>
      </c>
      <c r="E21" s="1">
        <v>375.1</v>
      </c>
      <c r="F21" s="1">
        <v>61.7</v>
      </c>
      <c r="G21" s="1">
        <v>6.1</v>
      </c>
      <c r="H21" s="1">
        <v>1.88</v>
      </c>
      <c r="I21" s="1">
        <v>0.88</v>
      </c>
      <c r="J21" s="1">
        <v>19.899999999999999</v>
      </c>
      <c r="K21" s="1">
        <v>20.5</v>
      </c>
      <c r="L21" s="1">
        <v>33.799999999999997</v>
      </c>
      <c r="M21" s="1">
        <v>257.5</v>
      </c>
      <c r="N21" s="1">
        <v>1.69</v>
      </c>
      <c r="O21" s="1">
        <v>1</v>
      </c>
      <c r="P21" s="1">
        <v>7.3</v>
      </c>
      <c r="Q21" s="1">
        <v>11.8</v>
      </c>
      <c r="R21" s="1">
        <v>26.3</v>
      </c>
      <c r="S21" s="1">
        <v>117.6</v>
      </c>
      <c r="T21" s="1">
        <v>1.1299999999999999</v>
      </c>
      <c r="U21" s="1">
        <v>4.5</v>
      </c>
      <c r="V21" s="1">
        <v>5.88</v>
      </c>
      <c r="W21" s="1">
        <v>7.19</v>
      </c>
      <c r="X21" s="1">
        <v>66.400000000000006</v>
      </c>
      <c r="Y21" s="2">
        <v>2.25</v>
      </c>
      <c r="Z21" s="2">
        <v>35.299999999999997</v>
      </c>
      <c r="AA21" s="2">
        <v>14.2</v>
      </c>
      <c r="AB21" s="2">
        <v>-1.76</v>
      </c>
    </row>
    <row r="22" spans="1:28" ht="30">
      <c r="A22" s="3">
        <v>21</v>
      </c>
      <c r="B22" s="2" t="s">
        <v>45</v>
      </c>
      <c r="C22" s="1">
        <v>16</v>
      </c>
      <c r="D22" s="1">
        <v>24.3</v>
      </c>
      <c r="E22" s="1">
        <v>363.9</v>
      </c>
      <c r="F22" s="1">
        <v>61.7</v>
      </c>
      <c r="G22" s="1">
        <v>5.9</v>
      </c>
      <c r="H22" s="1">
        <v>1.56</v>
      </c>
      <c r="I22" s="1">
        <v>0.5</v>
      </c>
      <c r="J22" s="1">
        <v>20.6</v>
      </c>
      <c r="K22" s="1">
        <v>23.1</v>
      </c>
      <c r="L22" s="1">
        <v>35.700000000000003</v>
      </c>
      <c r="M22" s="1">
        <v>269.3</v>
      </c>
      <c r="N22" s="1">
        <v>2</v>
      </c>
      <c r="O22" s="1">
        <v>1.06</v>
      </c>
      <c r="P22" s="1">
        <v>7.1</v>
      </c>
      <c r="Q22" s="1">
        <v>14.2</v>
      </c>
      <c r="R22" s="1">
        <v>23.5</v>
      </c>
      <c r="S22" s="1">
        <v>94.7</v>
      </c>
      <c r="T22" s="1">
        <v>0.69</v>
      </c>
      <c r="U22" s="1">
        <v>4</v>
      </c>
      <c r="V22" s="1">
        <v>5</v>
      </c>
      <c r="W22" s="1">
        <v>6.81</v>
      </c>
      <c r="X22" s="1">
        <v>60.3</v>
      </c>
      <c r="Y22" s="2">
        <v>1.38</v>
      </c>
      <c r="Z22" s="2">
        <v>41</v>
      </c>
      <c r="AA22" s="2">
        <v>13.9</v>
      </c>
      <c r="AB22" s="2">
        <v>-1.83</v>
      </c>
    </row>
    <row r="23" spans="1:28" ht="30">
      <c r="A23" s="3">
        <v>22</v>
      </c>
      <c r="B23" s="2" t="s">
        <v>42</v>
      </c>
      <c r="C23" s="1">
        <v>16</v>
      </c>
      <c r="D23" s="1">
        <v>24.5</v>
      </c>
      <c r="E23" s="1">
        <v>382.9</v>
      </c>
      <c r="F23" s="1">
        <v>64</v>
      </c>
      <c r="G23" s="1">
        <v>6</v>
      </c>
      <c r="H23" s="1">
        <v>1.06</v>
      </c>
      <c r="I23" s="1">
        <v>0.56000000000000005</v>
      </c>
      <c r="J23" s="1">
        <v>22.1</v>
      </c>
      <c r="K23" s="1">
        <v>23.6</v>
      </c>
      <c r="L23" s="1">
        <v>36.4</v>
      </c>
      <c r="M23" s="1">
        <v>262.5</v>
      </c>
      <c r="N23" s="1">
        <v>1.69</v>
      </c>
      <c r="O23" s="1">
        <v>0.5</v>
      </c>
      <c r="P23" s="1">
        <v>6.8</v>
      </c>
      <c r="Q23" s="1">
        <v>14.1</v>
      </c>
      <c r="R23" s="1">
        <v>25.6</v>
      </c>
      <c r="S23" s="1">
        <v>120.4</v>
      </c>
      <c r="T23" s="1">
        <v>0.75</v>
      </c>
      <c r="U23" s="1">
        <v>4.7</v>
      </c>
      <c r="V23" s="1">
        <v>5.81</v>
      </c>
      <c r="W23" s="1">
        <v>7.81</v>
      </c>
      <c r="X23" s="1">
        <v>72.2</v>
      </c>
      <c r="Y23" s="2">
        <v>2.19</v>
      </c>
      <c r="Z23" s="2">
        <v>41.5</v>
      </c>
      <c r="AA23" s="2">
        <v>9.6999999999999993</v>
      </c>
      <c r="AB23" s="2">
        <v>-2.93</v>
      </c>
    </row>
    <row r="24" spans="1:28" ht="30">
      <c r="A24" s="3">
        <v>23</v>
      </c>
      <c r="B24" s="2" t="s">
        <v>56</v>
      </c>
      <c r="C24" s="1">
        <v>16</v>
      </c>
      <c r="D24" s="1">
        <v>24.6</v>
      </c>
      <c r="E24" s="1">
        <v>337</v>
      </c>
      <c r="F24" s="1">
        <v>64.8</v>
      </c>
      <c r="G24" s="1">
        <v>5.2</v>
      </c>
      <c r="H24" s="1">
        <v>1.1299999999999999</v>
      </c>
      <c r="I24" s="1">
        <v>0.5</v>
      </c>
      <c r="J24" s="1">
        <v>20.3</v>
      </c>
      <c r="K24" s="1">
        <v>23.6</v>
      </c>
      <c r="L24" s="1">
        <v>36.4</v>
      </c>
      <c r="M24" s="1">
        <v>233.3</v>
      </c>
      <c r="N24" s="1">
        <v>2</v>
      </c>
      <c r="O24" s="1">
        <v>0.63</v>
      </c>
      <c r="P24" s="1">
        <v>6.1</v>
      </c>
      <c r="Q24" s="1">
        <v>12.1</v>
      </c>
      <c r="R24" s="1">
        <v>26.5</v>
      </c>
      <c r="S24" s="1">
        <v>103.8</v>
      </c>
      <c r="T24" s="1">
        <v>0.75</v>
      </c>
      <c r="U24" s="1">
        <v>3.9</v>
      </c>
      <c r="V24" s="1">
        <v>5.69</v>
      </c>
      <c r="W24" s="1">
        <v>6.75</v>
      </c>
      <c r="X24" s="1">
        <v>57.5</v>
      </c>
      <c r="Y24" s="2">
        <v>2.5</v>
      </c>
      <c r="Z24" s="2">
        <v>31.3</v>
      </c>
      <c r="AA24" s="2">
        <v>9.4</v>
      </c>
      <c r="AB24" s="2">
        <v>-0.18</v>
      </c>
    </row>
    <row r="25" spans="1:28">
      <c r="A25" s="3">
        <v>24</v>
      </c>
      <c r="B25" s="2" t="s">
        <v>50</v>
      </c>
      <c r="C25" s="1">
        <v>16</v>
      </c>
      <c r="D25" s="1">
        <v>24.9</v>
      </c>
      <c r="E25" s="1">
        <v>346.8</v>
      </c>
      <c r="F25" s="1">
        <v>63.3</v>
      </c>
      <c r="G25" s="1">
        <v>5.5</v>
      </c>
      <c r="H25" s="1">
        <v>0.69</v>
      </c>
      <c r="I25" s="1">
        <v>0.19</v>
      </c>
      <c r="J25" s="1">
        <v>20.100000000000001</v>
      </c>
      <c r="K25" s="1">
        <v>21.4</v>
      </c>
      <c r="L25" s="1">
        <v>33.1</v>
      </c>
      <c r="M25" s="1">
        <v>224.9</v>
      </c>
      <c r="N25" s="1">
        <v>1.38</v>
      </c>
      <c r="O25" s="1">
        <v>0.5</v>
      </c>
      <c r="P25" s="1">
        <v>6.3</v>
      </c>
      <c r="Q25" s="1">
        <v>11.8</v>
      </c>
      <c r="R25" s="1">
        <v>27.8</v>
      </c>
      <c r="S25" s="1">
        <v>121.9</v>
      </c>
      <c r="T25" s="1">
        <v>1.1299999999999999</v>
      </c>
      <c r="U25" s="1">
        <v>4.4000000000000004</v>
      </c>
      <c r="V25" s="1">
        <v>6.19</v>
      </c>
      <c r="W25" s="1">
        <v>6.44</v>
      </c>
      <c r="X25" s="1">
        <v>59.9</v>
      </c>
      <c r="Y25" s="2">
        <v>2.19</v>
      </c>
      <c r="Z25" s="2">
        <v>42</v>
      </c>
      <c r="AA25" s="2">
        <v>6.3</v>
      </c>
      <c r="AB25" s="2">
        <v>-4.26</v>
      </c>
    </row>
    <row r="26" spans="1:28" ht="30">
      <c r="A26" s="3">
        <v>25</v>
      </c>
      <c r="B26" s="2" t="s">
        <v>38</v>
      </c>
      <c r="C26" s="1">
        <v>16</v>
      </c>
      <c r="D26" s="1">
        <v>25</v>
      </c>
      <c r="E26" s="1">
        <v>321.7</v>
      </c>
      <c r="F26" s="1">
        <v>64.400000000000006</v>
      </c>
      <c r="G26" s="1">
        <v>5</v>
      </c>
      <c r="H26" s="1">
        <v>0.81</v>
      </c>
      <c r="I26" s="1">
        <v>0.38</v>
      </c>
      <c r="J26" s="1">
        <v>19.100000000000001</v>
      </c>
      <c r="K26" s="1">
        <v>21.6</v>
      </c>
      <c r="L26" s="1">
        <v>34.4</v>
      </c>
      <c r="M26" s="1">
        <v>215.3</v>
      </c>
      <c r="N26" s="1">
        <v>1.25</v>
      </c>
      <c r="O26" s="1">
        <v>0.44</v>
      </c>
      <c r="P26" s="1">
        <v>5.9</v>
      </c>
      <c r="Q26" s="1">
        <v>10.9</v>
      </c>
      <c r="R26" s="1">
        <v>27.9</v>
      </c>
      <c r="S26" s="1">
        <v>106.4</v>
      </c>
      <c r="T26" s="1">
        <v>1.06</v>
      </c>
      <c r="U26" s="1">
        <v>3.8</v>
      </c>
      <c r="V26" s="1">
        <v>5.81</v>
      </c>
      <c r="W26" s="1">
        <v>6.31</v>
      </c>
      <c r="X26" s="1">
        <v>59.3</v>
      </c>
      <c r="Y26" s="2">
        <v>2.38</v>
      </c>
      <c r="Z26" s="2">
        <v>39.299999999999997</v>
      </c>
      <c r="AA26" s="2">
        <v>5.8</v>
      </c>
      <c r="AB26" s="2">
        <v>2.5299999999999998</v>
      </c>
    </row>
    <row r="27" spans="1:28" ht="30">
      <c r="A27" s="3">
        <v>26</v>
      </c>
      <c r="B27" s="2" t="s">
        <v>65</v>
      </c>
      <c r="C27" s="1">
        <v>16</v>
      </c>
      <c r="D27" s="1">
        <v>25.1</v>
      </c>
      <c r="E27" s="1">
        <v>359.8</v>
      </c>
      <c r="F27" s="1">
        <v>64.7</v>
      </c>
      <c r="G27" s="1">
        <v>5.6</v>
      </c>
      <c r="H27" s="1">
        <v>1.69</v>
      </c>
      <c r="I27" s="1">
        <v>0.63</v>
      </c>
      <c r="J27" s="1">
        <v>20.6</v>
      </c>
      <c r="K27" s="1">
        <v>25.6</v>
      </c>
      <c r="L27" s="1">
        <v>38.299999999999997</v>
      </c>
      <c r="M27" s="1">
        <v>268.2</v>
      </c>
      <c r="N27" s="1">
        <v>1.69</v>
      </c>
      <c r="O27" s="1">
        <v>1.06</v>
      </c>
      <c r="P27" s="1">
        <v>6.5</v>
      </c>
      <c r="Q27" s="1">
        <v>13.9</v>
      </c>
      <c r="R27" s="1">
        <v>23.5</v>
      </c>
      <c r="S27" s="1">
        <v>91.6</v>
      </c>
      <c r="T27" s="1">
        <v>0.69</v>
      </c>
      <c r="U27" s="1">
        <v>3.9</v>
      </c>
      <c r="V27" s="1">
        <v>5.63</v>
      </c>
      <c r="W27" s="1">
        <v>7</v>
      </c>
      <c r="X27" s="1">
        <v>56.7</v>
      </c>
      <c r="Y27" s="2">
        <v>1</v>
      </c>
      <c r="Z27" s="2">
        <v>36.200000000000003</v>
      </c>
      <c r="AA27" s="2">
        <v>13.8</v>
      </c>
      <c r="AB27" s="2">
        <v>3.61</v>
      </c>
    </row>
    <row r="28" spans="1:28" ht="30">
      <c r="A28" s="3">
        <v>27</v>
      </c>
      <c r="B28" s="2" t="s">
        <v>67</v>
      </c>
      <c r="C28" s="1">
        <v>16</v>
      </c>
      <c r="D28" s="1">
        <v>25.4</v>
      </c>
      <c r="E28" s="1">
        <v>371.2</v>
      </c>
      <c r="F28" s="1">
        <v>66.2</v>
      </c>
      <c r="G28" s="1">
        <v>5.6</v>
      </c>
      <c r="H28" s="1">
        <v>1.38</v>
      </c>
      <c r="I28" s="1">
        <v>0.63</v>
      </c>
      <c r="J28" s="1">
        <v>22.4</v>
      </c>
      <c r="K28" s="1">
        <v>26.4</v>
      </c>
      <c r="L28" s="1">
        <v>40.9</v>
      </c>
      <c r="M28" s="1">
        <v>266.7</v>
      </c>
      <c r="N28" s="1">
        <v>1.94</v>
      </c>
      <c r="O28" s="1">
        <v>0.75</v>
      </c>
      <c r="P28" s="1">
        <v>6.2</v>
      </c>
      <c r="Q28" s="1">
        <v>14.5</v>
      </c>
      <c r="R28" s="1">
        <v>23.1</v>
      </c>
      <c r="S28" s="1">
        <v>104.5</v>
      </c>
      <c r="T28" s="1">
        <v>0.94</v>
      </c>
      <c r="U28" s="1">
        <v>4.5</v>
      </c>
      <c r="V28" s="1">
        <v>5.94</v>
      </c>
      <c r="W28" s="1">
        <v>7.06</v>
      </c>
      <c r="X28" s="1">
        <v>60.9</v>
      </c>
      <c r="Y28" s="2">
        <v>1.94</v>
      </c>
      <c r="Z28" s="2">
        <v>39.200000000000003</v>
      </c>
      <c r="AA28" s="2">
        <v>11.4</v>
      </c>
      <c r="AB28" s="2">
        <v>-2.13</v>
      </c>
    </row>
    <row r="29" spans="1:28">
      <c r="A29" s="3">
        <v>28</v>
      </c>
      <c r="B29" s="2" t="s">
        <v>63</v>
      </c>
      <c r="C29" s="1">
        <v>16</v>
      </c>
      <c r="D29" s="1">
        <v>25.6</v>
      </c>
      <c r="E29" s="1">
        <v>342.4</v>
      </c>
      <c r="F29" s="1">
        <v>62.5</v>
      </c>
      <c r="G29" s="1">
        <v>5.5</v>
      </c>
      <c r="H29" s="1">
        <v>0.88</v>
      </c>
      <c r="I29" s="1">
        <v>0.38</v>
      </c>
      <c r="J29" s="1">
        <v>19.899999999999999</v>
      </c>
      <c r="K29" s="1">
        <v>21.7</v>
      </c>
      <c r="L29" s="1">
        <v>34.1</v>
      </c>
      <c r="M29" s="1">
        <v>243.6</v>
      </c>
      <c r="N29" s="1">
        <v>1.88</v>
      </c>
      <c r="O29" s="1">
        <v>0.5</v>
      </c>
      <c r="P29" s="1">
        <v>6.8</v>
      </c>
      <c r="Q29" s="1">
        <v>12.7</v>
      </c>
      <c r="R29" s="1">
        <v>26.8</v>
      </c>
      <c r="S29" s="1">
        <v>98.8</v>
      </c>
      <c r="T29" s="1">
        <v>0.69</v>
      </c>
      <c r="U29" s="1">
        <v>3.7</v>
      </c>
      <c r="V29" s="1">
        <v>5.38</v>
      </c>
      <c r="W29" s="1">
        <v>4.63</v>
      </c>
      <c r="X29" s="1">
        <v>40.700000000000003</v>
      </c>
      <c r="Y29" s="2">
        <v>1.81</v>
      </c>
      <c r="Z29" s="2">
        <v>37.700000000000003</v>
      </c>
      <c r="AA29" s="2">
        <v>7.1</v>
      </c>
      <c r="AB29" s="2">
        <v>-3.5</v>
      </c>
    </row>
    <row r="30" spans="1:28" ht="30">
      <c r="A30" s="3">
        <v>29</v>
      </c>
      <c r="B30" s="2" t="s">
        <v>71</v>
      </c>
      <c r="C30" s="1">
        <v>16</v>
      </c>
      <c r="D30" s="1">
        <v>26.4</v>
      </c>
      <c r="E30" s="1">
        <v>347.1</v>
      </c>
      <c r="F30" s="1">
        <v>64.099999999999994</v>
      </c>
      <c r="G30" s="1">
        <v>5.4</v>
      </c>
      <c r="H30" s="1">
        <v>1.75</v>
      </c>
      <c r="I30" s="1">
        <v>0.63</v>
      </c>
      <c r="J30" s="1">
        <v>20.6</v>
      </c>
      <c r="K30" s="1">
        <v>22.8</v>
      </c>
      <c r="L30" s="1">
        <v>36.299999999999997</v>
      </c>
      <c r="M30" s="1">
        <v>249.2</v>
      </c>
      <c r="N30" s="1">
        <v>1.31</v>
      </c>
      <c r="O30" s="1">
        <v>1.1299999999999999</v>
      </c>
      <c r="P30" s="1">
        <v>6.5</v>
      </c>
      <c r="Q30" s="1">
        <v>12.8</v>
      </c>
      <c r="R30" s="1">
        <v>25.6</v>
      </c>
      <c r="S30" s="1">
        <v>97.9</v>
      </c>
      <c r="T30" s="1">
        <v>1.25</v>
      </c>
      <c r="U30" s="1">
        <v>3.8</v>
      </c>
      <c r="V30" s="1">
        <v>6.13</v>
      </c>
      <c r="W30" s="1">
        <v>7.44</v>
      </c>
      <c r="X30" s="1">
        <v>52.3</v>
      </c>
      <c r="Y30" s="2">
        <v>1.69</v>
      </c>
      <c r="Z30" s="2">
        <v>39.799999999999997</v>
      </c>
      <c r="AA30" s="2">
        <v>14.5</v>
      </c>
      <c r="AB30" s="2">
        <v>4.49</v>
      </c>
    </row>
    <row r="31" spans="1:28" ht="30">
      <c r="A31" s="3">
        <v>30</v>
      </c>
      <c r="B31" s="2" t="s">
        <v>54</v>
      </c>
      <c r="C31" s="1">
        <v>16</v>
      </c>
      <c r="D31" s="1">
        <v>28.3</v>
      </c>
      <c r="E31" s="1">
        <v>392.4</v>
      </c>
      <c r="F31" s="1">
        <v>66.7</v>
      </c>
      <c r="G31" s="1">
        <v>5.9</v>
      </c>
      <c r="H31" s="1">
        <v>0.81</v>
      </c>
      <c r="I31" s="1">
        <v>0.19</v>
      </c>
      <c r="J31" s="1">
        <v>22.8</v>
      </c>
      <c r="K31" s="1">
        <v>21.7</v>
      </c>
      <c r="L31" s="1">
        <v>33.9</v>
      </c>
      <c r="M31" s="1">
        <v>249.8</v>
      </c>
      <c r="N31" s="1">
        <v>2.25</v>
      </c>
      <c r="O31" s="1">
        <v>0.63</v>
      </c>
      <c r="P31" s="1">
        <v>7</v>
      </c>
      <c r="Q31" s="1">
        <v>13.8</v>
      </c>
      <c r="R31" s="1">
        <v>31.1</v>
      </c>
      <c r="S31" s="1">
        <v>142.69999999999999</v>
      </c>
      <c r="T31" s="1">
        <v>1.1299999999999999</v>
      </c>
      <c r="U31" s="1">
        <v>4.5999999999999996</v>
      </c>
      <c r="V31" s="1">
        <v>7.56</v>
      </c>
      <c r="W31" s="1">
        <v>6.5</v>
      </c>
      <c r="X31" s="1">
        <v>58.1</v>
      </c>
      <c r="Y31" s="2">
        <v>1.44</v>
      </c>
      <c r="Z31" s="2">
        <v>40.799999999999997</v>
      </c>
      <c r="AA31" s="2">
        <v>6.1</v>
      </c>
      <c r="AB31" s="2">
        <v>-8.01</v>
      </c>
    </row>
    <row r="32" spans="1:28" ht="30">
      <c r="A32" s="3">
        <v>31</v>
      </c>
      <c r="B32" s="2" t="s">
        <v>68</v>
      </c>
      <c r="C32" s="1">
        <v>16</v>
      </c>
      <c r="D32" s="1">
        <v>28.4</v>
      </c>
      <c r="E32" s="1">
        <v>375.4</v>
      </c>
      <c r="F32" s="1">
        <v>63</v>
      </c>
      <c r="G32" s="1">
        <v>6</v>
      </c>
      <c r="H32" s="1">
        <v>1.31</v>
      </c>
      <c r="I32" s="1">
        <v>0.75</v>
      </c>
      <c r="J32" s="1">
        <v>22.1</v>
      </c>
      <c r="K32" s="1">
        <v>23.6</v>
      </c>
      <c r="L32" s="1">
        <v>36.4</v>
      </c>
      <c r="M32" s="1">
        <v>273.8</v>
      </c>
      <c r="N32" s="1">
        <v>1.69</v>
      </c>
      <c r="O32" s="1">
        <v>0.56000000000000005</v>
      </c>
      <c r="P32" s="1">
        <v>7.2</v>
      </c>
      <c r="Q32" s="1">
        <v>14.4</v>
      </c>
      <c r="R32" s="1">
        <v>24.8</v>
      </c>
      <c r="S32" s="1">
        <v>101.6</v>
      </c>
      <c r="T32" s="1">
        <v>1.19</v>
      </c>
      <c r="U32" s="1">
        <v>4.0999999999999996</v>
      </c>
      <c r="V32" s="1">
        <v>5.69</v>
      </c>
      <c r="W32" s="1">
        <v>6.5</v>
      </c>
      <c r="X32" s="1">
        <v>55.1</v>
      </c>
      <c r="Y32" s="2">
        <v>2</v>
      </c>
      <c r="Z32" s="2">
        <v>45.3</v>
      </c>
      <c r="AA32" s="2">
        <v>12.2</v>
      </c>
      <c r="AB32" s="2">
        <v>-3.85</v>
      </c>
    </row>
    <row r="33" spans="1:28" ht="30">
      <c r="A33" s="3">
        <v>32</v>
      </c>
      <c r="B33" s="2" t="s">
        <v>52</v>
      </c>
      <c r="C33" s="1">
        <v>16</v>
      </c>
      <c r="D33" s="1">
        <v>30</v>
      </c>
      <c r="E33" s="1">
        <v>406.4</v>
      </c>
      <c r="F33" s="1">
        <v>68.900000000000006</v>
      </c>
      <c r="G33" s="1">
        <v>5.9</v>
      </c>
      <c r="H33" s="1">
        <v>1.25</v>
      </c>
      <c r="I33" s="1">
        <v>0.63</v>
      </c>
      <c r="J33" s="1">
        <v>22.4</v>
      </c>
      <c r="K33" s="1">
        <v>20.100000000000001</v>
      </c>
      <c r="L33" s="1">
        <v>32.6</v>
      </c>
      <c r="M33" s="1">
        <v>240.5</v>
      </c>
      <c r="N33" s="1">
        <v>1.88</v>
      </c>
      <c r="O33" s="1">
        <v>0.63</v>
      </c>
      <c r="P33" s="1">
        <v>6.9</v>
      </c>
      <c r="Q33" s="1">
        <v>11.7</v>
      </c>
      <c r="R33" s="1">
        <v>34.299999999999997</v>
      </c>
      <c r="S33" s="1">
        <v>165.9</v>
      </c>
      <c r="T33" s="1">
        <v>1.56</v>
      </c>
      <c r="U33" s="1">
        <v>4.8</v>
      </c>
      <c r="V33" s="1">
        <v>8.75</v>
      </c>
      <c r="W33" s="1">
        <v>5.81</v>
      </c>
      <c r="X33" s="1">
        <v>49.7</v>
      </c>
      <c r="Y33" s="2">
        <v>1.94</v>
      </c>
      <c r="Z33" s="2">
        <v>41.4</v>
      </c>
      <c r="AA33" s="2">
        <v>9.4</v>
      </c>
      <c r="AB33" s="2">
        <v>-3.26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33"/>
  <sheetViews>
    <sheetView workbookViewId="0">
      <selection activeCell="B1" sqref="B1:AB1"/>
    </sheetView>
  </sheetViews>
  <sheetFormatPr baseColWidth="10" defaultRowHeight="16"/>
  <sheetData>
    <row r="1" spans="1:28">
      <c r="A1" s="3" t="s">
        <v>70</v>
      </c>
      <c r="B1" s="3" t="s">
        <v>0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11</v>
      </c>
      <c r="M1" s="3" t="s">
        <v>22</v>
      </c>
      <c r="N1" s="3" t="s">
        <v>29</v>
      </c>
      <c r="O1" s="3" t="s">
        <v>30</v>
      </c>
      <c r="P1" s="3" t="s">
        <v>31</v>
      </c>
      <c r="Q1" s="3" t="s">
        <v>27</v>
      </c>
      <c r="R1" s="3" t="s">
        <v>11</v>
      </c>
      <c r="S1" s="3" t="s">
        <v>22</v>
      </c>
      <c r="T1" s="3" t="s">
        <v>29</v>
      </c>
      <c r="U1" s="3" t="s">
        <v>32</v>
      </c>
      <c r="V1" s="3" t="s">
        <v>27</v>
      </c>
      <c r="W1" s="3" t="s">
        <v>33</v>
      </c>
      <c r="X1" s="3" t="s">
        <v>22</v>
      </c>
      <c r="Y1" s="3" t="s">
        <v>34</v>
      </c>
      <c r="Z1" s="3" t="s">
        <v>35</v>
      </c>
      <c r="AA1" s="3" t="s">
        <v>36</v>
      </c>
      <c r="AB1" s="3" t="s">
        <v>37</v>
      </c>
    </row>
    <row r="2" spans="1:28" ht="30">
      <c r="A2" s="3">
        <v>1</v>
      </c>
      <c r="B2" s="2" t="s">
        <v>57</v>
      </c>
      <c r="C2" s="1">
        <v>16</v>
      </c>
      <c r="D2" s="1">
        <v>17.3</v>
      </c>
      <c r="E2" s="1">
        <v>291.8</v>
      </c>
      <c r="F2" s="1">
        <v>59.2</v>
      </c>
      <c r="G2" s="1">
        <v>4.9000000000000004</v>
      </c>
      <c r="H2" s="1">
        <v>1.44</v>
      </c>
      <c r="I2" s="1">
        <v>0.56000000000000005</v>
      </c>
      <c r="J2" s="1">
        <v>17.100000000000001</v>
      </c>
      <c r="K2" s="1">
        <v>20.8</v>
      </c>
      <c r="L2" s="1">
        <v>34.299999999999997</v>
      </c>
      <c r="M2" s="1">
        <v>210.3</v>
      </c>
      <c r="N2" s="1">
        <v>0.88</v>
      </c>
      <c r="O2" s="1">
        <v>0.88</v>
      </c>
      <c r="P2" s="1">
        <v>5.8</v>
      </c>
      <c r="Q2" s="1">
        <v>10.9</v>
      </c>
      <c r="R2" s="1">
        <v>22.6</v>
      </c>
      <c r="S2" s="1">
        <v>81.5</v>
      </c>
      <c r="T2" s="1">
        <v>0.63</v>
      </c>
      <c r="U2" s="2">
        <v>3.6</v>
      </c>
      <c r="V2" s="2">
        <v>4.4400000000000004</v>
      </c>
      <c r="W2" s="2">
        <v>5.88</v>
      </c>
      <c r="X2" s="2">
        <v>49.7</v>
      </c>
      <c r="Y2" s="2">
        <v>1.69</v>
      </c>
      <c r="Z2" s="2">
        <v>29.3</v>
      </c>
      <c r="AA2" s="2">
        <v>13.2</v>
      </c>
      <c r="AB2" s="2">
        <v>3.69</v>
      </c>
    </row>
    <row r="3" spans="1:28" ht="30">
      <c r="A3" s="3">
        <v>2</v>
      </c>
      <c r="B3" s="2" t="s">
        <v>53</v>
      </c>
      <c r="C3" s="1">
        <v>16</v>
      </c>
      <c r="D3" s="1">
        <v>17.399999999999999</v>
      </c>
      <c r="E3" s="1">
        <v>340.8</v>
      </c>
      <c r="F3" s="1">
        <v>64.5</v>
      </c>
      <c r="G3" s="1">
        <v>5.3</v>
      </c>
      <c r="H3" s="1">
        <v>1.75</v>
      </c>
      <c r="I3" s="1">
        <v>0.44</v>
      </c>
      <c r="J3" s="1">
        <v>19.2</v>
      </c>
      <c r="K3" s="1">
        <v>25.9</v>
      </c>
      <c r="L3" s="1">
        <v>40.4</v>
      </c>
      <c r="M3" s="1">
        <v>248.5</v>
      </c>
      <c r="N3" s="1">
        <v>1.1299999999999999</v>
      </c>
      <c r="O3" s="1">
        <v>1.31</v>
      </c>
      <c r="P3" s="1">
        <v>5.8</v>
      </c>
      <c r="Q3" s="1">
        <v>12.6</v>
      </c>
      <c r="R3" s="1">
        <v>21.5</v>
      </c>
      <c r="S3" s="1">
        <v>92.3</v>
      </c>
      <c r="T3" s="1">
        <v>0.5</v>
      </c>
      <c r="U3" s="2">
        <v>4.3</v>
      </c>
      <c r="V3" s="2">
        <v>4.63</v>
      </c>
      <c r="W3" s="2">
        <v>7.25</v>
      </c>
      <c r="X3" s="2">
        <v>66.400000000000006</v>
      </c>
      <c r="Y3" s="2">
        <v>1.94</v>
      </c>
      <c r="Z3" s="2">
        <v>28.9</v>
      </c>
      <c r="AA3" s="2">
        <v>15</v>
      </c>
      <c r="AB3" s="2">
        <v>2.56</v>
      </c>
    </row>
    <row r="4" spans="1:28" ht="30">
      <c r="A4" s="3">
        <v>3</v>
      </c>
      <c r="B4" s="2" t="s">
        <v>69</v>
      </c>
      <c r="C4" s="1">
        <v>16</v>
      </c>
      <c r="D4" s="1">
        <v>17.899999999999999</v>
      </c>
      <c r="E4" s="1">
        <v>329.3</v>
      </c>
      <c r="F4" s="1">
        <v>64.8</v>
      </c>
      <c r="G4" s="1">
        <v>5.0999999999999996</v>
      </c>
      <c r="H4" s="1">
        <v>1.81</v>
      </c>
      <c r="I4" s="1">
        <v>0.44</v>
      </c>
      <c r="J4" s="1">
        <v>19.600000000000001</v>
      </c>
      <c r="K4" s="1">
        <v>21.8</v>
      </c>
      <c r="L4" s="1">
        <v>37.9</v>
      </c>
      <c r="M4" s="1">
        <v>231.1</v>
      </c>
      <c r="N4" s="1">
        <v>1.56</v>
      </c>
      <c r="O4" s="1">
        <v>1.38</v>
      </c>
      <c r="P4" s="1">
        <v>5.7</v>
      </c>
      <c r="Q4" s="1">
        <v>12.1</v>
      </c>
      <c r="R4" s="1">
        <v>23.9</v>
      </c>
      <c r="S4" s="1">
        <v>98.2</v>
      </c>
      <c r="T4" s="1">
        <v>0.44</v>
      </c>
      <c r="U4" s="2">
        <v>4.0999999999999996</v>
      </c>
      <c r="V4" s="2">
        <v>5.38</v>
      </c>
      <c r="W4" s="2">
        <v>6.88</v>
      </c>
      <c r="X4" s="2">
        <v>58.8</v>
      </c>
      <c r="Y4" s="2">
        <v>2.13</v>
      </c>
      <c r="Z4" s="2">
        <v>27.3</v>
      </c>
      <c r="AA4" s="2">
        <v>15.3</v>
      </c>
      <c r="AB4" s="2">
        <v>6.61</v>
      </c>
    </row>
    <row r="5" spans="1:28" ht="30">
      <c r="A5" s="3">
        <v>4</v>
      </c>
      <c r="B5" s="2" t="s">
        <v>44</v>
      </c>
      <c r="C5" s="1">
        <v>16</v>
      </c>
      <c r="D5" s="1">
        <v>18.5</v>
      </c>
      <c r="E5" s="1">
        <v>283.10000000000002</v>
      </c>
      <c r="F5" s="1">
        <v>64.599999999999994</v>
      </c>
      <c r="G5" s="1">
        <v>4.4000000000000004</v>
      </c>
      <c r="H5" s="1">
        <v>1.69</v>
      </c>
      <c r="I5" s="1">
        <v>0.81</v>
      </c>
      <c r="J5" s="1">
        <v>18.100000000000001</v>
      </c>
      <c r="K5" s="1">
        <v>21.5</v>
      </c>
      <c r="L5" s="1">
        <v>35.799999999999997</v>
      </c>
      <c r="M5" s="1">
        <v>199.6</v>
      </c>
      <c r="N5" s="1">
        <v>1.19</v>
      </c>
      <c r="O5" s="1">
        <v>0.88</v>
      </c>
      <c r="P5" s="1">
        <v>5.0999999999999996</v>
      </c>
      <c r="Q5" s="1">
        <v>10.1</v>
      </c>
      <c r="R5" s="1">
        <v>25.5</v>
      </c>
      <c r="S5" s="1">
        <v>83.6</v>
      </c>
      <c r="T5" s="1">
        <v>0.63</v>
      </c>
      <c r="U5" s="2">
        <v>3.3</v>
      </c>
      <c r="V5" s="2">
        <v>5.0599999999999996</v>
      </c>
      <c r="W5" s="2">
        <v>6.5</v>
      </c>
      <c r="X5" s="2">
        <v>48.3</v>
      </c>
      <c r="Y5" s="2">
        <v>2.88</v>
      </c>
      <c r="Z5" s="2">
        <v>26.9</v>
      </c>
      <c r="AA5" s="2">
        <v>11.9</v>
      </c>
      <c r="AB5" s="2">
        <v>8.8699999999999992</v>
      </c>
    </row>
    <row r="6" spans="1:28" ht="30">
      <c r="A6" s="3">
        <v>5</v>
      </c>
      <c r="B6" s="2" t="s">
        <v>46</v>
      </c>
      <c r="C6" s="1">
        <v>16</v>
      </c>
      <c r="D6" s="1">
        <v>18.899999999999999</v>
      </c>
      <c r="E6" s="1">
        <v>344.4</v>
      </c>
      <c r="F6" s="1">
        <v>63.4</v>
      </c>
      <c r="G6" s="1">
        <v>5.4</v>
      </c>
      <c r="H6" s="1">
        <v>1.38</v>
      </c>
      <c r="I6" s="1">
        <v>0.56000000000000005</v>
      </c>
      <c r="J6" s="1">
        <v>19.899999999999999</v>
      </c>
      <c r="K6" s="1">
        <v>22.4</v>
      </c>
      <c r="L6" s="1">
        <v>35.1</v>
      </c>
      <c r="M6" s="1">
        <v>235.1</v>
      </c>
      <c r="N6" s="1">
        <v>1.5</v>
      </c>
      <c r="O6" s="1">
        <v>0.81</v>
      </c>
      <c r="P6" s="1">
        <v>6.2</v>
      </c>
      <c r="Q6" s="1">
        <v>11.8</v>
      </c>
      <c r="R6" s="1">
        <v>25.7</v>
      </c>
      <c r="S6" s="1">
        <v>109.3</v>
      </c>
      <c r="T6" s="1">
        <v>0.44</v>
      </c>
      <c r="U6" s="2">
        <v>4.3</v>
      </c>
      <c r="V6" s="2">
        <v>5.88</v>
      </c>
      <c r="W6" s="2">
        <v>6.81</v>
      </c>
      <c r="X6" s="2">
        <v>54.7</v>
      </c>
      <c r="Y6" s="2">
        <v>2.19</v>
      </c>
      <c r="Z6" s="2">
        <v>33.299999999999997</v>
      </c>
      <c r="AA6" s="2">
        <v>11.9</v>
      </c>
      <c r="AB6" s="2">
        <v>0.72</v>
      </c>
    </row>
    <row r="7" spans="1:28" ht="30">
      <c r="A7" s="3">
        <v>6</v>
      </c>
      <c r="B7" s="2" t="s">
        <v>65</v>
      </c>
      <c r="C7" s="1">
        <v>16</v>
      </c>
      <c r="D7" s="1">
        <v>19.3</v>
      </c>
      <c r="E7" s="1">
        <v>322.89999999999998</v>
      </c>
      <c r="F7" s="1">
        <v>66.099999999999994</v>
      </c>
      <c r="G7" s="1">
        <v>4.9000000000000004</v>
      </c>
      <c r="H7" s="1">
        <v>2.44</v>
      </c>
      <c r="I7" s="1">
        <v>0.94</v>
      </c>
      <c r="J7" s="1">
        <v>18.600000000000001</v>
      </c>
      <c r="K7" s="1">
        <v>24.4</v>
      </c>
      <c r="L7" s="1">
        <v>40.6</v>
      </c>
      <c r="M7" s="1">
        <v>234.5</v>
      </c>
      <c r="N7" s="1">
        <v>1.31</v>
      </c>
      <c r="O7" s="1">
        <v>1.5</v>
      </c>
      <c r="P7" s="1">
        <v>5.4</v>
      </c>
      <c r="Q7" s="1">
        <v>12.4</v>
      </c>
      <c r="R7" s="1">
        <v>22.8</v>
      </c>
      <c r="S7" s="1">
        <v>88.4</v>
      </c>
      <c r="T7" s="1">
        <v>0.69</v>
      </c>
      <c r="U7" s="2">
        <v>3.9</v>
      </c>
      <c r="V7" s="2">
        <v>4.63</v>
      </c>
      <c r="W7" s="2">
        <v>6.19</v>
      </c>
      <c r="X7" s="2">
        <v>51.4</v>
      </c>
      <c r="Y7" s="2">
        <v>1.63</v>
      </c>
      <c r="Z7" s="2">
        <v>26.5</v>
      </c>
      <c r="AA7" s="2">
        <v>19.399999999999999</v>
      </c>
      <c r="AB7" s="2">
        <v>7.2</v>
      </c>
    </row>
    <row r="8" spans="1:28" ht="30">
      <c r="A8" s="3">
        <v>7</v>
      </c>
      <c r="B8" s="2" t="s">
        <v>55</v>
      </c>
      <c r="C8" s="1">
        <v>16</v>
      </c>
      <c r="D8" s="1">
        <v>19.600000000000001</v>
      </c>
      <c r="E8" s="1">
        <v>321.7</v>
      </c>
      <c r="F8" s="1">
        <v>61.4</v>
      </c>
      <c r="G8" s="1">
        <v>5.2</v>
      </c>
      <c r="H8" s="1">
        <v>2.06</v>
      </c>
      <c r="I8" s="1">
        <v>0.88</v>
      </c>
      <c r="J8" s="1">
        <v>17.8</v>
      </c>
      <c r="K8" s="1">
        <v>21.4</v>
      </c>
      <c r="L8" s="1">
        <v>35.799999999999997</v>
      </c>
      <c r="M8" s="1">
        <v>230.4</v>
      </c>
      <c r="N8" s="1">
        <v>1.5</v>
      </c>
      <c r="O8" s="1">
        <v>1.19</v>
      </c>
      <c r="P8" s="1">
        <v>6.1</v>
      </c>
      <c r="Q8" s="1">
        <v>11.1</v>
      </c>
      <c r="R8" s="1">
        <v>23.3</v>
      </c>
      <c r="S8" s="1">
        <v>91.3</v>
      </c>
      <c r="T8" s="1">
        <v>0.56000000000000005</v>
      </c>
      <c r="U8" s="2">
        <v>3.9</v>
      </c>
      <c r="V8" s="2">
        <v>4.9400000000000004</v>
      </c>
      <c r="W8" s="2">
        <v>8.1300000000000008</v>
      </c>
      <c r="X8" s="2">
        <v>75.099999999999994</v>
      </c>
      <c r="Y8" s="2">
        <v>1.75</v>
      </c>
      <c r="Z8" s="2">
        <v>31.7</v>
      </c>
      <c r="AA8" s="2">
        <v>16.7</v>
      </c>
      <c r="AB8" s="2">
        <v>2.1800000000000002</v>
      </c>
    </row>
    <row r="9" spans="1:28" ht="30">
      <c r="A9" s="3">
        <v>8</v>
      </c>
      <c r="B9" s="2" t="s">
        <v>43</v>
      </c>
      <c r="C9" s="1">
        <v>16</v>
      </c>
      <c r="D9" s="1">
        <v>19.600000000000001</v>
      </c>
      <c r="E9" s="1">
        <v>310.2</v>
      </c>
      <c r="F9" s="1">
        <v>61.6</v>
      </c>
      <c r="G9" s="1">
        <v>5</v>
      </c>
      <c r="H9" s="1">
        <v>1.56</v>
      </c>
      <c r="I9" s="1">
        <v>0.69</v>
      </c>
      <c r="J9" s="1">
        <v>17.600000000000001</v>
      </c>
      <c r="K9" s="1">
        <v>20.399999999999999</v>
      </c>
      <c r="L9" s="1">
        <v>34.6</v>
      </c>
      <c r="M9" s="1">
        <v>210.4</v>
      </c>
      <c r="N9" s="1">
        <v>1.5</v>
      </c>
      <c r="O9" s="1">
        <v>0.88</v>
      </c>
      <c r="P9" s="1">
        <v>5.6</v>
      </c>
      <c r="Q9" s="1">
        <v>10.8</v>
      </c>
      <c r="R9" s="1">
        <v>24.3</v>
      </c>
      <c r="S9" s="1">
        <v>99.8</v>
      </c>
      <c r="T9" s="1">
        <v>0.63</v>
      </c>
      <c r="U9" s="2">
        <v>4.0999999999999996</v>
      </c>
      <c r="V9" s="2">
        <v>4.9400000000000004</v>
      </c>
      <c r="W9" s="2">
        <v>7.25</v>
      </c>
      <c r="X9" s="2">
        <v>61.9</v>
      </c>
      <c r="Y9" s="2">
        <v>1.81</v>
      </c>
      <c r="Z9" s="2">
        <v>27.3</v>
      </c>
      <c r="AA9" s="2">
        <v>11.1</v>
      </c>
      <c r="AB9" s="2">
        <v>2.91</v>
      </c>
    </row>
    <row r="10" spans="1:28">
      <c r="A10" s="3">
        <v>9</v>
      </c>
      <c r="B10" s="2" t="s">
        <v>63</v>
      </c>
      <c r="C10" s="1">
        <v>16</v>
      </c>
      <c r="D10" s="1">
        <v>19.600000000000001</v>
      </c>
      <c r="E10" s="1">
        <v>318.60000000000002</v>
      </c>
      <c r="F10" s="1">
        <v>63.3</v>
      </c>
      <c r="G10" s="1">
        <v>5</v>
      </c>
      <c r="H10" s="1">
        <v>1.88</v>
      </c>
      <c r="I10" s="1">
        <v>0.75</v>
      </c>
      <c r="J10" s="1">
        <v>16.899999999999999</v>
      </c>
      <c r="K10" s="1">
        <v>21.4</v>
      </c>
      <c r="L10" s="1">
        <v>37.6</v>
      </c>
      <c r="M10" s="1">
        <v>235.2</v>
      </c>
      <c r="N10" s="1">
        <v>1.56</v>
      </c>
      <c r="O10" s="1">
        <v>1.1299999999999999</v>
      </c>
      <c r="P10" s="1">
        <v>5.9</v>
      </c>
      <c r="Q10" s="1">
        <v>11.6</v>
      </c>
      <c r="R10" s="1">
        <v>23.3</v>
      </c>
      <c r="S10" s="1">
        <v>83.4</v>
      </c>
      <c r="T10" s="1">
        <v>0.25</v>
      </c>
      <c r="U10" s="2">
        <v>3.6</v>
      </c>
      <c r="V10" s="2">
        <v>3.88</v>
      </c>
      <c r="W10" s="2">
        <v>5.63</v>
      </c>
      <c r="X10" s="2">
        <v>47.9</v>
      </c>
      <c r="Y10" s="2">
        <v>1.5</v>
      </c>
      <c r="Z10" s="2">
        <v>28.4</v>
      </c>
      <c r="AA10" s="2">
        <v>14.4</v>
      </c>
      <c r="AB10" s="2">
        <v>3.71</v>
      </c>
    </row>
    <row r="11" spans="1:28" ht="30">
      <c r="A11" s="3">
        <v>10</v>
      </c>
      <c r="B11" s="2" t="s">
        <v>49</v>
      </c>
      <c r="C11" s="1">
        <v>16</v>
      </c>
      <c r="D11" s="1">
        <v>19.7</v>
      </c>
      <c r="E11" s="1">
        <v>339.4</v>
      </c>
      <c r="F11" s="1">
        <v>65.099999999999994</v>
      </c>
      <c r="G11" s="1">
        <v>5.2</v>
      </c>
      <c r="H11" s="1">
        <v>1.31</v>
      </c>
      <c r="I11" s="1">
        <v>0.56000000000000005</v>
      </c>
      <c r="J11" s="1">
        <v>18.899999999999999</v>
      </c>
      <c r="K11" s="1">
        <v>22.6</v>
      </c>
      <c r="L11" s="1">
        <v>37.299999999999997</v>
      </c>
      <c r="M11" s="1">
        <v>240.8</v>
      </c>
      <c r="N11" s="1">
        <v>1.5</v>
      </c>
      <c r="O11" s="1">
        <v>0.75</v>
      </c>
      <c r="P11" s="1">
        <v>6</v>
      </c>
      <c r="Q11" s="1">
        <v>12.8</v>
      </c>
      <c r="R11" s="1">
        <v>24.8</v>
      </c>
      <c r="S11" s="1">
        <v>98.6</v>
      </c>
      <c r="T11" s="1">
        <v>0.5</v>
      </c>
      <c r="U11" s="2">
        <v>4</v>
      </c>
      <c r="V11" s="2">
        <v>4.8099999999999996</v>
      </c>
      <c r="W11" s="2">
        <v>7</v>
      </c>
      <c r="X11" s="2">
        <v>63.3</v>
      </c>
      <c r="Y11" s="2">
        <v>1.38</v>
      </c>
      <c r="Z11" s="2">
        <v>28.9</v>
      </c>
      <c r="AA11" s="2">
        <v>10.5</v>
      </c>
      <c r="AB11" s="2">
        <v>1.7</v>
      </c>
    </row>
    <row r="12" spans="1:28" ht="30">
      <c r="A12" s="3">
        <v>11</v>
      </c>
      <c r="B12" s="2" t="s">
        <v>51</v>
      </c>
      <c r="C12" s="1">
        <v>16</v>
      </c>
      <c r="D12" s="1">
        <v>19.899999999999999</v>
      </c>
      <c r="E12" s="1">
        <v>363.1</v>
      </c>
      <c r="F12" s="1">
        <v>65.900000000000006</v>
      </c>
      <c r="G12" s="1">
        <v>5.5</v>
      </c>
      <c r="H12" s="1">
        <v>1.88</v>
      </c>
      <c r="I12" s="1">
        <v>0.81</v>
      </c>
      <c r="J12" s="1">
        <v>20.399999999999999</v>
      </c>
      <c r="K12" s="1">
        <v>25.1</v>
      </c>
      <c r="L12" s="1">
        <v>39.1</v>
      </c>
      <c r="M12" s="1">
        <v>271.89999999999998</v>
      </c>
      <c r="N12" s="1">
        <v>1.81</v>
      </c>
      <c r="O12" s="1">
        <v>1.06</v>
      </c>
      <c r="P12" s="1">
        <v>6.5</v>
      </c>
      <c r="Q12" s="1">
        <v>14.4</v>
      </c>
      <c r="R12" s="1">
        <v>23.9</v>
      </c>
      <c r="S12" s="1">
        <v>91.2</v>
      </c>
      <c r="T12" s="1">
        <v>0.38</v>
      </c>
      <c r="U12" s="2">
        <v>3.8</v>
      </c>
      <c r="V12" s="2">
        <v>4.4400000000000004</v>
      </c>
      <c r="W12" s="2">
        <v>7.56</v>
      </c>
      <c r="X12" s="2">
        <v>74.900000000000006</v>
      </c>
      <c r="Y12" s="2">
        <v>1.56</v>
      </c>
      <c r="Z12" s="2">
        <v>32.299999999999997</v>
      </c>
      <c r="AA12" s="2">
        <v>14.3</v>
      </c>
      <c r="AB12" s="2">
        <v>2.3199999999999998</v>
      </c>
    </row>
    <row r="13" spans="1:28" ht="30">
      <c r="A13" s="3">
        <v>12</v>
      </c>
      <c r="B13" s="2" t="s">
        <v>45</v>
      </c>
      <c r="C13" s="1">
        <v>16</v>
      </c>
      <c r="D13" s="1">
        <v>20.2</v>
      </c>
      <c r="E13" s="1">
        <v>346.7</v>
      </c>
      <c r="F13" s="1">
        <v>63.4</v>
      </c>
      <c r="G13" s="1">
        <v>5.5</v>
      </c>
      <c r="H13" s="1">
        <v>1.38</v>
      </c>
      <c r="I13" s="1">
        <v>0.38</v>
      </c>
      <c r="J13" s="1">
        <v>18.8</v>
      </c>
      <c r="K13" s="1">
        <v>20.100000000000001</v>
      </c>
      <c r="L13" s="1">
        <v>34.4</v>
      </c>
      <c r="M13" s="1">
        <v>227.6</v>
      </c>
      <c r="N13" s="1">
        <v>1.25</v>
      </c>
      <c r="O13" s="1">
        <v>1</v>
      </c>
      <c r="P13" s="1">
        <v>6.1</v>
      </c>
      <c r="Q13" s="1">
        <v>11.4</v>
      </c>
      <c r="R13" s="1">
        <v>26.3</v>
      </c>
      <c r="S13" s="1">
        <v>119.1</v>
      </c>
      <c r="T13" s="1">
        <v>0.81</v>
      </c>
      <c r="U13" s="2">
        <v>4.5</v>
      </c>
      <c r="V13" s="2">
        <v>6</v>
      </c>
      <c r="W13" s="2">
        <v>7.5</v>
      </c>
      <c r="X13" s="2">
        <v>69.2</v>
      </c>
      <c r="Y13" s="2">
        <v>1.31</v>
      </c>
      <c r="Z13" s="2">
        <v>31.3</v>
      </c>
      <c r="AA13" s="2">
        <v>11.5</v>
      </c>
      <c r="AB13" s="2">
        <v>-0.61</v>
      </c>
    </row>
    <row r="14" spans="1:28">
      <c r="A14" s="3">
        <v>13</v>
      </c>
      <c r="B14" s="2" t="s">
        <v>72</v>
      </c>
      <c r="C14" s="1">
        <v>16</v>
      </c>
      <c r="D14" s="1">
        <v>20.6</v>
      </c>
      <c r="E14" s="1">
        <v>367.8</v>
      </c>
      <c r="F14" s="1">
        <v>68.2</v>
      </c>
      <c r="G14" s="1">
        <v>5.4</v>
      </c>
      <c r="H14" s="1">
        <v>1.63</v>
      </c>
      <c r="I14" s="1">
        <v>0.81</v>
      </c>
      <c r="J14" s="1">
        <v>20</v>
      </c>
      <c r="K14" s="1">
        <v>24.9</v>
      </c>
      <c r="L14" s="1">
        <v>37.299999999999997</v>
      </c>
      <c r="M14" s="1">
        <v>254.1</v>
      </c>
      <c r="N14" s="1">
        <v>1.31</v>
      </c>
      <c r="O14" s="1">
        <v>0.81</v>
      </c>
      <c r="P14" s="1">
        <v>6.4</v>
      </c>
      <c r="Q14" s="1">
        <v>12</v>
      </c>
      <c r="R14" s="1">
        <v>28.3</v>
      </c>
      <c r="S14" s="1">
        <v>113.8</v>
      </c>
      <c r="T14" s="1">
        <v>0.44</v>
      </c>
      <c r="U14" s="2">
        <v>4</v>
      </c>
      <c r="V14" s="2">
        <v>6.13</v>
      </c>
      <c r="W14" s="2">
        <v>6.81</v>
      </c>
      <c r="X14" s="2">
        <v>62</v>
      </c>
      <c r="Y14" s="2">
        <v>1.88</v>
      </c>
      <c r="Z14" s="2">
        <v>31.8</v>
      </c>
      <c r="AA14" s="2">
        <v>12.1</v>
      </c>
      <c r="AB14" s="2">
        <v>2.21</v>
      </c>
    </row>
    <row r="15" spans="1:28" ht="30">
      <c r="A15" s="3">
        <v>14</v>
      </c>
      <c r="B15" s="2" t="s">
        <v>67</v>
      </c>
      <c r="C15" s="1">
        <v>16</v>
      </c>
      <c r="D15" s="1">
        <v>21.6</v>
      </c>
      <c r="E15" s="1">
        <v>347.6</v>
      </c>
      <c r="F15" s="1">
        <v>62.3</v>
      </c>
      <c r="G15" s="1">
        <v>5.6</v>
      </c>
      <c r="H15" s="1">
        <v>1.44</v>
      </c>
      <c r="I15" s="1">
        <v>0.5</v>
      </c>
      <c r="J15" s="1">
        <v>20.9</v>
      </c>
      <c r="K15" s="1">
        <v>23.1</v>
      </c>
      <c r="L15" s="1">
        <v>35.1</v>
      </c>
      <c r="M15" s="1">
        <v>242.6</v>
      </c>
      <c r="N15" s="1">
        <v>1.19</v>
      </c>
      <c r="O15" s="1">
        <v>0.94</v>
      </c>
      <c r="P15" s="1">
        <v>6.7</v>
      </c>
      <c r="Q15" s="1">
        <v>12.3</v>
      </c>
      <c r="R15" s="1">
        <v>26</v>
      </c>
      <c r="S15" s="1">
        <v>105</v>
      </c>
      <c r="T15" s="1">
        <v>1.25</v>
      </c>
      <c r="U15" s="2">
        <v>4</v>
      </c>
      <c r="V15" s="2">
        <v>6.69</v>
      </c>
      <c r="W15" s="2">
        <v>5.94</v>
      </c>
      <c r="X15" s="2">
        <v>45.5</v>
      </c>
      <c r="Y15" s="2">
        <v>1.94</v>
      </c>
      <c r="Z15" s="2">
        <v>34.299999999999997</v>
      </c>
      <c r="AA15" s="2">
        <v>13.4</v>
      </c>
      <c r="AB15" s="2">
        <v>-1.75</v>
      </c>
    </row>
    <row r="16" spans="1:28">
      <c r="A16" s="3">
        <v>15</v>
      </c>
      <c r="B16" s="2" t="s">
        <v>62</v>
      </c>
      <c r="C16" s="1">
        <v>16</v>
      </c>
      <c r="D16" s="1">
        <v>22.4</v>
      </c>
      <c r="E16" s="1">
        <v>356.4</v>
      </c>
      <c r="F16" s="1">
        <v>63.6</v>
      </c>
      <c r="G16" s="1">
        <v>5.6</v>
      </c>
      <c r="H16" s="1">
        <v>1.56</v>
      </c>
      <c r="I16" s="1">
        <v>0.5</v>
      </c>
      <c r="J16" s="1">
        <v>20.100000000000001</v>
      </c>
      <c r="K16" s="1">
        <v>21.7</v>
      </c>
      <c r="L16" s="1">
        <v>37.6</v>
      </c>
      <c r="M16" s="1">
        <v>248.3</v>
      </c>
      <c r="N16" s="1">
        <v>1.88</v>
      </c>
      <c r="O16" s="1">
        <v>1.06</v>
      </c>
      <c r="P16" s="1">
        <v>6.4</v>
      </c>
      <c r="Q16" s="1">
        <v>12.4</v>
      </c>
      <c r="R16" s="1">
        <v>24.6</v>
      </c>
      <c r="S16" s="1">
        <v>108.1</v>
      </c>
      <c r="T16" s="1">
        <v>0.63</v>
      </c>
      <c r="U16" s="2">
        <v>4.4000000000000004</v>
      </c>
      <c r="V16" s="2">
        <v>5.44</v>
      </c>
      <c r="W16" s="2">
        <v>7.06</v>
      </c>
      <c r="X16" s="2">
        <v>56.6</v>
      </c>
      <c r="Y16" s="2">
        <v>2.31</v>
      </c>
      <c r="Z16" s="2">
        <v>32.5</v>
      </c>
      <c r="AA16" s="2">
        <v>11</v>
      </c>
      <c r="AB16" s="2">
        <v>-2.0499999999999998</v>
      </c>
    </row>
    <row r="17" spans="1:28" ht="30">
      <c r="A17" s="3">
        <v>16</v>
      </c>
      <c r="B17" s="2" t="s">
        <v>60</v>
      </c>
      <c r="C17" s="1">
        <v>16</v>
      </c>
      <c r="D17" s="1">
        <v>23.4</v>
      </c>
      <c r="E17" s="1">
        <v>347.9</v>
      </c>
      <c r="F17" s="1">
        <v>62.3</v>
      </c>
      <c r="G17" s="1">
        <v>5.6</v>
      </c>
      <c r="H17" s="1">
        <v>0.69</v>
      </c>
      <c r="I17" s="1">
        <v>0.19</v>
      </c>
      <c r="J17" s="1">
        <v>19.8</v>
      </c>
      <c r="K17" s="1">
        <v>20.6</v>
      </c>
      <c r="L17" s="1">
        <v>31.6</v>
      </c>
      <c r="M17" s="1">
        <v>227.3</v>
      </c>
      <c r="N17" s="1">
        <v>1.19</v>
      </c>
      <c r="O17" s="1">
        <v>0.5</v>
      </c>
      <c r="P17" s="1">
        <v>6.8</v>
      </c>
      <c r="Q17" s="1">
        <v>10.8</v>
      </c>
      <c r="R17" s="1">
        <v>28.8</v>
      </c>
      <c r="S17" s="1">
        <v>120.7</v>
      </c>
      <c r="T17" s="1">
        <v>1</v>
      </c>
      <c r="U17" s="2">
        <v>4.2</v>
      </c>
      <c r="V17" s="2">
        <v>7.06</v>
      </c>
      <c r="W17" s="2">
        <v>7.06</v>
      </c>
      <c r="X17" s="2">
        <v>56.3</v>
      </c>
      <c r="Y17" s="2">
        <v>2</v>
      </c>
      <c r="Z17" s="2">
        <v>36.700000000000003</v>
      </c>
      <c r="AA17" s="2">
        <v>5.6</v>
      </c>
      <c r="AB17" s="2">
        <v>-3.3</v>
      </c>
    </row>
    <row r="18" spans="1:28" ht="30">
      <c r="A18" s="3">
        <v>17</v>
      </c>
      <c r="B18" s="2" t="s">
        <v>59</v>
      </c>
      <c r="C18" s="1">
        <v>16</v>
      </c>
      <c r="D18" s="1">
        <v>23.7</v>
      </c>
      <c r="E18" s="1">
        <v>380.6</v>
      </c>
      <c r="F18" s="1">
        <v>63.1</v>
      </c>
      <c r="G18" s="1">
        <v>6</v>
      </c>
      <c r="H18" s="1">
        <v>1.69</v>
      </c>
      <c r="I18" s="1">
        <v>1</v>
      </c>
      <c r="J18" s="1">
        <v>20.6</v>
      </c>
      <c r="K18" s="1">
        <v>22.1</v>
      </c>
      <c r="L18" s="1">
        <v>35.4</v>
      </c>
      <c r="M18" s="1">
        <v>258</v>
      </c>
      <c r="N18" s="1">
        <v>1.88</v>
      </c>
      <c r="O18" s="1">
        <v>0.69</v>
      </c>
      <c r="P18" s="1">
        <v>6.8</v>
      </c>
      <c r="Q18" s="1">
        <v>12.6</v>
      </c>
      <c r="R18" s="1">
        <v>25.4</v>
      </c>
      <c r="S18" s="1">
        <v>122.6</v>
      </c>
      <c r="T18" s="1">
        <v>0.63</v>
      </c>
      <c r="U18" s="2">
        <v>4.8</v>
      </c>
      <c r="V18" s="2">
        <v>6.44</v>
      </c>
      <c r="W18" s="2">
        <v>7</v>
      </c>
      <c r="X18" s="2">
        <v>59.7</v>
      </c>
      <c r="Y18" s="2">
        <v>1.5</v>
      </c>
      <c r="Z18" s="2">
        <v>35.4</v>
      </c>
      <c r="AA18" s="2">
        <v>14.9</v>
      </c>
      <c r="AB18" s="2">
        <v>-3.46</v>
      </c>
    </row>
    <row r="19" spans="1:28" ht="30">
      <c r="A19" s="3">
        <v>18</v>
      </c>
      <c r="B19" s="2" t="s">
        <v>52</v>
      </c>
      <c r="C19" s="1">
        <v>16</v>
      </c>
      <c r="D19" s="1">
        <v>24.2</v>
      </c>
      <c r="E19" s="1">
        <v>387.4</v>
      </c>
      <c r="F19" s="1">
        <v>67.599999999999994</v>
      </c>
      <c r="G19" s="1">
        <v>5.7</v>
      </c>
      <c r="H19" s="1">
        <v>0.75</v>
      </c>
      <c r="I19" s="1">
        <v>0.19</v>
      </c>
      <c r="J19" s="1">
        <v>22.3</v>
      </c>
      <c r="K19" s="1">
        <v>23.4</v>
      </c>
      <c r="L19" s="1">
        <v>34.299999999999997</v>
      </c>
      <c r="M19" s="1">
        <v>261.2</v>
      </c>
      <c r="N19" s="1">
        <v>1.31</v>
      </c>
      <c r="O19" s="1">
        <v>0.56000000000000005</v>
      </c>
      <c r="P19" s="1">
        <v>7.2</v>
      </c>
      <c r="Q19" s="1">
        <v>12.4</v>
      </c>
      <c r="R19" s="1">
        <v>31.5</v>
      </c>
      <c r="S19" s="1">
        <v>126.3</v>
      </c>
      <c r="T19" s="1">
        <v>1.25</v>
      </c>
      <c r="U19" s="2">
        <v>4</v>
      </c>
      <c r="V19" s="2">
        <v>8</v>
      </c>
      <c r="W19" s="2">
        <v>7</v>
      </c>
      <c r="X19" s="2">
        <v>57.5</v>
      </c>
      <c r="Y19" s="2">
        <v>1.81</v>
      </c>
      <c r="Z19" s="2">
        <v>37.9</v>
      </c>
      <c r="AA19" s="2">
        <v>6.6</v>
      </c>
      <c r="AB19" s="2">
        <v>-5.31</v>
      </c>
    </row>
    <row r="20" spans="1:28" ht="30">
      <c r="A20" s="3">
        <v>19</v>
      </c>
      <c r="B20" s="2" t="s">
        <v>64</v>
      </c>
      <c r="C20" s="1">
        <v>16</v>
      </c>
      <c r="D20" s="1">
        <v>24.3</v>
      </c>
      <c r="E20" s="1">
        <v>376.2</v>
      </c>
      <c r="F20" s="1">
        <v>67.3</v>
      </c>
      <c r="G20" s="1">
        <v>5.6</v>
      </c>
      <c r="H20" s="1">
        <v>1</v>
      </c>
      <c r="I20" s="1">
        <v>0.19</v>
      </c>
      <c r="J20" s="1">
        <v>21.9</v>
      </c>
      <c r="K20" s="1">
        <v>21.9</v>
      </c>
      <c r="L20" s="1">
        <v>33.9</v>
      </c>
      <c r="M20" s="1">
        <v>250</v>
      </c>
      <c r="N20" s="1">
        <v>1.94</v>
      </c>
      <c r="O20" s="1">
        <v>0.81</v>
      </c>
      <c r="P20" s="1">
        <v>7</v>
      </c>
      <c r="Q20" s="1">
        <v>12.7</v>
      </c>
      <c r="R20" s="1">
        <v>31.4</v>
      </c>
      <c r="S20" s="1">
        <v>126.2</v>
      </c>
      <c r="T20" s="1">
        <v>0.81</v>
      </c>
      <c r="U20" s="2">
        <v>4</v>
      </c>
      <c r="V20" s="2">
        <v>7</v>
      </c>
      <c r="W20" s="2">
        <v>7.56</v>
      </c>
      <c r="X20" s="2">
        <v>62.8</v>
      </c>
      <c r="Y20" s="2">
        <v>2.25</v>
      </c>
      <c r="Z20" s="2">
        <v>34</v>
      </c>
      <c r="AA20" s="2">
        <v>8.4</v>
      </c>
      <c r="AB20" s="2">
        <v>-6.57</v>
      </c>
    </row>
    <row r="21" spans="1:28">
      <c r="A21" s="3">
        <v>20</v>
      </c>
      <c r="B21" s="2" t="s">
        <v>50</v>
      </c>
      <c r="C21" s="1">
        <v>16</v>
      </c>
      <c r="D21" s="1">
        <v>24.8</v>
      </c>
      <c r="E21" s="1">
        <v>345.4</v>
      </c>
      <c r="F21" s="1">
        <v>61.3</v>
      </c>
      <c r="G21" s="1">
        <v>5.6</v>
      </c>
      <c r="H21" s="1">
        <v>1.06</v>
      </c>
      <c r="I21" s="1">
        <v>0.56000000000000005</v>
      </c>
      <c r="J21" s="1">
        <v>19.2</v>
      </c>
      <c r="K21" s="1">
        <v>20.100000000000001</v>
      </c>
      <c r="L21" s="1">
        <v>32.1</v>
      </c>
      <c r="M21" s="1">
        <v>224.6</v>
      </c>
      <c r="N21" s="1">
        <v>1.94</v>
      </c>
      <c r="O21" s="1">
        <v>0.5</v>
      </c>
      <c r="P21" s="1">
        <v>6.6</v>
      </c>
      <c r="Q21" s="1">
        <v>11.4</v>
      </c>
      <c r="R21" s="1">
        <v>27.1</v>
      </c>
      <c r="S21" s="1">
        <v>120.9</v>
      </c>
      <c r="T21" s="1">
        <v>0.56000000000000005</v>
      </c>
      <c r="U21" s="2">
        <v>4.5</v>
      </c>
      <c r="V21" s="2">
        <v>6.44</v>
      </c>
      <c r="W21" s="2">
        <v>6.13</v>
      </c>
      <c r="X21" s="2">
        <v>55.9</v>
      </c>
      <c r="Y21" s="2">
        <v>1.38</v>
      </c>
      <c r="Z21" s="2">
        <v>36.6</v>
      </c>
      <c r="AA21" s="2">
        <v>8</v>
      </c>
      <c r="AB21" s="2">
        <v>-4.42</v>
      </c>
    </row>
    <row r="22" spans="1:28" ht="30">
      <c r="A22" s="3">
        <v>21</v>
      </c>
      <c r="B22" s="2" t="s">
        <v>71</v>
      </c>
      <c r="C22" s="1">
        <v>16</v>
      </c>
      <c r="D22" s="1">
        <v>24.9</v>
      </c>
      <c r="E22" s="1">
        <v>361.9</v>
      </c>
      <c r="F22" s="1">
        <v>59.9</v>
      </c>
      <c r="G22" s="1">
        <v>6</v>
      </c>
      <c r="H22" s="1">
        <v>1.25</v>
      </c>
      <c r="I22" s="1">
        <v>0.56000000000000005</v>
      </c>
      <c r="J22" s="1">
        <v>18.7</v>
      </c>
      <c r="K22" s="1">
        <v>20.5</v>
      </c>
      <c r="L22" s="1">
        <v>31.9</v>
      </c>
      <c r="M22" s="1">
        <v>236.6</v>
      </c>
      <c r="N22" s="1">
        <v>1.38</v>
      </c>
      <c r="O22" s="1">
        <v>0.69</v>
      </c>
      <c r="P22" s="1">
        <v>7</v>
      </c>
      <c r="Q22" s="1">
        <v>10.6</v>
      </c>
      <c r="R22" s="1">
        <v>26.1</v>
      </c>
      <c r="S22" s="1">
        <v>125.3</v>
      </c>
      <c r="T22" s="1">
        <v>1.06</v>
      </c>
      <c r="U22" s="2">
        <v>4.8</v>
      </c>
      <c r="V22" s="2">
        <v>6.31</v>
      </c>
      <c r="W22" s="2">
        <v>7.5</v>
      </c>
      <c r="X22" s="2">
        <v>61</v>
      </c>
      <c r="Y22" s="2">
        <v>1.75</v>
      </c>
      <c r="Z22" s="2">
        <v>37.799999999999997</v>
      </c>
      <c r="AA22" s="2">
        <v>10</v>
      </c>
      <c r="AB22" s="2">
        <v>-5.07</v>
      </c>
    </row>
    <row r="23" spans="1:28" ht="30">
      <c r="A23" s="3">
        <v>22</v>
      </c>
      <c r="B23" s="2" t="s">
        <v>39</v>
      </c>
      <c r="C23" s="1">
        <v>16</v>
      </c>
      <c r="D23" s="1">
        <v>24.9</v>
      </c>
      <c r="E23" s="1">
        <v>363.6</v>
      </c>
      <c r="F23" s="1">
        <v>67.8</v>
      </c>
      <c r="G23" s="1">
        <v>5.4</v>
      </c>
      <c r="H23" s="1">
        <v>1.56</v>
      </c>
      <c r="I23" s="1">
        <v>0.69</v>
      </c>
      <c r="J23" s="1">
        <v>21.5</v>
      </c>
      <c r="K23" s="1">
        <v>25.3</v>
      </c>
      <c r="L23" s="1">
        <v>40.1</v>
      </c>
      <c r="M23" s="1">
        <v>258.8</v>
      </c>
      <c r="N23" s="1">
        <v>1.56</v>
      </c>
      <c r="O23" s="1">
        <v>0.88</v>
      </c>
      <c r="P23" s="1">
        <v>6.1</v>
      </c>
      <c r="Q23" s="1">
        <v>12.9</v>
      </c>
      <c r="R23" s="1">
        <v>25.4</v>
      </c>
      <c r="S23" s="1">
        <v>104.9</v>
      </c>
      <c r="T23" s="1">
        <v>0.75</v>
      </c>
      <c r="U23" s="2">
        <v>4.0999999999999996</v>
      </c>
      <c r="V23" s="2">
        <v>5.88</v>
      </c>
      <c r="W23" s="2">
        <v>6.5</v>
      </c>
      <c r="X23" s="2">
        <v>58.9</v>
      </c>
      <c r="Y23" s="2">
        <v>2.75</v>
      </c>
      <c r="Z23" s="2">
        <v>38.200000000000003</v>
      </c>
      <c r="AA23" s="2">
        <v>11.5</v>
      </c>
      <c r="AB23" s="2">
        <v>-2.4300000000000002</v>
      </c>
    </row>
    <row r="24" spans="1:28">
      <c r="A24" s="3">
        <v>23</v>
      </c>
      <c r="B24" s="2" t="s">
        <v>41</v>
      </c>
      <c r="C24" s="1">
        <v>16</v>
      </c>
      <c r="D24" s="1">
        <v>25</v>
      </c>
      <c r="E24" s="1">
        <v>349.8</v>
      </c>
      <c r="F24" s="1">
        <v>62.4</v>
      </c>
      <c r="G24" s="1">
        <v>5.6</v>
      </c>
      <c r="H24" s="1">
        <v>1.19</v>
      </c>
      <c r="I24" s="1">
        <v>0.63</v>
      </c>
      <c r="J24" s="1">
        <v>19.899999999999999</v>
      </c>
      <c r="K24" s="1">
        <v>22.5</v>
      </c>
      <c r="L24" s="1">
        <v>33</v>
      </c>
      <c r="M24" s="1">
        <v>236.8</v>
      </c>
      <c r="N24" s="1">
        <v>1.69</v>
      </c>
      <c r="O24" s="1">
        <v>0.56000000000000005</v>
      </c>
      <c r="P24" s="1">
        <v>6.6</v>
      </c>
      <c r="Q24" s="1">
        <v>11.9</v>
      </c>
      <c r="R24" s="1">
        <v>26.8</v>
      </c>
      <c r="S24" s="1">
        <v>113</v>
      </c>
      <c r="T24" s="1">
        <v>1.1299999999999999</v>
      </c>
      <c r="U24" s="2">
        <v>4.2</v>
      </c>
      <c r="V24" s="2">
        <v>6</v>
      </c>
      <c r="W24" s="2">
        <v>6</v>
      </c>
      <c r="X24" s="2">
        <v>49.1</v>
      </c>
      <c r="Y24" s="2">
        <v>2</v>
      </c>
      <c r="Z24" s="2">
        <v>38.200000000000003</v>
      </c>
      <c r="AA24" s="2">
        <v>9.1</v>
      </c>
      <c r="AB24" s="2">
        <v>-4.57</v>
      </c>
    </row>
    <row r="25" spans="1:28" ht="30">
      <c r="A25" s="3">
        <v>24</v>
      </c>
      <c r="B25" s="2" t="s">
        <v>40</v>
      </c>
      <c r="C25" s="1">
        <v>16</v>
      </c>
      <c r="D25" s="1">
        <v>25.1</v>
      </c>
      <c r="E25" s="1">
        <v>337.4</v>
      </c>
      <c r="F25" s="1">
        <v>62.5</v>
      </c>
      <c r="G25" s="1">
        <v>5.4</v>
      </c>
      <c r="H25" s="1">
        <v>0.88</v>
      </c>
      <c r="I25" s="1">
        <v>0.5</v>
      </c>
      <c r="J25" s="1">
        <v>19.399999999999999</v>
      </c>
      <c r="K25" s="1">
        <v>21.9</v>
      </c>
      <c r="L25" s="1">
        <v>34.1</v>
      </c>
      <c r="M25" s="1">
        <v>233.6</v>
      </c>
      <c r="N25" s="1">
        <v>1.88</v>
      </c>
      <c r="O25" s="1">
        <v>0.38</v>
      </c>
      <c r="P25" s="1">
        <v>6.4</v>
      </c>
      <c r="Q25" s="1">
        <v>11.8</v>
      </c>
      <c r="R25" s="1">
        <v>26.1</v>
      </c>
      <c r="S25" s="1">
        <v>103.8</v>
      </c>
      <c r="T25" s="1">
        <v>0.63</v>
      </c>
      <c r="U25" s="2">
        <v>4</v>
      </c>
      <c r="V25" s="2">
        <v>5</v>
      </c>
      <c r="W25" s="2">
        <v>6.44</v>
      </c>
      <c r="X25" s="2">
        <v>46.8</v>
      </c>
      <c r="Y25" s="2">
        <v>2.63</v>
      </c>
      <c r="Z25" s="2">
        <v>37.4</v>
      </c>
      <c r="AA25" s="2">
        <v>7</v>
      </c>
      <c r="AB25" s="2">
        <v>-4.45</v>
      </c>
    </row>
    <row r="26" spans="1:28" ht="30">
      <c r="A26" s="3">
        <v>25</v>
      </c>
      <c r="B26" s="2" t="s">
        <v>42</v>
      </c>
      <c r="C26" s="1">
        <v>16</v>
      </c>
      <c r="D26" s="1">
        <v>25.5</v>
      </c>
      <c r="E26" s="1">
        <v>379.1</v>
      </c>
      <c r="F26" s="1">
        <v>67</v>
      </c>
      <c r="G26" s="1">
        <v>5.7</v>
      </c>
      <c r="H26" s="1">
        <v>1.56</v>
      </c>
      <c r="I26" s="1">
        <v>0.5</v>
      </c>
      <c r="J26" s="1">
        <v>20.7</v>
      </c>
      <c r="K26" s="1">
        <v>22.1</v>
      </c>
      <c r="L26" s="1">
        <v>36.6</v>
      </c>
      <c r="M26" s="1">
        <v>257.10000000000002</v>
      </c>
      <c r="N26" s="1">
        <v>1.81</v>
      </c>
      <c r="O26" s="1">
        <v>1.06</v>
      </c>
      <c r="P26" s="1">
        <v>6.6</v>
      </c>
      <c r="Q26" s="1">
        <v>13.1</v>
      </c>
      <c r="R26" s="1">
        <v>28.3</v>
      </c>
      <c r="S26" s="1">
        <v>122</v>
      </c>
      <c r="T26" s="1">
        <v>0.88</v>
      </c>
      <c r="U26" s="2">
        <v>4.3</v>
      </c>
      <c r="V26" s="2">
        <v>5.56</v>
      </c>
      <c r="W26" s="2">
        <v>8.31</v>
      </c>
      <c r="X26" s="2">
        <v>73</v>
      </c>
      <c r="Y26" s="2">
        <v>2</v>
      </c>
      <c r="Z26" s="2">
        <v>36.6</v>
      </c>
      <c r="AA26" s="2">
        <v>12.4</v>
      </c>
      <c r="AB26" s="2">
        <v>-1.68</v>
      </c>
    </row>
    <row r="27" spans="1:28" ht="30">
      <c r="A27" s="3">
        <v>26</v>
      </c>
      <c r="B27" s="2" t="s">
        <v>66</v>
      </c>
      <c r="C27" s="1">
        <v>16</v>
      </c>
      <c r="D27" s="1">
        <v>26.1</v>
      </c>
      <c r="E27" s="1">
        <v>340.4</v>
      </c>
      <c r="F27" s="1">
        <v>65.3</v>
      </c>
      <c r="G27" s="1">
        <v>5.2</v>
      </c>
      <c r="H27" s="1">
        <v>1.44</v>
      </c>
      <c r="I27" s="1">
        <v>0.75</v>
      </c>
      <c r="J27" s="1">
        <v>21.9</v>
      </c>
      <c r="K27" s="1">
        <v>23.6</v>
      </c>
      <c r="L27" s="1">
        <v>33.799999999999997</v>
      </c>
      <c r="M27" s="1">
        <v>240</v>
      </c>
      <c r="N27" s="1">
        <v>1.94</v>
      </c>
      <c r="O27" s="1">
        <v>0.69</v>
      </c>
      <c r="P27" s="1">
        <v>6.6</v>
      </c>
      <c r="Q27" s="1">
        <v>13</v>
      </c>
      <c r="R27" s="1">
        <v>29.1</v>
      </c>
      <c r="S27" s="1">
        <v>100.4</v>
      </c>
      <c r="T27" s="1">
        <v>0.75</v>
      </c>
      <c r="U27" s="2">
        <v>3.4</v>
      </c>
      <c r="V27" s="2">
        <v>6.5</v>
      </c>
      <c r="W27" s="2">
        <v>6.5</v>
      </c>
      <c r="X27" s="2">
        <v>53.9</v>
      </c>
      <c r="Y27" s="2">
        <v>2.44</v>
      </c>
      <c r="Z27" s="2">
        <v>41.7</v>
      </c>
      <c r="AA27" s="2">
        <v>12.8</v>
      </c>
      <c r="AB27" s="2">
        <v>-4.99</v>
      </c>
    </row>
    <row r="28" spans="1:28" ht="30">
      <c r="A28" s="3">
        <v>27</v>
      </c>
      <c r="B28" s="2" t="s">
        <v>47</v>
      </c>
      <c r="C28" s="1">
        <v>16</v>
      </c>
      <c r="D28" s="1">
        <v>26.4</v>
      </c>
      <c r="E28" s="1">
        <v>342.2</v>
      </c>
      <c r="F28" s="1">
        <v>62.8</v>
      </c>
      <c r="G28" s="1">
        <v>5.5</v>
      </c>
      <c r="H28" s="1">
        <v>1.19</v>
      </c>
      <c r="I28" s="1">
        <v>0.5</v>
      </c>
      <c r="J28" s="1">
        <v>19.8</v>
      </c>
      <c r="K28" s="1">
        <v>19.899999999999999</v>
      </c>
      <c r="L28" s="1">
        <v>31.4</v>
      </c>
      <c r="M28" s="1">
        <v>229.9</v>
      </c>
      <c r="N28" s="1">
        <v>2.13</v>
      </c>
      <c r="O28" s="1">
        <v>0.69</v>
      </c>
      <c r="P28" s="1">
        <v>6.8</v>
      </c>
      <c r="Q28" s="1">
        <v>12</v>
      </c>
      <c r="R28" s="1">
        <v>28.9</v>
      </c>
      <c r="S28" s="1">
        <v>112.3</v>
      </c>
      <c r="T28" s="1">
        <v>0.69</v>
      </c>
      <c r="U28" s="2">
        <v>3.9</v>
      </c>
      <c r="V28" s="2">
        <v>6.31</v>
      </c>
      <c r="W28" s="2">
        <v>7</v>
      </c>
      <c r="X28" s="2">
        <v>61.4</v>
      </c>
      <c r="Y28" s="2">
        <v>1.5</v>
      </c>
      <c r="Z28" s="2">
        <v>36.6</v>
      </c>
      <c r="AA28" s="2">
        <v>8.1</v>
      </c>
      <c r="AB28" s="2">
        <v>-3.43</v>
      </c>
    </row>
    <row r="29" spans="1:28" ht="30">
      <c r="A29" s="3">
        <v>28</v>
      </c>
      <c r="B29" s="2" t="s">
        <v>58</v>
      </c>
      <c r="C29" s="1">
        <v>16</v>
      </c>
      <c r="D29" s="1">
        <v>26.9</v>
      </c>
      <c r="E29" s="1">
        <v>401.6</v>
      </c>
      <c r="F29" s="1">
        <v>71.8</v>
      </c>
      <c r="G29" s="1">
        <v>5.6</v>
      </c>
      <c r="H29" s="1">
        <v>1.63</v>
      </c>
      <c r="I29" s="1">
        <v>0.69</v>
      </c>
      <c r="J29" s="1">
        <v>22.8</v>
      </c>
      <c r="K29" s="1">
        <v>24.6</v>
      </c>
      <c r="L29" s="1">
        <v>39.6</v>
      </c>
      <c r="M29" s="1">
        <v>267.10000000000002</v>
      </c>
      <c r="N29" s="1">
        <v>2.25</v>
      </c>
      <c r="O29" s="1">
        <v>0.94</v>
      </c>
      <c r="P29" s="1">
        <v>6.4</v>
      </c>
      <c r="Q29" s="1">
        <v>14.9</v>
      </c>
      <c r="R29" s="1">
        <v>29.9</v>
      </c>
      <c r="S29" s="1">
        <v>134.6</v>
      </c>
      <c r="T29" s="1">
        <v>0.63</v>
      </c>
      <c r="U29" s="2">
        <v>4.5</v>
      </c>
      <c r="V29" s="2">
        <v>6.25</v>
      </c>
      <c r="W29" s="2">
        <v>7.69</v>
      </c>
      <c r="X29" s="2">
        <v>65.599999999999994</v>
      </c>
      <c r="Y29" s="2">
        <v>1.63</v>
      </c>
      <c r="Z29" s="2">
        <v>36</v>
      </c>
      <c r="AA29" s="2">
        <v>11.8</v>
      </c>
      <c r="AB29" s="2">
        <v>-4.67</v>
      </c>
    </row>
    <row r="30" spans="1:28" ht="30">
      <c r="A30" s="3">
        <v>29</v>
      </c>
      <c r="B30" s="2" t="s">
        <v>54</v>
      </c>
      <c r="C30" s="1">
        <v>16</v>
      </c>
      <c r="D30" s="1">
        <v>27</v>
      </c>
      <c r="E30" s="1">
        <v>379.2</v>
      </c>
      <c r="F30" s="1">
        <v>62.4</v>
      </c>
      <c r="G30" s="1">
        <v>6.1</v>
      </c>
      <c r="H30" s="1">
        <v>1.31</v>
      </c>
      <c r="I30" s="1">
        <v>0.63</v>
      </c>
      <c r="J30" s="1">
        <v>20.100000000000001</v>
      </c>
      <c r="K30" s="1">
        <v>20.100000000000001</v>
      </c>
      <c r="L30" s="1">
        <v>31.9</v>
      </c>
      <c r="M30" s="1">
        <v>250.8</v>
      </c>
      <c r="N30" s="1">
        <v>2.13</v>
      </c>
      <c r="O30" s="1">
        <v>0.69</v>
      </c>
      <c r="P30" s="1">
        <v>7.4</v>
      </c>
      <c r="Q30" s="1">
        <v>11.6</v>
      </c>
      <c r="R30" s="1">
        <v>28.6</v>
      </c>
      <c r="S30" s="1">
        <v>128.4</v>
      </c>
      <c r="T30" s="1">
        <v>0.69</v>
      </c>
      <c r="U30" s="2">
        <v>4.5</v>
      </c>
      <c r="V30" s="2">
        <v>6.5</v>
      </c>
      <c r="W30" s="2">
        <v>6.75</v>
      </c>
      <c r="X30" s="2">
        <v>52.1</v>
      </c>
      <c r="Y30" s="2">
        <v>1.94</v>
      </c>
      <c r="Z30" s="2">
        <v>41.9</v>
      </c>
      <c r="AA30" s="2">
        <v>11.7</v>
      </c>
      <c r="AB30" s="2">
        <v>-6</v>
      </c>
    </row>
    <row r="31" spans="1:28" ht="30">
      <c r="A31" s="3">
        <v>30</v>
      </c>
      <c r="B31" s="2" t="s">
        <v>61</v>
      </c>
      <c r="C31" s="1">
        <v>16</v>
      </c>
      <c r="D31" s="1">
        <v>27.6</v>
      </c>
      <c r="E31" s="1">
        <v>420.3</v>
      </c>
      <c r="F31" s="1">
        <v>69.099999999999994</v>
      </c>
      <c r="G31" s="1">
        <v>6.1</v>
      </c>
      <c r="H31" s="1">
        <v>1.75</v>
      </c>
      <c r="I31" s="1">
        <v>0.81</v>
      </c>
      <c r="J31" s="1">
        <v>22.9</v>
      </c>
      <c r="K31" s="1">
        <v>26.4</v>
      </c>
      <c r="L31" s="1">
        <v>39.9</v>
      </c>
      <c r="M31" s="1">
        <v>298.89999999999998</v>
      </c>
      <c r="N31" s="1">
        <v>1.94</v>
      </c>
      <c r="O31" s="1">
        <v>0.94</v>
      </c>
      <c r="P31" s="1">
        <v>7.2</v>
      </c>
      <c r="Q31" s="1">
        <v>14.8</v>
      </c>
      <c r="R31" s="1">
        <v>27.8</v>
      </c>
      <c r="S31" s="1">
        <v>121.4</v>
      </c>
      <c r="T31" s="1">
        <v>0.94</v>
      </c>
      <c r="U31" s="2">
        <v>4.4000000000000004</v>
      </c>
      <c r="V31" s="2">
        <v>6.5</v>
      </c>
      <c r="W31" s="2">
        <v>7.5</v>
      </c>
      <c r="X31" s="2">
        <v>67.3</v>
      </c>
      <c r="Y31" s="2">
        <v>1.69</v>
      </c>
      <c r="Z31" s="2">
        <v>40.5</v>
      </c>
      <c r="AA31" s="2">
        <v>14.2</v>
      </c>
      <c r="AB31" s="2">
        <v>-6.46</v>
      </c>
    </row>
    <row r="32" spans="1:28" ht="30">
      <c r="A32" s="3">
        <v>31</v>
      </c>
      <c r="B32" s="2" t="s">
        <v>38</v>
      </c>
      <c r="C32" s="1">
        <v>16</v>
      </c>
      <c r="D32" s="1">
        <v>28</v>
      </c>
      <c r="E32" s="1">
        <v>375</v>
      </c>
      <c r="F32" s="1">
        <v>68.900000000000006</v>
      </c>
      <c r="G32" s="1">
        <v>5.4</v>
      </c>
      <c r="H32" s="1">
        <v>1.1299999999999999</v>
      </c>
      <c r="I32" s="1">
        <v>0.56000000000000005</v>
      </c>
      <c r="J32" s="1">
        <v>22.6</v>
      </c>
      <c r="K32" s="1">
        <v>24.4</v>
      </c>
      <c r="L32" s="1">
        <v>37.6</v>
      </c>
      <c r="M32" s="1">
        <v>268.2</v>
      </c>
      <c r="N32" s="1">
        <v>1.81</v>
      </c>
      <c r="O32" s="1">
        <v>0.56000000000000005</v>
      </c>
      <c r="P32" s="1">
        <v>6.7</v>
      </c>
      <c r="Q32" s="1">
        <v>13.9</v>
      </c>
      <c r="R32" s="1">
        <v>29</v>
      </c>
      <c r="S32" s="1">
        <v>106.8</v>
      </c>
      <c r="T32" s="1">
        <v>0.94</v>
      </c>
      <c r="U32" s="2">
        <v>3.7</v>
      </c>
      <c r="V32" s="2">
        <v>6.38</v>
      </c>
      <c r="W32" s="2">
        <v>7.13</v>
      </c>
      <c r="X32" s="2">
        <v>61.8</v>
      </c>
      <c r="Y32" s="2">
        <v>2.38</v>
      </c>
      <c r="Z32" s="2">
        <v>38.1</v>
      </c>
      <c r="AA32" s="2">
        <v>8.8000000000000007</v>
      </c>
      <c r="AB32" s="2">
        <v>-4.7300000000000004</v>
      </c>
    </row>
    <row r="33" spans="1:28" ht="30">
      <c r="A33" s="3">
        <v>32</v>
      </c>
      <c r="B33" s="2" t="s">
        <v>68</v>
      </c>
      <c r="C33" s="1">
        <v>16</v>
      </c>
      <c r="D33" s="1">
        <v>29.8</v>
      </c>
      <c r="E33" s="1">
        <v>413.4</v>
      </c>
      <c r="F33" s="1">
        <v>62.3</v>
      </c>
      <c r="G33" s="1">
        <v>6.6</v>
      </c>
      <c r="H33" s="1">
        <v>1.38</v>
      </c>
      <c r="I33" s="1">
        <v>0.81</v>
      </c>
      <c r="J33" s="1">
        <v>23.8</v>
      </c>
      <c r="K33" s="1">
        <v>23.3</v>
      </c>
      <c r="L33" s="1">
        <v>34</v>
      </c>
      <c r="M33" s="1">
        <v>284</v>
      </c>
      <c r="N33" s="1">
        <v>2.81</v>
      </c>
      <c r="O33" s="1">
        <v>0.56000000000000005</v>
      </c>
      <c r="P33" s="1">
        <v>7.9</v>
      </c>
      <c r="Q33" s="1">
        <v>13.9</v>
      </c>
      <c r="R33" s="1">
        <v>26.4</v>
      </c>
      <c r="S33" s="1">
        <v>129.4</v>
      </c>
      <c r="T33" s="1">
        <v>0.75</v>
      </c>
      <c r="U33" s="2">
        <v>4.9000000000000004</v>
      </c>
      <c r="V33" s="2">
        <v>6.44</v>
      </c>
      <c r="W33" s="2">
        <v>7.13</v>
      </c>
      <c r="X33" s="2">
        <v>55.4</v>
      </c>
      <c r="Y33" s="2">
        <v>3.38</v>
      </c>
      <c r="Z33" s="2">
        <v>43.9</v>
      </c>
      <c r="AA33" s="2">
        <v>11.7</v>
      </c>
      <c r="AB33" s="2">
        <v>-11.26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3"/>
  <sheetViews>
    <sheetView workbookViewId="0">
      <selection activeCell="B1" sqref="B1:AB1"/>
    </sheetView>
  </sheetViews>
  <sheetFormatPr baseColWidth="10" defaultRowHeight="16"/>
  <sheetData>
    <row r="1" spans="1:28">
      <c r="A1" s="3" t="s">
        <v>70</v>
      </c>
      <c r="B1" s="3" t="s">
        <v>0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11</v>
      </c>
      <c r="M1" s="3" t="s">
        <v>22</v>
      </c>
      <c r="N1" s="3" t="s">
        <v>29</v>
      </c>
      <c r="O1" s="3" t="s">
        <v>30</v>
      </c>
      <c r="P1" s="3" t="s">
        <v>31</v>
      </c>
      <c r="Q1" s="3" t="s">
        <v>27</v>
      </c>
      <c r="R1" s="3" t="s">
        <v>11</v>
      </c>
      <c r="S1" s="3" t="s">
        <v>22</v>
      </c>
      <c r="T1" s="3" t="s">
        <v>29</v>
      </c>
      <c r="U1" s="3" t="s">
        <v>32</v>
      </c>
      <c r="V1" s="3" t="s">
        <v>27</v>
      </c>
      <c r="W1" s="3" t="s">
        <v>33</v>
      </c>
      <c r="X1" s="3" t="s">
        <v>22</v>
      </c>
      <c r="Y1" s="3" t="s">
        <v>34</v>
      </c>
      <c r="Z1" s="3" t="s">
        <v>35</v>
      </c>
      <c r="AA1" s="3" t="s">
        <v>36</v>
      </c>
      <c r="AB1" s="3" t="s">
        <v>37</v>
      </c>
    </row>
    <row r="2" spans="1:28" ht="30">
      <c r="A2" s="3">
        <v>1</v>
      </c>
      <c r="B2" s="2" t="s">
        <v>57</v>
      </c>
      <c r="C2" s="1">
        <v>16</v>
      </c>
      <c r="D2" s="1">
        <v>15.9</v>
      </c>
      <c r="E2" s="1">
        <v>267.10000000000002</v>
      </c>
      <c r="F2" s="1">
        <v>57.8</v>
      </c>
      <c r="G2" s="1">
        <v>4.5999999999999996</v>
      </c>
      <c r="H2" s="1">
        <v>1.5</v>
      </c>
      <c r="I2" s="1">
        <v>0.69</v>
      </c>
      <c r="J2" s="1">
        <v>17.3</v>
      </c>
      <c r="K2" s="1">
        <v>19.600000000000001</v>
      </c>
      <c r="L2" s="1">
        <v>31.7</v>
      </c>
      <c r="M2" s="1">
        <v>185.6</v>
      </c>
      <c r="N2" s="1">
        <v>1.06</v>
      </c>
      <c r="O2" s="1">
        <v>0.81</v>
      </c>
      <c r="P2" s="1">
        <v>5.5</v>
      </c>
      <c r="Q2" s="1">
        <v>10.9</v>
      </c>
      <c r="R2" s="1">
        <v>23.8</v>
      </c>
      <c r="S2" s="1">
        <v>81.5</v>
      </c>
      <c r="T2" s="1">
        <v>0.5</v>
      </c>
      <c r="U2" s="1">
        <v>3.4</v>
      </c>
      <c r="V2" s="1">
        <v>4.38</v>
      </c>
      <c r="W2" s="1">
        <v>4.38</v>
      </c>
      <c r="X2" s="1">
        <v>38.299999999999997</v>
      </c>
      <c r="Y2" s="1">
        <v>2</v>
      </c>
      <c r="Z2" s="1">
        <v>26.9</v>
      </c>
      <c r="AA2" s="1">
        <v>12.3</v>
      </c>
      <c r="AB2" s="1">
        <v>2.56</v>
      </c>
    </row>
    <row r="3" spans="1:28" ht="30">
      <c r="A3" s="3">
        <v>2</v>
      </c>
      <c r="B3" s="2" t="s">
        <v>69</v>
      </c>
      <c r="C3" s="1">
        <v>16</v>
      </c>
      <c r="D3" s="1">
        <v>17.600000000000001</v>
      </c>
      <c r="E3" s="1">
        <v>330.5</v>
      </c>
      <c r="F3" s="1">
        <v>64</v>
      </c>
      <c r="G3" s="1">
        <v>5.2</v>
      </c>
      <c r="H3" s="1">
        <v>0.88</v>
      </c>
      <c r="I3" s="1">
        <v>0.5</v>
      </c>
      <c r="J3" s="1">
        <v>19.399999999999999</v>
      </c>
      <c r="K3" s="1">
        <v>19.899999999999999</v>
      </c>
      <c r="L3" s="1">
        <v>34.1</v>
      </c>
      <c r="M3" s="1">
        <v>203.3</v>
      </c>
      <c r="N3" s="1">
        <v>1.38</v>
      </c>
      <c r="O3" s="1">
        <v>0.38</v>
      </c>
      <c r="P3" s="1">
        <v>5.5</v>
      </c>
      <c r="Q3" s="1">
        <v>11.5</v>
      </c>
      <c r="R3" s="1">
        <v>27.1</v>
      </c>
      <c r="S3" s="1">
        <v>127.3</v>
      </c>
      <c r="T3" s="1">
        <v>0.25</v>
      </c>
      <c r="U3" s="1">
        <v>4.7</v>
      </c>
      <c r="V3" s="1">
        <v>6.75</v>
      </c>
      <c r="W3" s="1">
        <v>6.69</v>
      </c>
      <c r="X3" s="1">
        <v>53.2</v>
      </c>
      <c r="Y3" s="1">
        <v>1.1299999999999999</v>
      </c>
      <c r="Z3" s="1">
        <v>32.6</v>
      </c>
      <c r="AA3" s="1">
        <v>6.7</v>
      </c>
      <c r="AB3" s="1">
        <v>-1.02</v>
      </c>
    </row>
    <row r="4" spans="1:28">
      <c r="A4" s="3">
        <v>3</v>
      </c>
      <c r="B4" s="2" t="s">
        <v>41</v>
      </c>
      <c r="C4" s="1">
        <v>16</v>
      </c>
      <c r="D4" s="1">
        <v>17.600000000000001</v>
      </c>
      <c r="E4" s="1">
        <v>300.89999999999998</v>
      </c>
      <c r="F4" s="1">
        <v>61.5</v>
      </c>
      <c r="G4" s="1">
        <v>4.9000000000000004</v>
      </c>
      <c r="H4" s="1">
        <v>1.69</v>
      </c>
      <c r="I4" s="1">
        <v>0.44</v>
      </c>
      <c r="J4" s="1">
        <v>19.399999999999999</v>
      </c>
      <c r="K4" s="1">
        <v>23.9</v>
      </c>
      <c r="L4" s="1">
        <v>37</v>
      </c>
      <c r="M4" s="1">
        <v>231.6</v>
      </c>
      <c r="N4" s="1">
        <v>1.44</v>
      </c>
      <c r="O4" s="1">
        <v>1.25</v>
      </c>
      <c r="P4" s="1">
        <v>5.8</v>
      </c>
      <c r="Q4" s="1">
        <v>13.1</v>
      </c>
      <c r="R4" s="1">
        <v>21.9</v>
      </c>
      <c r="S4" s="1">
        <v>69.3</v>
      </c>
      <c r="T4" s="1">
        <v>0.5</v>
      </c>
      <c r="U4" s="1">
        <v>3.2</v>
      </c>
      <c r="V4" s="1">
        <v>3.69</v>
      </c>
      <c r="W4" s="1">
        <v>6.19</v>
      </c>
      <c r="X4" s="1">
        <v>53.1</v>
      </c>
      <c r="Y4" s="1">
        <v>2.63</v>
      </c>
      <c r="Z4" s="1">
        <v>26.9</v>
      </c>
      <c r="AA4" s="1">
        <v>14.3</v>
      </c>
      <c r="AB4" s="1">
        <v>3.37</v>
      </c>
    </row>
    <row r="5" spans="1:28">
      <c r="A5" s="3">
        <v>4</v>
      </c>
      <c r="B5" s="2" t="s">
        <v>62</v>
      </c>
      <c r="C5" s="1">
        <v>16</v>
      </c>
      <c r="D5" s="1">
        <v>18.100000000000001</v>
      </c>
      <c r="E5" s="1">
        <v>312.2</v>
      </c>
      <c r="F5" s="1">
        <v>64.2</v>
      </c>
      <c r="G5" s="1">
        <v>4.9000000000000004</v>
      </c>
      <c r="H5" s="1">
        <v>1.88</v>
      </c>
      <c r="I5" s="1">
        <v>0.69</v>
      </c>
      <c r="J5" s="1">
        <v>18.899999999999999</v>
      </c>
      <c r="K5" s="1">
        <v>21.1</v>
      </c>
      <c r="L5" s="1">
        <v>34.9</v>
      </c>
      <c r="M5" s="1">
        <v>205.8</v>
      </c>
      <c r="N5" s="1">
        <v>1</v>
      </c>
      <c r="O5" s="1">
        <v>1.19</v>
      </c>
      <c r="P5" s="1">
        <v>5.4</v>
      </c>
      <c r="Q5" s="1">
        <v>10.7</v>
      </c>
      <c r="R5" s="1">
        <v>25.9</v>
      </c>
      <c r="S5" s="1">
        <v>106.4</v>
      </c>
      <c r="T5" s="1">
        <v>0.63</v>
      </c>
      <c r="U5" s="1">
        <v>4.0999999999999996</v>
      </c>
      <c r="V5" s="1">
        <v>5.56</v>
      </c>
      <c r="W5" s="1">
        <v>6.5</v>
      </c>
      <c r="X5" s="1">
        <v>53.1</v>
      </c>
      <c r="Y5" s="1">
        <v>2.63</v>
      </c>
      <c r="Z5" s="1">
        <v>28.3</v>
      </c>
      <c r="AA5" s="1">
        <v>14.1</v>
      </c>
      <c r="AB5" s="1">
        <v>2.71</v>
      </c>
    </row>
    <row r="6" spans="1:28" ht="30">
      <c r="A6" s="3">
        <v>5</v>
      </c>
      <c r="B6" s="2" t="s">
        <v>55</v>
      </c>
      <c r="C6" s="1">
        <v>16</v>
      </c>
      <c r="D6" s="1">
        <v>18.7</v>
      </c>
      <c r="E6" s="1">
        <v>368.2</v>
      </c>
      <c r="F6" s="1">
        <v>63.1</v>
      </c>
      <c r="G6" s="1">
        <v>5.8</v>
      </c>
      <c r="H6" s="1">
        <v>1.56</v>
      </c>
      <c r="I6" s="1">
        <v>0.44</v>
      </c>
      <c r="J6" s="1">
        <v>18.8</v>
      </c>
      <c r="K6" s="1">
        <v>22.8</v>
      </c>
      <c r="L6" s="1">
        <v>36.200000000000003</v>
      </c>
      <c r="M6" s="1">
        <v>259.5</v>
      </c>
      <c r="N6" s="1">
        <v>1.38</v>
      </c>
      <c r="O6" s="1">
        <v>1.1299999999999999</v>
      </c>
      <c r="P6" s="1">
        <v>6.8</v>
      </c>
      <c r="Q6" s="1">
        <v>12.2</v>
      </c>
      <c r="R6" s="1">
        <v>24.8</v>
      </c>
      <c r="S6" s="1">
        <v>108.7</v>
      </c>
      <c r="T6" s="1">
        <v>0.56000000000000005</v>
      </c>
      <c r="U6" s="1">
        <v>4.4000000000000004</v>
      </c>
      <c r="V6" s="1">
        <v>4.8099999999999996</v>
      </c>
      <c r="W6" s="1">
        <v>8.1300000000000008</v>
      </c>
      <c r="X6" s="1">
        <v>74.5</v>
      </c>
      <c r="Y6" s="1">
        <v>1.75</v>
      </c>
      <c r="Z6" s="1">
        <v>29.8</v>
      </c>
      <c r="AA6" s="1">
        <v>12.8</v>
      </c>
      <c r="AB6" s="1">
        <v>-0.61</v>
      </c>
    </row>
    <row r="7" spans="1:28" ht="30">
      <c r="A7" s="3">
        <v>6</v>
      </c>
      <c r="B7" s="2" t="s">
        <v>40</v>
      </c>
      <c r="C7" s="1">
        <v>16</v>
      </c>
      <c r="D7" s="1">
        <v>18.899999999999999</v>
      </c>
      <c r="E7" s="1">
        <v>336.9</v>
      </c>
      <c r="F7" s="1">
        <v>64.599999999999994</v>
      </c>
      <c r="G7" s="1">
        <v>5.2</v>
      </c>
      <c r="H7" s="1">
        <v>1.38</v>
      </c>
      <c r="I7" s="1">
        <v>0.69</v>
      </c>
      <c r="J7" s="1">
        <v>19.399999999999999</v>
      </c>
      <c r="K7" s="1">
        <v>23.9</v>
      </c>
      <c r="L7" s="1">
        <v>37.200000000000003</v>
      </c>
      <c r="M7" s="1">
        <v>248.7</v>
      </c>
      <c r="N7" s="1">
        <v>1.38</v>
      </c>
      <c r="O7" s="1">
        <v>0.69</v>
      </c>
      <c r="P7" s="1">
        <v>6.2</v>
      </c>
      <c r="Q7" s="1">
        <v>12.8</v>
      </c>
      <c r="R7" s="1">
        <v>24.4</v>
      </c>
      <c r="S7" s="1">
        <v>88.3</v>
      </c>
      <c r="T7" s="1">
        <v>0.5</v>
      </c>
      <c r="U7" s="1">
        <v>3.6</v>
      </c>
      <c r="V7" s="1">
        <v>4.6900000000000004</v>
      </c>
      <c r="W7" s="1">
        <v>6.88</v>
      </c>
      <c r="X7" s="1">
        <v>62.9</v>
      </c>
      <c r="Y7" s="1">
        <v>1.94</v>
      </c>
      <c r="Z7" s="1">
        <v>33.299999999999997</v>
      </c>
      <c r="AA7" s="1">
        <v>11.7</v>
      </c>
      <c r="AB7" s="1">
        <v>-1.18</v>
      </c>
    </row>
    <row r="8" spans="1:28" ht="30">
      <c r="A8" s="3">
        <v>7</v>
      </c>
      <c r="B8" s="2" t="s">
        <v>43</v>
      </c>
      <c r="C8" s="1">
        <v>16</v>
      </c>
      <c r="D8" s="1">
        <v>19.2</v>
      </c>
      <c r="E8" s="1">
        <v>348.2</v>
      </c>
      <c r="F8" s="1">
        <v>67.3</v>
      </c>
      <c r="G8" s="1">
        <v>5.2</v>
      </c>
      <c r="H8" s="1">
        <v>2.13</v>
      </c>
      <c r="I8" s="1">
        <v>0.88</v>
      </c>
      <c r="J8" s="1">
        <v>20.6</v>
      </c>
      <c r="K8" s="1">
        <v>22.7</v>
      </c>
      <c r="L8" s="1">
        <v>38.700000000000003</v>
      </c>
      <c r="M8" s="1">
        <v>243.1</v>
      </c>
      <c r="N8" s="1">
        <v>1.75</v>
      </c>
      <c r="O8" s="1">
        <v>1.25</v>
      </c>
      <c r="P8" s="1">
        <v>5.9</v>
      </c>
      <c r="Q8" s="1">
        <v>12.9</v>
      </c>
      <c r="R8" s="1">
        <v>26.3</v>
      </c>
      <c r="S8" s="1">
        <v>105.1</v>
      </c>
      <c r="T8" s="1">
        <v>0.38</v>
      </c>
      <c r="U8" s="1">
        <v>4</v>
      </c>
      <c r="V8" s="1">
        <v>5.56</v>
      </c>
      <c r="W8" s="1">
        <v>6.19</v>
      </c>
      <c r="X8" s="1">
        <v>49.1</v>
      </c>
      <c r="Y8" s="1">
        <v>2.13</v>
      </c>
      <c r="Z8" s="1">
        <v>26.6</v>
      </c>
      <c r="AA8" s="1">
        <v>16.100000000000001</v>
      </c>
      <c r="AB8" s="1">
        <v>4.74</v>
      </c>
    </row>
    <row r="9" spans="1:28" ht="30">
      <c r="A9" s="3">
        <v>8</v>
      </c>
      <c r="B9" s="2" t="s">
        <v>49</v>
      </c>
      <c r="C9" s="1">
        <v>16</v>
      </c>
      <c r="D9" s="1">
        <v>19.600000000000001</v>
      </c>
      <c r="E9" s="1">
        <v>344.1</v>
      </c>
      <c r="F9" s="1">
        <v>64.599999999999994</v>
      </c>
      <c r="G9" s="1">
        <v>5.3</v>
      </c>
      <c r="H9" s="1">
        <v>1.56</v>
      </c>
      <c r="I9" s="1">
        <v>0.56000000000000005</v>
      </c>
      <c r="J9" s="1">
        <v>20.6</v>
      </c>
      <c r="K9" s="1">
        <v>21.4</v>
      </c>
      <c r="L9" s="1">
        <v>35.9</v>
      </c>
      <c r="M9" s="1">
        <v>239.8</v>
      </c>
      <c r="N9" s="1">
        <v>1.5</v>
      </c>
      <c r="O9" s="1">
        <v>1</v>
      </c>
      <c r="P9" s="1">
        <v>6.2</v>
      </c>
      <c r="Q9" s="1">
        <v>12.3</v>
      </c>
      <c r="R9" s="1">
        <v>26.2</v>
      </c>
      <c r="S9" s="1">
        <v>104.3</v>
      </c>
      <c r="T9" s="1">
        <v>0.38</v>
      </c>
      <c r="U9" s="1">
        <v>4</v>
      </c>
      <c r="V9" s="1">
        <v>5.5</v>
      </c>
      <c r="W9" s="1">
        <v>5.75</v>
      </c>
      <c r="X9" s="1">
        <v>47</v>
      </c>
      <c r="Y9" s="1">
        <v>2.81</v>
      </c>
      <c r="Z9" s="1">
        <v>32.4</v>
      </c>
      <c r="AA9" s="1">
        <v>13.2</v>
      </c>
      <c r="AB9" s="1">
        <v>-3.22</v>
      </c>
    </row>
    <row r="10" spans="1:28" ht="30">
      <c r="A10" s="3">
        <v>9</v>
      </c>
      <c r="B10" s="2" t="s">
        <v>54</v>
      </c>
      <c r="C10" s="1">
        <v>16</v>
      </c>
      <c r="D10" s="1">
        <v>21.1</v>
      </c>
      <c r="E10" s="1">
        <v>366.1</v>
      </c>
      <c r="F10" s="1">
        <v>69.900000000000006</v>
      </c>
      <c r="G10" s="1">
        <v>5.2</v>
      </c>
      <c r="H10" s="1">
        <v>1.81</v>
      </c>
      <c r="I10" s="1">
        <v>0.5</v>
      </c>
      <c r="J10" s="1">
        <v>21.8</v>
      </c>
      <c r="K10" s="1">
        <v>20.9</v>
      </c>
      <c r="L10" s="1">
        <v>36.700000000000003</v>
      </c>
      <c r="M10" s="1">
        <v>224.5</v>
      </c>
      <c r="N10" s="1">
        <v>1.38</v>
      </c>
      <c r="O10" s="1">
        <v>1.31</v>
      </c>
      <c r="P10" s="1">
        <v>5.8</v>
      </c>
      <c r="Q10" s="1">
        <v>11.5</v>
      </c>
      <c r="R10" s="1">
        <v>31.3</v>
      </c>
      <c r="S10" s="1">
        <v>141.6</v>
      </c>
      <c r="T10" s="1">
        <v>0.81</v>
      </c>
      <c r="U10" s="1">
        <v>4.5</v>
      </c>
      <c r="V10" s="1">
        <v>7.88</v>
      </c>
      <c r="W10" s="1">
        <v>6.13</v>
      </c>
      <c r="X10" s="1">
        <v>48.1</v>
      </c>
      <c r="Y10" s="1">
        <v>2.38</v>
      </c>
      <c r="Z10" s="1">
        <v>32.299999999999997</v>
      </c>
      <c r="AA10" s="1">
        <v>13.6</v>
      </c>
      <c r="AB10" s="1">
        <v>-0.73</v>
      </c>
    </row>
    <row r="11" spans="1:28" ht="30">
      <c r="A11" s="3">
        <v>10</v>
      </c>
      <c r="B11" s="2" t="s">
        <v>52</v>
      </c>
      <c r="C11" s="1">
        <v>16</v>
      </c>
      <c r="D11" s="1">
        <v>21.3</v>
      </c>
      <c r="E11" s="1">
        <v>321.39999999999998</v>
      </c>
      <c r="F11" s="1">
        <v>61.8</v>
      </c>
      <c r="G11" s="1">
        <v>5.2</v>
      </c>
      <c r="H11" s="1">
        <v>1.81</v>
      </c>
      <c r="I11" s="1">
        <v>0.38</v>
      </c>
      <c r="J11" s="1">
        <v>19.3</v>
      </c>
      <c r="K11" s="1">
        <v>20.3</v>
      </c>
      <c r="L11" s="1">
        <v>34.4</v>
      </c>
      <c r="M11" s="1">
        <v>220.7</v>
      </c>
      <c r="N11" s="1">
        <v>1.81</v>
      </c>
      <c r="O11" s="1">
        <v>1.44</v>
      </c>
      <c r="P11" s="1">
        <v>6</v>
      </c>
      <c r="Q11" s="1">
        <v>11.8</v>
      </c>
      <c r="R11" s="1">
        <v>25.1</v>
      </c>
      <c r="S11" s="1">
        <v>100.8</v>
      </c>
      <c r="T11" s="1">
        <v>0.44</v>
      </c>
      <c r="U11" s="1">
        <v>4</v>
      </c>
      <c r="V11" s="1">
        <v>5.19</v>
      </c>
      <c r="W11" s="1">
        <v>7.63</v>
      </c>
      <c r="X11" s="1">
        <v>56.8</v>
      </c>
      <c r="Y11" s="1">
        <v>2.31</v>
      </c>
      <c r="Z11" s="1">
        <v>32</v>
      </c>
      <c r="AA11" s="1">
        <v>16.600000000000001</v>
      </c>
      <c r="AB11" s="1">
        <v>-0.69</v>
      </c>
    </row>
    <row r="12" spans="1:28" ht="30">
      <c r="A12" s="3">
        <v>11</v>
      </c>
      <c r="B12" s="2" t="s">
        <v>46</v>
      </c>
      <c r="C12" s="1">
        <v>16</v>
      </c>
      <c r="D12" s="1">
        <v>21.4</v>
      </c>
      <c r="E12" s="1">
        <v>344.7</v>
      </c>
      <c r="F12" s="1">
        <v>64.099999999999994</v>
      </c>
      <c r="G12" s="1">
        <v>5.4</v>
      </c>
      <c r="H12" s="1">
        <v>1.19</v>
      </c>
      <c r="I12" s="1">
        <v>0.38</v>
      </c>
      <c r="J12" s="1">
        <v>20.100000000000001</v>
      </c>
      <c r="K12" s="1">
        <v>22.1</v>
      </c>
      <c r="L12" s="1">
        <v>33.4</v>
      </c>
      <c r="M12" s="1">
        <v>223.3</v>
      </c>
      <c r="N12" s="1">
        <v>1.63</v>
      </c>
      <c r="O12" s="1">
        <v>0.81</v>
      </c>
      <c r="P12" s="1">
        <v>6.2</v>
      </c>
      <c r="Q12" s="1">
        <v>11.8</v>
      </c>
      <c r="R12" s="1">
        <v>28.1</v>
      </c>
      <c r="S12" s="1">
        <v>121.4</v>
      </c>
      <c r="T12" s="1">
        <v>0.63</v>
      </c>
      <c r="U12" s="1">
        <v>4.3</v>
      </c>
      <c r="V12" s="1">
        <v>6.25</v>
      </c>
      <c r="W12" s="1">
        <v>7</v>
      </c>
      <c r="X12" s="1">
        <v>58.6</v>
      </c>
      <c r="Y12" s="1">
        <v>2</v>
      </c>
      <c r="Z12" s="1">
        <v>34.1</v>
      </c>
      <c r="AA12" s="1">
        <v>10.1</v>
      </c>
      <c r="AB12" s="1">
        <v>-2.48</v>
      </c>
    </row>
    <row r="13" spans="1:28" ht="30">
      <c r="A13" s="3">
        <v>12</v>
      </c>
      <c r="B13" s="2" t="s">
        <v>53</v>
      </c>
      <c r="C13" s="1">
        <v>16</v>
      </c>
      <c r="D13" s="1">
        <v>21.5</v>
      </c>
      <c r="E13" s="1">
        <v>359.3</v>
      </c>
      <c r="F13" s="1">
        <v>66.7</v>
      </c>
      <c r="G13" s="1">
        <v>5.4</v>
      </c>
      <c r="H13" s="1">
        <v>1.63</v>
      </c>
      <c r="I13" s="1">
        <v>0.38</v>
      </c>
      <c r="J13" s="1">
        <v>21.1</v>
      </c>
      <c r="K13" s="1">
        <v>22.8</v>
      </c>
      <c r="L13" s="1">
        <v>38</v>
      </c>
      <c r="M13" s="1">
        <v>243</v>
      </c>
      <c r="N13" s="1">
        <v>1.1299999999999999</v>
      </c>
      <c r="O13" s="1">
        <v>1.25</v>
      </c>
      <c r="P13" s="1">
        <v>6.2</v>
      </c>
      <c r="Q13" s="1">
        <v>12.3</v>
      </c>
      <c r="R13" s="1">
        <v>27.4</v>
      </c>
      <c r="S13" s="1">
        <v>116.3</v>
      </c>
      <c r="T13" s="1">
        <v>1</v>
      </c>
      <c r="U13" s="1">
        <v>4.2</v>
      </c>
      <c r="V13" s="1">
        <v>6.56</v>
      </c>
      <c r="W13" s="1">
        <v>6.56</v>
      </c>
      <c r="X13" s="1">
        <v>54.8</v>
      </c>
      <c r="Y13" s="1">
        <v>2.19</v>
      </c>
      <c r="Z13" s="1">
        <v>32.6</v>
      </c>
      <c r="AA13" s="1">
        <v>13.6</v>
      </c>
      <c r="AB13" s="1">
        <v>-2.44</v>
      </c>
    </row>
    <row r="14" spans="1:28" ht="30">
      <c r="A14" s="3">
        <v>13</v>
      </c>
      <c r="B14" s="2" t="s">
        <v>71</v>
      </c>
      <c r="C14" s="1">
        <v>16</v>
      </c>
      <c r="D14" s="1">
        <v>21.8</v>
      </c>
      <c r="E14" s="1">
        <v>338.3</v>
      </c>
      <c r="F14" s="1">
        <v>61.8</v>
      </c>
      <c r="G14" s="1">
        <v>5.5</v>
      </c>
      <c r="H14" s="1">
        <v>1.1299999999999999</v>
      </c>
      <c r="I14" s="1">
        <v>0.69</v>
      </c>
      <c r="J14" s="1">
        <v>19.2</v>
      </c>
      <c r="K14" s="1">
        <v>20</v>
      </c>
      <c r="L14" s="1">
        <v>32.799999999999997</v>
      </c>
      <c r="M14" s="1">
        <v>214.2</v>
      </c>
      <c r="N14" s="1">
        <v>1.5</v>
      </c>
      <c r="O14" s="1">
        <v>0.44</v>
      </c>
      <c r="P14" s="1">
        <v>6.2</v>
      </c>
      <c r="Q14" s="1">
        <v>10.5</v>
      </c>
      <c r="R14" s="1">
        <v>27.4</v>
      </c>
      <c r="S14" s="1">
        <v>124.1</v>
      </c>
      <c r="T14" s="1">
        <v>0.69</v>
      </c>
      <c r="U14" s="1">
        <v>4.5</v>
      </c>
      <c r="V14" s="1">
        <v>6.13</v>
      </c>
      <c r="W14" s="1">
        <v>8.06</v>
      </c>
      <c r="X14" s="1">
        <v>66.7</v>
      </c>
      <c r="Y14" s="1">
        <v>2.56</v>
      </c>
      <c r="Z14" s="1">
        <v>35.799999999999997</v>
      </c>
      <c r="AA14" s="1">
        <v>9.5</v>
      </c>
      <c r="AB14" s="1">
        <v>-3.27</v>
      </c>
    </row>
    <row r="15" spans="1:28" ht="30">
      <c r="A15" s="3">
        <v>14</v>
      </c>
      <c r="B15" s="2" t="s">
        <v>45</v>
      </c>
      <c r="C15" s="1">
        <v>16</v>
      </c>
      <c r="D15" s="1">
        <v>21.8</v>
      </c>
      <c r="E15" s="1">
        <v>346.4</v>
      </c>
      <c r="F15" s="1">
        <v>65.900000000000006</v>
      </c>
      <c r="G15" s="1">
        <v>5.3</v>
      </c>
      <c r="H15" s="1">
        <v>1.69</v>
      </c>
      <c r="I15" s="1">
        <v>0.56000000000000005</v>
      </c>
      <c r="J15" s="1">
        <v>21.2</v>
      </c>
      <c r="K15" s="1">
        <v>20.8</v>
      </c>
      <c r="L15" s="1">
        <v>35.299999999999997</v>
      </c>
      <c r="M15" s="1">
        <v>226.4</v>
      </c>
      <c r="N15" s="1">
        <v>1.63</v>
      </c>
      <c r="O15" s="1">
        <v>1.1299999999999999</v>
      </c>
      <c r="P15" s="1">
        <v>6</v>
      </c>
      <c r="Q15" s="1">
        <v>12.3</v>
      </c>
      <c r="R15" s="1">
        <v>28.1</v>
      </c>
      <c r="S15" s="1">
        <v>119.9</v>
      </c>
      <c r="T15" s="1">
        <v>0.69</v>
      </c>
      <c r="U15" s="1">
        <v>4.3</v>
      </c>
      <c r="V15" s="1">
        <v>7.25</v>
      </c>
      <c r="W15" s="1">
        <v>6.5</v>
      </c>
      <c r="X15" s="1">
        <v>59.1</v>
      </c>
      <c r="Y15" s="1">
        <v>1.69</v>
      </c>
      <c r="Z15" s="1">
        <v>33.1</v>
      </c>
      <c r="AA15" s="1">
        <v>14.9</v>
      </c>
      <c r="AB15" s="1">
        <v>-2.12</v>
      </c>
    </row>
    <row r="16" spans="1:28" ht="30">
      <c r="A16" s="3">
        <v>15</v>
      </c>
      <c r="B16" s="2" t="s">
        <v>60</v>
      </c>
      <c r="C16" s="1">
        <v>16</v>
      </c>
      <c r="D16" s="1">
        <v>22</v>
      </c>
      <c r="E16" s="1">
        <v>355.1</v>
      </c>
      <c r="F16" s="1">
        <v>61.1</v>
      </c>
      <c r="G16" s="1">
        <v>5.8</v>
      </c>
      <c r="H16" s="1">
        <v>1.94</v>
      </c>
      <c r="I16" s="1">
        <v>0.81</v>
      </c>
      <c r="J16" s="1">
        <v>19.7</v>
      </c>
      <c r="K16" s="1">
        <v>23.2</v>
      </c>
      <c r="L16" s="1">
        <v>34.9</v>
      </c>
      <c r="M16" s="1">
        <v>251.9</v>
      </c>
      <c r="N16" s="1">
        <v>1.38</v>
      </c>
      <c r="O16" s="1">
        <v>1.1299999999999999</v>
      </c>
      <c r="P16" s="1">
        <v>6.9</v>
      </c>
      <c r="Q16" s="1">
        <v>12.2</v>
      </c>
      <c r="R16" s="1">
        <v>24.5</v>
      </c>
      <c r="S16" s="1">
        <v>103.1</v>
      </c>
      <c r="T16" s="1">
        <v>1.1299999999999999</v>
      </c>
      <c r="U16" s="1">
        <v>4.2</v>
      </c>
      <c r="V16" s="1">
        <v>5.38</v>
      </c>
      <c r="W16" s="1">
        <v>6.5</v>
      </c>
      <c r="X16" s="1">
        <v>53.8</v>
      </c>
      <c r="Y16" s="1">
        <v>2.13</v>
      </c>
      <c r="Z16" s="1">
        <v>31.3</v>
      </c>
      <c r="AA16" s="1">
        <v>16.8</v>
      </c>
      <c r="AB16" s="1">
        <v>-4.37</v>
      </c>
    </row>
    <row r="17" spans="1:28" ht="30">
      <c r="A17" s="3">
        <v>16</v>
      </c>
      <c r="B17" s="2" t="s">
        <v>44</v>
      </c>
      <c r="C17" s="1">
        <v>16</v>
      </c>
      <c r="D17" s="1">
        <v>22.1</v>
      </c>
      <c r="E17" s="1">
        <v>305.2</v>
      </c>
      <c r="F17" s="1">
        <v>64.400000000000006</v>
      </c>
      <c r="G17" s="1">
        <v>4.7</v>
      </c>
      <c r="H17" s="1">
        <v>1.56</v>
      </c>
      <c r="I17" s="1">
        <v>0.44</v>
      </c>
      <c r="J17" s="1">
        <v>19.399999999999999</v>
      </c>
      <c r="K17" s="1">
        <v>24.9</v>
      </c>
      <c r="L17" s="1">
        <v>40.1</v>
      </c>
      <c r="M17" s="1">
        <v>225.4</v>
      </c>
      <c r="N17" s="1">
        <v>1.81</v>
      </c>
      <c r="O17" s="1">
        <v>1.1299999999999999</v>
      </c>
      <c r="P17" s="1">
        <v>5.3</v>
      </c>
      <c r="Q17" s="1">
        <v>13.7</v>
      </c>
      <c r="R17" s="1">
        <v>21.8</v>
      </c>
      <c r="S17" s="1">
        <v>79.8</v>
      </c>
      <c r="T17" s="1">
        <v>0.56000000000000005</v>
      </c>
      <c r="U17" s="1">
        <v>3.7</v>
      </c>
      <c r="V17" s="1">
        <v>3.75</v>
      </c>
      <c r="W17" s="1">
        <v>6.44</v>
      </c>
      <c r="X17" s="1">
        <v>51</v>
      </c>
      <c r="Y17" s="1">
        <v>2</v>
      </c>
      <c r="Z17" s="1">
        <v>31.3</v>
      </c>
      <c r="AA17" s="1">
        <v>11.8</v>
      </c>
      <c r="AB17" s="1">
        <v>0.33</v>
      </c>
    </row>
    <row r="18" spans="1:28">
      <c r="A18" s="3">
        <v>17</v>
      </c>
      <c r="B18" s="2" t="s">
        <v>72</v>
      </c>
      <c r="C18" s="1">
        <v>16</v>
      </c>
      <c r="D18" s="1">
        <v>22.1</v>
      </c>
      <c r="E18" s="1">
        <v>351.6</v>
      </c>
      <c r="F18" s="1">
        <v>62.8</v>
      </c>
      <c r="G18" s="1">
        <v>5.6</v>
      </c>
      <c r="H18" s="1">
        <v>1.56</v>
      </c>
      <c r="I18" s="1">
        <v>0.75</v>
      </c>
      <c r="J18" s="1">
        <v>18.8</v>
      </c>
      <c r="K18" s="1">
        <v>23</v>
      </c>
      <c r="L18" s="1">
        <v>33.799999999999997</v>
      </c>
      <c r="M18" s="1">
        <v>241.3</v>
      </c>
      <c r="N18" s="1">
        <v>1.1299999999999999</v>
      </c>
      <c r="O18" s="1">
        <v>0.81</v>
      </c>
      <c r="P18" s="1">
        <v>6.7</v>
      </c>
      <c r="Q18" s="1">
        <v>11.8</v>
      </c>
      <c r="R18" s="1">
        <v>26.6</v>
      </c>
      <c r="S18" s="1">
        <v>110.3</v>
      </c>
      <c r="T18" s="1">
        <v>0.75</v>
      </c>
      <c r="U18" s="1">
        <v>4.2</v>
      </c>
      <c r="V18" s="1">
        <v>5.19</v>
      </c>
      <c r="W18" s="1">
        <v>6.56</v>
      </c>
      <c r="X18" s="1">
        <v>55.1</v>
      </c>
      <c r="Y18" s="1">
        <v>1.81</v>
      </c>
      <c r="Z18" s="1">
        <v>30.2</v>
      </c>
      <c r="AA18" s="1">
        <v>13.2</v>
      </c>
      <c r="AB18" s="1">
        <v>0.22</v>
      </c>
    </row>
    <row r="19" spans="1:28" ht="30">
      <c r="A19" s="3">
        <v>18</v>
      </c>
      <c r="B19" s="2" t="s">
        <v>51</v>
      </c>
      <c r="C19" s="1">
        <v>16</v>
      </c>
      <c r="D19" s="1">
        <v>23</v>
      </c>
      <c r="E19" s="1">
        <v>353.4</v>
      </c>
      <c r="F19" s="1">
        <v>59</v>
      </c>
      <c r="G19" s="1">
        <v>6</v>
      </c>
      <c r="H19" s="1">
        <v>1.31</v>
      </c>
      <c r="I19" s="1">
        <v>0.63</v>
      </c>
      <c r="J19" s="1">
        <v>19.600000000000001</v>
      </c>
      <c r="K19" s="1">
        <v>21.9</v>
      </c>
      <c r="L19" s="1">
        <v>33.9</v>
      </c>
      <c r="M19" s="1">
        <v>253.1</v>
      </c>
      <c r="N19" s="1">
        <v>1.88</v>
      </c>
      <c r="O19" s="1">
        <v>0.69</v>
      </c>
      <c r="P19" s="1">
        <v>7</v>
      </c>
      <c r="Q19" s="1">
        <v>12.1</v>
      </c>
      <c r="R19" s="1">
        <v>23</v>
      </c>
      <c r="S19" s="1">
        <v>100.3</v>
      </c>
      <c r="T19" s="1">
        <v>0.56000000000000005</v>
      </c>
      <c r="U19" s="1">
        <v>4.4000000000000004</v>
      </c>
      <c r="V19" s="1">
        <v>5.5</v>
      </c>
      <c r="W19" s="1">
        <v>6.06</v>
      </c>
      <c r="X19" s="1">
        <v>52.2</v>
      </c>
      <c r="Y19" s="1">
        <v>2.06</v>
      </c>
      <c r="Z19" s="1">
        <v>39.700000000000003</v>
      </c>
      <c r="AA19" s="1">
        <v>11.5</v>
      </c>
      <c r="AB19" s="1">
        <v>-4.62</v>
      </c>
    </row>
    <row r="20" spans="1:28" ht="30">
      <c r="A20" s="3">
        <v>19</v>
      </c>
      <c r="B20" s="2" t="s">
        <v>42</v>
      </c>
      <c r="C20" s="1">
        <v>16</v>
      </c>
      <c r="D20" s="1">
        <v>23.1</v>
      </c>
      <c r="E20" s="1">
        <v>342.7</v>
      </c>
      <c r="F20" s="1">
        <v>62.9</v>
      </c>
      <c r="G20" s="1">
        <v>5.4</v>
      </c>
      <c r="H20" s="1">
        <v>1.63</v>
      </c>
      <c r="I20" s="1">
        <v>0.88</v>
      </c>
      <c r="J20" s="1">
        <v>19.3</v>
      </c>
      <c r="K20" s="1">
        <v>20</v>
      </c>
      <c r="L20" s="1">
        <v>33.9</v>
      </c>
      <c r="M20" s="1">
        <v>229.3</v>
      </c>
      <c r="N20" s="1">
        <v>1.69</v>
      </c>
      <c r="O20" s="1">
        <v>0.75</v>
      </c>
      <c r="P20" s="1">
        <v>6.3</v>
      </c>
      <c r="Q20" s="1">
        <v>10.9</v>
      </c>
      <c r="R20" s="1">
        <v>26.4</v>
      </c>
      <c r="S20" s="1">
        <v>113.4</v>
      </c>
      <c r="T20" s="1">
        <v>0.88</v>
      </c>
      <c r="U20" s="1">
        <v>4.3</v>
      </c>
      <c r="V20" s="1">
        <v>6.44</v>
      </c>
      <c r="W20" s="1">
        <v>6.31</v>
      </c>
      <c r="X20" s="1">
        <v>54.1</v>
      </c>
      <c r="Y20" s="1">
        <v>1.94</v>
      </c>
      <c r="Z20" s="1">
        <v>28.1</v>
      </c>
      <c r="AA20" s="1">
        <v>12.6</v>
      </c>
      <c r="AB20" s="1">
        <v>-0.75</v>
      </c>
    </row>
    <row r="21" spans="1:28" ht="30">
      <c r="A21" s="3">
        <v>20</v>
      </c>
      <c r="B21" s="2" t="s">
        <v>64</v>
      </c>
      <c r="C21" s="1">
        <v>16</v>
      </c>
      <c r="D21" s="1">
        <v>23.3</v>
      </c>
      <c r="E21" s="1">
        <v>343.4</v>
      </c>
      <c r="F21" s="1">
        <v>64.3</v>
      </c>
      <c r="G21" s="1">
        <v>5.3</v>
      </c>
      <c r="H21" s="1">
        <v>1.56</v>
      </c>
      <c r="I21" s="1">
        <v>0.69</v>
      </c>
      <c r="J21" s="1">
        <v>19.3</v>
      </c>
      <c r="K21" s="1">
        <v>21.1</v>
      </c>
      <c r="L21" s="1">
        <v>33.6</v>
      </c>
      <c r="M21" s="1">
        <v>222.3</v>
      </c>
      <c r="N21" s="1">
        <v>1.69</v>
      </c>
      <c r="O21" s="1">
        <v>0.88</v>
      </c>
      <c r="P21" s="1">
        <v>6.2</v>
      </c>
      <c r="Q21" s="1">
        <v>12.1</v>
      </c>
      <c r="R21" s="1">
        <v>28.3</v>
      </c>
      <c r="S21" s="1">
        <v>121.1</v>
      </c>
      <c r="T21" s="1">
        <v>0.81</v>
      </c>
      <c r="U21" s="1">
        <v>4.3</v>
      </c>
      <c r="V21" s="1">
        <v>6.19</v>
      </c>
      <c r="W21" s="1">
        <v>6.56</v>
      </c>
      <c r="X21" s="1">
        <v>57.5</v>
      </c>
      <c r="Y21" s="1">
        <v>1</v>
      </c>
      <c r="Z21" s="1">
        <v>36.700000000000003</v>
      </c>
      <c r="AA21" s="1">
        <v>13.3</v>
      </c>
      <c r="AB21" s="1">
        <v>-1.78</v>
      </c>
    </row>
    <row r="22" spans="1:28" ht="30">
      <c r="A22" s="3">
        <v>21</v>
      </c>
      <c r="B22" s="2" t="s">
        <v>65</v>
      </c>
      <c r="C22" s="1">
        <v>16</v>
      </c>
      <c r="D22" s="1">
        <v>23.4</v>
      </c>
      <c r="E22" s="1">
        <v>339.8</v>
      </c>
      <c r="F22" s="1">
        <v>62.4</v>
      </c>
      <c r="G22" s="1">
        <v>5.4</v>
      </c>
      <c r="H22" s="1">
        <v>1.63</v>
      </c>
      <c r="I22" s="1">
        <v>0.75</v>
      </c>
      <c r="J22" s="1">
        <v>19.3</v>
      </c>
      <c r="K22" s="1">
        <v>22.8</v>
      </c>
      <c r="L22" s="1">
        <v>35.1</v>
      </c>
      <c r="M22" s="1">
        <v>227.8</v>
      </c>
      <c r="N22" s="1">
        <v>1.56</v>
      </c>
      <c r="O22" s="1">
        <v>0.88</v>
      </c>
      <c r="P22" s="1">
        <v>6.1</v>
      </c>
      <c r="Q22" s="1">
        <v>12.1</v>
      </c>
      <c r="R22" s="1">
        <v>24.8</v>
      </c>
      <c r="S22" s="1">
        <v>112</v>
      </c>
      <c r="T22" s="1">
        <v>0.88</v>
      </c>
      <c r="U22" s="1">
        <v>4.5</v>
      </c>
      <c r="V22" s="1">
        <v>5.69</v>
      </c>
      <c r="W22" s="1">
        <v>6.06</v>
      </c>
      <c r="X22" s="1">
        <v>47.5</v>
      </c>
      <c r="Y22" s="1">
        <v>1.56</v>
      </c>
      <c r="Z22" s="1">
        <v>34.1</v>
      </c>
      <c r="AA22" s="1">
        <v>14</v>
      </c>
      <c r="AB22" s="1">
        <v>-2.4</v>
      </c>
    </row>
    <row r="23" spans="1:28" ht="30">
      <c r="A23" s="3">
        <v>22</v>
      </c>
      <c r="B23" s="2" t="s">
        <v>58</v>
      </c>
      <c r="C23" s="1">
        <v>16</v>
      </c>
      <c r="D23" s="1">
        <v>25</v>
      </c>
      <c r="E23" s="1">
        <v>375.6</v>
      </c>
      <c r="F23" s="1">
        <v>69.599999999999994</v>
      </c>
      <c r="G23" s="1">
        <v>5.4</v>
      </c>
      <c r="H23" s="1">
        <v>1.75</v>
      </c>
      <c r="I23" s="1">
        <v>1</v>
      </c>
      <c r="J23" s="1">
        <v>21.1</v>
      </c>
      <c r="K23" s="1">
        <v>21.6</v>
      </c>
      <c r="L23" s="1">
        <v>36.9</v>
      </c>
      <c r="M23" s="1">
        <v>264.89999999999998</v>
      </c>
      <c r="N23" s="1">
        <v>1.88</v>
      </c>
      <c r="O23" s="1">
        <v>0.75</v>
      </c>
      <c r="P23" s="1">
        <v>6.6</v>
      </c>
      <c r="Q23" s="1">
        <v>13.2</v>
      </c>
      <c r="R23" s="1">
        <v>29.6</v>
      </c>
      <c r="S23" s="1">
        <v>110.7</v>
      </c>
      <c r="T23" s="1">
        <v>0.88</v>
      </c>
      <c r="U23" s="1">
        <v>3.7</v>
      </c>
      <c r="V23" s="1">
        <v>5.5</v>
      </c>
      <c r="W23" s="1">
        <v>7.56</v>
      </c>
      <c r="X23" s="1">
        <v>68.099999999999994</v>
      </c>
      <c r="Y23" s="1">
        <v>2.44</v>
      </c>
      <c r="Z23" s="1">
        <v>31.1</v>
      </c>
      <c r="AA23" s="1">
        <v>12.7</v>
      </c>
      <c r="AB23" s="1">
        <v>-1.97</v>
      </c>
    </row>
    <row r="24" spans="1:28" ht="30">
      <c r="A24" s="3">
        <v>23</v>
      </c>
      <c r="B24" s="2" t="s">
        <v>61</v>
      </c>
      <c r="C24" s="1">
        <v>16</v>
      </c>
      <c r="D24" s="1">
        <v>25</v>
      </c>
      <c r="E24" s="1">
        <v>375.8</v>
      </c>
      <c r="F24" s="1">
        <v>62.9</v>
      </c>
      <c r="G24" s="1">
        <v>6</v>
      </c>
      <c r="H24" s="1">
        <v>1.63</v>
      </c>
      <c r="I24" s="1">
        <v>0.56000000000000005</v>
      </c>
      <c r="J24" s="1">
        <v>20.399999999999999</v>
      </c>
      <c r="K24" s="1">
        <v>20.3</v>
      </c>
      <c r="L24" s="1">
        <v>32.6</v>
      </c>
      <c r="M24" s="1">
        <v>240.6</v>
      </c>
      <c r="N24" s="1">
        <v>1.56</v>
      </c>
      <c r="O24" s="1">
        <v>1.06</v>
      </c>
      <c r="P24" s="1">
        <v>6.8</v>
      </c>
      <c r="Q24" s="1">
        <v>11.7</v>
      </c>
      <c r="R24" s="1">
        <v>27.4</v>
      </c>
      <c r="S24" s="1">
        <v>135.1</v>
      </c>
      <c r="T24" s="1">
        <v>0.94</v>
      </c>
      <c r="U24" s="1">
        <v>4.9000000000000004</v>
      </c>
      <c r="V24" s="1">
        <v>7</v>
      </c>
      <c r="W24" s="1">
        <v>6.56</v>
      </c>
      <c r="X24" s="1">
        <v>59.3</v>
      </c>
      <c r="Y24" s="1">
        <v>1.69</v>
      </c>
      <c r="Z24" s="1">
        <v>35.4</v>
      </c>
      <c r="AA24" s="1">
        <v>12.8</v>
      </c>
      <c r="AB24" s="1">
        <v>-3.68</v>
      </c>
    </row>
    <row r="25" spans="1:28">
      <c r="A25" s="3">
        <v>24</v>
      </c>
      <c r="B25" s="2" t="s">
        <v>63</v>
      </c>
      <c r="C25" s="1">
        <v>16</v>
      </c>
      <c r="D25" s="1">
        <v>25.1</v>
      </c>
      <c r="E25" s="1">
        <v>327.2</v>
      </c>
      <c r="F25" s="1">
        <v>61</v>
      </c>
      <c r="G25" s="1">
        <v>5.4</v>
      </c>
      <c r="H25" s="1">
        <v>0.81</v>
      </c>
      <c r="I25" s="1">
        <v>0.44</v>
      </c>
      <c r="J25" s="1">
        <v>18.8</v>
      </c>
      <c r="K25" s="1">
        <v>21.6</v>
      </c>
      <c r="L25" s="1">
        <v>33.6</v>
      </c>
      <c r="M25" s="1">
        <v>234.1</v>
      </c>
      <c r="N25" s="1">
        <v>1.94</v>
      </c>
      <c r="O25" s="1">
        <v>0.38</v>
      </c>
      <c r="P25" s="1">
        <v>6.4</v>
      </c>
      <c r="Q25" s="1">
        <v>12.1</v>
      </c>
      <c r="R25" s="1">
        <v>24.6</v>
      </c>
      <c r="S25" s="1">
        <v>93.1</v>
      </c>
      <c r="T25" s="1">
        <v>0.63</v>
      </c>
      <c r="U25" s="1">
        <v>3.8</v>
      </c>
      <c r="V25" s="1">
        <v>4.63</v>
      </c>
      <c r="W25" s="1">
        <v>5.69</v>
      </c>
      <c r="X25" s="1">
        <v>48.8</v>
      </c>
      <c r="Y25" s="1">
        <v>2</v>
      </c>
      <c r="Z25" s="1">
        <v>37.200000000000003</v>
      </c>
      <c r="AA25" s="1">
        <v>5.5</v>
      </c>
      <c r="AB25" s="1">
        <v>-4.4000000000000004</v>
      </c>
    </row>
    <row r="26" spans="1:28" ht="30">
      <c r="A26" s="3">
        <v>25</v>
      </c>
      <c r="B26" s="2" t="s">
        <v>66</v>
      </c>
      <c r="C26" s="1">
        <v>16</v>
      </c>
      <c r="D26" s="1">
        <v>25.6</v>
      </c>
      <c r="E26" s="1">
        <v>368.9</v>
      </c>
      <c r="F26" s="1">
        <v>66.7</v>
      </c>
      <c r="G26" s="1">
        <v>5.5</v>
      </c>
      <c r="H26" s="1">
        <v>1.56</v>
      </c>
      <c r="I26" s="1">
        <v>0.69</v>
      </c>
      <c r="J26" s="1">
        <v>22.1</v>
      </c>
      <c r="K26" s="1">
        <v>24.2</v>
      </c>
      <c r="L26" s="1">
        <v>35.200000000000003</v>
      </c>
      <c r="M26" s="1">
        <v>255.3</v>
      </c>
      <c r="N26" s="1">
        <v>1.75</v>
      </c>
      <c r="O26" s="1">
        <v>0.88</v>
      </c>
      <c r="P26" s="1">
        <v>6.8</v>
      </c>
      <c r="Q26" s="1">
        <v>13.9</v>
      </c>
      <c r="R26" s="1">
        <v>29.3</v>
      </c>
      <c r="S26" s="1">
        <v>113.7</v>
      </c>
      <c r="T26" s="1">
        <v>0.94</v>
      </c>
      <c r="U26" s="1">
        <v>3.9</v>
      </c>
      <c r="V26" s="1">
        <v>6.44</v>
      </c>
      <c r="W26" s="1">
        <v>6.63</v>
      </c>
      <c r="X26" s="1">
        <v>58.4</v>
      </c>
      <c r="Y26" s="1">
        <v>1.69</v>
      </c>
      <c r="Z26" s="1">
        <v>38.9</v>
      </c>
      <c r="AA26" s="1">
        <v>13</v>
      </c>
      <c r="AB26" s="1">
        <v>-5.27</v>
      </c>
    </row>
    <row r="27" spans="1:28" ht="30">
      <c r="A27" s="3">
        <v>26</v>
      </c>
      <c r="B27" s="2" t="s">
        <v>38</v>
      </c>
      <c r="C27" s="1">
        <v>16</v>
      </c>
      <c r="D27" s="1">
        <v>25.8</v>
      </c>
      <c r="E27" s="1">
        <v>370.8</v>
      </c>
      <c r="F27" s="1">
        <v>67.8</v>
      </c>
      <c r="G27" s="1">
        <v>5.5</v>
      </c>
      <c r="H27" s="1">
        <v>1.25</v>
      </c>
      <c r="I27" s="1">
        <v>0.88</v>
      </c>
      <c r="J27" s="1">
        <v>20.6</v>
      </c>
      <c r="K27" s="1">
        <v>22.2</v>
      </c>
      <c r="L27" s="1">
        <v>33.799999999999997</v>
      </c>
      <c r="M27" s="1">
        <v>243.7</v>
      </c>
      <c r="N27" s="1">
        <v>1.5</v>
      </c>
      <c r="O27" s="1">
        <v>0.38</v>
      </c>
      <c r="P27" s="1">
        <v>6.7</v>
      </c>
      <c r="Q27" s="1">
        <v>12.5</v>
      </c>
      <c r="R27" s="1">
        <v>31.2</v>
      </c>
      <c r="S27" s="1">
        <v>127.1</v>
      </c>
      <c r="T27" s="1">
        <v>0.94</v>
      </c>
      <c r="U27" s="1">
        <v>4.0999999999999996</v>
      </c>
      <c r="V27" s="1">
        <v>6.69</v>
      </c>
      <c r="W27" s="1">
        <v>7.19</v>
      </c>
      <c r="X27" s="1">
        <v>55.4</v>
      </c>
      <c r="Y27" s="1">
        <v>1.44</v>
      </c>
      <c r="Z27" s="1">
        <v>36.299999999999997</v>
      </c>
      <c r="AA27" s="1">
        <v>9.8000000000000007</v>
      </c>
      <c r="AB27" s="1">
        <v>-2.93</v>
      </c>
    </row>
    <row r="28" spans="1:28" ht="30">
      <c r="A28" s="3">
        <v>27</v>
      </c>
      <c r="B28" s="2" t="s">
        <v>67</v>
      </c>
      <c r="C28" s="1">
        <v>16</v>
      </c>
      <c r="D28" s="1">
        <v>26.1</v>
      </c>
      <c r="E28" s="1">
        <v>398.3</v>
      </c>
      <c r="F28" s="1">
        <v>64.900000000000006</v>
      </c>
      <c r="G28" s="1">
        <v>6.1</v>
      </c>
      <c r="H28" s="1">
        <v>1.75</v>
      </c>
      <c r="I28" s="1">
        <v>0.75</v>
      </c>
      <c r="J28" s="1">
        <v>22.4</v>
      </c>
      <c r="K28" s="1">
        <v>22.4</v>
      </c>
      <c r="L28" s="1">
        <v>35.4</v>
      </c>
      <c r="M28" s="1">
        <v>279.89999999999998</v>
      </c>
      <c r="N28" s="1">
        <v>1.25</v>
      </c>
      <c r="O28" s="1">
        <v>1</v>
      </c>
      <c r="P28" s="1">
        <v>7.6</v>
      </c>
      <c r="Q28" s="1">
        <v>14</v>
      </c>
      <c r="R28" s="1">
        <v>28.1</v>
      </c>
      <c r="S28" s="1">
        <v>118.4</v>
      </c>
      <c r="T28" s="1">
        <v>1.31</v>
      </c>
      <c r="U28" s="1">
        <v>4.2</v>
      </c>
      <c r="V28" s="1">
        <v>6.75</v>
      </c>
      <c r="W28" s="1">
        <v>5.69</v>
      </c>
      <c r="X28" s="1">
        <v>46.5</v>
      </c>
      <c r="Y28" s="1">
        <v>1.63</v>
      </c>
      <c r="Z28" s="1">
        <v>42.6</v>
      </c>
      <c r="AA28" s="1">
        <v>14.2</v>
      </c>
      <c r="AB28" s="1">
        <v>-8.06</v>
      </c>
    </row>
    <row r="29" spans="1:28" ht="30">
      <c r="A29" s="3">
        <v>28</v>
      </c>
      <c r="B29" s="2" t="s">
        <v>68</v>
      </c>
      <c r="C29" s="1">
        <v>16</v>
      </c>
      <c r="D29" s="1">
        <v>26.5</v>
      </c>
      <c r="E29" s="1">
        <v>384</v>
      </c>
      <c r="F29" s="1">
        <v>63.9</v>
      </c>
      <c r="G29" s="1">
        <v>6</v>
      </c>
      <c r="H29" s="1">
        <v>1.06</v>
      </c>
      <c r="I29" s="1">
        <v>0.31</v>
      </c>
      <c r="J29" s="1">
        <v>21.6</v>
      </c>
      <c r="K29" s="1">
        <v>21.3</v>
      </c>
      <c r="L29" s="1">
        <v>34.1</v>
      </c>
      <c r="M29" s="1">
        <v>251.2</v>
      </c>
      <c r="N29" s="1">
        <v>1.63</v>
      </c>
      <c r="O29" s="1">
        <v>0.75</v>
      </c>
      <c r="P29" s="1">
        <v>6.9</v>
      </c>
      <c r="Q29" s="1">
        <v>12.8</v>
      </c>
      <c r="R29" s="1">
        <v>27.6</v>
      </c>
      <c r="S29" s="1">
        <v>132.80000000000001</v>
      </c>
      <c r="T29" s="1">
        <v>1.06</v>
      </c>
      <c r="U29" s="1">
        <v>4.8</v>
      </c>
      <c r="V29" s="1">
        <v>6.94</v>
      </c>
      <c r="W29" s="1">
        <v>6.56</v>
      </c>
      <c r="X29" s="1">
        <v>55.6</v>
      </c>
      <c r="Y29" s="1">
        <v>1.81</v>
      </c>
      <c r="Z29" s="1">
        <v>43.3</v>
      </c>
      <c r="AA29" s="1">
        <v>9.9</v>
      </c>
      <c r="AB29" s="1">
        <v>-8.02</v>
      </c>
    </row>
    <row r="30" spans="1:28" ht="30">
      <c r="A30" s="3">
        <v>29</v>
      </c>
      <c r="B30" s="2" t="s">
        <v>59</v>
      </c>
      <c r="C30" s="1">
        <v>16</v>
      </c>
      <c r="D30" s="1">
        <v>27.4</v>
      </c>
      <c r="E30" s="1">
        <v>357</v>
      </c>
      <c r="F30" s="1">
        <v>61</v>
      </c>
      <c r="G30" s="1">
        <v>5.9</v>
      </c>
      <c r="H30" s="1">
        <v>1.19</v>
      </c>
      <c r="I30" s="1">
        <v>0.75</v>
      </c>
      <c r="J30" s="1">
        <v>19.2</v>
      </c>
      <c r="K30" s="1">
        <v>21.6</v>
      </c>
      <c r="L30" s="1">
        <v>32.4</v>
      </c>
      <c r="M30" s="1">
        <v>249.4</v>
      </c>
      <c r="N30" s="1">
        <v>2.19</v>
      </c>
      <c r="O30" s="1">
        <v>0.44</v>
      </c>
      <c r="P30" s="1">
        <v>7.2</v>
      </c>
      <c r="Q30" s="1">
        <v>12.2</v>
      </c>
      <c r="R30" s="1">
        <v>26.3</v>
      </c>
      <c r="S30" s="1">
        <v>107.6</v>
      </c>
      <c r="T30" s="1">
        <v>0.69</v>
      </c>
      <c r="U30" s="1">
        <v>4.0999999999999996</v>
      </c>
      <c r="V30" s="1">
        <v>4.8099999999999996</v>
      </c>
      <c r="W30" s="1">
        <v>9</v>
      </c>
      <c r="X30" s="1">
        <v>72.8</v>
      </c>
      <c r="Y30" s="1">
        <v>2.19</v>
      </c>
      <c r="Z30" s="1">
        <v>37.4</v>
      </c>
      <c r="AA30" s="1">
        <v>8.8000000000000007</v>
      </c>
      <c r="AB30" s="1">
        <v>-7.61</v>
      </c>
    </row>
    <row r="31" spans="1:28" ht="30">
      <c r="A31" s="3">
        <v>30</v>
      </c>
      <c r="B31" s="2" t="s">
        <v>47</v>
      </c>
      <c r="C31" s="1">
        <v>16</v>
      </c>
      <c r="D31" s="1">
        <v>27.4</v>
      </c>
      <c r="E31" s="1">
        <v>373</v>
      </c>
      <c r="F31" s="1">
        <v>68.7</v>
      </c>
      <c r="G31" s="1">
        <v>5.4</v>
      </c>
      <c r="H31" s="1">
        <v>1</v>
      </c>
      <c r="I31" s="1">
        <v>0.25</v>
      </c>
      <c r="J31" s="1">
        <v>22.3</v>
      </c>
      <c r="K31" s="1">
        <v>21.7</v>
      </c>
      <c r="L31" s="1">
        <v>34.1</v>
      </c>
      <c r="M31" s="1">
        <v>235.8</v>
      </c>
      <c r="N31" s="1">
        <v>1.75</v>
      </c>
      <c r="O31" s="1">
        <v>0.75</v>
      </c>
      <c r="P31" s="1">
        <v>6.5</v>
      </c>
      <c r="Q31" s="1">
        <v>13.2</v>
      </c>
      <c r="R31" s="1">
        <v>32.200000000000003</v>
      </c>
      <c r="S31" s="1">
        <v>137.19999999999999</v>
      </c>
      <c r="T31" s="1">
        <v>1.06</v>
      </c>
      <c r="U31" s="1">
        <v>4.3</v>
      </c>
      <c r="V31" s="1">
        <v>7.44</v>
      </c>
      <c r="W31" s="1">
        <v>5.81</v>
      </c>
      <c r="X31" s="1">
        <v>45.7</v>
      </c>
      <c r="Y31" s="1">
        <v>1.69</v>
      </c>
      <c r="Z31" s="1">
        <v>40.799999999999997</v>
      </c>
      <c r="AA31" s="1">
        <v>8.4</v>
      </c>
      <c r="AB31" s="1">
        <v>-6.95</v>
      </c>
    </row>
    <row r="32" spans="1:28">
      <c r="A32" s="3">
        <v>31</v>
      </c>
      <c r="B32" s="2" t="s">
        <v>50</v>
      </c>
      <c r="C32" s="1">
        <v>16</v>
      </c>
      <c r="D32" s="1">
        <v>27.6</v>
      </c>
      <c r="E32" s="1">
        <v>377.1</v>
      </c>
      <c r="F32" s="1">
        <v>63</v>
      </c>
      <c r="G32" s="1">
        <v>6</v>
      </c>
      <c r="H32" s="1">
        <v>1.5</v>
      </c>
      <c r="I32" s="1">
        <v>0.63</v>
      </c>
      <c r="J32" s="1">
        <v>20.3</v>
      </c>
      <c r="K32" s="1">
        <v>22.9</v>
      </c>
      <c r="L32" s="1">
        <v>34.299999999999997</v>
      </c>
      <c r="M32" s="1">
        <v>264.39999999999998</v>
      </c>
      <c r="N32" s="1">
        <v>2.13</v>
      </c>
      <c r="O32" s="1">
        <v>0.88</v>
      </c>
      <c r="P32" s="1">
        <v>7.2</v>
      </c>
      <c r="Q32" s="1">
        <v>14.2</v>
      </c>
      <c r="R32" s="1">
        <v>26.3</v>
      </c>
      <c r="S32" s="1">
        <v>112.7</v>
      </c>
      <c r="T32" s="1">
        <v>0.75</v>
      </c>
      <c r="U32" s="1">
        <v>4.3</v>
      </c>
      <c r="V32" s="1">
        <v>4.88</v>
      </c>
      <c r="W32" s="1">
        <v>6.63</v>
      </c>
      <c r="X32" s="1">
        <v>61.1</v>
      </c>
      <c r="Y32" s="1">
        <v>1.25</v>
      </c>
      <c r="Z32" s="1">
        <v>44.6</v>
      </c>
      <c r="AA32" s="1">
        <v>12.4</v>
      </c>
      <c r="AB32" s="1">
        <v>-6.39</v>
      </c>
    </row>
    <row r="33" spans="1:28" ht="30">
      <c r="A33" s="3">
        <v>32</v>
      </c>
      <c r="B33" s="2" t="s">
        <v>39</v>
      </c>
      <c r="C33" s="1">
        <v>16</v>
      </c>
      <c r="D33" s="1">
        <v>28.3</v>
      </c>
      <c r="E33" s="1">
        <v>357.6</v>
      </c>
      <c r="F33" s="1">
        <v>65.099999999999994</v>
      </c>
      <c r="G33" s="1">
        <v>5.5</v>
      </c>
      <c r="H33" s="1">
        <v>0.88</v>
      </c>
      <c r="I33" s="1">
        <v>0.31</v>
      </c>
      <c r="J33" s="1">
        <v>20</v>
      </c>
      <c r="K33" s="1">
        <v>21.4</v>
      </c>
      <c r="L33" s="1">
        <v>33.6</v>
      </c>
      <c r="M33" s="1">
        <v>238.1</v>
      </c>
      <c r="N33" s="1">
        <v>1.81</v>
      </c>
      <c r="O33" s="1">
        <v>0.56000000000000005</v>
      </c>
      <c r="P33" s="1">
        <v>6.8</v>
      </c>
      <c r="Q33" s="1">
        <v>11.9</v>
      </c>
      <c r="R33" s="1">
        <v>30.1</v>
      </c>
      <c r="S33" s="1">
        <v>119.4</v>
      </c>
      <c r="T33" s="1">
        <v>1.06</v>
      </c>
      <c r="U33" s="1">
        <v>4</v>
      </c>
      <c r="V33" s="1">
        <v>5.94</v>
      </c>
      <c r="W33" s="1">
        <v>7.25</v>
      </c>
      <c r="X33" s="1">
        <v>58.8</v>
      </c>
      <c r="Y33" s="1">
        <v>2.19</v>
      </c>
      <c r="Z33" s="1">
        <v>39.6</v>
      </c>
      <c r="AA33" s="1">
        <v>6.6</v>
      </c>
      <c r="AB33" s="1">
        <v>-3.61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33"/>
  <sheetViews>
    <sheetView workbookViewId="0">
      <selection activeCell="B1" sqref="B1:AB1"/>
    </sheetView>
  </sheetViews>
  <sheetFormatPr baseColWidth="10" defaultRowHeight="16"/>
  <sheetData>
    <row r="1" spans="1:28">
      <c r="A1" s="3" t="s">
        <v>70</v>
      </c>
      <c r="B1" s="3" t="s">
        <v>0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11</v>
      </c>
      <c r="M1" s="3" t="s">
        <v>22</v>
      </c>
      <c r="N1" s="3" t="s">
        <v>29</v>
      </c>
      <c r="O1" s="3" t="s">
        <v>30</v>
      </c>
      <c r="P1" s="3" t="s">
        <v>31</v>
      </c>
      <c r="Q1" s="3" t="s">
        <v>27</v>
      </c>
      <c r="R1" s="3" t="s">
        <v>11</v>
      </c>
      <c r="S1" s="3" t="s">
        <v>22</v>
      </c>
      <c r="T1" s="3" t="s">
        <v>29</v>
      </c>
      <c r="U1" s="3" t="s">
        <v>32</v>
      </c>
      <c r="V1" s="3" t="s">
        <v>27</v>
      </c>
      <c r="W1" s="3" t="s">
        <v>33</v>
      </c>
      <c r="X1" s="3" t="s">
        <v>22</v>
      </c>
      <c r="Y1" s="3" t="s">
        <v>34</v>
      </c>
      <c r="Z1" s="3" t="s">
        <v>35</v>
      </c>
      <c r="AA1" s="3" t="s">
        <v>36</v>
      </c>
      <c r="AB1" s="3" t="s">
        <v>37</v>
      </c>
    </row>
    <row r="2" spans="1:28" ht="30">
      <c r="A2" s="3">
        <v>1</v>
      </c>
      <c r="B2" s="2" t="s">
        <v>57</v>
      </c>
      <c r="C2" s="1">
        <v>16</v>
      </c>
      <c r="D2" s="1">
        <v>14.4</v>
      </c>
      <c r="E2" s="1">
        <v>273.60000000000002</v>
      </c>
      <c r="F2" s="1">
        <v>61.9</v>
      </c>
      <c r="G2" s="1">
        <v>4.4000000000000004</v>
      </c>
      <c r="H2" s="1">
        <v>2.44</v>
      </c>
      <c r="I2" s="1">
        <v>0.69</v>
      </c>
      <c r="J2" s="1">
        <v>17.600000000000001</v>
      </c>
      <c r="K2" s="1">
        <v>19.3</v>
      </c>
      <c r="L2" s="1">
        <v>32.799999999999997</v>
      </c>
      <c r="M2" s="1">
        <v>172</v>
      </c>
      <c r="N2" s="1">
        <v>1</v>
      </c>
      <c r="O2" s="1">
        <v>1.75</v>
      </c>
      <c r="P2" s="1">
        <v>4.8</v>
      </c>
      <c r="Q2" s="1">
        <v>9.75</v>
      </c>
      <c r="R2" s="1">
        <v>26.4</v>
      </c>
      <c r="S2" s="1">
        <v>101.6</v>
      </c>
      <c r="T2" s="1">
        <v>0.25</v>
      </c>
      <c r="U2" s="1">
        <v>3.9</v>
      </c>
      <c r="V2" s="1">
        <v>5.19</v>
      </c>
      <c r="W2" s="1">
        <v>6.13</v>
      </c>
      <c r="X2" s="1">
        <v>54.9</v>
      </c>
      <c r="Y2" s="2">
        <v>2.69</v>
      </c>
      <c r="Z2" s="2">
        <v>24.7</v>
      </c>
      <c r="AA2" s="2">
        <v>19.399999999999999</v>
      </c>
      <c r="AB2" s="2">
        <v>8.09</v>
      </c>
    </row>
    <row r="3" spans="1:28" ht="30">
      <c r="A3" s="3">
        <v>2</v>
      </c>
      <c r="B3" s="2" t="s">
        <v>65</v>
      </c>
      <c r="C3" s="1">
        <v>16</v>
      </c>
      <c r="D3" s="1">
        <v>15.1</v>
      </c>
      <c r="E3" s="1">
        <v>301.3</v>
      </c>
      <c r="F3" s="1">
        <v>60.9</v>
      </c>
      <c r="G3" s="1">
        <v>4.9000000000000004</v>
      </c>
      <c r="H3" s="1">
        <v>1.88</v>
      </c>
      <c r="I3" s="1">
        <v>0.63</v>
      </c>
      <c r="J3" s="1">
        <v>17.399999999999999</v>
      </c>
      <c r="K3" s="1">
        <v>23.4</v>
      </c>
      <c r="L3" s="1">
        <v>35.200000000000003</v>
      </c>
      <c r="M3" s="1">
        <v>214.3</v>
      </c>
      <c r="N3" s="1">
        <v>1.06</v>
      </c>
      <c r="O3" s="1">
        <v>1.25</v>
      </c>
      <c r="P3" s="1">
        <v>5.5</v>
      </c>
      <c r="Q3" s="1">
        <v>11.1</v>
      </c>
      <c r="R3" s="1">
        <v>22</v>
      </c>
      <c r="S3" s="1">
        <v>86.9</v>
      </c>
      <c r="T3" s="1">
        <v>0.25</v>
      </c>
      <c r="U3" s="1">
        <v>4</v>
      </c>
      <c r="V3" s="1">
        <v>4.38</v>
      </c>
      <c r="W3" s="1">
        <v>5.25</v>
      </c>
      <c r="X3" s="1">
        <v>47.1</v>
      </c>
      <c r="Y3" s="2">
        <v>1.88</v>
      </c>
      <c r="Z3" s="2">
        <v>28.7</v>
      </c>
      <c r="AA3" s="2">
        <v>16.3</v>
      </c>
      <c r="AB3" s="2">
        <v>3.84</v>
      </c>
    </row>
    <row r="4" spans="1:28" ht="30">
      <c r="A4" s="3">
        <v>3</v>
      </c>
      <c r="B4" s="2" t="s">
        <v>52</v>
      </c>
      <c r="C4" s="1">
        <v>16</v>
      </c>
      <c r="D4" s="1">
        <v>17</v>
      </c>
      <c r="E4" s="1">
        <v>316.89999999999998</v>
      </c>
      <c r="F4" s="1">
        <v>63.8</v>
      </c>
      <c r="G4" s="1">
        <v>5</v>
      </c>
      <c r="H4" s="1">
        <v>1.88</v>
      </c>
      <c r="I4" s="1">
        <v>0.75</v>
      </c>
      <c r="J4" s="1">
        <v>17.8</v>
      </c>
      <c r="K4" s="1">
        <v>21.6</v>
      </c>
      <c r="L4" s="1">
        <v>36.6</v>
      </c>
      <c r="M4" s="1">
        <v>221</v>
      </c>
      <c r="N4" s="1">
        <v>1.19</v>
      </c>
      <c r="O4" s="1">
        <v>1.1299999999999999</v>
      </c>
      <c r="P4" s="1">
        <v>5.7</v>
      </c>
      <c r="Q4" s="1">
        <v>11.3</v>
      </c>
      <c r="R4" s="1">
        <v>24.8</v>
      </c>
      <c r="S4" s="1">
        <v>95.9</v>
      </c>
      <c r="T4" s="1">
        <v>0.69</v>
      </c>
      <c r="U4" s="1">
        <v>3.9</v>
      </c>
      <c r="V4" s="1">
        <v>4.8099999999999996</v>
      </c>
      <c r="W4" s="1">
        <v>6</v>
      </c>
      <c r="X4" s="1">
        <v>54.9</v>
      </c>
      <c r="Y4" s="2">
        <v>1.63</v>
      </c>
      <c r="Z4" s="2">
        <v>26.2</v>
      </c>
      <c r="AA4" s="2">
        <v>13.1</v>
      </c>
      <c r="AB4" s="2">
        <v>4.2</v>
      </c>
    </row>
    <row r="5" spans="1:28" ht="30">
      <c r="A5" s="3">
        <v>4</v>
      </c>
      <c r="B5" s="2" t="s">
        <v>68</v>
      </c>
      <c r="C5" s="1">
        <v>16</v>
      </c>
      <c r="D5" s="1">
        <v>19</v>
      </c>
      <c r="E5" s="1">
        <v>305.7</v>
      </c>
      <c r="F5" s="1">
        <v>58.9</v>
      </c>
      <c r="G5" s="1">
        <v>5.2</v>
      </c>
      <c r="H5" s="1">
        <v>1.19</v>
      </c>
      <c r="I5" s="1">
        <v>0.44</v>
      </c>
      <c r="J5" s="1">
        <v>17.100000000000001</v>
      </c>
      <c r="K5" s="1">
        <v>19</v>
      </c>
      <c r="L5" s="1">
        <v>31.7</v>
      </c>
      <c r="M5" s="1">
        <v>194.1</v>
      </c>
      <c r="N5" s="1">
        <v>1.25</v>
      </c>
      <c r="O5" s="1">
        <v>0.75</v>
      </c>
      <c r="P5" s="1">
        <v>5.6</v>
      </c>
      <c r="Q5" s="1">
        <v>10.5</v>
      </c>
      <c r="R5" s="1">
        <v>24.2</v>
      </c>
      <c r="S5" s="1">
        <v>111.6</v>
      </c>
      <c r="T5" s="1">
        <v>0.69</v>
      </c>
      <c r="U5" s="1">
        <v>4.5999999999999996</v>
      </c>
      <c r="V5" s="1">
        <v>5.13</v>
      </c>
      <c r="W5" s="1">
        <v>5.69</v>
      </c>
      <c r="X5" s="1">
        <v>46.9</v>
      </c>
      <c r="Y5" s="2">
        <v>1.5</v>
      </c>
      <c r="Z5" s="2">
        <v>30.4</v>
      </c>
      <c r="AA5" s="2">
        <v>10.5</v>
      </c>
      <c r="AB5" s="2">
        <v>-0.95</v>
      </c>
    </row>
    <row r="6" spans="1:28" ht="30">
      <c r="A6" s="3">
        <v>5</v>
      </c>
      <c r="B6" s="2" t="s">
        <v>53</v>
      </c>
      <c r="C6" s="1">
        <v>16</v>
      </c>
      <c r="D6" s="1">
        <v>19.100000000000001</v>
      </c>
      <c r="E6" s="1">
        <v>305.5</v>
      </c>
      <c r="F6" s="1">
        <v>65.099999999999994</v>
      </c>
      <c r="G6" s="1">
        <v>4.7</v>
      </c>
      <c r="H6" s="1">
        <v>1.94</v>
      </c>
      <c r="I6" s="1">
        <v>0.69</v>
      </c>
      <c r="J6" s="1">
        <v>17.600000000000001</v>
      </c>
      <c r="K6" s="1">
        <v>22.6</v>
      </c>
      <c r="L6" s="1">
        <v>38.4</v>
      </c>
      <c r="M6" s="1">
        <v>209</v>
      </c>
      <c r="N6" s="1">
        <v>1.38</v>
      </c>
      <c r="O6" s="1">
        <v>1.25</v>
      </c>
      <c r="P6" s="1">
        <v>5.0999999999999996</v>
      </c>
      <c r="Q6" s="1">
        <v>11.1</v>
      </c>
      <c r="R6" s="1">
        <v>24.1</v>
      </c>
      <c r="S6" s="1">
        <v>96.5</v>
      </c>
      <c r="T6" s="1">
        <v>0.38</v>
      </c>
      <c r="U6" s="1">
        <v>4</v>
      </c>
      <c r="V6" s="1">
        <v>4.5</v>
      </c>
      <c r="W6" s="1">
        <v>4.3099999999999996</v>
      </c>
      <c r="X6" s="1">
        <v>43.3</v>
      </c>
      <c r="Y6" s="2">
        <v>2</v>
      </c>
      <c r="Z6" s="2">
        <v>27.4</v>
      </c>
      <c r="AA6" s="2">
        <v>15.2</v>
      </c>
      <c r="AB6" s="2">
        <v>5.81</v>
      </c>
    </row>
    <row r="7" spans="1:28" ht="30">
      <c r="A7" s="3">
        <v>6</v>
      </c>
      <c r="B7" s="2" t="s">
        <v>69</v>
      </c>
      <c r="C7" s="1">
        <v>16</v>
      </c>
      <c r="D7" s="1">
        <v>19.100000000000001</v>
      </c>
      <c r="E7" s="1">
        <v>367.8</v>
      </c>
      <c r="F7" s="1">
        <v>66.7</v>
      </c>
      <c r="G7" s="1">
        <v>5.5</v>
      </c>
      <c r="H7" s="1">
        <v>2.25</v>
      </c>
      <c r="I7" s="1">
        <v>0.94</v>
      </c>
      <c r="J7" s="1">
        <v>18.899999999999999</v>
      </c>
      <c r="K7" s="1">
        <v>20.9</v>
      </c>
      <c r="L7" s="1">
        <v>37</v>
      </c>
      <c r="M7" s="1">
        <v>247.6</v>
      </c>
      <c r="N7" s="1">
        <v>1.56</v>
      </c>
      <c r="O7" s="1">
        <v>1.31</v>
      </c>
      <c r="P7" s="1">
        <v>6.2</v>
      </c>
      <c r="Q7" s="1">
        <v>11.8</v>
      </c>
      <c r="R7" s="1">
        <v>26.8</v>
      </c>
      <c r="S7" s="1">
        <v>120.2</v>
      </c>
      <c r="T7" s="1">
        <v>0.56000000000000005</v>
      </c>
      <c r="U7" s="1">
        <v>4.5</v>
      </c>
      <c r="V7" s="1">
        <v>5.5</v>
      </c>
      <c r="W7" s="1">
        <v>7</v>
      </c>
      <c r="X7" s="1">
        <v>53.3</v>
      </c>
      <c r="Y7" s="2">
        <v>1.63</v>
      </c>
      <c r="Z7" s="2">
        <v>27.5</v>
      </c>
      <c r="AA7" s="2">
        <v>15.7</v>
      </c>
      <c r="AB7" s="2">
        <v>1.65</v>
      </c>
    </row>
    <row r="8" spans="1:28" ht="30">
      <c r="A8" s="3">
        <v>7</v>
      </c>
      <c r="B8" s="2" t="s">
        <v>55</v>
      </c>
      <c r="C8" s="1">
        <v>16</v>
      </c>
      <c r="D8" s="1">
        <v>20.3</v>
      </c>
      <c r="E8" s="1">
        <v>317.39999999999998</v>
      </c>
      <c r="F8" s="1">
        <v>65.099999999999994</v>
      </c>
      <c r="G8" s="1">
        <v>4.9000000000000004</v>
      </c>
      <c r="H8" s="1">
        <v>1.88</v>
      </c>
      <c r="I8" s="1">
        <v>0.63</v>
      </c>
      <c r="J8" s="1">
        <v>19.3</v>
      </c>
      <c r="K8" s="1">
        <v>22.9</v>
      </c>
      <c r="L8" s="1">
        <v>39.1</v>
      </c>
      <c r="M8" s="1">
        <v>233</v>
      </c>
      <c r="N8" s="1">
        <v>1.81</v>
      </c>
      <c r="O8" s="1">
        <v>1.25</v>
      </c>
      <c r="P8" s="1">
        <v>5.5</v>
      </c>
      <c r="Q8" s="1">
        <v>13</v>
      </c>
      <c r="R8" s="1">
        <v>23.1</v>
      </c>
      <c r="S8" s="1">
        <v>84.4</v>
      </c>
      <c r="T8" s="1">
        <v>0.31</v>
      </c>
      <c r="U8" s="1">
        <v>3.7</v>
      </c>
      <c r="V8" s="1">
        <v>4.25</v>
      </c>
      <c r="W8" s="1">
        <v>6.94</v>
      </c>
      <c r="X8" s="1">
        <v>60</v>
      </c>
      <c r="Y8" s="2">
        <v>2.06</v>
      </c>
      <c r="Z8" s="2">
        <v>28.9</v>
      </c>
      <c r="AA8" s="2">
        <v>13.7</v>
      </c>
      <c r="AB8" s="2">
        <v>4.05</v>
      </c>
    </row>
    <row r="9" spans="1:28" ht="30">
      <c r="A9" s="3">
        <v>8</v>
      </c>
      <c r="B9" s="2" t="s">
        <v>64</v>
      </c>
      <c r="C9" s="1">
        <v>16</v>
      </c>
      <c r="D9" s="1">
        <v>20.9</v>
      </c>
      <c r="E9" s="1">
        <v>359.4</v>
      </c>
      <c r="F9" s="1">
        <v>69.099999999999994</v>
      </c>
      <c r="G9" s="1">
        <v>5.2</v>
      </c>
      <c r="H9" s="1">
        <v>1.5</v>
      </c>
      <c r="I9" s="1">
        <v>0.38</v>
      </c>
      <c r="J9" s="1">
        <v>20.399999999999999</v>
      </c>
      <c r="K9" s="1">
        <v>21.5</v>
      </c>
      <c r="L9" s="1">
        <v>36.299999999999997</v>
      </c>
      <c r="M9" s="1">
        <v>234.5</v>
      </c>
      <c r="N9" s="1">
        <v>1.06</v>
      </c>
      <c r="O9" s="1">
        <v>1.1299999999999999</v>
      </c>
      <c r="P9" s="1">
        <v>6</v>
      </c>
      <c r="Q9" s="1">
        <v>12</v>
      </c>
      <c r="R9" s="1">
        <v>30.3</v>
      </c>
      <c r="S9" s="1">
        <v>124.9</v>
      </c>
      <c r="T9" s="1">
        <v>0.88</v>
      </c>
      <c r="U9" s="1">
        <v>4.0999999999999996</v>
      </c>
      <c r="V9" s="1">
        <v>7.13</v>
      </c>
      <c r="W9" s="1">
        <v>5.94</v>
      </c>
      <c r="X9" s="1">
        <v>46.8</v>
      </c>
      <c r="Y9" s="2">
        <v>1.31</v>
      </c>
      <c r="Z9" s="2">
        <v>33.5</v>
      </c>
      <c r="AA9" s="2">
        <v>11.9</v>
      </c>
      <c r="AB9" s="2">
        <v>-1.32</v>
      </c>
    </row>
    <row r="10" spans="1:28" ht="30">
      <c r="A10" s="3">
        <v>9</v>
      </c>
      <c r="B10" s="2" t="s">
        <v>42</v>
      </c>
      <c r="C10" s="1">
        <v>16</v>
      </c>
      <c r="D10" s="1">
        <v>21</v>
      </c>
      <c r="E10" s="1">
        <v>357.1</v>
      </c>
      <c r="F10" s="1">
        <v>64.099999999999994</v>
      </c>
      <c r="G10" s="1">
        <v>5.6</v>
      </c>
      <c r="H10" s="1">
        <v>1.69</v>
      </c>
      <c r="I10" s="1">
        <v>0.75</v>
      </c>
      <c r="J10" s="1">
        <v>19.899999999999999</v>
      </c>
      <c r="K10" s="1">
        <v>20.3</v>
      </c>
      <c r="L10" s="1">
        <v>33.5</v>
      </c>
      <c r="M10" s="1">
        <v>231.9</v>
      </c>
      <c r="N10" s="1">
        <v>1.31</v>
      </c>
      <c r="O10" s="1">
        <v>0.94</v>
      </c>
      <c r="P10" s="1">
        <v>6.4</v>
      </c>
      <c r="Q10" s="1">
        <v>11.9</v>
      </c>
      <c r="R10" s="1">
        <v>28</v>
      </c>
      <c r="S10" s="1">
        <v>125.1</v>
      </c>
      <c r="T10" s="1">
        <v>0.88</v>
      </c>
      <c r="U10" s="1">
        <v>4.5</v>
      </c>
      <c r="V10" s="1">
        <v>6.31</v>
      </c>
      <c r="W10" s="1">
        <v>7</v>
      </c>
      <c r="X10" s="1">
        <v>61.9</v>
      </c>
      <c r="Y10" s="2">
        <v>1.69</v>
      </c>
      <c r="Z10" s="2">
        <v>31.7</v>
      </c>
      <c r="AA10" s="2">
        <v>13.7</v>
      </c>
      <c r="AB10" s="2">
        <v>-5.16</v>
      </c>
    </row>
    <row r="11" spans="1:28" ht="30">
      <c r="A11" s="3">
        <v>10</v>
      </c>
      <c r="B11" s="2" t="s">
        <v>49</v>
      </c>
      <c r="C11" s="1">
        <v>16</v>
      </c>
      <c r="D11" s="1">
        <v>21.1</v>
      </c>
      <c r="E11" s="1">
        <v>373.1</v>
      </c>
      <c r="F11" s="1">
        <v>69.900000000000006</v>
      </c>
      <c r="G11" s="1">
        <v>5.3</v>
      </c>
      <c r="H11" s="1">
        <v>1.81</v>
      </c>
      <c r="I11" s="1">
        <v>0.75</v>
      </c>
      <c r="J11" s="1">
        <v>21.1</v>
      </c>
      <c r="K11" s="1">
        <v>21</v>
      </c>
      <c r="L11" s="1">
        <v>36.799999999999997</v>
      </c>
      <c r="M11" s="1">
        <v>239</v>
      </c>
      <c r="N11" s="1">
        <v>1.56</v>
      </c>
      <c r="O11" s="1">
        <v>1.06</v>
      </c>
      <c r="P11" s="1">
        <v>6</v>
      </c>
      <c r="Q11" s="1">
        <v>13</v>
      </c>
      <c r="R11" s="1">
        <v>30.1</v>
      </c>
      <c r="S11" s="1">
        <v>134.1</v>
      </c>
      <c r="T11" s="1">
        <v>0.69</v>
      </c>
      <c r="U11" s="1">
        <v>4.5</v>
      </c>
      <c r="V11" s="1">
        <v>6.88</v>
      </c>
      <c r="W11" s="1">
        <v>6.88</v>
      </c>
      <c r="X11" s="1">
        <v>59.4</v>
      </c>
      <c r="Y11" s="2">
        <v>1.25</v>
      </c>
      <c r="Z11" s="2">
        <v>29.6</v>
      </c>
      <c r="AA11" s="2">
        <v>13.3</v>
      </c>
      <c r="AB11" s="2">
        <v>-2.67</v>
      </c>
    </row>
    <row r="12" spans="1:28" ht="30">
      <c r="A12" s="3">
        <v>11</v>
      </c>
      <c r="B12" s="2" t="s">
        <v>71</v>
      </c>
      <c r="C12" s="1">
        <v>16</v>
      </c>
      <c r="D12" s="1">
        <v>21.8</v>
      </c>
      <c r="E12" s="1">
        <v>366.5</v>
      </c>
      <c r="F12" s="1">
        <v>59.9</v>
      </c>
      <c r="G12" s="1">
        <v>6.1</v>
      </c>
      <c r="H12" s="1">
        <v>1.06</v>
      </c>
      <c r="I12" s="1">
        <v>0.38</v>
      </c>
      <c r="J12" s="1">
        <v>20.399999999999999</v>
      </c>
      <c r="K12" s="1">
        <v>22.8</v>
      </c>
      <c r="L12" s="1">
        <v>34.299999999999997</v>
      </c>
      <c r="M12" s="1">
        <v>258.7</v>
      </c>
      <c r="N12" s="1">
        <v>1.44</v>
      </c>
      <c r="O12" s="1">
        <v>0.69</v>
      </c>
      <c r="P12" s="1">
        <v>7.1</v>
      </c>
      <c r="Q12" s="1">
        <v>13</v>
      </c>
      <c r="R12" s="1">
        <v>23.5</v>
      </c>
      <c r="S12" s="1">
        <v>107.8</v>
      </c>
      <c r="T12" s="1">
        <v>0.88</v>
      </c>
      <c r="U12" s="1">
        <v>4.5999999999999996</v>
      </c>
      <c r="V12" s="1">
        <v>6.13</v>
      </c>
      <c r="W12" s="1">
        <v>6.25</v>
      </c>
      <c r="X12" s="1">
        <v>53.1</v>
      </c>
      <c r="Y12" s="2">
        <v>1.31</v>
      </c>
      <c r="Z12" s="2">
        <v>36.1</v>
      </c>
      <c r="AA12" s="2">
        <v>9.6</v>
      </c>
      <c r="AB12" s="2">
        <v>-7.51</v>
      </c>
    </row>
    <row r="13" spans="1:28" ht="30">
      <c r="A13" s="3">
        <v>12</v>
      </c>
      <c r="B13" s="2" t="s">
        <v>40</v>
      </c>
      <c r="C13" s="1">
        <v>16</v>
      </c>
      <c r="D13" s="1">
        <v>22</v>
      </c>
      <c r="E13" s="1">
        <v>335.5</v>
      </c>
      <c r="F13" s="1">
        <v>64.5</v>
      </c>
      <c r="G13" s="1">
        <v>5.2</v>
      </c>
      <c r="H13" s="1">
        <v>1.5</v>
      </c>
      <c r="I13" s="1">
        <v>0.5</v>
      </c>
      <c r="J13" s="1">
        <v>17.8</v>
      </c>
      <c r="K13" s="1">
        <v>19.600000000000001</v>
      </c>
      <c r="L13" s="1">
        <v>34.5</v>
      </c>
      <c r="M13" s="1">
        <v>230.1</v>
      </c>
      <c r="N13" s="1">
        <v>1.56</v>
      </c>
      <c r="O13" s="1">
        <v>1</v>
      </c>
      <c r="P13" s="1">
        <v>6.2</v>
      </c>
      <c r="Q13" s="1">
        <v>11</v>
      </c>
      <c r="R13" s="1">
        <v>27.5</v>
      </c>
      <c r="S13" s="1">
        <v>105.4</v>
      </c>
      <c r="T13" s="1">
        <v>0.44</v>
      </c>
      <c r="U13" s="1">
        <v>3.8</v>
      </c>
      <c r="V13" s="1">
        <v>4.9400000000000004</v>
      </c>
      <c r="W13" s="1">
        <v>7.88</v>
      </c>
      <c r="X13" s="1">
        <v>74.8</v>
      </c>
      <c r="Y13" s="2">
        <v>1.81</v>
      </c>
      <c r="Z13" s="2">
        <v>31.4</v>
      </c>
      <c r="AA13" s="2">
        <v>10.3</v>
      </c>
      <c r="AB13" s="2">
        <v>1.36</v>
      </c>
    </row>
    <row r="14" spans="1:28">
      <c r="A14" s="3">
        <v>13</v>
      </c>
      <c r="B14" s="2" t="s">
        <v>72</v>
      </c>
      <c r="C14" s="1">
        <v>16</v>
      </c>
      <c r="D14" s="1">
        <v>22.8</v>
      </c>
      <c r="E14" s="1">
        <v>345</v>
      </c>
      <c r="F14" s="1">
        <v>63.4</v>
      </c>
      <c r="G14" s="1">
        <v>5.4</v>
      </c>
      <c r="H14" s="1">
        <v>1.81</v>
      </c>
      <c r="I14" s="1">
        <v>0.94</v>
      </c>
      <c r="J14" s="1">
        <v>21.1</v>
      </c>
      <c r="K14" s="1">
        <v>22.2</v>
      </c>
      <c r="L14" s="1">
        <v>32.6</v>
      </c>
      <c r="M14" s="1">
        <v>242.1</v>
      </c>
      <c r="N14" s="1">
        <v>1.31</v>
      </c>
      <c r="O14" s="1">
        <v>0.88</v>
      </c>
      <c r="P14" s="1">
        <v>6.7</v>
      </c>
      <c r="Q14" s="1">
        <v>12.7</v>
      </c>
      <c r="R14" s="1">
        <v>27.5</v>
      </c>
      <c r="S14" s="1">
        <v>102.9</v>
      </c>
      <c r="T14" s="1">
        <v>1.1299999999999999</v>
      </c>
      <c r="U14" s="1">
        <v>3.7</v>
      </c>
      <c r="V14" s="1">
        <v>5.44</v>
      </c>
      <c r="W14" s="1">
        <v>6.56</v>
      </c>
      <c r="X14" s="1">
        <v>61.1</v>
      </c>
      <c r="Y14" s="2">
        <v>2.94</v>
      </c>
      <c r="Z14" s="2">
        <v>31</v>
      </c>
      <c r="AA14" s="2">
        <v>14.7</v>
      </c>
      <c r="AB14" s="2">
        <v>-2.0299999999999998</v>
      </c>
    </row>
    <row r="15" spans="1:28" ht="30">
      <c r="A15" s="3">
        <v>14</v>
      </c>
      <c r="B15" s="2" t="s">
        <v>51</v>
      </c>
      <c r="C15" s="1">
        <v>16</v>
      </c>
      <c r="D15" s="1">
        <v>23.1</v>
      </c>
      <c r="E15" s="1">
        <v>337.2</v>
      </c>
      <c r="F15" s="1">
        <v>64.8</v>
      </c>
      <c r="G15" s="1">
        <v>5.2</v>
      </c>
      <c r="H15" s="1">
        <v>1.25</v>
      </c>
      <c r="I15" s="1">
        <v>0.63</v>
      </c>
      <c r="J15" s="1">
        <v>18.899999999999999</v>
      </c>
      <c r="K15" s="1">
        <v>20.6</v>
      </c>
      <c r="L15" s="1">
        <v>35.6</v>
      </c>
      <c r="M15" s="1">
        <v>221.6</v>
      </c>
      <c r="N15" s="1">
        <v>1.31</v>
      </c>
      <c r="O15" s="1">
        <v>0.63</v>
      </c>
      <c r="P15" s="1">
        <v>5.9</v>
      </c>
      <c r="Q15" s="1">
        <v>10.9</v>
      </c>
      <c r="R15" s="1">
        <v>27.1</v>
      </c>
      <c r="S15" s="1">
        <v>115.6</v>
      </c>
      <c r="T15" s="1">
        <v>1.1299999999999999</v>
      </c>
      <c r="U15" s="1">
        <v>4.3</v>
      </c>
      <c r="V15" s="1">
        <v>6.63</v>
      </c>
      <c r="W15" s="1">
        <v>5.75</v>
      </c>
      <c r="X15" s="1">
        <v>49.9</v>
      </c>
      <c r="Y15" s="2">
        <v>1.44</v>
      </c>
      <c r="Z15" s="2">
        <v>35.299999999999997</v>
      </c>
      <c r="AA15" s="2">
        <v>10.5</v>
      </c>
      <c r="AB15" s="2">
        <v>0.69</v>
      </c>
    </row>
    <row r="16" spans="1:28">
      <c r="A16" s="3">
        <v>15</v>
      </c>
      <c r="B16" s="2" t="s">
        <v>41</v>
      </c>
      <c r="C16" s="1">
        <v>16</v>
      </c>
      <c r="D16" s="1">
        <v>23.5</v>
      </c>
      <c r="E16" s="1">
        <v>346.6</v>
      </c>
      <c r="F16" s="1">
        <v>61.4</v>
      </c>
      <c r="G16" s="1">
        <v>5.6</v>
      </c>
      <c r="H16" s="1">
        <v>1.38</v>
      </c>
      <c r="I16" s="1">
        <v>0.44</v>
      </c>
      <c r="J16" s="1">
        <v>18.100000000000001</v>
      </c>
      <c r="K16" s="1">
        <v>21.1</v>
      </c>
      <c r="L16" s="1">
        <v>35.799999999999997</v>
      </c>
      <c r="M16" s="1">
        <v>246.9</v>
      </c>
      <c r="N16" s="1">
        <v>1.5</v>
      </c>
      <c r="O16" s="1">
        <v>0.94</v>
      </c>
      <c r="P16" s="1">
        <v>6.5</v>
      </c>
      <c r="Q16" s="1">
        <v>12.3</v>
      </c>
      <c r="R16" s="1">
        <v>23.6</v>
      </c>
      <c r="S16" s="1">
        <v>99.8</v>
      </c>
      <c r="T16" s="1">
        <v>0.63</v>
      </c>
      <c r="U16" s="1">
        <v>4.2</v>
      </c>
      <c r="V16" s="1">
        <v>3.88</v>
      </c>
      <c r="W16" s="1">
        <v>5.44</v>
      </c>
      <c r="X16" s="1">
        <v>42.6</v>
      </c>
      <c r="Y16" s="2">
        <v>1.94</v>
      </c>
      <c r="Z16" s="2">
        <v>35.700000000000003</v>
      </c>
      <c r="AA16" s="2">
        <v>11.1</v>
      </c>
      <c r="AB16" s="2">
        <v>-1.56</v>
      </c>
    </row>
    <row r="17" spans="1:28" ht="30">
      <c r="A17" s="3">
        <v>16</v>
      </c>
      <c r="B17" s="2" t="s">
        <v>47</v>
      </c>
      <c r="C17" s="1">
        <v>16</v>
      </c>
      <c r="D17" s="1">
        <v>23.8</v>
      </c>
      <c r="E17" s="1">
        <v>337.9</v>
      </c>
      <c r="F17" s="1">
        <v>64.2</v>
      </c>
      <c r="G17" s="1">
        <v>5.3</v>
      </c>
      <c r="H17" s="1">
        <v>1.56</v>
      </c>
      <c r="I17" s="1">
        <v>0.75</v>
      </c>
      <c r="J17" s="1">
        <v>20.6</v>
      </c>
      <c r="K17" s="1">
        <v>21.5</v>
      </c>
      <c r="L17" s="1">
        <v>34.1</v>
      </c>
      <c r="M17" s="1">
        <v>225.8</v>
      </c>
      <c r="N17" s="1">
        <v>0.94</v>
      </c>
      <c r="O17" s="1">
        <v>0.81</v>
      </c>
      <c r="P17" s="1">
        <v>6.2</v>
      </c>
      <c r="Q17" s="1">
        <v>11.9</v>
      </c>
      <c r="R17" s="1">
        <v>27.9</v>
      </c>
      <c r="S17" s="1">
        <v>112.2</v>
      </c>
      <c r="T17" s="1">
        <v>1.31</v>
      </c>
      <c r="U17" s="1">
        <v>4</v>
      </c>
      <c r="V17" s="1">
        <v>6.75</v>
      </c>
      <c r="W17" s="1">
        <v>5.94</v>
      </c>
      <c r="X17" s="1">
        <v>48.7</v>
      </c>
      <c r="Y17" s="2">
        <v>1.88</v>
      </c>
      <c r="Z17" s="2">
        <v>35.799999999999997</v>
      </c>
      <c r="AA17" s="2">
        <v>13.2</v>
      </c>
      <c r="AB17" s="2">
        <v>-1.6</v>
      </c>
    </row>
    <row r="18" spans="1:28" ht="30">
      <c r="A18" s="3">
        <v>17</v>
      </c>
      <c r="B18" s="2" t="s">
        <v>58</v>
      </c>
      <c r="C18" s="1">
        <v>16</v>
      </c>
      <c r="D18" s="1">
        <v>23.9</v>
      </c>
      <c r="E18" s="1">
        <v>394</v>
      </c>
      <c r="F18" s="1">
        <v>71.900000000000006</v>
      </c>
      <c r="G18" s="1">
        <v>5.5</v>
      </c>
      <c r="H18" s="1">
        <v>1.94</v>
      </c>
      <c r="I18" s="1">
        <v>0.75</v>
      </c>
      <c r="J18" s="1">
        <v>23</v>
      </c>
      <c r="K18" s="1">
        <v>25.5</v>
      </c>
      <c r="L18" s="1">
        <v>41.9</v>
      </c>
      <c r="M18" s="1">
        <v>289.8</v>
      </c>
      <c r="N18" s="1">
        <v>1.56</v>
      </c>
      <c r="O18" s="1">
        <v>1.19</v>
      </c>
      <c r="P18" s="1">
        <v>6.6</v>
      </c>
      <c r="Q18" s="1">
        <v>14.9</v>
      </c>
      <c r="R18" s="1">
        <v>27.7</v>
      </c>
      <c r="S18" s="1">
        <v>104.3</v>
      </c>
      <c r="T18" s="1">
        <v>0.75</v>
      </c>
      <c r="U18" s="1">
        <v>3.8</v>
      </c>
      <c r="V18" s="1">
        <v>6.25</v>
      </c>
      <c r="W18" s="1">
        <v>6.63</v>
      </c>
      <c r="X18" s="1">
        <v>53.4</v>
      </c>
      <c r="Y18" s="2">
        <v>1.81</v>
      </c>
      <c r="Z18" s="2">
        <v>32.700000000000003</v>
      </c>
      <c r="AA18" s="2">
        <v>15.3</v>
      </c>
      <c r="AB18" s="2">
        <v>-2.2200000000000002</v>
      </c>
    </row>
    <row r="19" spans="1:28" ht="30">
      <c r="A19" s="3">
        <v>18</v>
      </c>
      <c r="B19" s="2" t="s">
        <v>61</v>
      </c>
      <c r="C19" s="1">
        <v>16</v>
      </c>
      <c r="D19" s="1">
        <v>23.9</v>
      </c>
      <c r="E19" s="1">
        <v>332.3</v>
      </c>
      <c r="F19" s="1">
        <v>68.099999999999994</v>
      </c>
      <c r="G19" s="1">
        <v>4.9000000000000004</v>
      </c>
      <c r="H19" s="1">
        <v>1.81</v>
      </c>
      <c r="I19" s="1">
        <v>0.75</v>
      </c>
      <c r="J19" s="1">
        <v>20.399999999999999</v>
      </c>
      <c r="K19" s="1">
        <v>22.6</v>
      </c>
      <c r="L19" s="1">
        <v>37.6</v>
      </c>
      <c r="M19" s="1">
        <v>223.3</v>
      </c>
      <c r="N19" s="1">
        <v>1.31</v>
      </c>
      <c r="O19" s="1">
        <v>1.06</v>
      </c>
      <c r="P19" s="1">
        <v>5.6</v>
      </c>
      <c r="Q19" s="1">
        <v>12.4</v>
      </c>
      <c r="R19" s="1">
        <v>28.4</v>
      </c>
      <c r="S19" s="1">
        <v>108.9</v>
      </c>
      <c r="T19" s="1">
        <v>0.75</v>
      </c>
      <c r="U19" s="1">
        <v>3.8</v>
      </c>
      <c r="V19" s="1">
        <v>6.31</v>
      </c>
      <c r="W19" s="1">
        <v>6.56</v>
      </c>
      <c r="X19" s="1">
        <v>56.5</v>
      </c>
      <c r="Y19" s="2">
        <v>1.75</v>
      </c>
      <c r="Z19" s="2">
        <v>31</v>
      </c>
      <c r="AA19" s="2">
        <v>13</v>
      </c>
      <c r="AB19" s="2">
        <v>3.75</v>
      </c>
    </row>
    <row r="20" spans="1:28">
      <c r="A20" s="3">
        <v>19</v>
      </c>
      <c r="B20" s="2" t="s">
        <v>63</v>
      </c>
      <c r="C20" s="1">
        <v>16</v>
      </c>
      <c r="D20" s="1">
        <v>24.2</v>
      </c>
      <c r="E20" s="1">
        <v>334.9</v>
      </c>
      <c r="F20" s="1">
        <v>65.5</v>
      </c>
      <c r="G20" s="1">
        <v>5.0999999999999996</v>
      </c>
      <c r="H20" s="1">
        <v>0.94</v>
      </c>
      <c r="I20" s="1">
        <v>0.13</v>
      </c>
      <c r="J20" s="1">
        <v>18.3</v>
      </c>
      <c r="K20" s="1">
        <v>21.6</v>
      </c>
      <c r="L20" s="1">
        <v>36.6</v>
      </c>
      <c r="M20" s="1">
        <v>246.7</v>
      </c>
      <c r="N20" s="1">
        <v>1.63</v>
      </c>
      <c r="O20" s="1">
        <v>0.81</v>
      </c>
      <c r="P20" s="1">
        <v>6.3</v>
      </c>
      <c r="Q20" s="1">
        <v>12.4</v>
      </c>
      <c r="R20" s="1">
        <v>26.3</v>
      </c>
      <c r="S20" s="1">
        <v>88.3</v>
      </c>
      <c r="T20" s="1">
        <v>0.56000000000000005</v>
      </c>
      <c r="U20" s="1">
        <v>3.4</v>
      </c>
      <c r="V20" s="1">
        <v>4.25</v>
      </c>
      <c r="W20" s="1">
        <v>5.75</v>
      </c>
      <c r="X20" s="1">
        <v>52.1</v>
      </c>
      <c r="Y20" s="2">
        <v>1.69</v>
      </c>
      <c r="Z20" s="2">
        <v>35.4</v>
      </c>
      <c r="AA20" s="2">
        <v>7.3</v>
      </c>
      <c r="AB20" s="2">
        <v>-0.95</v>
      </c>
    </row>
    <row r="21" spans="1:28">
      <c r="A21" s="3">
        <v>20</v>
      </c>
      <c r="B21" s="2" t="s">
        <v>62</v>
      </c>
      <c r="C21" s="1">
        <v>16</v>
      </c>
      <c r="D21" s="1">
        <v>24.3</v>
      </c>
      <c r="E21" s="1">
        <v>333.4</v>
      </c>
      <c r="F21" s="1">
        <v>68.099999999999994</v>
      </c>
      <c r="G21" s="1">
        <v>4.9000000000000004</v>
      </c>
      <c r="H21" s="1">
        <v>1.88</v>
      </c>
      <c r="I21" s="1">
        <v>0.44</v>
      </c>
      <c r="J21" s="1">
        <v>19.3</v>
      </c>
      <c r="K21" s="1">
        <v>19.399999999999999</v>
      </c>
      <c r="L21" s="1">
        <v>35.1</v>
      </c>
      <c r="M21" s="1">
        <v>204.4</v>
      </c>
      <c r="N21" s="1">
        <v>1.75</v>
      </c>
      <c r="O21" s="1">
        <v>1.44</v>
      </c>
      <c r="P21" s="1">
        <v>5.3</v>
      </c>
      <c r="Q21" s="1">
        <v>10.6</v>
      </c>
      <c r="R21" s="1">
        <v>29.4</v>
      </c>
      <c r="S21" s="1">
        <v>128.9</v>
      </c>
      <c r="T21" s="1">
        <v>0.63</v>
      </c>
      <c r="U21" s="1">
        <v>4.4000000000000004</v>
      </c>
      <c r="V21" s="1">
        <v>6.13</v>
      </c>
      <c r="W21" s="1">
        <v>6.75</v>
      </c>
      <c r="X21" s="1">
        <v>58.2</v>
      </c>
      <c r="Y21" s="2">
        <v>2.5</v>
      </c>
      <c r="Z21" s="2">
        <v>32.200000000000003</v>
      </c>
      <c r="AA21" s="2">
        <v>14</v>
      </c>
      <c r="AB21" s="2">
        <v>2.7</v>
      </c>
    </row>
    <row r="22" spans="1:28" ht="30">
      <c r="A22" s="3">
        <v>21</v>
      </c>
      <c r="B22" s="2" t="s">
        <v>66</v>
      </c>
      <c r="C22" s="1">
        <v>16</v>
      </c>
      <c r="D22" s="1">
        <v>24.3</v>
      </c>
      <c r="E22" s="1">
        <v>348</v>
      </c>
      <c r="F22" s="1">
        <v>63.8</v>
      </c>
      <c r="G22" s="1">
        <v>5.5</v>
      </c>
      <c r="H22" s="1">
        <v>1.94</v>
      </c>
      <c r="I22" s="1">
        <v>0.63</v>
      </c>
      <c r="J22" s="1">
        <v>20.3</v>
      </c>
      <c r="K22" s="1">
        <v>22</v>
      </c>
      <c r="L22" s="1">
        <v>34.200000000000003</v>
      </c>
      <c r="M22" s="1">
        <v>237.9</v>
      </c>
      <c r="N22" s="1">
        <v>1.88</v>
      </c>
      <c r="O22" s="1">
        <v>1.31</v>
      </c>
      <c r="P22" s="1">
        <v>6.5</v>
      </c>
      <c r="Q22" s="1">
        <v>11.9</v>
      </c>
      <c r="R22" s="1">
        <v>27.4</v>
      </c>
      <c r="S22" s="1">
        <v>110.1</v>
      </c>
      <c r="T22" s="1">
        <v>0.63</v>
      </c>
      <c r="U22" s="1">
        <v>4</v>
      </c>
      <c r="V22" s="1">
        <v>5.94</v>
      </c>
      <c r="W22" s="1">
        <v>6.56</v>
      </c>
      <c r="X22" s="1">
        <v>63.3</v>
      </c>
      <c r="Y22" s="2">
        <v>2.44</v>
      </c>
      <c r="Z22" s="2">
        <v>38</v>
      </c>
      <c r="AA22" s="2">
        <v>15</v>
      </c>
      <c r="AB22" s="2">
        <v>-2.48</v>
      </c>
    </row>
    <row r="23" spans="1:28" ht="30">
      <c r="A23" s="3">
        <v>22</v>
      </c>
      <c r="B23" s="2" t="s">
        <v>44</v>
      </c>
      <c r="C23" s="1">
        <v>16</v>
      </c>
      <c r="D23" s="1">
        <v>24.9</v>
      </c>
      <c r="E23" s="1">
        <v>356</v>
      </c>
      <c r="F23" s="1">
        <v>67.099999999999994</v>
      </c>
      <c r="G23" s="1">
        <v>5.3</v>
      </c>
      <c r="H23" s="1">
        <v>1.63</v>
      </c>
      <c r="I23" s="1">
        <v>0.56000000000000005</v>
      </c>
      <c r="J23" s="1">
        <v>21.2</v>
      </c>
      <c r="K23" s="1">
        <v>22.3</v>
      </c>
      <c r="L23" s="1">
        <v>38.299999999999997</v>
      </c>
      <c r="M23" s="1">
        <v>254.4</v>
      </c>
      <c r="N23" s="1">
        <v>1.81</v>
      </c>
      <c r="O23" s="1">
        <v>1.06</v>
      </c>
      <c r="P23" s="1">
        <v>6.2</v>
      </c>
      <c r="Q23" s="1">
        <v>13</v>
      </c>
      <c r="R23" s="1">
        <v>26.3</v>
      </c>
      <c r="S23" s="1">
        <v>101.6</v>
      </c>
      <c r="T23" s="1">
        <v>0.94</v>
      </c>
      <c r="U23" s="1">
        <v>3.9</v>
      </c>
      <c r="V23" s="1">
        <v>5.63</v>
      </c>
      <c r="W23" s="1">
        <v>6.06</v>
      </c>
      <c r="X23" s="1">
        <v>50.4</v>
      </c>
      <c r="Y23" s="2">
        <v>2.56</v>
      </c>
      <c r="Z23" s="2">
        <v>32.5</v>
      </c>
      <c r="AA23" s="2">
        <v>12.6</v>
      </c>
      <c r="AB23" s="2">
        <v>-3.4</v>
      </c>
    </row>
    <row r="24" spans="1:28" ht="30">
      <c r="A24" s="3">
        <v>23</v>
      </c>
      <c r="B24" s="2" t="s">
        <v>54</v>
      </c>
      <c r="C24" s="1">
        <v>16</v>
      </c>
      <c r="D24" s="1">
        <v>25.4</v>
      </c>
      <c r="E24" s="1">
        <v>332.4</v>
      </c>
      <c r="F24" s="1">
        <v>69.2</v>
      </c>
      <c r="G24" s="1">
        <v>4.8</v>
      </c>
      <c r="H24" s="1">
        <v>1.31</v>
      </c>
      <c r="I24" s="1">
        <v>0.44</v>
      </c>
      <c r="J24" s="1">
        <v>20.5</v>
      </c>
      <c r="K24" s="1">
        <v>22.7</v>
      </c>
      <c r="L24" s="1">
        <v>37.799999999999997</v>
      </c>
      <c r="M24" s="1">
        <v>221.1</v>
      </c>
      <c r="N24" s="1">
        <v>1.81</v>
      </c>
      <c r="O24" s="1">
        <v>0.88</v>
      </c>
      <c r="P24" s="1">
        <v>5.5</v>
      </c>
      <c r="Q24" s="1">
        <v>12.3</v>
      </c>
      <c r="R24" s="1">
        <v>28.9</v>
      </c>
      <c r="S24" s="1">
        <v>111.3</v>
      </c>
      <c r="T24" s="1">
        <v>0.81</v>
      </c>
      <c r="U24" s="1">
        <v>3.9</v>
      </c>
      <c r="V24" s="1">
        <v>6.44</v>
      </c>
      <c r="W24" s="1">
        <v>5.94</v>
      </c>
      <c r="X24" s="1">
        <v>46.6</v>
      </c>
      <c r="Y24" s="2">
        <v>1.75</v>
      </c>
      <c r="Z24" s="2">
        <v>34</v>
      </c>
      <c r="AA24" s="2">
        <v>9.9</v>
      </c>
      <c r="AB24" s="2">
        <v>-0.95</v>
      </c>
    </row>
    <row r="25" spans="1:28" ht="30">
      <c r="A25" s="3">
        <v>24</v>
      </c>
      <c r="B25" s="2" t="s">
        <v>43</v>
      </c>
      <c r="C25" s="1">
        <v>16</v>
      </c>
      <c r="D25" s="1">
        <v>26.8</v>
      </c>
      <c r="E25" s="1">
        <v>317.60000000000002</v>
      </c>
      <c r="F25" s="1">
        <v>60.6</v>
      </c>
      <c r="G25" s="1">
        <v>5.2</v>
      </c>
      <c r="H25" s="1">
        <v>0.69</v>
      </c>
      <c r="I25" s="1">
        <v>0.25</v>
      </c>
      <c r="J25" s="1">
        <v>17.600000000000001</v>
      </c>
      <c r="K25" s="1">
        <v>17.899999999999999</v>
      </c>
      <c r="L25" s="1">
        <v>30.3</v>
      </c>
      <c r="M25" s="1">
        <v>195.2</v>
      </c>
      <c r="N25" s="1">
        <v>1.81</v>
      </c>
      <c r="O25" s="1">
        <v>0.44</v>
      </c>
      <c r="P25" s="1">
        <v>6.1</v>
      </c>
      <c r="Q25" s="1">
        <v>9.8800000000000008</v>
      </c>
      <c r="R25" s="1">
        <v>28.4</v>
      </c>
      <c r="S25" s="1">
        <v>122.4</v>
      </c>
      <c r="T25" s="1">
        <v>0.69</v>
      </c>
      <c r="U25" s="1">
        <v>4.3</v>
      </c>
      <c r="V25" s="1">
        <v>5.5</v>
      </c>
      <c r="W25" s="1">
        <v>6.44</v>
      </c>
      <c r="X25" s="1">
        <v>50.6</v>
      </c>
      <c r="Y25" s="2">
        <v>2.25</v>
      </c>
      <c r="Z25" s="2">
        <v>36.1</v>
      </c>
      <c r="AA25" s="2">
        <v>5.7</v>
      </c>
      <c r="AB25" s="2">
        <v>-3.58</v>
      </c>
    </row>
    <row r="26" spans="1:28" ht="30">
      <c r="A26" s="3">
        <v>25</v>
      </c>
      <c r="B26" s="2" t="s">
        <v>45</v>
      </c>
      <c r="C26" s="1">
        <v>16</v>
      </c>
      <c r="D26" s="1">
        <v>26.8</v>
      </c>
      <c r="E26" s="1">
        <v>372.3</v>
      </c>
      <c r="F26" s="1">
        <v>63.4</v>
      </c>
      <c r="G26" s="1">
        <v>5.9</v>
      </c>
      <c r="H26" s="1">
        <v>1.38</v>
      </c>
      <c r="I26" s="1">
        <v>0.69</v>
      </c>
      <c r="J26" s="1">
        <v>20.6</v>
      </c>
      <c r="K26" s="1">
        <v>20.8</v>
      </c>
      <c r="L26" s="1">
        <v>33.700000000000003</v>
      </c>
      <c r="M26" s="1">
        <v>247.3</v>
      </c>
      <c r="N26" s="1">
        <v>1.88</v>
      </c>
      <c r="O26" s="1">
        <v>0.69</v>
      </c>
      <c r="P26" s="1">
        <v>6.8</v>
      </c>
      <c r="Q26" s="1">
        <v>11.9</v>
      </c>
      <c r="R26" s="1">
        <v>27</v>
      </c>
      <c r="S26" s="1">
        <v>125</v>
      </c>
      <c r="T26" s="1">
        <v>1</v>
      </c>
      <c r="U26" s="1">
        <v>4.5999999999999996</v>
      </c>
      <c r="V26" s="1">
        <v>7.25</v>
      </c>
      <c r="W26" s="1">
        <v>6.19</v>
      </c>
      <c r="X26" s="1">
        <v>55.2</v>
      </c>
      <c r="Y26" s="2">
        <v>1.5</v>
      </c>
      <c r="Z26" s="2">
        <v>38.9</v>
      </c>
      <c r="AA26" s="2">
        <v>12.2</v>
      </c>
      <c r="AB26" s="2">
        <v>-7.3</v>
      </c>
    </row>
    <row r="27" spans="1:28" ht="30">
      <c r="A27" s="3">
        <v>26</v>
      </c>
      <c r="B27" s="2" t="s">
        <v>60</v>
      </c>
      <c r="C27" s="1">
        <v>16</v>
      </c>
      <c r="D27" s="1">
        <v>27</v>
      </c>
      <c r="E27" s="1">
        <v>415.3</v>
      </c>
      <c r="F27" s="1">
        <v>68.400000000000006</v>
      </c>
      <c r="G27" s="1">
        <v>6.1</v>
      </c>
      <c r="H27" s="1">
        <v>1.75</v>
      </c>
      <c r="I27" s="1">
        <v>0.81</v>
      </c>
      <c r="J27" s="1">
        <v>24.3</v>
      </c>
      <c r="K27" s="1">
        <v>25.2</v>
      </c>
      <c r="L27" s="1">
        <v>38.9</v>
      </c>
      <c r="M27" s="1">
        <v>286.8</v>
      </c>
      <c r="N27" s="1">
        <v>2.06</v>
      </c>
      <c r="O27" s="1">
        <v>0.94</v>
      </c>
      <c r="P27" s="1">
        <v>7</v>
      </c>
      <c r="Q27" s="1">
        <v>14.4</v>
      </c>
      <c r="R27" s="1">
        <v>27.3</v>
      </c>
      <c r="S27" s="1">
        <v>128.5</v>
      </c>
      <c r="T27" s="1">
        <v>1.06</v>
      </c>
      <c r="U27" s="1">
        <v>4.7</v>
      </c>
      <c r="V27" s="1">
        <v>7.63</v>
      </c>
      <c r="W27" s="1">
        <v>7</v>
      </c>
      <c r="X27" s="1">
        <v>54.7</v>
      </c>
      <c r="Y27" s="2">
        <v>2.19</v>
      </c>
      <c r="Z27" s="2">
        <v>39.700000000000003</v>
      </c>
      <c r="AA27" s="2">
        <v>13.8</v>
      </c>
      <c r="AB27" s="2">
        <v>-6.05</v>
      </c>
    </row>
    <row r="28" spans="1:28" ht="30">
      <c r="A28" s="3">
        <v>27</v>
      </c>
      <c r="B28" s="2" t="s">
        <v>67</v>
      </c>
      <c r="C28" s="1">
        <v>16</v>
      </c>
      <c r="D28" s="1">
        <v>27.7</v>
      </c>
      <c r="E28" s="1">
        <v>379.4</v>
      </c>
      <c r="F28" s="1">
        <v>62.7</v>
      </c>
      <c r="G28" s="1">
        <v>6.1</v>
      </c>
      <c r="H28" s="1">
        <v>1.31</v>
      </c>
      <c r="I28" s="1">
        <v>0.69</v>
      </c>
      <c r="J28" s="1">
        <v>20.399999999999999</v>
      </c>
      <c r="K28" s="1">
        <v>21.3</v>
      </c>
      <c r="L28" s="1">
        <v>32.299999999999997</v>
      </c>
      <c r="M28" s="1">
        <v>243.6</v>
      </c>
      <c r="N28" s="1">
        <v>1.94</v>
      </c>
      <c r="O28" s="1">
        <v>0.63</v>
      </c>
      <c r="P28" s="1">
        <v>7.1</v>
      </c>
      <c r="Q28" s="1">
        <v>12.3</v>
      </c>
      <c r="R28" s="1">
        <v>28.4</v>
      </c>
      <c r="S28" s="1">
        <v>135.80000000000001</v>
      </c>
      <c r="T28" s="1">
        <v>0.88</v>
      </c>
      <c r="U28" s="1">
        <v>4.8</v>
      </c>
      <c r="V28" s="1">
        <v>6.38</v>
      </c>
      <c r="W28" s="1">
        <v>6.5</v>
      </c>
      <c r="X28" s="1">
        <v>55.3</v>
      </c>
      <c r="Y28" s="2">
        <v>1.75</v>
      </c>
      <c r="Z28" s="2">
        <v>45.1</v>
      </c>
      <c r="AA28" s="2">
        <v>11.4</v>
      </c>
      <c r="AB28" s="2">
        <v>-7.85</v>
      </c>
    </row>
    <row r="29" spans="1:28" ht="30">
      <c r="A29" s="3">
        <v>28</v>
      </c>
      <c r="B29" s="2" t="s">
        <v>38</v>
      </c>
      <c r="C29" s="1">
        <v>16</v>
      </c>
      <c r="D29" s="1">
        <v>28.1</v>
      </c>
      <c r="E29" s="1">
        <v>379.4</v>
      </c>
      <c r="F29" s="1">
        <v>68.099999999999994</v>
      </c>
      <c r="G29" s="1">
        <v>5.6</v>
      </c>
      <c r="H29" s="1">
        <v>1.31</v>
      </c>
      <c r="I29" s="1">
        <v>0.63</v>
      </c>
      <c r="J29" s="1">
        <v>22.1</v>
      </c>
      <c r="K29" s="1">
        <v>22.1</v>
      </c>
      <c r="L29" s="1">
        <v>34.4</v>
      </c>
      <c r="M29" s="1">
        <v>247.6</v>
      </c>
      <c r="N29" s="1">
        <v>1.81</v>
      </c>
      <c r="O29" s="1">
        <v>0.69</v>
      </c>
      <c r="P29" s="1">
        <v>6.8</v>
      </c>
      <c r="Q29" s="1">
        <v>12.5</v>
      </c>
      <c r="R29" s="1">
        <v>31.7</v>
      </c>
      <c r="S29" s="1">
        <v>131.80000000000001</v>
      </c>
      <c r="T29" s="1">
        <v>1.25</v>
      </c>
      <c r="U29" s="1">
        <v>4.2</v>
      </c>
      <c r="V29" s="1">
        <v>7.56</v>
      </c>
      <c r="W29" s="1">
        <v>5.44</v>
      </c>
      <c r="X29" s="1">
        <v>45.6</v>
      </c>
      <c r="Y29" s="2">
        <v>2</v>
      </c>
      <c r="Z29" s="2">
        <v>38.1</v>
      </c>
      <c r="AA29" s="2">
        <v>10.7</v>
      </c>
      <c r="AB29" s="2">
        <v>-5.33</v>
      </c>
    </row>
    <row r="30" spans="1:28" ht="30">
      <c r="A30" s="3">
        <v>29</v>
      </c>
      <c r="B30" s="2" t="s">
        <v>39</v>
      </c>
      <c r="C30" s="1">
        <v>16</v>
      </c>
      <c r="D30" s="1">
        <v>28.3</v>
      </c>
      <c r="E30" s="1">
        <v>363.7</v>
      </c>
      <c r="F30" s="1">
        <v>64.3</v>
      </c>
      <c r="G30" s="1">
        <v>5.7</v>
      </c>
      <c r="H30" s="1">
        <v>1.38</v>
      </c>
      <c r="I30" s="1">
        <v>0.81</v>
      </c>
      <c r="J30" s="1">
        <v>20.6</v>
      </c>
      <c r="K30" s="1">
        <v>23.4</v>
      </c>
      <c r="L30" s="1">
        <v>34.299999999999997</v>
      </c>
      <c r="M30" s="1">
        <v>255.8</v>
      </c>
      <c r="N30" s="1">
        <v>2.06</v>
      </c>
      <c r="O30" s="1">
        <v>0.56000000000000005</v>
      </c>
      <c r="P30" s="1">
        <v>7</v>
      </c>
      <c r="Q30" s="1">
        <v>12.6</v>
      </c>
      <c r="R30" s="1">
        <v>27.6</v>
      </c>
      <c r="S30" s="1">
        <v>107.9</v>
      </c>
      <c r="T30" s="1">
        <v>0.94</v>
      </c>
      <c r="U30" s="1">
        <v>3.9</v>
      </c>
      <c r="V30" s="1">
        <v>6.25</v>
      </c>
      <c r="W30" s="1">
        <v>5.44</v>
      </c>
      <c r="X30" s="1">
        <v>42.9</v>
      </c>
      <c r="Y30" s="2">
        <v>1.75</v>
      </c>
      <c r="Z30" s="2">
        <v>38.6</v>
      </c>
      <c r="AA30" s="2">
        <v>9.5</v>
      </c>
      <c r="AB30" s="2">
        <v>-6.56</v>
      </c>
    </row>
    <row r="31" spans="1:28" ht="30">
      <c r="A31" s="3">
        <v>30</v>
      </c>
      <c r="B31" s="2" t="s">
        <v>59</v>
      </c>
      <c r="C31" s="2">
        <v>16</v>
      </c>
      <c r="D31" s="2">
        <v>29.9</v>
      </c>
      <c r="E31" s="2">
        <v>354.1</v>
      </c>
      <c r="F31" s="2">
        <v>62.1</v>
      </c>
      <c r="G31" s="2">
        <v>5.7</v>
      </c>
      <c r="H31" s="2">
        <v>1.63</v>
      </c>
      <c r="I31" s="2">
        <v>0.63</v>
      </c>
      <c r="J31" s="2">
        <v>20.6</v>
      </c>
      <c r="K31" s="2">
        <v>21.1</v>
      </c>
      <c r="L31" s="2">
        <v>32.1</v>
      </c>
      <c r="M31" s="2">
        <v>243.5</v>
      </c>
      <c r="N31" s="2">
        <v>1.81</v>
      </c>
      <c r="O31" s="2">
        <v>1</v>
      </c>
      <c r="P31" s="2">
        <v>7.1</v>
      </c>
      <c r="Q31" s="2">
        <v>12.8</v>
      </c>
      <c r="R31" s="2">
        <v>27.7</v>
      </c>
      <c r="S31" s="2">
        <v>110.6</v>
      </c>
      <c r="T31" s="2">
        <v>1.44</v>
      </c>
      <c r="U31" s="2">
        <v>4</v>
      </c>
      <c r="V31" s="2">
        <v>6.38</v>
      </c>
      <c r="W31" s="2">
        <v>5.19</v>
      </c>
      <c r="X31" s="2">
        <v>43.6</v>
      </c>
      <c r="Y31" s="2">
        <v>1.44</v>
      </c>
      <c r="Z31" s="2">
        <v>36.700000000000003</v>
      </c>
      <c r="AA31" s="2">
        <v>13.1</v>
      </c>
      <c r="AB31" s="2">
        <v>-3.61</v>
      </c>
    </row>
    <row r="32" spans="1:28">
      <c r="A32" s="3">
        <v>31</v>
      </c>
      <c r="B32" s="2" t="s">
        <v>50</v>
      </c>
      <c r="C32" s="2">
        <v>16</v>
      </c>
      <c r="D32" s="2">
        <v>29.9</v>
      </c>
      <c r="E32" s="2">
        <v>394.6</v>
      </c>
      <c r="F32" s="2">
        <v>63.8</v>
      </c>
      <c r="G32" s="2">
        <v>6.2</v>
      </c>
      <c r="H32" s="2">
        <v>1.75</v>
      </c>
      <c r="I32" s="2">
        <v>0.56000000000000005</v>
      </c>
      <c r="J32" s="2">
        <v>22.1</v>
      </c>
      <c r="K32" s="2">
        <v>19.7</v>
      </c>
      <c r="L32" s="2">
        <v>31.7</v>
      </c>
      <c r="M32" s="2">
        <v>233.1</v>
      </c>
      <c r="N32" s="2">
        <v>1.56</v>
      </c>
      <c r="O32" s="2">
        <v>1.19</v>
      </c>
      <c r="P32" s="2">
        <v>6.9</v>
      </c>
      <c r="Q32" s="2">
        <v>11.5</v>
      </c>
      <c r="R32" s="2">
        <v>30.2</v>
      </c>
      <c r="S32" s="2">
        <v>161.4</v>
      </c>
      <c r="T32" s="2">
        <v>1.38</v>
      </c>
      <c r="U32" s="2">
        <v>5.3</v>
      </c>
      <c r="V32" s="2">
        <v>9.19</v>
      </c>
      <c r="W32" s="2">
        <v>4.3099999999999996</v>
      </c>
      <c r="X32" s="2">
        <v>40.4</v>
      </c>
      <c r="Y32" s="2">
        <v>1.38</v>
      </c>
      <c r="Z32" s="2">
        <v>42.7</v>
      </c>
      <c r="AA32" s="2">
        <v>15.2</v>
      </c>
      <c r="AB32" s="2">
        <v>-7.38</v>
      </c>
    </row>
    <row r="33" spans="1:28" ht="30">
      <c r="A33" s="3">
        <v>32</v>
      </c>
      <c r="B33" s="2" t="s">
        <v>46</v>
      </c>
      <c r="C33" s="2">
        <v>16</v>
      </c>
      <c r="D33" s="2">
        <v>30</v>
      </c>
      <c r="E33" s="2">
        <v>397.6</v>
      </c>
      <c r="F33" s="2">
        <v>70.8</v>
      </c>
      <c r="G33" s="2">
        <v>5.6</v>
      </c>
      <c r="H33" s="2">
        <v>1.25</v>
      </c>
      <c r="I33" s="2">
        <v>0.5</v>
      </c>
      <c r="J33" s="2">
        <v>23</v>
      </c>
      <c r="K33" s="2">
        <v>26.2</v>
      </c>
      <c r="L33" s="2">
        <v>40.5</v>
      </c>
      <c r="M33" s="2">
        <v>287.2</v>
      </c>
      <c r="N33" s="2">
        <v>2.31</v>
      </c>
      <c r="O33" s="2">
        <v>0.75</v>
      </c>
      <c r="P33" s="2">
        <v>6.7</v>
      </c>
      <c r="Q33" s="2">
        <v>15.4</v>
      </c>
      <c r="R33" s="2">
        <v>27.7</v>
      </c>
      <c r="S33" s="2">
        <v>110.4</v>
      </c>
      <c r="T33" s="2">
        <v>0.88</v>
      </c>
      <c r="U33" s="2">
        <v>4</v>
      </c>
      <c r="V33" s="2">
        <v>6.31</v>
      </c>
      <c r="W33" s="2">
        <v>6.25</v>
      </c>
      <c r="X33" s="2">
        <v>62.7</v>
      </c>
      <c r="Y33" s="2">
        <v>1.25</v>
      </c>
      <c r="Z33" s="2">
        <v>39.6</v>
      </c>
      <c r="AA33" s="2">
        <v>9.1</v>
      </c>
      <c r="AB33" s="2">
        <v>-7.67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33"/>
  <sheetViews>
    <sheetView workbookViewId="0">
      <selection activeCell="B1" sqref="B1:AB1"/>
    </sheetView>
  </sheetViews>
  <sheetFormatPr baseColWidth="10" defaultRowHeight="16"/>
  <sheetData>
    <row r="1" spans="1:28">
      <c r="A1" s="3" t="s">
        <v>70</v>
      </c>
      <c r="B1" s="3" t="s">
        <v>0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11</v>
      </c>
      <c r="M1" s="3" t="s">
        <v>22</v>
      </c>
      <c r="N1" s="3" t="s">
        <v>29</v>
      </c>
      <c r="O1" s="3" t="s">
        <v>30</v>
      </c>
      <c r="P1" s="3" t="s">
        <v>31</v>
      </c>
      <c r="Q1" s="3" t="s">
        <v>27</v>
      </c>
      <c r="R1" s="3" t="s">
        <v>11</v>
      </c>
      <c r="S1" s="3" t="s">
        <v>22</v>
      </c>
      <c r="T1" s="3" t="s">
        <v>29</v>
      </c>
      <c r="U1" s="3" t="s">
        <v>32</v>
      </c>
      <c r="V1" s="3" t="s">
        <v>27</v>
      </c>
      <c r="W1" s="3" t="s">
        <v>33</v>
      </c>
      <c r="X1" s="3" t="s">
        <v>22</v>
      </c>
      <c r="Y1" s="3" t="s">
        <v>34</v>
      </c>
      <c r="Z1" s="3" t="s">
        <v>35</v>
      </c>
      <c r="AA1" s="3" t="s">
        <v>36</v>
      </c>
      <c r="AB1" s="3" t="s">
        <v>37</v>
      </c>
    </row>
    <row r="2" spans="1:28" ht="30">
      <c r="A2" s="3">
        <v>1</v>
      </c>
      <c r="B2" s="2" t="s">
        <v>57</v>
      </c>
      <c r="C2" s="1">
        <v>16</v>
      </c>
      <c r="D2" s="1">
        <v>15.3</v>
      </c>
      <c r="E2" s="1">
        <v>306.2</v>
      </c>
      <c r="F2" s="1">
        <v>60.5</v>
      </c>
      <c r="G2" s="1">
        <v>5.0999999999999996</v>
      </c>
      <c r="H2" s="1">
        <v>1.94</v>
      </c>
      <c r="I2" s="1">
        <v>0.81</v>
      </c>
      <c r="J2" s="1">
        <v>18.399999999999999</v>
      </c>
      <c r="K2" s="1">
        <v>20.399999999999999</v>
      </c>
      <c r="L2" s="1">
        <v>35.299999999999997</v>
      </c>
      <c r="M2" s="1">
        <v>203.1</v>
      </c>
      <c r="N2" s="1">
        <v>0.94</v>
      </c>
      <c r="O2" s="1">
        <v>1.1299999999999999</v>
      </c>
      <c r="P2" s="1">
        <v>5.4</v>
      </c>
      <c r="Q2" s="1">
        <v>11.6</v>
      </c>
      <c r="R2" s="1">
        <v>23</v>
      </c>
      <c r="S2" s="1">
        <v>103.1</v>
      </c>
      <c r="T2" s="1">
        <v>0.5</v>
      </c>
      <c r="U2" s="1">
        <v>4.5</v>
      </c>
      <c r="V2" s="1">
        <v>5</v>
      </c>
      <c r="W2" s="1">
        <v>6.38</v>
      </c>
      <c r="X2" s="1">
        <v>56.4</v>
      </c>
      <c r="Y2" s="1">
        <v>1.81</v>
      </c>
      <c r="Z2" s="1">
        <v>27.2</v>
      </c>
      <c r="AA2" s="1">
        <v>16</v>
      </c>
      <c r="AB2" s="1">
        <v>8.36</v>
      </c>
    </row>
    <row r="3" spans="1:28" ht="30">
      <c r="A3" s="3">
        <v>2</v>
      </c>
      <c r="B3" s="2" t="s">
        <v>52</v>
      </c>
      <c r="C3" s="1">
        <v>16</v>
      </c>
      <c r="D3" s="1">
        <v>17.100000000000001</v>
      </c>
      <c r="E3" s="1">
        <v>294.39999999999998</v>
      </c>
      <c r="F3" s="1">
        <v>63.3</v>
      </c>
      <c r="G3" s="1">
        <v>4.7</v>
      </c>
      <c r="H3" s="1">
        <v>1.56</v>
      </c>
      <c r="I3" s="1">
        <v>0.69</v>
      </c>
      <c r="J3" s="1">
        <v>17.8</v>
      </c>
      <c r="K3" s="1">
        <v>21.1</v>
      </c>
      <c r="L3" s="1">
        <v>35.4</v>
      </c>
      <c r="M3" s="1">
        <v>200.2</v>
      </c>
      <c r="N3" s="1">
        <v>1.19</v>
      </c>
      <c r="O3" s="1">
        <v>0.88</v>
      </c>
      <c r="P3" s="1">
        <v>5.3</v>
      </c>
      <c r="Q3" s="1">
        <v>11.1</v>
      </c>
      <c r="R3" s="1">
        <v>25.4</v>
      </c>
      <c r="S3" s="1">
        <v>94.2</v>
      </c>
      <c r="T3" s="1">
        <v>0.44</v>
      </c>
      <c r="U3" s="1">
        <v>3.7</v>
      </c>
      <c r="V3" s="1">
        <v>4.5</v>
      </c>
      <c r="W3" s="1">
        <v>5.81</v>
      </c>
      <c r="X3" s="1">
        <v>47.4</v>
      </c>
      <c r="Y3" s="1">
        <v>2.13</v>
      </c>
      <c r="Z3" s="1">
        <v>26.7</v>
      </c>
      <c r="AA3" s="1">
        <v>12.8</v>
      </c>
      <c r="AB3" s="1">
        <v>7.18</v>
      </c>
    </row>
    <row r="4" spans="1:28">
      <c r="A4" s="3">
        <v>3</v>
      </c>
      <c r="B4" s="2" t="s">
        <v>50</v>
      </c>
      <c r="C4" s="1">
        <v>16</v>
      </c>
      <c r="D4" s="1">
        <v>17.3</v>
      </c>
      <c r="E4" s="1">
        <v>315.60000000000002</v>
      </c>
      <c r="F4" s="1">
        <v>63.8</v>
      </c>
      <c r="G4" s="1">
        <v>4.9000000000000004</v>
      </c>
      <c r="H4" s="1">
        <v>2.75</v>
      </c>
      <c r="I4" s="1">
        <v>1.25</v>
      </c>
      <c r="J4" s="1">
        <v>17.899999999999999</v>
      </c>
      <c r="K4" s="1">
        <v>21.9</v>
      </c>
      <c r="L4" s="1">
        <v>37</v>
      </c>
      <c r="M4" s="1">
        <v>213.9</v>
      </c>
      <c r="N4" s="1">
        <v>1.19</v>
      </c>
      <c r="O4" s="1">
        <v>1.5</v>
      </c>
      <c r="P4" s="1">
        <v>5.4</v>
      </c>
      <c r="Q4" s="1">
        <v>11.6</v>
      </c>
      <c r="R4" s="1">
        <v>24.3</v>
      </c>
      <c r="S4" s="1">
        <v>101.7</v>
      </c>
      <c r="T4" s="1">
        <v>0.38</v>
      </c>
      <c r="U4" s="1">
        <v>4.2</v>
      </c>
      <c r="V4" s="1">
        <v>4.6900000000000004</v>
      </c>
      <c r="W4" s="1">
        <v>4.88</v>
      </c>
      <c r="X4" s="1">
        <v>44</v>
      </c>
      <c r="Y4" s="1">
        <v>1.56</v>
      </c>
      <c r="Z4" s="1">
        <v>25.1</v>
      </c>
      <c r="AA4" s="1">
        <v>20.5</v>
      </c>
      <c r="AB4" s="1">
        <v>12.9</v>
      </c>
    </row>
    <row r="5" spans="1:28" ht="30">
      <c r="A5" s="3">
        <v>4</v>
      </c>
      <c r="B5" s="2" t="s">
        <v>44</v>
      </c>
      <c r="C5" s="1">
        <v>16</v>
      </c>
      <c r="D5" s="1">
        <v>18.100000000000001</v>
      </c>
      <c r="E5" s="1">
        <v>290.8</v>
      </c>
      <c r="F5" s="1">
        <v>63.4</v>
      </c>
      <c r="G5" s="1">
        <v>4.5999999999999996</v>
      </c>
      <c r="H5" s="1">
        <v>1.5</v>
      </c>
      <c r="I5" s="1">
        <v>0.5</v>
      </c>
      <c r="J5" s="1">
        <v>17.899999999999999</v>
      </c>
      <c r="K5" s="1">
        <v>20.100000000000001</v>
      </c>
      <c r="L5" s="1">
        <v>34.9</v>
      </c>
      <c r="M5" s="1">
        <v>199.6</v>
      </c>
      <c r="N5" s="1">
        <v>1.56</v>
      </c>
      <c r="O5" s="1">
        <v>1</v>
      </c>
      <c r="P5" s="1">
        <v>5.2</v>
      </c>
      <c r="Q5" s="1">
        <v>11.4</v>
      </c>
      <c r="R5" s="1">
        <v>25.3</v>
      </c>
      <c r="S5" s="1">
        <v>91.1</v>
      </c>
      <c r="T5" s="1">
        <v>0.31</v>
      </c>
      <c r="U5" s="1">
        <v>3.6</v>
      </c>
      <c r="V5" s="1">
        <v>4.5599999999999996</v>
      </c>
      <c r="W5" s="1">
        <v>7.69</v>
      </c>
      <c r="X5" s="1">
        <v>59.4</v>
      </c>
      <c r="Y5" s="1">
        <v>1.94</v>
      </c>
      <c r="Z5" s="1">
        <v>26.9</v>
      </c>
      <c r="AA5" s="1">
        <v>11.9</v>
      </c>
      <c r="AB5" s="1">
        <v>8.7799999999999994</v>
      </c>
    </row>
    <row r="6" spans="1:28" ht="30">
      <c r="A6" s="3">
        <v>5</v>
      </c>
      <c r="B6" s="2" t="s">
        <v>67</v>
      </c>
      <c r="C6" s="1">
        <v>16</v>
      </c>
      <c r="D6" s="1">
        <v>18.7</v>
      </c>
      <c r="E6" s="1">
        <v>365.6</v>
      </c>
      <c r="F6" s="1">
        <v>61.9</v>
      </c>
      <c r="G6" s="1">
        <v>5.9</v>
      </c>
      <c r="H6" s="1">
        <v>1.94</v>
      </c>
      <c r="I6" s="1">
        <v>0.69</v>
      </c>
      <c r="J6" s="1">
        <v>18.600000000000001</v>
      </c>
      <c r="K6" s="1">
        <v>21.1</v>
      </c>
      <c r="L6" s="1">
        <v>34.4</v>
      </c>
      <c r="M6" s="1">
        <v>242.4</v>
      </c>
      <c r="N6" s="1">
        <v>0.88</v>
      </c>
      <c r="O6" s="1">
        <v>1.25</v>
      </c>
      <c r="P6" s="1">
        <v>6.7</v>
      </c>
      <c r="Q6" s="1">
        <v>11.8</v>
      </c>
      <c r="R6" s="1">
        <v>25.7</v>
      </c>
      <c r="S6" s="1">
        <v>123.2</v>
      </c>
      <c r="T6" s="1">
        <v>1</v>
      </c>
      <c r="U6" s="1">
        <v>4.8</v>
      </c>
      <c r="V6" s="1">
        <v>6.19</v>
      </c>
      <c r="W6" s="1">
        <v>5.19</v>
      </c>
      <c r="X6" s="1">
        <v>40.1</v>
      </c>
      <c r="Y6" s="1">
        <v>0.63</v>
      </c>
      <c r="Z6" s="1">
        <v>31.7</v>
      </c>
      <c r="AA6" s="1">
        <v>17.2</v>
      </c>
      <c r="AB6" s="1">
        <v>2.5499999999999998</v>
      </c>
    </row>
    <row r="7" spans="1:28" ht="30">
      <c r="A7" s="3">
        <v>6</v>
      </c>
      <c r="B7" s="2" t="s">
        <v>51</v>
      </c>
      <c r="C7" s="1">
        <v>16</v>
      </c>
      <c r="D7" s="1">
        <v>19.600000000000001</v>
      </c>
      <c r="E7" s="1">
        <v>275.8</v>
      </c>
      <c r="F7" s="1">
        <v>59.4</v>
      </c>
      <c r="G7" s="1">
        <v>4.5999999999999996</v>
      </c>
      <c r="H7" s="1">
        <v>1.25</v>
      </c>
      <c r="I7" s="1">
        <v>0.63</v>
      </c>
      <c r="J7" s="1">
        <v>17.100000000000001</v>
      </c>
      <c r="K7" s="1">
        <v>18.7</v>
      </c>
      <c r="L7" s="1">
        <v>32.700000000000003</v>
      </c>
      <c r="M7" s="1">
        <v>185.2</v>
      </c>
      <c r="N7" s="1">
        <v>1.19</v>
      </c>
      <c r="O7" s="1">
        <v>0.63</v>
      </c>
      <c r="P7" s="1">
        <v>5.3</v>
      </c>
      <c r="Q7" s="1">
        <v>10.6</v>
      </c>
      <c r="R7" s="1">
        <v>24.4</v>
      </c>
      <c r="S7" s="1">
        <v>90.6</v>
      </c>
      <c r="T7" s="1">
        <v>0.56000000000000005</v>
      </c>
      <c r="U7" s="1">
        <v>3.7</v>
      </c>
      <c r="V7" s="1">
        <v>4.88</v>
      </c>
      <c r="W7" s="1">
        <v>6.25</v>
      </c>
      <c r="X7" s="1">
        <v>55.1</v>
      </c>
      <c r="Y7" s="1">
        <v>1.63</v>
      </c>
      <c r="Z7" s="1">
        <v>30.8</v>
      </c>
      <c r="AA7" s="1">
        <v>10.4</v>
      </c>
      <c r="AB7" s="1">
        <v>3.93</v>
      </c>
    </row>
    <row r="8" spans="1:28" ht="30">
      <c r="A8" s="3">
        <v>7</v>
      </c>
      <c r="B8" s="2" t="s">
        <v>64</v>
      </c>
      <c r="C8" s="1">
        <v>16</v>
      </c>
      <c r="D8" s="1">
        <v>19.8</v>
      </c>
      <c r="E8" s="1">
        <v>356.8</v>
      </c>
      <c r="F8" s="1">
        <v>67.099999999999994</v>
      </c>
      <c r="G8" s="1">
        <v>5.3</v>
      </c>
      <c r="H8" s="1">
        <v>1</v>
      </c>
      <c r="I8" s="1">
        <v>0.38</v>
      </c>
      <c r="J8" s="1">
        <v>20</v>
      </c>
      <c r="K8" s="1">
        <v>22.1</v>
      </c>
      <c r="L8" s="1">
        <v>37.5</v>
      </c>
      <c r="M8" s="1">
        <v>248.4</v>
      </c>
      <c r="N8" s="1">
        <v>1.1299999999999999</v>
      </c>
      <c r="O8" s="1">
        <v>0.63</v>
      </c>
      <c r="P8" s="1">
        <v>6.2</v>
      </c>
      <c r="Q8" s="1">
        <v>13.4</v>
      </c>
      <c r="R8" s="1">
        <v>26.9</v>
      </c>
      <c r="S8" s="1">
        <v>108.4</v>
      </c>
      <c r="T8" s="1">
        <v>0.63</v>
      </c>
      <c r="U8" s="1">
        <v>4</v>
      </c>
      <c r="V8" s="1">
        <v>4.9400000000000004</v>
      </c>
      <c r="W8" s="1">
        <v>7.56</v>
      </c>
      <c r="X8" s="1">
        <v>65.3</v>
      </c>
      <c r="Y8" s="1">
        <v>1.63</v>
      </c>
      <c r="Z8" s="1">
        <v>32.200000000000003</v>
      </c>
      <c r="AA8" s="1">
        <v>8.1999999999999993</v>
      </c>
      <c r="AB8" s="1">
        <v>8.43</v>
      </c>
    </row>
    <row r="9" spans="1:28" ht="30">
      <c r="A9" s="3">
        <v>8</v>
      </c>
      <c r="B9" s="2" t="s">
        <v>53</v>
      </c>
      <c r="C9" s="1">
        <v>16</v>
      </c>
      <c r="D9" s="1">
        <v>20</v>
      </c>
      <c r="E9" s="1">
        <v>319.7</v>
      </c>
      <c r="F9" s="1">
        <v>64.599999999999994</v>
      </c>
      <c r="G9" s="1">
        <v>4.9000000000000004</v>
      </c>
      <c r="H9" s="1">
        <v>1.88</v>
      </c>
      <c r="I9" s="1">
        <v>1</v>
      </c>
      <c r="J9" s="1">
        <v>19.2</v>
      </c>
      <c r="K9" s="1">
        <v>21.6</v>
      </c>
      <c r="L9" s="1">
        <v>35</v>
      </c>
      <c r="M9" s="1">
        <v>212.5</v>
      </c>
      <c r="N9" s="1">
        <v>1</v>
      </c>
      <c r="O9" s="1">
        <v>0.88</v>
      </c>
      <c r="P9" s="1">
        <v>5.6</v>
      </c>
      <c r="Q9" s="1">
        <v>11.4</v>
      </c>
      <c r="R9" s="1">
        <v>26.4</v>
      </c>
      <c r="S9" s="1">
        <v>107.2</v>
      </c>
      <c r="T9" s="1">
        <v>0.81</v>
      </c>
      <c r="U9" s="1">
        <v>4.0999999999999996</v>
      </c>
      <c r="V9" s="1">
        <v>6.19</v>
      </c>
      <c r="W9" s="1">
        <v>5.63</v>
      </c>
      <c r="X9" s="1">
        <v>48.7</v>
      </c>
      <c r="Y9" s="1">
        <v>1.56</v>
      </c>
      <c r="Z9" s="1">
        <v>29.3</v>
      </c>
      <c r="AA9" s="1">
        <v>14.1</v>
      </c>
      <c r="AB9" s="1">
        <v>12</v>
      </c>
    </row>
    <row r="10" spans="1:28" ht="30">
      <c r="A10" s="3">
        <v>9</v>
      </c>
      <c r="B10" s="2" t="s">
        <v>43</v>
      </c>
      <c r="C10" s="1">
        <v>16</v>
      </c>
      <c r="D10" s="1">
        <v>20.7</v>
      </c>
      <c r="E10" s="1">
        <v>323.3</v>
      </c>
      <c r="F10" s="1">
        <v>63.4</v>
      </c>
      <c r="G10" s="1">
        <v>5.0999999999999996</v>
      </c>
      <c r="H10" s="1">
        <v>1.81</v>
      </c>
      <c r="I10" s="1">
        <v>0.88</v>
      </c>
      <c r="J10" s="1">
        <v>18.3</v>
      </c>
      <c r="K10" s="1">
        <v>19.3</v>
      </c>
      <c r="L10" s="1">
        <v>36.299999999999997</v>
      </c>
      <c r="M10" s="1">
        <v>225.8</v>
      </c>
      <c r="N10" s="1">
        <v>1.81</v>
      </c>
      <c r="O10" s="1">
        <v>0.94</v>
      </c>
      <c r="P10" s="1">
        <v>5.8</v>
      </c>
      <c r="Q10" s="1">
        <v>10.4</v>
      </c>
      <c r="R10" s="1">
        <v>24.4</v>
      </c>
      <c r="S10" s="1">
        <v>97.5</v>
      </c>
      <c r="T10" s="1">
        <v>0.31</v>
      </c>
      <c r="U10" s="1">
        <v>4</v>
      </c>
      <c r="V10" s="1">
        <v>5.88</v>
      </c>
      <c r="W10" s="1">
        <v>5.63</v>
      </c>
      <c r="X10" s="1">
        <v>53.9</v>
      </c>
      <c r="Y10" s="1">
        <v>1.94</v>
      </c>
      <c r="Z10" s="1">
        <v>28</v>
      </c>
      <c r="AA10" s="1">
        <v>14.5</v>
      </c>
      <c r="AB10" s="1">
        <v>7.78</v>
      </c>
    </row>
    <row r="11" spans="1:28" ht="30">
      <c r="A11" s="3">
        <v>10</v>
      </c>
      <c r="B11" s="2" t="s">
        <v>49</v>
      </c>
      <c r="C11" s="1">
        <v>16</v>
      </c>
      <c r="D11" s="1">
        <v>20.7</v>
      </c>
      <c r="E11" s="1">
        <v>373.3</v>
      </c>
      <c r="F11" s="1">
        <v>65.400000000000006</v>
      </c>
      <c r="G11" s="1">
        <v>5.7</v>
      </c>
      <c r="H11" s="1">
        <v>2.56</v>
      </c>
      <c r="I11" s="1">
        <v>1.31</v>
      </c>
      <c r="J11" s="1">
        <v>21.3</v>
      </c>
      <c r="K11" s="1">
        <v>23.1</v>
      </c>
      <c r="L11" s="1">
        <v>37.1</v>
      </c>
      <c r="M11" s="1">
        <v>271.39999999999998</v>
      </c>
      <c r="N11" s="1">
        <v>1.69</v>
      </c>
      <c r="O11" s="1">
        <v>1.25</v>
      </c>
      <c r="P11" s="1">
        <v>6.9</v>
      </c>
      <c r="Q11" s="1">
        <v>12.9</v>
      </c>
      <c r="R11" s="1">
        <v>25.9</v>
      </c>
      <c r="S11" s="1">
        <v>101.9</v>
      </c>
      <c r="T11" s="1">
        <v>0.63</v>
      </c>
      <c r="U11" s="1">
        <v>3.9</v>
      </c>
      <c r="V11" s="1">
        <v>6.25</v>
      </c>
      <c r="W11" s="1">
        <v>6.31</v>
      </c>
      <c r="X11" s="1">
        <v>58.3</v>
      </c>
      <c r="Y11" s="1">
        <v>2.06</v>
      </c>
      <c r="Z11" s="1">
        <v>30.1</v>
      </c>
      <c r="AA11" s="1">
        <v>20.399999999999999</v>
      </c>
      <c r="AB11" s="1">
        <v>5.2</v>
      </c>
    </row>
    <row r="12" spans="1:28" ht="30">
      <c r="A12" s="3">
        <v>11</v>
      </c>
      <c r="B12" s="2" t="s">
        <v>45</v>
      </c>
      <c r="C12" s="1">
        <v>16</v>
      </c>
      <c r="D12" s="1">
        <v>21</v>
      </c>
      <c r="E12" s="1">
        <v>336.8</v>
      </c>
      <c r="F12" s="1">
        <v>64.599999999999994</v>
      </c>
      <c r="G12" s="1">
        <v>5.2</v>
      </c>
      <c r="H12" s="1">
        <v>1.44</v>
      </c>
      <c r="I12" s="1">
        <v>0.31</v>
      </c>
      <c r="J12" s="1">
        <v>19.3</v>
      </c>
      <c r="K12" s="1">
        <v>19.600000000000001</v>
      </c>
      <c r="L12" s="1">
        <v>35.5</v>
      </c>
      <c r="M12" s="1">
        <v>218.3</v>
      </c>
      <c r="N12" s="1">
        <v>1.5</v>
      </c>
      <c r="O12" s="1">
        <v>1.1299999999999999</v>
      </c>
      <c r="P12" s="1">
        <v>5.7</v>
      </c>
      <c r="Q12" s="1">
        <v>11.9</v>
      </c>
      <c r="R12" s="1">
        <v>26.1</v>
      </c>
      <c r="S12" s="1">
        <v>118.5</v>
      </c>
      <c r="T12" s="1">
        <v>0.75</v>
      </c>
      <c r="U12" s="1">
        <v>4.5</v>
      </c>
      <c r="V12" s="1">
        <v>5.19</v>
      </c>
      <c r="W12" s="1">
        <v>7.69</v>
      </c>
      <c r="X12" s="1">
        <v>65.900000000000006</v>
      </c>
      <c r="Y12" s="1">
        <v>2.13</v>
      </c>
      <c r="Z12" s="1">
        <v>33.200000000000003</v>
      </c>
      <c r="AA12" s="1">
        <v>11.8</v>
      </c>
      <c r="AB12" s="1">
        <v>5.08</v>
      </c>
    </row>
    <row r="13" spans="1:28" ht="30">
      <c r="A13" s="3">
        <v>12</v>
      </c>
      <c r="B13" s="2" t="s">
        <v>40</v>
      </c>
      <c r="C13" s="1">
        <v>16</v>
      </c>
      <c r="D13" s="1">
        <v>21.5</v>
      </c>
      <c r="E13" s="1">
        <v>350.9</v>
      </c>
      <c r="F13" s="1">
        <v>67.900000000000006</v>
      </c>
      <c r="G13" s="1">
        <v>5.2</v>
      </c>
      <c r="H13" s="1">
        <v>1.56</v>
      </c>
      <c r="I13" s="1">
        <v>0.75</v>
      </c>
      <c r="J13" s="1">
        <v>20.399999999999999</v>
      </c>
      <c r="K13" s="1">
        <v>20.9</v>
      </c>
      <c r="L13" s="1">
        <v>34.799999999999997</v>
      </c>
      <c r="M13" s="1">
        <v>228.1</v>
      </c>
      <c r="N13" s="1">
        <v>0.94</v>
      </c>
      <c r="O13" s="1">
        <v>0.81</v>
      </c>
      <c r="P13" s="1">
        <v>6.1</v>
      </c>
      <c r="Q13" s="1">
        <v>11.7</v>
      </c>
      <c r="R13" s="1">
        <v>30.8</v>
      </c>
      <c r="S13" s="1">
        <v>122.8</v>
      </c>
      <c r="T13" s="1">
        <v>0.94</v>
      </c>
      <c r="U13" s="1">
        <v>4</v>
      </c>
      <c r="V13" s="1">
        <v>6.56</v>
      </c>
      <c r="W13" s="1">
        <v>6.69</v>
      </c>
      <c r="X13" s="1">
        <v>58.1</v>
      </c>
      <c r="Y13" s="1">
        <v>2.13</v>
      </c>
      <c r="Z13" s="1">
        <v>34.9</v>
      </c>
      <c r="AA13" s="1">
        <v>12</v>
      </c>
      <c r="AB13" s="1">
        <v>8.26</v>
      </c>
    </row>
    <row r="14" spans="1:28" ht="30">
      <c r="A14" s="3">
        <v>13</v>
      </c>
      <c r="B14" s="2" t="s">
        <v>61</v>
      </c>
      <c r="C14" s="1">
        <v>16</v>
      </c>
      <c r="D14" s="1">
        <v>21.5</v>
      </c>
      <c r="E14" s="1">
        <v>383.4</v>
      </c>
      <c r="F14" s="1">
        <v>63.5</v>
      </c>
      <c r="G14" s="1">
        <v>6</v>
      </c>
      <c r="H14" s="1">
        <v>2.19</v>
      </c>
      <c r="I14" s="1">
        <v>0.88</v>
      </c>
      <c r="J14" s="1">
        <v>19.8</v>
      </c>
      <c r="K14" s="1">
        <v>21.3</v>
      </c>
      <c r="L14" s="1">
        <v>33.4</v>
      </c>
      <c r="M14" s="1">
        <v>254.3</v>
      </c>
      <c r="N14" s="1">
        <v>1.63</v>
      </c>
      <c r="O14" s="1">
        <v>1.31</v>
      </c>
      <c r="P14" s="1">
        <v>7.2</v>
      </c>
      <c r="Q14" s="1">
        <v>12.3</v>
      </c>
      <c r="R14" s="1">
        <v>28.1</v>
      </c>
      <c r="S14" s="1">
        <v>129.1</v>
      </c>
      <c r="T14" s="1">
        <v>0.56000000000000005</v>
      </c>
      <c r="U14" s="1">
        <v>4.5999999999999996</v>
      </c>
      <c r="V14" s="1">
        <v>6.5</v>
      </c>
      <c r="W14" s="1">
        <v>6.38</v>
      </c>
      <c r="X14" s="1">
        <v>56.3</v>
      </c>
      <c r="Y14" s="1">
        <v>1.06</v>
      </c>
      <c r="Z14" s="1">
        <v>35.4</v>
      </c>
      <c r="AA14" s="1">
        <v>17.100000000000001</v>
      </c>
      <c r="AB14" s="1">
        <v>4.05</v>
      </c>
    </row>
    <row r="15" spans="1:28" ht="30">
      <c r="A15" s="3">
        <v>14</v>
      </c>
      <c r="B15" s="2" t="s">
        <v>46</v>
      </c>
      <c r="C15" s="1">
        <v>16</v>
      </c>
      <c r="D15" s="1">
        <v>21.8</v>
      </c>
      <c r="E15" s="1">
        <v>350</v>
      </c>
      <c r="F15" s="1">
        <v>67.7</v>
      </c>
      <c r="G15" s="1">
        <v>5.2</v>
      </c>
      <c r="H15" s="1">
        <v>1.38</v>
      </c>
      <c r="I15" s="1">
        <v>0.75</v>
      </c>
      <c r="J15" s="1">
        <v>21.6</v>
      </c>
      <c r="K15" s="1">
        <v>24.4</v>
      </c>
      <c r="L15" s="1">
        <v>38.299999999999997</v>
      </c>
      <c r="M15" s="1">
        <v>244.3</v>
      </c>
      <c r="N15" s="1">
        <v>1.75</v>
      </c>
      <c r="O15" s="1">
        <v>0.63</v>
      </c>
      <c r="P15" s="1">
        <v>6</v>
      </c>
      <c r="Q15" s="1">
        <v>14.3</v>
      </c>
      <c r="R15" s="1">
        <v>26.7</v>
      </c>
      <c r="S15" s="1">
        <v>105.8</v>
      </c>
      <c r="T15" s="1">
        <v>0.63</v>
      </c>
      <c r="U15" s="1">
        <v>4</v>
      </c>
      <c r="V15" s="1">
        <v>5.13</v>
      </c>
      <c r="W15" s="1">
        <v>6.94</v>
      </c>
      <c r="X15" s="1">
        <v>59.3</v>
      </c>
      <c r="Y15" s="1">
        <v>2.13</v>
      </c>
      <c r="Z15" s="1">
        <v>33.700000000000003</v>
      </c>
      <c r="AA15" s="1">
        <v>11.8</v>
      </c>
      <c r="AB15" s="1">
        <v>3.51</v>
      </c>
    </row>
    <row r="16" spans="1:28">
      <c r="A16" s="3">
        <v>15</v>
      </c>
      <c r="B16" s="2" t="s">
        <v>72</v>
      </c>
      <c r="C16" s="1">
        <v>16</v>
      </c>
      <c r="D16" s="1">
        <v>21.8</v>
      </c>
      <c r="E16" s="1">
        <v>342.6</v>
      </c>
      <c r="F16" s="1">
        <v>65.099999999999994</v>
      </c>
      <c r="G16" s="1">
        <v>5.3</v>
      </c>
      <c r="H16" s="1">
        <v>1.31</v>
      </c>
      <c r="I16" s="1">
        <v>0.25</v>
      </c>
      <c r="J16" s="1">
        <v>20.399999999999999</v>
      </c>
      <c r="K16" s="1">
        <v>22.6</v>
      </c>
      <c r="L16" s="1">
        <v>34.200000000000003</v>
      </c>
      <c r="M16" s="1">
        <v>225.1</v>
      </c>
      <c r="N16" s="1">
        <v>1</v>
      </c>
      <c r="O16" s="1">
        <v>1.06</v>
      </c>
      <c r="P16" s="1">
        <v>6</v>
      </c>
      <c r="Q16" s="1">
        <v>12.3</v>
      </c>
      <c r="R16" s="1">
        <v>27.6</v>
      </c>
      <c r="S16" s="1">
        <v>117.5</v>
      </c>
      <c r="T16" s="1">
        <v>1.1299999999999999</v>
      </c>
      <c r="U16" s="1">
        <v>4.3</v>
      </c>
      <c r="V16" s="1">
        <v>6.69</v>
      </c>
      <c r="W16" s="1">
        <v>5.63</v>
      </c>
      <c r="X16" s="1">
        <v>47.4</v>
      </c>
      <c r="Y16" s="1">
        <v>1.44</v>
      </c>
      <c r="Z16" s="1">
        <v>34.6</v>
      </c>
      <c r="AA16" s="1">
        <v>10.8</v>
      </c>
      <c r="AB16" s="1">
        <v>5.35</v>
      </c>
    </row>
    <row r="17" spans="1:28" ht="30">
      <c r="A17" s="3">
        <v>16</v>
      </c>
      <c r="B17" s="2" t="s">
        <v>71</v>
      </c>
      <c r="C17" s="1">
        <v>16</v>
      </c>
      <c r="D17" s="1">
        <v>21.9</v>
      </c>
      <c r="E17" s="1">
        <v>326.39999999999998</v>
      </c>
      <c r="F17" s="1">
        <v>63.3</v>
      </c>
      <c r="G17" s="1">
        <v>5.2</v>
      </c>
      <c r="H17" s="1">
        <v>1.75</v>
      </c>
      <c r="I17" s="1">
        <v>0.88</v>
      </c>
      <c r="J17" s="1">
        <v>19.8</v>
      </c>
      <c r="K17" s="1">
        <v>21.7</v>
      </c>
      <c r="L17" s="1">
        <v>35.5</v>
      </c>
      <c r="M17" s="1">
        <v>230.1</v>
      </c>
      <c r="N17" s="1">
        <v>1.75</v>
      </c>
      <c r="O17" s="1">
        <v>0.88</v>
      </c>
      <c r="P17" s="1">
        <v>6.1</v>
      </c>
      <c r="Q17" s="1">
        <v>12.6</v>
      </c>
      <c r="R17" s="1">
        <v>25.4</v>
      </c>
      <c r="S17" s="1">
        <v>96.4</v>
      </c>
      <c r="T17" s="1">
        <v>0.63</v>
      </c>
      <c r="U17" s="1">
        <v>3.8</v>
      </c>
      <c r="V17" s="1">
        <v>5.31</v>
      </c>
      <c r="W17" s="1">
        <v>6.38</v>
      </c>
      <c r="X17" s="1">
        <v>49.9</v>
      </c>
      <c r="Y17" s="1">
        <v>1.88</v>
      </c>
      <c r="Z17" s="1">
        <v>31.3</v>
      </c>
      <c r="AA17" s="1">
        <v>13.7</v>
      </c>
      <c r="AB17" s="1">
        <v>6.66</v>
      </c>
    </row>
    <row r="18" spans="1:28" ht="30">
      <c r="A18" s="3">
        <v>17</v>
      </c>
      <c r="B18" s="2" t="s">
        <v>55</v>
      </c>
      <c r="C18" s="1">
        <v>16</v>
      </c>
      <c r="D18" s="1">
        <v>22.3</v>
      </c>
      <c r="E18" s="1">
        <v>337.8</v>
      </c>
      <c r="F18" s="1">
        <v>65.099999999999994</v>
      </c>
      <c r="G18" s="1">
        <v>5.2</v>
      </c>
      <c r="H18" s="1">
        <v>2.06</v>
      </c>
      <c r="I18" s="1">
        <v>0.69</v>
      </c>
      <c r="J18" s="1">
        <v>18</v>
      </c>
      <c r="K18" s="1">
        <v>16.899999999999999</v>
      </c>
      <c r="L18" s="1">
        <v>31.1</v>
      </c>
      <c r="M18" s="1">
        <v>200.8</v>
      </c>
      <c r="N18" s="1">
        <v>1.25</v>
      </c>
      <c r="O18" s="1">
        <v>1.38</v>
      </c>
      <c r="P18" s="1">
        <v>6</v>
      </c>
      <c r="Q18" s="1">
        <v>10</v>
      </c>
      <c r="R18" s="1">
        <v>31.6</v>
      </c>
      <c r="S18" s="1">
        <v>137</v>
      </c>
      <c r="T18" s="1">
        <v>0.75</v>
      </c>
      <c r="U18" s="1">
        <v>4.3</v>
      </c>
      <c r="V18" s="1">
        <v>6.69</v>
      </c>
      <c r="W18" s="1">
        <v>6.25</v>
      </c>
      <c r="X18" s="1">
        <v>50.6</v>
      </c>
      <c r="Y18" s="1">
        <v>1.31</v>
      </c>
      <c r="Z18" s="1">
        <v>27</v>
      </c>
      <c r="AA18" s="1">
        <v>14.2</v>
      </c>
      <c r="AB18" s="1">
        <v>10.6</v>
      </c>
    </row>
    <row r="19" spans="1:28" ht="30">
      <c r="A19" s="3">
        <v>18</v>
      </c>
      <c r="B19" s="2" t="s">
        <v>65</v>
      </c>
      <c r="C19" s="1">
        <v>16</v>
      </c>
      <c r="D19" s="1">
        <v>22.7</v>
      </c>
      <c r="E19" s="1">
        <v>333.1</v>
      </c>
      <c r="F19" s="1">
        <v>63.1</v>
      </c>
      <c r="G19" s="1">
        <v>5.3</v>
      </c>
      <c r="H19" s="1">
        <v>1.44</v>
      </c>
      <c r="I19" s="1">
        <v>0.75</v>
      </c>
      <c r="J19" s="1">
        <v>20.399999999999999</v>
      </c>
      <c r="K19" s="1">
        <v>23.2</v>
      </c>
      <c r="L19" s="1">
        <v>34.700000000000003</v>
      </c>
      <c r="M19" s="1">
        <v>223</v>
      </c>
      <c r="N19" s="1">
        <v>1.38</v>
      </c>
      <c r="O19" s="1">
        <v>0.69</v>
      </c>
      <c r="P19" s="1">
        <v>6</v>
      </c>
      <c r="Q19" s="1">
        <v>12.3</v>
      </c>
      <c r="R19" s="1">
        <v>26</v>
      </c>
      <c r="S19" s="1">
        <v>110.1</v>
      </c>
      <c r="T19" s="1">
        <v>0.69</v>
      </c>
      <c r="U19" s="1">
        <v>4.2</v>
      </c>
      <c r="V19" s="1">
        <v>6.13</v>
      </c>
      <c r="W19" s="1">
        <v>5.38</v>
      </c>
      <c r="X19" s="1">
        <v>44.4</v>
      </c>
      <c r="Y19" s="1">
        <v>2</v>
      </c>
      <c r="Z19" s="1">
        <v>38.6</v>
      </c>
      <c r="AA19" s="1">
        <v>11.9</v>
      </c>
      <c r="AB19" s="1">
        <v>2.56</v>
      </c>
    </row>
    <row r="20" spans="1:28" ht="30">
      <c r="A20" s="3">
        <v>19</v>
      </c>
      <c r="B20" s="2" t="s">
        <v>54</v>
      </c>
      <c r="C20" s="1">
        <v>16</v>
      </c>
      <c r="D20" s="1">
        <v>23</v>
      </c>
      <c r="E20" s="1">
        <v>363.8</v>
      </c>
      <c r="F20" s="1">
        <v>68.400000000000006</v>
      </c>
      <c r="G20" s="1">
        <v>5.3</v>
      </c>
      <c r="H20" s="1">
        <v>1.81</v>
      </c>
      <c r="I20" s="1">
        <v>0.75</v>
      </c>
      <c r="J20" s="1">
        <v>21.6</v>
      </c>
      <c r="K20" s="1">
        <v>23.6</v>
      </c>
      <c r="L20" s="1">
        <v>37.5</v>
      </c>
      <c r="M20" s="1">
        <v>245.2</v>
      </c>
      <c r="N20" s="1">
        <v>1.69</v>
      </c>
      <c r="O20" s="1">
        <v>1.06</v>
      </c>
      <c r="P20" s="1">
        <v>6.1</v>
      </c>
      <c r="Q20" s="1">
        <v>12.7</v>
      </c>
      <c r="R20" s="1">
        <v>28.6</v>
      </c>
      <c r="S20" s="1">
        <v>118.6</v>
      </c>
      <c r="T20" s="1">
        <v>0.88</v>
      </c>
      <c r="U20" s="1">
        <v>4.2</v>
      </c>
      <c r="V20" s="1">
        <v>6.5</v>
      </c>
      <c r="W20" s="1">
        <v>7.5</v>
      </c>
      <c r="X20" s="1">
        <v>63</v>
      </c>
      <c r="Y20" s="1">
        <v>2.38</v>
      </c>
      <c r="Z20" s="1">
        <v>30.7</v>
      </c>
      <c r="AA20" s="1">
        <v>14.6</v>
      </c>
      <c r="AB20" s="1">
        <v>5.24</v>
      </c>
    </row>
    <row r="21" spans="1:28">
      <c r="A21" s="3">
        <v>20</v>
      </c>
      <c r="B21" s="2" t="s">
        <v>63</v>
      </c>
      <c r="C21" s="1">
        <v>16</v>
      </c>
      <c r="D21" s="1">
        <v>23.4</v>
      </c>
      <c r="E21" s="1">
        <v>323.39999999999998</v>
      </c>
      <c r="F21" s="1">
        <v>63.7</v>
      </c>
      <c r="G21" s="1">
        <v>5.0999999999999996</v>
      </c>
      <c r="H21" s="1">
        <v>1.44</v>
      </c>
      <c r="I21" s="1">
        <v>0.75</v>
      </c>
      <c r="J21" s="1">
        <v>18.3</v>
      </c>
      <c r="K21" s="1">
        <v>16.600000000000001</v>
      </c>
      <c r="L21" s="1">
        <v>30.9</v>
      </c>
      <c r="M21" s="1">
        <v>189.8</v>
      </c>
      <c r="N21" s="1">
        <v>1.25</v>
      </c>
      <c r="O21" s="1">
        <v>0.69</v>
      </c>
      <c r="P21" s="1">
        <v>5.8</v>
      </c>
      <c r="Q21" s="1">
        <v>10.1</v>
      </c>
      <c r="R21" s="1">
        <v>30.9</v>
      </c>
      <c r="S21" s="1">
        <v>133.6</v>
      </c>
      <c r="T21" s="1">
        <v>1.06</v>
      </c>
      <c r="U21" s="1">
        <v>4.3</v>
      </c>
      <c r="V21" s="1">
        <v>6</v>
      </c>
      <c r="W21" s="1">
        <v>6.81</v>
      </c>
      <c r="X21" s="1">
        <v>50.3</v>
      </c>
      <c r="Y21" s="1">
        <v>2.25</v>
      </c>
      <c r="Z21" s="1">
        <v>30.6</v>
      </c>
      <c r="AA21" s="1">
        <v>11.4</v>
      </c>
      <c r="AB21" s="1">
        <v>5.25</v>
      </c>
    </row>
    <row r="22" spans="1:28" ht="30">
      <c r="A22" s="3">
        <v>21</v>
      </c>
      <c r="B22" s="2" t="s">
        <v>42</v>
      </c>
      <c r="C22" s="1">
        <v>16</v>
      </c>
      <c r="D22" s="1">
        <v>24.2</v>
      </c>
      <c r="E22" s="1">
        <v>374.3</v>
      </c>
      <c r="F22" s="1">
        <v>62.2</v>
      </c>
      <c r="G22" s="1">
        <v>6</v>
      </c>
      <c r="H22" s="1">
        <v>0.94</v>
      </c>
      <c r="I22" s="1">
        <v>0.19</v>
      </c>
      <c r="J22" s="1">
        <v>20.3</v>
      </c>
      <c r="K22" s="1">
        <v>20.9</v>
      </c>
      <c r="L22" s="1">
        <v>33.4</v>
      </c>
      <c r="M22" s="1">
        <v>236.8</v>
      </c>
      <c r="N22" s="1">
        <v>1.44</v>
      </c>
      <c r="O22" s="1">
        <v>0.75</v>
      </c>
      <c r="P22" s="1">
        <v>6.7</v>
      </c>
      <c r="Q22" s="1">
        <v>11.9</v>
      </c>
      <c r="R22" s="1">
        <v>26.8</v>
      </c>
      <c r="S22" s="1">
        <v>137.5</v>
      </c>
      <c r="T22" s="1">
        <v>0.88</v>
      </c>
      <c r="U22" s="1">
        <v>5.0999999999999996</v>
      </c>
      <c r="V22" s="1">
        <v>6.38</v>
      </c>
      <c r="W22" s="1">
        <v>8</v>
      </c>
      <c r="X22" s="1">
        <v>75.5</v>
      </c>
      <c r="Y22" s="1">
        <v>2.06</v>
      </c>
      <c r="Z22" s="1">
        <v>38.299999999999997</v>
      </c>
      <c r="AA22" s="1">
        <v>8.3000000000000007</v>
      </c>
      <c r="AB22" s="1">
        <v>-2.5499999999999998</v>
      </c>
    </row>
    <row r="23" spans="1:28" ht="30">
      <c r="A23" s="3">
        <v>22</v>
      </c>
      <c r="B23" s="2" t="s">
        <v>59</v>
      </c>
      <c r="C23" s="1">
        <v>16</v>
      </c>
      <c r="D23" s="1">
        <v>24.3</v>
      </c>
      <c r="E23" s="1">
        <v>377.7</v>
      </c>
      <c r="F23" s="1">
        <v>64.400000000000006</v>
      </c>
      <c r="G23" s="1">
        <v>5.9</v>
      </c>
      <c r="H23" s="1">
        <v>1.94</v>
      </c>
      <c r="I23" s="1">
        <v>0.63</v>
      </c>
      <c r="J23" s="1">
        <v>21.3</v>
      </c>
      <c r="K23" s="1">
        <v>24.6</v>
      </c>
      <c r="L23" s="1">
        <v>39.799999999999997</v>
      </c>
      <c r="M23" s="1">
        <v>281.89999999999998</v>
      </c>
      <c r="N23" s="1">
        <v>1.94</v>
      </c>
      <c r="O23" s="1">
        <v>1.31</v>
      </c>
      <c r="P23" s="1">
        <v>6.8</v>
      </c>
      <c r="Q23" s="1">
        <v>13.9</v>
      </c>
      <c r="R23" s="1">
        <v>22.7</v>
      </c>
      <c r="S23" s="1">
        <v>95.8</v>
      </c>
      <c r="T23" s="1">
        <v>0.69</v>
      </c>
      <c r="U23" s="1">
        <v>4.2</v>
      </c>
      <c r="V23" s="1">
        <v>5.56</v>
      </c>
      <c r="W23" s="1">
        <v>6.25</v>
      </c>
      <c r="X23" s="1">
        <v>50.7</v>
      </c>
      <c r="Y23" s="1">
        <v>1.75</v>
      </c>
      <c r="Z23" s="1">
        <v>38.299999999999997</v>
      </c>
      <c r="AA23" s="1">
        <v>16.899999999999999</v>
      </c>
      <c r="AB23" s="1">
        <v>4.1900000000000004</v>
      </c>
    </row>
    <row r="24" spans="1:28" ht="30">
      <c r="A24" s="3">
        <v>23</v>
      </c>
      <c r="B24" s="2" t="s">
        <v>66</v>
      </c>
      <c r="C24" s="1">
        <v>16</v>
      </c>
      <c r="D24" s="1">
        <v>24.6</v>
      </c>
      <c r="E24" s="1">
        <v>379.9</v>
      </c>
      <c r="F24" s="1">
        <v>64.400000000000006</v>
      </c>
      <c r="G24" s="1">
        <v>5.9</v>
      </c>
      <c r="H24" s="1">
        <v>1.63</v>
      </c>
      <c r="I24" s="1">
        <v>0.5</v>
      </c>
      <c r="J24" s="1">
        <v>20.6</v>
      </c>
      <c r="K24" s="1">
        <v>25.6</v>
      </c>
      <c r="L24" s="1">
        <v>39.200000000000003</v>
      </c>
      <c r="M24" s="1">
        <v>297.39999999999998</v>
      </c>
      <c r="N24" s="1">
        <v>1.88</v>
      </c>
      <c r="O24" s="1">
        <v>1.1299999999999999</v>
      </c>
      <c r="P24" s="1">
        <v>7.3</v>
      </c>
      <c r="Q24" s="1">
        <v>14.1</v>
      </c>
      <c r="R24" s="1">
        <v>23.6</v>
      </c>
      <c r="S24" s="1">
        <v>82.5</v>
      </c>
      <c r="T24" s="1">
        <v>0.81</v>
      </c>
      <c r="U24" s="1">
        <v>3.5</v>
      </c>
      <c r="V24" s="1">
        <v>4.6900000000000004</v>
      </c>
      <c r="W24" s="1">
        <v>6.44</v>
      </c>
      <c r="X24" s="1">
        <v>53.2</v>
      </c>
      <c r="Y24" s="1">
        <v>1.75</v>
      </c>
      <c r="Z24" s="1">
        <v>32.799999999999997</v>
      </c>
      <c r="AA24" s="1">
        <v>12.5</v>
      </c>
      <c r="AB24" s="1">
        <v>1.18</v>
      </c>
    </row>
    <row r="25" spans="1:28" ht="30">
      <c r="A25" s="3">
        <v>24</v>
      </c>
      <c r="B25" s="2" t="s">
        <v>60</v>
      </c>
      <c r="C25" s="1">
        <v>16</v>
      </c>
      <c r="D25" s="1">
        <v>25</v>
      </c>
      <c r="E25" s="1">
        <v>355.4</v>
      </c>
      <c r="F25" s="1">
        <v>61.6</v>
      </c>
      <c r="G25" s="1">
        <v>5.8</v>
      </c>
      <c r="H25" s="1">
        <v>1</v>
      </c>
      <c r="I25" s="1">
        <v>0.56000000000000005</v>
      </c>
      <c r="J25" s="1">
        <v>19.8</v>
      </c>
      <c r="K25" s="1">
        <v>20</v>
      </c>
      <c r="L25" s="1">
        <v>31.9</v>
      </c>
      <c r="M25" s="1">
        <v>230.3</v>
      </c>
      <c r="N25" s="1">
        <v>1.38</v>
      </c>
      <c r="O25" s="1">
        <v>0.44</v>
      </c>
      <c r="P25" s="1">
        <v>6.8</v>
      </c>
      <c r="Q25" s="1">
        <v>12.2</v>
      </c>
      <c r="R25" s="1">
        <v>27.6</v>
      </c>
      <c r="S25" s="1">
        <v>125.2</v>
      </c>
      <c r="T25" s="1">
        <v>1.06</v>
      </c>
      <c r="U25" s="1">
        <v>4.5</v>
      </c>
      <c r="V25" s="1">
        <v>5.75</v>
      </c>
      <c r="W25" s="1">
        <v>5.56</v>
      </c>
      <c r="X25" s="1">
        <v>45.4</v>
      </c>
      <c r="Y25" s="1">
        <v>1.88</v>
      </c>
      <c r="Z25" s="1">
        <v>38.9</v>
      </c>
      <c r="AA25" s="1">
        <v>8</v>
      </c>
      <c r="AB25" s="1">
        <v>2.6</v>
      </c>
    </row>
    <row r="26" spans="1:28" ht="30">
      <c r="A26" s="3">
        <v>25</v>
      </c>
      <c r="B26" s="2" t="s">
        <v>69</v>
      </c>
      <c r="C26" s="1">
        <v>16</v>
      </c>
      <c r="D26" s="1">
        <v>26.6</v>
      </c>
      <c r="E26" s="1">
        <v>356.5</v>
      </c>
      <c r="F26" s="1">
        <v>60.8</v>
      </c>
      <c r="G26" s="1">
        <v>5.9</v>
      </c>
      <c r="H26" s="1">
        <v>0.81</v>
      </c>
      <c r="I26" s="1">
        <v>0.38</v>
      </c>
      <c r="J26" s="1">
        <v>18.8</v>
      </c>
      <c r="K26" s="1">
        <v>17.399999999999999</v>
      </c>
      <c r="L26" s="1">
        <v>29</v>
      </c>
      <c r="M26" s="1">
        <v>220.8</v>
      </c>
      <c r="N26" s="1">
        <v>1.81</v>
      </c>
      <c r="O26" s="1">
        <v>0.44</v>
      </c>
      <c r="P26" s="1">
        <v>7.2</v>
      </c>
      <c r="Q26" s="1">
        <v>11</v>
      </c>
      <c r="R26" s="1">
        <v>30.1</v>
      </c>
      <c r="S26" s="1">
        <v>135.69999999999999</v>
      </c>
      <c r="T26" s="1">
        <v>0.69</v>
      </c>
      <c r="U26" s="1">
        <v>4.5</v>
      </c>
      <c r="V26" s="1">
        <v>6.63</v>
      </c>
      <c r="W26" s="1">
        <v>5.0599999999999996</v>
      </c>
      <c r="X26" s="1">
        <v>41.9</v>
      </c>
      <c r="Y26" s="1">
        <v>1.19</v>
      </c>
      <c r="Z26" s="1">
        <v>40.4</v>
      </c>
      <c r="AA26" s="1">
        <v>6.2</v>
      </c>
      <c r="AB26" s="1">
        <v>-1.05</v>
      </c>
    </row>
    <row r="27" spans="1:28">
      <c r="A27" s="3">
        <v>26</v>
      </c>
      <c r="B27" s="2" t="s">
        <v>62</v>
      </c>
      <c r="C27" s="1">
        <v>16</v>
      </c>
      <c r="D27" s="1">
        <v>27.2</v>
      </c>
      <c r="E27" s="1">
        <v>362.9</v>
      </c>
      <c r="F27" s="1">
        <v>65.099999999999994</v>
      </c>
      <c r="G27" s="1">
        <v>5.6</v>
      </c>
      <c r="H27" s="1">
        <v>1.31</v>
      </c>
      <c r="I27" s="1">
        <v>0.56000000000000005</v>
      </c>
      <c r="J27" s="1">
        <v>21.8</v>
      </c>
      <c r="K27" s="1">
        <v>19.100000000000001</v>
      </c>
      <c r="L27" s="1">
        <v>33.5</v>
      </c>
      <c r="M27" s="1">
        <v>217.1</v>
      </c>
      <c r="N27" s="1">
        <v>1.56</v>
      </c>
      <c r="O27" s="1">
        <v>0.75</v>
      </c>
      <c r="P27" s="1">
        <v>6.1</v>
      </c>
      <c r="Q27" s="1">
        <v>11.4</v>
      </c>
      <c r="R27" s="1">
        <v>29.4</v>
      </c>
      <c r="S27" s="1">
        <v>145.80000000000001</v>
      </c>
      <c r="T27" s="1">
        <v>1.44</v>
      </c>
      <c r="U27" s="1">
        <v>5</v>
      </c>
      <c r="V27" s="1">
        <v>8.5</v>
      </c>
      <c r="W27" s="1">
        <v>5</v>
      </c>
      <c r="X27" s="1">
        <v>43.3</v>
      </c>
      <c r="Y27" s="1">
        <v>1.94</v>
      </c>
      <c r="Z27" s="1">
        <v>37.1</v>
      </c>
      <c r="AA27" s="1">
        <v>10.8</v>
      </c>
      <c r="AB27" s="1">
        <v>-1.7</v>
      </c>
    </row>
    <row r="28" spans="1:28">
      <c r="A28" s="3">
        <v>27</v>
      </c>
      <c r="B28" s="2" t="s">
        <v>41</v>
      </c>
      <c r="C28" s="1">
        <v>16</v>
      </c>
      <c r="D28" s="1">
        <v>27.3</v>
      </c>
      <c r="E28" s="1">
        <v>341.1</v>
      </c>
      <c r="F28" s="1">
        <v>62.4</v>
      </c>
      <c r="G28" s="1">
        <v>5.5</v>
      </c>
      <c r="H28" s="1">
        <v>1.06</v>
      </c>
      <c r="I28" s="1">
        <v>0.38</v>
      </c>
      <c r="J28" s="1">
        <v>19.100000000000001</v>
      </c>
      <c r="K28" s="1">
        <v>21.6</v>
      </c>
      <c r="L28" s="1">
        <v>34</v>
      </c>
      <c r="M28" s="1">
        <v>223.1</v>
      </c>
      <c r="N28" s="1">
        <v>1.63</v>
      </c>
      <c r="O28" s="1">
        <v>0.69</v>
      </c>
      <c r="P28" s="1">
        <v>6.2</v>
      </c>
      <c r="Q28" s="1">
        <v>10.4</v>
      </c>
      <c r="R28" s="1">
        <v>26.3</v>
      </c>
      <c r="S28" s="1">
        <v>118.1</v>
      </c>
      <c r="T28" s="1">
        <v>0.81</v>
      </c>
      <c r="U28" s="1">
        <v>4.5</v>
      </c>
      <c r="V28" s="1">
        <v>6.69</v>
      </c>
      <c r="W28" s="1">
        <v>5.81</v>
      </c>
      <c r="X28" s="1">
        <v>49.3</v>
      </c>
      <c r="Y28" s="1">
        <v>1.94</v>
      </c>
      <c r="Z28" s="1">
        <v>36.799999999999997</v>
      </c>
      <c r="AA28" s="1">
        <v>8.4</v>
      </c>
      <c r="AB28" s="1">
        <v>2.16</v>
      </c>
    </row>
    <row r="29" spans="1:28" ht="30">
      <c r="A29" s="3">
        <v>28</v>
      </c>
      <c r="B29" s="2" t="s">
        <v>39</v>
      </c>
      <c r="C29" s="1">
        <v>16</v>
      </c>
      <c r="D29" s="1">
        <v>27.7</v>
      </c>
      <c r="E29" s="1">
        <v>354.5</v>
      </c>
      <c r="F29" s="1">
        <v>62.2</v>
      </c>
      <c r="G29" s="1">
        <v>5.7</v>
      </c>
      <c r="H29" s="1">
        <v>1.19</v>
      </c>
      <c r="I29" s="1">
        <v>0.5</v>
      </c>
      <c r="J29" s="1">
        <v>19</v>
      </c>
      <c r="K29" s="1">
        <v>21.7</v>
      </c>
      <c r="L29" s="1">
        <v>32.9</v>
      </c>
      <c r="M29" s="1">
        <v>235.9</v>
      </c>
      <c r="N29" s="1">
        <v>1.75</v>
      </c>
      <c r="O29" s="1">
        <v>0.69</v>
      </c>
      <c r="P29" s="1">
        <v>6.9</v>
      </c>
      <c r="Q29" s="1">
        <v>11.3</v>
      </c>
      <c r="R29" s="1">
        <v>27.8</v>
      </c>
      <c r="S29" s="1">
        <v>118.6</v>
      </c>
      <c r="T29" s="1">
        <v>1.1299999999999999</v>
      </c>
      <c r="U29" s="1">
        <v>4.3</v>
      </c>
      <c r="V29" s="1">
        <v>5.94</v>
      </c>
      <c r="W29" s="1">
        <v>6.31</v>
      </c>
      <c r="X29" s="1">
        <v>57.8</v>
      </c>
      <c r="Y29" s="1">
        <v>1.81</v>
      </c>
      <c r="Z29" s="1">
        <v>41.2</v>
      </c>
      <c r="AA29" s="1">
        <v>9.1</v>
      </c>
      <c r="AB29" s="1">
        <v>0.41</v>
      </c>
    </row>
    <row r="30" spans="1:28" ht="30">
      <c r="A30" s="3">
        <v>29</v>
      </c>
      <c r="B30" s="2" t="s">
        <v>58</v>
      </c>
      <c r="C30" s="1">
        <v>16</v>
      </c>
      <c r="D30" s="1">
        <v>27.8</v>
      </c>
      <c r="E30" s="1">
        <v>343.2</v>
      </c>
      <c r="F30" s="1">
        <v>62.1</v>
      </c>
      <c r="G30" s="1">
        <v>5.5</v>
      </c>
      <c r="H30" s="1">
        <v>0.81</v>
      </c>
      <c r="I30" s="1">
        <v>0.31</v>
      </c>
      <c r="J30" s="1">
        <v>19.8</v>
      </c>
      <c r="K30" s="1">
        <v>18.3</v>
      </c>
      <c r="L30" s="1">
        <v>30.3</v>
      </c>
      <c r="M30" s="1">
        <v>216.9</v>
      </c>
      <c r="N30" s="1">
        <v>2.06</v>
      </c>
      <c r="O30" s="1">
        <v>0.5</v>
      </c>
      <c r="P30" s="1">
        <v>6.7</v>
      </c>
      <c r="Q30" s="1">
        <v>11.1</v>
      </c>
      <c r="R30" s="1">
        <v>29.9</v>
      </c>
      <c r="S30" s="1">
        <v>126.3</v>
      </c>
      <c r="T30" s="1">
        <v>0.69</v>
      </c>
      <c r="U30" s="1">
        <v>4.2</v>
      </c>
      <c r="V30" s="1">
        <v>6.75</v>
      </c>
      <c r="W30" s="1">
        <v>7.38</v>
      </c>
      <c r="X30" s="1">
        <v>62.3</v>
      </c>
      <c r="Y30" s="1">
        <v>1.94</v>
      </c>
      <c r="Z30" s="1">
        <v>39</v>
      </c>
      <c r="AA30" s="1">
        <v>6.6</v>
      </c>
      <c r="AB30" s="1">
        <v>0.41</v>
      </c>
    </row>
    <row r="31" spans="1:28" ht="30">
      <c r="A31" s="3">
        <v>30</v>
      </c>
      <c r="B31" s="2" t="s">
        <v>38</v>
      </c>
      <c r="C31" s="1">
        <v>16</v>
      </c>
      <c r="D31" s="1">
        <v>27.8</v>
      </c>
      <c r="E31" s="1">
        <v>380.5</v>
      </c>
      <c r="F31" s="1">
        <v>68.8</v>
      </c>
      <c r="G31" s="1">
        <v>5.5</v>
      </c>
      <c r="H31" s="1">
        <v>1.44</v>
      </c>
      <c r="I31" s="1">
        <v>0.69</v>
      </c>
      <c r="J31" s="1">
        <v>22.8</v>
      </c>
      <c r="K31" s="1">
        <v>21.3</v>
      </c>
      <c r="L31" s="1">
        <v>33.4</v>
      </c>
      <c r="M31" s="1">
        <v>239.5</v>
      </c>
      <c r="N31" s="1">
        <v>1.31</v>
      </c>
      <c r="O31" s="1">
        <v>0.75</v>
      </c>
      <c r="P31" s="1">
        <v>6.9</v>
      </c>
      <c r="Q31" s="1">
        <v>12.1</v>
      </c>
      <c r="R31" s="1">
        <v>34.1</v>
      </c>
      <c r="S31" s="1">
        <v>141</v>
      </c>
      <c r="T31" s="1">
        <v>1.19</v>
      </c>
      <c r="U31" s="1">
        <v>4.0999999999999996</v>
      </c>
      <c r="V31" s="1">
        <v>8.31</v>
      </c>
      <c r="W31" s="1">
        <v>6.31</v>
      </c>
      <c r="X31" s="1">
        <v>51.3</v>
      </c>
      <c r="Y31" s="1">
        <v>2.31</v>
      </c>
      <c r="Z31" s="1">
        <v>39.799999999999997</v>
      </c>
      <c r="AA31" s="1">
        <v>11</v>
      </c>
      <c r="AB31" s="1">
        <v>-1.1599999999999999</v>
      </c>
    </row>
    <row r="32" spans="1:28" ht="30">
      <c r="A32" s="3">
        <v>31</v>
      </c>
      <c r="B32" s="2" t="s">
        <v>68</v>
      </c>
      <c r="C32" s="1">
        <v>16</v>
      </c>
      <c r="D32" s="1">
        <v>28.4</v>
      </c>
      <c r="E32" s="1">
        <v>440.1</v>
      </c>
      <c r="F32" s="1">
        <v>68.099999999999994</v>
      </c>
      <c r="G32" s="1">
        <v>6.5</v>
      </c>
      <c r="H32" s="1">
        <v>1.63</v>
      </c>
      <c r="I32" s="1">
        <v>0.69</v>
      </c>
      <c r="J32" s="1">
        <v>23.8</v>
      </c>
      <c r="K32" s="1">
        <v>23.1</v>
      </c>
      <c r="L32" s="1">
        <v>37.6</v>
      </c>
      <c r="M32" s="1">
        <v>292.60000000000002</v>
      </c>
      <c r="N32" s="1">
        <v>1.94</v>
      </c>
      <c r="O32" s="1">
        <v>0.94</v>
      </c>
      <c r="P32" s="1">
        <v>7.4</v>
      </c>
      <c r="Q32" s="1">
        <v>14.8</v>
      </c>
      <c r="R32" s="1">
        <v>28.6</v>
      </c>
      <c r="S32" s="1">
        <v>147.6</v>
      </c>
      <c r="T32" s="1">
        <v>1.1299999999999999</v>
      </c>
      <c r="U32" s="1">
        <v>5.2</v>
      </c>
      <c r="V32" s="1">
        <v>7.25</v>
      </c>
      <c r="W32" s="1">
        <v>6.38</v>
      </c>
      <c r="X32" s="1">
        <v>52.2</v>
      </c>
      <c r="Y32" s="1">
        <v>1.75</v>
      </c>
      <c r="Z32" s="1">
        <v>39.6</v>
      </c>
      <c r="AA32" s="1">
        <v>13</v>
      </c>
      <c r="AB32" s="1">
        <v>-1.51</v>
      </c>
    </row>
    <row r="33" spans="1:28" ht="30">
      <c r="A33" s="3">
        <v>32</v>
      </c>
      <c r="B33" s="2" t="s">
        <v>47</v>
      </c>
      <c r="C33" s="1">
        <v>16</v>
      </c>
      <c r="D33" s="1">
        <v>29.4</v>
      </c>
      <c r="E33" s="1">
        <v>374.9</v>
      </c>
      <c r="F33" s="1">
        <v>67.900000000000006</v>
      </c>
      <c r="G33" s="1">
        <v>5.5</v>
      </c>
      <c r="H33" s="1">
        <v>1.5</v>
      </c>
      <c r="I33" s="1">
        <v>0.31</v>
      </c>
      <c r="J33" s="1">
        <v>22.4</v>
      </c>
      <c r="K33" s="1">
        <v>23.4</v>
      </c>
      <c r="L33" s="1">
        <v>35.299999999999997</v>
      </c>
      <c r="M33" s="1">
        <v>247.8</v>
      </c>
      <c r="N33" s="1">
        <v>1.94</v>
      </c>
      <c r="O33" s="1">
        <v>1.19</v>
      </c>
      <c r="P33" s="1">
        <v>6.6</v>
      </c>
      <c r="Q33" s="1">
        <v>13.1</v>
      </c>
      <c r="R33" s="1">
        <v>30.2</v>
      </c>
      <c r="S33" s="1">
        <v>127.2</v>
      </c>
      <c r="T33" s="1">
        <v>1</v>
      </c>
      <c r="U33" s="1">
        <v>4.2</v>
      </c>
      <c r="V33" s="1">
        <v>7.63</v>
      </c>
      <c r="W33" s="1">
        <v>5.38</v>
      </c>
      <c r="X33" s="1">
        <v>44.8</v>
      </c>
      <c r="Y33" s="1">
        <v>1.63</v>
      </c>
      <c r="Z33" s="1">
        <v>39.799999999999997</v>
      </c>
      <c r="AA33" s="1">
        <v>12.6</v>
      </c>
      <c r="AB33" s="1">
        <v>1.39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KCRSfinal</vt:lpstr>
      <vt:lpstr>2019 Def</vt:lpstr>
      <vt:lpstr>2018 Def</vt:lpstr>
      <vt:lpstr>2017 Def</vt:lpstr>
      <vt:lpstr>2016 Def</vt:lpstr>
      <vt:lpstr>2015 Def</vt:lpstr>
      <vt:lpstr>2014 Def</vt:lpstr>
      <vt:lpstr>2013 Def</vt:lpstr>
      <vt:lpstr>2012 Def</vt:lpstr>
      <vt:lpstr>2011 Def</vt:lpstr>
      <vt:lpstr>2010 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 Sarmento-MSBA20A</dc:creator>
  <cp:lastModifiedBy>JT Sarmento-MSBA20A</cp:lastModifiedBy>
  <dcterms:created xsi:type="dcterms:W3CDTF">2020-01-22T00:59:40Z</dcterms:created>
  <dcterms:modified xsi:type="dcterms:W3CDTF">2020-01-23T07:22:56Z</dcterms:modified>
</cp:coreProperties>
</file>