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defaultThemeVersion="124226"/>
  <mc:AlternateContent xmlns:mc="http://schemas.openxmlformats.org/markup-compatibility/2006">
    <mc:Choice Requires="x15">
      <x15ac:absPath xmlns:x15ac="http://schemas.microsoft.com/office/spreadsheetml/2010/11/ac" url="C:\Users\Jeff\Dropbox\_OSM_Fall2018\ClassActivities\Activity14\"/>
    </mc:Choice>
  </mc:AlternateContent>
  <xr:revisionPtr revIDLastSave="0" documentId="13_ncr:1_{145FEC29-B517-4945-BD27-6BA634563F3D}" xr6:coauthVersionLast="37" xr6:coauthVersionMax="37" xr10:uidLastSave="{00000000-0000-0000-0000-000000000000}"/>
  <bookViews>
    <workbookView xWindow="480" yWindow="120" windowWidth="11355" windowHeight="8700" tabRatio="808" activeTab="6" xr2:uid="{00000000-000D-0000-FFFF-FFFF00000000}"/>
  </bookViews>
  <sheets>
    <sheet name="Mall" sheetId="16" r:id="rId1"/>
    <sheet name="LouisvilleSlugger" sheetId="2" r:id="rId2"/>
    <sheet name="LetterCo-integer" sheetId="26" r:id="rId3"/>
    <sheet name="LetterCo-continuous" sheetId="25" r:id="rId4"/>
    <sheet name="LetterCo-partC" sheetId="27" r:id="rId5"/>
    <sheet name="SportScheduleBase" sheetId="28" r:id="rId6"/>
    <sheet name="SportScheduleAdditional" sheetId="29" r:id="rId7"/>
  </sheets>
  <definedNames>
    <definedName name="Area1Students">#REF!</definedName>
    <definedName name="Area2Students">#REF!</definedName>
    <definedName name="Area3Students">#REF!</definedName>
    <definedName name="Area4Students">#REF!</definedName>
    <definedName name="Area5Students">#REF!</definedName>
    <definedName name="Area6Students">#REF!</definedName>
    <definedName name="BusingCost">#REF!</definedName>
    <definedName name="coin_cuttype" localSheetId="3" hidden="1">1</definedName>
    <definedName name="coin_cuttype" localSheetId="6" hidden="1">1</definedName>
    <definedName name="coin_cuttype" localSheetId="5" hidden="1">1</definedName>
    <definedName name="coin_dualtol" localSheetId="3" hidden="1">0.0000001</definedName>
    <definedName name="coin_dualtol" localSheetId="6" hidden="1">0.0000001</definedName>
    <definedName name="coin_dualtol" localSheetId="5" hidden="1">0.0000001</definedName>
    <definedName name="coin_heurs" localSheetId="3" hidden="1">1</definedName>
    <definedName name="coin_heurs" localSheetId="6" hidden="1">1</definedName>
    <definedName name="coin_heurs" localSheetId="5" hidden="1">1</definedName>
    <definedName name="coin_integerpresolve" localSheetId="3" hidden="1">1</definedName>
    <definedName name="coin_integerpresolve" localSheetId="6" hidden="1">1</definedName>
    <definedName name="coin_integerpresolve" localSheetId="5" hidden="1">1</definedName>
    <definedName name="coin_presolve1" localSheetId="3" hidden="1">1</definedName>
    <definedName name="coin_presolve1" localSheetId="6" hidden="1">1</definedName>
    <definedName name="coin_presolve1" localSheetId="5" hidden="1">1</definedName>
    <definedName name="coin_primaltol" localSheetId="3" hidden="1">0.0000001</definedName>
    <definedName name="coin_primaltol" localSheetId="6" hidden="1">0.0000001</definedName>
    <definedName name="coin_primaltol" localSheetId="5" hidden="1">0.0000001</definedName>
    <definedName name="Max6thAtSch1">#REF!</definedName>
    <definedName name="Max6thAtSch2">#REF!</definedName>
    <definedName name="Max6thAtSch3">#REF!</definedName>
    <definedName name="Max7thAtSch1">#REF!</definedName>
    <definedName name="Max7thAtSch2">#REF!</definedName>
    <definedName name="Max7thAtSch3">#REF!</definedName>
    <definedName name="Max8thAtSch1">#REF!</definedName>
    <definedName name="Max8thAtSch2">#REF!</definedName>
    <definedName name="Max8thAtSch3">#REF!</definedName>
    <definedName name="Min6thAtSch1">#REF!</definedName>
    <definedName name="Min6thAtSch2">#REF!</definedName>
    <definedName name="Min6thAtSch3">#REF!</definedName>
    <definedName name="Min7thAtSch1">#REF!</definedName>
    <definedName name="Min7thAtSch2">#REF!</definedName>
    <definedName name="Min7thAtSch3">#REF!</definedName>
    <definedName name="Min8thAtSch1">#REF!</definedName>
    <definedName name="Min8thAtSch2">#REF!</definedName>
    <definedName name="Min8thAtSch3">#REF!</definedName>
    <definedName name="param_cuthi" localSheetId="0" hidden="1">2E+30</definedName>
    <definedName name="param_cutlo" localSheetId="0" hidden="1">-2E+30</definedName>
    <definedName name="param_epstep" localSheetId="0" hidden="1">0.000001</definedName>
    <definedName name="param_iisbnd" localSheetId="0" hidden="1">0</definedName>
    <definedName name="_xlnm.Print_Area" localSheetId="5">SportScheduleBase!$A$1:$L$28</definedName>
    <definedName name="ScatterX_D31F1">_xll.StatScatterPlot(#REF!,#REF!,0)</definedName>
    <definedName name="ScatterX_DC1E8">_xll.StatScatterPlot(#REF!,#REF!,0)</definedName>
    <definedName name="ScatterX_E96AB">_xll.StatScatterPlot(#REF!,#REF!,0)</definedName>
    <definedName name="ScatterY_D31F1">_xll.StatScatterPlot(#REF!,#REF!,1)</definedName>
    <definedName name="ScatterY_DC1E8">_xll.StatScatterPlot(#REF!,#REF!,1)</definedName>
    <definedName name="ScatterY_E96AB">_xll.StatScatterPlot(#REF!,#REF!,1)</definedName>
    <definedName name="School1Capacity">#REF!</definedName>
    <definedName name="School2Capacity">#REF!</definedName>
    <definedName name="School3Capacity">#REF!</definedName>
    <definedName name="solver_adj" localSheetId="3" hidden="1">'LetterCo-continuous'!$D$2:$D$4,'LetterCo-continuous'!$K$2:$K$4</definedName>
    <definedName name="solver_adj" localSheetId="2" hidden="1">'LetterCo-integer'!$D$2:$D$4,'LetterCo-integer'!$K$2:$K$4</definedName>
    <definedName name="solver_adj" localSheetId="1" hidden="1">LouisvilleSlugger!$I$2:$I$4,LouisvilleSlugger!$L$4</definedName>
    <definedName name="solver_adj" localSheetId="0" hidden="1">Mall!$I$3:$K$7</definedName>
    <definedName name="solver_adj" localSheetId="6" hidden="1">SportScheduleAdditional!$C$4:$I$18</definedName>
    <definedName name="solver_adj" localSheetId="5" hidden="1">SportScheduleBase!$C$4:$I$18</definedName>
    <definedName name="solver_adj_ob" localSheetId="3" hidden="1">1</definedName>
    <definedName name="solver_adj_ob" localSheetId="0" hidden="1">1</definedName>
    <definedName name="solver_adj_ob" localSheetId="6" hidden="1">1</definedName>
    <definedName name="solver_adj_ob" localSheetId="5" hidden="1">1</definedName>
    <definedName name="solver_cha" localSheetId="3" hidden="1">0</definedName>
    <definedName name="solver_cha" localSheetId="0" hidden="1">0</definedName>
    <definedName name="solver_cha" localSheetId="6" hidden="1">0</definedName>
    <definedName name="solver_cha" localSheetId="5" hidden="1">0</definedName>
    <definedName name="solver_chc1" localSheetId="3" hidden="1">0</definedName>
    <definedName name="solver_chc1" localSheetId="0" hidden="1">0</definedName>
    <definedName name="solver_chc1" localSheetId="6" hidden="1">0</definedName>
    <definedName name="solver_chc1" localSheetId="5" hidden="1">0</definedName>
    <definedName name="solver_chc2" localSheetId="3" hidden="1">0</definedName>
    <definedName name="solver_chc2" localSheetId="0" hidden="1">0</definedName>
    <definedName name="solver_chc2" localSheetId="6" hidden="1">0</definedName>
    <definedName name="solver_chc2" localSheetId="5" hidden="1">0</definedName>
    <definedName name="solver_chc3" localSheetId="3" hidden="1">0</definedName>
    <definedName name="solver_chc3" localSheetId="0" hidden="1">0</definedName>
    <definedName name="solver_chc3" localSheetId="6" hidden="1">0</definedName>
    <definedName name="solver_chc3" localSheetId="5" hidden="1">0</definedName>
    <definedName name="solver_chc4" localSheetId="3" hidden="1">0</definedName>
    <definedName name="solver_chc4" localSheetId="0" hidden="1">0</definedName>
    <definedName name="solver_chc4" localSheetId="6" hidden="1">0</definedName>
    <definedName name="solver_chc4" localSheetId="5" hidden="1">0</definedName>
    <definedName name="solver_chc5" localSheetId="0" hidden="1">0</definedName>
    <definedName name="solver_chc5" localSheetId="6" hidden="1">0</definedName>
    <definedName name="solver_chc6" localSheetId="6" hidden="1">0</definedName>
    <definedName name="solver_chc7" localSheetId="6" hidden="1">0</definedName>
    <definedName name="solver_chc8" localSheetId="6" hidden="1">0</definedName>
    <definedName name="solver_chc9" localSheetId="6" hidden="1">0</definedName>
    <definedName name="solver_chn" localSheetId="3" hidden="1">4</definedName>
    <definedName name="solver_chn" localSheetId="0" hidden="1">4</definedName>
    <definedName name="solver_chn" localSheetId="6" hidden="1">4</definedName>
    <definedName name="solver_chn" localSheetId="5" hidden="1">4</definedName>
    <definedName name="solver_chp1" localSheetId="3" hidden="1">0</definedName>
    <definedName name="solver_chp1" localSheetId="0" hidden="1">0</definedName>
    <definedName name="solver_chp1" localSheetId="6" hidden="1">0</definedName>
    <definedName name="solver_chp1" localSheetId="5" hidden="1">0</definedName>
    <definedName name="solver_chp2" localSheetId="3" hidden="1">0</definedName>
    <definedName name="solver_chp2" localSheetId="0" hidden="1">0</definedName>
    <definedName name="solver_chp2" localSheetId="6" hidden="1">0</definedName>
    <definedName name="solver_chp2" localSheetId="5" hidden="1">0</definedName>
    <definedName name="solver_chp3" localSheetId="3" hidden="1">0</definedName>
    <definedName name="solver_chp3" localSheetId="0" hidden="1">0</definedName>
    <definedName name="solver_chp3" localSheetId="6" hidden="1">0</definedName>
    <definedName name="solver_chp3" localSheetId="5" hidden="1">0</definedName>
    <definedName name="solver_chp4" localSheetId="3" hidden="1">0</definedName>
    <definedName name="solver_chp4" localSheetId="0" hidden="1">0</definedName>
    <definedName name="solver_chp4" localSheetId="6" hidden="1">0</definedName>
    <definedName name="solver_chp4" localSheetId="5" hidden="1">0</definedName>
    <definedName name="solver_chp5" localSheetId="0" hidden="1">0</definedName>
    <definedName name="solver_chp5" localSheetId="6" hidden="1">0</definedName>
    <definedName name="solver_chp6" localSheetId="6" hidden="1">0</definedName>
    <definedName name="solver_chp7" localSheetId="6" hidden="1">0</definedName>
    <definedName name="solver_chp8" localSheetId="6" hidden="1">0</definedName>
    <definedName name="solver_chp9" localSheetId="6" hidden="1">0</definedName>
    <definedName name="solver_cht" localSheetId="3" hidden="1">0</definedName>
    <definedName name="solver_cht" localSheetId="0" hidden="1">0</definedName>
    <definedName name="solver_cht" localSheetId="6" hidden="1">0</definedName>
    <definedName name="solver_cht" localSheetId="5" hidden="1">0</definedName>
    <definedName name="solver_cir1" localSheetId="3" hidden="1">1</definedName>
    <definedName name="solver_cir1" localSheetId="0" hidden="1">1</definedName>
    <definedName name="solver_cir1" localSheetId="6" hidden="1">1</definedName>
    <definedName name="solver_cir1" localSheetId="5" hidden="1">1</definedName>
    <definedName name="solver_cir2" localSheetId="3" hidden="1">1</definedName>
    <definedName name="solver_cir2" localSheetId="0" hidden="1">1</definedName>
    <definedName name="solver_cir2" localSheetId="6" hidden="1">1</definedName>
    <definedName name="solver_cir2" localSheetId="5" hidden="1">1</definedName>
    <definedName name="solver_cir3" localSheetId="3" hidden="1">1</definedName>
    <definedName name="solver_cir3" localSheetId="0" hidden="1">1</definedName>
    <definedName name="solver_cir3" localSheetId="6" hidden="1">1</definedName>
    <definedName name="solver_cir3" localSheetId="5" hidden="1">1</definedName>
    <definedName name="solver_cir4" localSheetId="3" hidden="1">1</definedName>
    <definedName name="solver_cir4" localSheetId="0" hidden="1">1</definedName>
    <definedName name="solver_cir4" localSheetId="6" hidden="1">1</definedName>
    <definedName name="solver_cir4" localSheetId="5" hidden="1">1</definedName>
    <definedName name="solver_cir5" localSheetId="0" hidden="1">1</definedName>
    <definedName name="solver_cir5" localSheetId="6" hidden="1">1</definedName>
    <definedName name="solver_cir6" localSheetId="6" hidden="1">1</definedName>
    <definedName name="solver_cir7" localSheetId="6" hidden="1">1</definedName>
    <definedName name="solver_cir8" localSheetId="6" hidden="1">1</definedName>
    <definedName name="solver_cir9" localSheetId="6" hidden="1">1</definedName>
    <definedName name="solver_con" localSheetId="3" hidden="1">" "</definedName>
    <definedName name="solver_con" localSheetId="0" hidden="1">" "</definedName>
    <definedName name="solver_con" localSheetId="6" hidden="1">" "</definedName>
    <definedName name="solver_con" localSheetId="5" hidden="1">" "</definedName>
    <definedName name="solver_con1" localSheetId="3" hidden="1">" "</definedName>
    <definedName name="solver_con1" localSheetId="0" hidden="1">" "</definedName>
    <definedName name="solver_con1" localSheetId="6" hidden="1">" "</definedName>
    <definedName name="solver_con1" localSheetId="5" hidden="1">" "</definedName>
    <definedName name="solver_con2" localSheetId="3" hidden="1">" "</definedName>
    <definedName name="solver_con2" localSheetId="0" hidden="1">" "</definedName>
    <definedName name="solver_con2" localSheetId="6" hidden="1">" "</definedName>
    <definedName name="solver_con2" localSheetId="5" hidden="1">" "</definedName>
    <definedName name="solver_con3" localSheetId="3" hidden="1">" "</definedName>
    <definedName name="solver_con3" localSheetId="0" hidden="1">" "</definedName>
    <definedName name="solver_con3" localSheetId="6" hidden="1">" "</definedName>
    <definedName name="solver_con3" localSheetId="5" hidden="1">" "</definedName>
    <definedName name="solver_con4" localSheetId="3" hidden="1">" "</definedName>
    <definedName name="solver_con4" localSheetId="0" hidden="1">" "</definedName>
    <definedName name="solver_con4" localSheetId="6" hidden="1">" "</definedName>
    <definedName name="solver_con4" localSheetId="5" hidden="1">" "</definedName>
    <definedName name="solver_con5" localSheetId="0" hidden="1">" "</definedName>
    <definedName name="solver_con5" localSheetId="6" hidden="1">" "</definedName>
    <definedName name="solver_con6" localSheetId="6" hidden="1">" "</definedName>
    <definedName name="solver_con7" localSheetId="6" hidden="1">" "</definedName>
    <definedName name="solver_con8" localSheetId="6" hidden="1">" "</definedName>
    <definedName name="solver_con9" localSheetId="6" hidden="1">" "</definedName>
    <definedName name="solver_cvg" localSheetId="3" hidden="1">0.0001</definedName>
    <definedName name="solver_cvg" localSheetId="2" hidden="1">0.0001</definedName>
    <definedName name="solver_cvg" localSheetId="1" hidden="1">0.0001</definedName>
    <definedName name="solver_cvg" localSheetId="0" hidden="1">0.0001</definedName>
    <definedName name="solver_cvg" localSheetId="6" hidden="1">0.0001</definedName>
    <definedName name="solver_cvg" localSheetId="5" hidden="1">0.0001</definedName>
    <definedName name="solver_dia" localSheetId="3" hidden="1">5</definedName>
    <definedName name="solver_dia" localSheetId="0" hidden="1">5</definedName>
    <definedName name="solver_dia" localSheetId="6" hidden="1">5</definedName>
    <definedName name="solver_dia" localSheetId="5" hidden="1">5</definedName>
    <definedName name="solver_drv" localSheetId="3" hidden="1">1</definedName>
    <definedName name="solver_drv" localSheetId="2" hidden="1">1</definedName>
    <definedName name="solver_drv" localSheetId="1" hidden="1">2</definedName>
    <definedName name="solver_drv" localSheetId="0" hidden="1">1</definedName>
    <definedName name="solver_drv" localSheetId="6" hidden="1">1</definedName>
    <definedName name="solver_drv" localSheetId="5" hidden="1">1</definedName>
    <definedName name="solver_eng" localSheetId="3" hidden="1">2</definedName>
    <definedName name="solver_eng" localSheetId="2" hidden="1">2</definedName>
    <definedName name="solver_eng" localSheetId="1" hidden="1">2</definedName>
    <definedName name="solver_eng" localSheetId="0" hidden="1">2</definedName>
    <definedName name="solver_eng" localSheetId="6" hidden="1">2</definedName>
    <definedName name="solver_eng" localSheetId="5" hidden="1">2</definedName>
    <definedName name="solver_est" localSheetId="3" hidden="1">1</definedName>
    <definedName name="solver_est" localSheetId="2" hidden="1">1</definedName>
    <definedName name="solver_est" localSheetId="1" hidden="1">1</definedName>
    <definedName name="solver_est" localSheetId="0" hidden="1">1</definedName>
    <definedName name="solver_est" localSheetId="6" hidden="1">1</definedName>
    <definedName name="solver_est" localSheetId="5" hidden="1">1</definedName>
    <definedName name="solver_iao" localSheetId="3" hidden="1">0</definedName>
    <definedName name="solver_iao" localSheetId="0" hidden="1">0</definedName>
    <definedName name="solver_iao" localSheetId="6" hidden="1">0</definedName>
    <definedName name="solver_iao" localSheetId="5" hidden="1">0</definedName>
    <definedName name="solver_int" localSheetId="3" hidden="1">0</definedName>
    <definedName name="solver_int" localSheetId="0" hidden="1">0</definedName>
    <definedName name="solver_int" localSheetId="6" hidden="1">0</definedName>
    <definedName name="solver_int" localSheetId="5" hidden="1">0</definedName>
    <definedName name="solver_irs" localSheetId="3" hidden="1">0</definedName>
    <definedName name="solver_irs" localSheetId="0" hidden="1">0</definedName>
    <definedName name="solver_irs" localSheetId="6" hidden="1">0</definedName>
    <definedName name="solver_irs" localSheetId="5" hidden="1">0</definedName>
    <definedName name="solver_ism" localSheetId="3" hidden="1">0</definedName>
    <definedName name="solver_ism" localSheetId="0" hidden="1">0</definedName>
    <definedName name="solver_ism" localSheetId="6" hidden="1">0</definedName>
    <definedName name="solver_ism" localSheetId="5" hidden="1">0</definedName>
    <definedName name="solver_itr" localSheetId="3" hidden="1">2147483647</definedName>
    <definedName name="solver_itr" localSheetId="2" hidden="1">2147483647</definedName>
    <definedName name="solver_itr" localSheetId="1" hidden="1">2147483647</definedName>
    <definedName name="solver_itr" localSheetId="0" hidden="1">2147483647</definedName>
    <definedName name="solver_itr" localSheetId="6" hidden="1">2147483647</definedName>
    <definedName name="solver_itr" localSheetId="5" hidden="1">2147483647</definedName>
    <definedName name="solver_kiv" localSheetId="3" hidden="1">2E+30</definedName>
    <definedName name="solver_kiv" localSheetId="0" hidden="1">2E+30</definedName>
    <definedName name="solver_kiv" localSheetId="6" hidden="1">2E+30</definedName>
    <definedName name="solver_kiv" localSheetId="5" hidden="1">2E+30</definedName>
    <definedName name="solver_lhs_ob1" localSheetId="3" hidden="1">0</definedName>
    <definedName name="solver_lhs_ob1" localSheetId="0" hidden="1">0</definedName>
    <definedName name="solver_lhs_ob1" localSheetId="6" hidden="1">0</definedName>
    <definedName name="solver_lhs_ob1" localSheetId="5" hidden="1">0</definedName>
    <definedName name="solver_lhs_ob2" localSheetId="3" hidden="1">0</definedName>
    <definedName name="solver_lhs_ob2" localSheetId="0" hidden="1">0</definedName>
    <definedName name="solver_lhs_ob2" localSheetId="6" hidden="1">0</definedName>
    <definedName name="solver_lhs_ob2" localSheetId="5" hidden="1">0</definedName>
    <definedName name="solver_lhs_ob3" localSheetId="3" hidden="1">0</definedName>
    <definedName name="solver_lhs_ob3" localSheetId="0" hidden="1">0</definedName>
    <definedName name="solver_lhs_ob3" localSheetId="6" hidden="1">0</definedName>
    <definedName name="solver_lhs_ob3" localSheetId="5" hidden="1">0</definedName>
    <definedName name="solver_lhs_ob4" localSheetId="3" hidden="1">0</definedName>
    <definedName name="solver_lhs_ob4" localSheetId="0" hidden="1">0</definedName>
    <definedName name="solver_lhs_ob4" localSheetId="6" hidden="1">0</definedName>
    <definedName name="solver_lhs_ob4" localSheetId="5" hidden="1">0</definedName>
    <definedName name="solver_lhs_ob5" localSheetId="0" hidden="1">0</definedName>
    <definedName name="solver_lhs_ob5" localSheetId="6" hidden="1">0</definedName>
    <definedName name="solver_lhs_ob6" localSheetId="6" hidden="1">0</definedName>
    <definedName name="solver_lhs_ob7" localSheetId="6" hidden="1">0</definedName>
    <definedName name="solver_lhs_ob8" localSheetId="6" hidden="1">0</definedName>
    <definedName name="solver_lhs_ob9" localSheetId="6" hidden="1">0</definedName>
    <definedName name="solver_lhs1" localSheetId="3" hidden="1">'LetterCo-continuous'!$D$2:$D$4</definedName>
    <definedName name="solver_lhs1" localSheetId="2" hidden="1">'LetterCo-integer'!$D$2:$D$4</definedName>
    <definedName name="solver_lhs1" localSheetId="1" hidden="1">LouisvilleSlugger!$B$5:$D$5</definedName>
    <definedName name="solver_lhs1" localSheetId="0" hidden="1">Mall!$B$9</definedName>
    <definedName name="solver_lhs1" localSheetId="6" hidden="1">SportScheduleAdditional!$C$10:$I$10</definedName>
    <definedName name="solver_lhs1" localSheetId="5" hidden="1">SportScheduleBase!$C$19:$I$19</definedName>
    <definedName name="solver_lhs2" localSheetId="3" hidden="1">'LetterCo-continuous'!$D$2:$D$4</definedName>
    <definedName name="solver_lhs2" localSheetId="2" hidden="1">'LetterCo-integer'!$D$2:$D$4</definedName>
    <definedName name="solver_lhs2" localSheetId="1" hidden="1">LouisvilleSlugger!$I$2:$I$4</definedName>
    <definedName name="solver_lhs2" localSheetId="0" hidden="1">Mall!$H$3:$H$7</definedName>
    <definedName name="solver_lhs2" localSheetId="6" hidden="1">SportScheduleAdditional!$B$34</definedName>
    <definedName name="solver_lhs2" localSheetId="5" hidden="1">SportScheduleBase!$C$23:$I$28</definedName>
    <definedName name="solver_lhs3" localSheetId="3" hidden="1">'LetterCo-continuous'!$H$5:$J$5</definedName>
    <definedName name="solver_lhs3" localSheetId="2" hidden="1">'LetterCo-integer'!$D$2:$D$4</definedName>
    <definedName name="solver_lhs3" localSheetId="1" hidden="1">LouisvilleSlugger!$I$3</definedName>
    <definedName name="solver_lhs3" localSheetId="0" hidden="1">Mall!$H$3:$H$7</definedName>
    <definedName name="solver_lhs3" localSheetId="6" hidden="1">SportScheduleAdditional!$C$19:$I$19</definedName>
    <definedName name="solver_lhs3" localSheetId="5" hidden="1">SportScheduleBase!$C$4:$I$18</definedName>
    <definedName name="solver_lhs4" localSheetId="3" hidden="1">'LetterCo-continuous'!$K$2:$K$4</definedName>
    <definedName name="solver_lhs4" localSheetId="2" hidden="1">'LetterCo-integer'!$H$5:$J$5</definedName>
    <definedName name="solver_lhs4" localSheetId="1" hidden="1">LouisvilleSlugger!$I$4</definedName>
    <definedName name="solver_lhs4" localSheetId="0" hidden="1">Mall!$L$3:$L$7</definedName>
    <definedName name="solver_lhs4" localSheetId="6" hidden="1">SportScheduleAdditional!$C$44:$H$58</definedName>
    <definedName name="solver_lhs4" localSheetId="5" hidden="1">SportScheduleBase!$J$4:$J$18</definedName>
    <definedName name="solver_lhs5" localSheetId="3" hidden="1">'LetterCo-continuous'!$K$2:$K$4</definedName>
    <definedName name="solver_lhs5" localSheetId="2" hidden="1">'LetterCo-integer'!$K$2:$K$4</definedName>
    <definedName name="solver_lhs5" localSheetId="1" hidden="1">LouisvilleSlugger!$L$4</definedName>
    <definedName name="solver_lhs5" localSheetId="0" hidden="1">Mall!$I$3:$K$7</definedName>
    <definedName name="solver_lhs5" localSheetId="6" hidden="1">SportScheduleAdditional!$C$23:$I$28</definedName>
    <definedName name="solver_lhs6" localSheetId="6" hidden="1">SportScheduleAdditional!$D$6</definedName>
    <definedName name="solver_lhs7" localSheetId="6" hidden="1">SportScheduleAdditional!$E$20</definedName>
    <definedName name="solver_lhs8" localSheetId="6" hidden="1">SportScheduleAdditional!$C$4:$I$18</definedName>
    <definedName name="solver_lhs9" localSheetId="6" hidden="1">SportScheduleAdditional!$J$4:$J$18</definedName>
    <definedName name="solver_lin" localSheetId="3" hidden="1">1</definedName>
    <definedName name="solver_lin" localSheetId="0" hidden="1">2</definedName>
    <definedName name="solver_lin" localSheetId="6" hidden="1">1</definedName>
    <definedName name="solver_lin" localSheetId="5" hidden="1">1</definedName>
    <definedName name="solver_lva" localSheetId="0" hidden="1">0</definedName>
    <definedName name="solver_mda" localSheetId="3" hidden="1">4</definedName>
    <definedName name="solver_mda" localSheetId="0" hidden="1">4</definedName>
    <definedName name="solver_mda" localSheetId="6" hidden="1">4</definedName>
    <definedName name="solver_mda" localSheetId="5" hidden="1">4</definedName>
    <definedName name="solver_mip" localSheetId="3" hidden="1">2147483647</definedName>
    <definedName name="solver_mip" localSheetId="2" hidden="1">2147483647</definedName>
    <definedName name="solver_mip" localSheetId="1" hidden="1">2147483647</definedName>
    <definedName name="solver_mip" localSheetId="0" hidden="1">2147483647</definedName>
    <definedName name="solver_mip" localSheetId="6" hidden="1">2147483647</definedName>
    <definedName name="solver_mip" localSheetId="5" hidden="1">2147483647</definedName>
    <definedName name="solver_mni" localSheetId="3" hidden="1">30</definedName>
    <definedName name="solver_mni" localSheetId="2" hidden="1">30</definedName>
    <definedName name="solver_mni" localSheetId="1" hidden="1">30</definedName>
    <definedName name="solver_mni" localSheetId="0" hidden="1">30</definedName>
    <definedName name="solver_mni" localSheetId="6" hidden="1">30</definedName>
    <definedName name="solver_mni" localSheetId="5" hidden="1">30</definedName>
    <definedName name="solver_mod" localSheetId="3" hidden="1">3</definedName>
    <definedName name="solver_mod" localSheetId="0" hidden="1">3</definedName>
    <definedName name="solver_mod" localSheetId="6" hidden="1">3</definedName>
    <definedName name="solver_mod" localSheetId="5" hidden="1">3</definedName>
    <definedName name="solver_mrt" localSheetId="3" hidden="1">0.075</definedName>
    <definedName name="solver_mrt" localSheetId="2" hidden="1">0.075</definedName>
    <definedName name="solver_mrt" localSheetId="1" hidden="1">0.075</definedName>
    <definedName name="solver_mrt" localSheetId="0" hidden="1">0.075</definedName>
    <definedName name="solver_mrt" localSheetId="6" hidden="1">0.075</definedName>
    <definedName name="solver_mrt" localSheetId="5" hidden="1">0.075</definedName>
    <definedName name="solver_msl" localSheetId="3" hidden="1">2</definedName>
    <definedName name="solver_msl" localSheetId="2" hidden="1">2</definedName>
    <definedName name="solver_msl" localSheetId="1" hidden="1">2</definedName>
    <definedName name="solver_msl" localSheetId="0" hidden="1">2</definedName>
    <definedName name="solver_msl" localSheetId="6" hidden="1">2</definedName>
    <definedName name="solver_msl" localSheetId="5" hidden="1">2</definedName>
    <definedName name="solver_neg" localSheetId="3" hidden="1">1</definedName>
    <definedName name="solver_neg" localSheetId="2" hidden="1">1</definedName>
    <definedName name="solver_neg" localSheetId="1" hidden="1">1</definedName>
    <definedName name="solver_neg" localSheetId="0" hidden="1">1</definedName>
    <definedName name="solver_neg" localSheetId="6" hidden="1">2</definedName>
    <definedName name="solver_neg" localSheetId="5" hidden="1">2</definedName>
    <definedName name="solver_nod" localSheetId="3" hidden="1">2147483647</definedName>
    <definedName name="solver_nod" localSheetId="2" hidden="1">2147483647</definedName>
    <definedName name="solver_nod" localSheetId="1" hidden="1">2147483647</definedName>
    <definedName name="solver_nod" localSheetId="0" hidden="1">2147483647</definedName>
    <definedName name="solver_nod" localSheetId="6" hidden="1">2147483647</definedName>
    <definedName name="solver_nod" localSheetId="5" hidden="1">2147483647</definedName>
    <definedName name="solver_ntr" localSheetId="3" hidden="1">0</definedName>
    <definedName name="solver_ntr" localSheetId="0" hidden="1">0</definedName>
    <definedName name="solver_ntr" localSheetId="6" hidden="1">0</definedName>
    <definedName name="solver_ntr" localSheetId="5" hidden="1">0</definedName>
    <definedName name="solver_ntri" hidden="1">1000</definedName>
    <definedName name="solver_num" localSheetId="3" hidden="1">4</definedName>
    <definedName name="solver_num" localSheetId="2" hidden="1">5</definedName>
    <definedName name="solver_num" localSheetId="1" hidden="1">5</definedName>
    <definedName name="solver_num" localSheetId="0" hidden="1">5</definedName>
    <definedName name="solver_num" localSheetId="6" hidden="1">9</definedName>
    <definedName name="solver_num" localSheetId="5" hidden="1">4</definedName>
    <definedName name="solver_nwt" localSheetId="3" hidden="1">1</definedName>
    <definedName name="solver_nwt" localSheetId="2" hidden="1">1</definedName>
    <definedName name="solver_nwt" localSheetId="1" hidden="1">1</definedName>
    <definedName name="solver_nwt" localSheetId="0" hidden="1">1</definedName>
    <definedName name="solver_nwt" localSheetId="6" hidden="1">1</definedName>
    <definedName name="solver_nwt" localSheetId="5" hidden="1">1</definedName>
    <definedName name="solver_obc" localSheetId="3" hidden="1">0</definedName>
    <definedName name="solver_obc" localSheetId="0" hidden="1">0</definedName>
    <definedName name="solver_obc" localSheetId="6" hidden="1">0</definedName>
    <definedName name="solver_obc" localSheetId="5" hidden="1">0</definedName>
    <definedName name="solver_obp" localSheetId="3" hidden="1">0</definedName>
    <definedName name="solver_obp" localSheetId="0" hidden="1">0</definedName>
    <definedName name="solver_obp" localSheetId="6" hidden="1">0</definedName>
    <definedName name="solver_obp" localSheetId="5" hidden="1">0</definedName>
    <definedName name="solver_opt" localSheetId="3" hidden="1">'LetterCo-continuous'!$G$5</definedName>
    <definedName name="solver_opt" localSheetId="2" hidden="1">'LetterCo-integer'!$G$5</definedName>
    <definedName name="solver_opt" localSheetId="1" hidden="1">LouisvilleSlugger!$E$6</definedName>
    <definedName name="solver_opt" localSheetId="0" hidden="1">Mall!$B$20</definedName>
    <definedName name="solver_opt" localSheetId="6" hidden="1">SportScheduleAdditional!$J$21</definedName>
    <definedName name="solver_opt" localSheetId="5" hidden="1">SportScheduleBase!$J$21</definedName>
    <definedName name="solver_opt_ob" localSheetId="3" hidden="1">1</definedName>
    <definedName name="solver_opt_ob" localSheetId="0" hidden="1">1</definedName>
    <definedName name="solver_opt_ob" localSheetId="6" hidden="1">1</definedName>
    <definedName name="solver_opt_ob" localSheetId="5" hidden="1">1</definedName>
    <definedName name="solver_pre" localSheetId="3" hidden="1">0.000001</definedName>
    <definedName name="solver_pre" localSheetId="2" hidden="1">0.000001</definedName>
    <definedName name="solver_pre" localSheetId="1" hidden="1">0.000001</definedName>
    <definedName name="solver_pre" localSheetId="0" hidden="1">0.000001</definedName>
    <definedName name="solver_pre" localSheetId="6" hidden="1">0.000001</definedName>
    <definedName name="solver_pre" localSheetId="5" hidden="1">0.000001</definedName>
    <definedName name="solver_psi" localSheetId="3" hidden="1">0</definedName>
    <definedName name="solver_psi" localSheetId="0" hidden="1">0</definedName>
    <definedName name="solver_psi" localSheetId="6" hidden="1">0</definedName>
    <definedName name="solver_psi" localSheetId="5" hidden="1">0</definedName>
    <definedName name="solver_rbv" localSheetId="3" hidden="1">1</definedName>
    <definedName name="solver_rbv" localSheetId="2" hidden="1">1</definedName>
    <definedName name="solver_rbv" localSheetId="1" hidden="1">2</definedName>
    <definedName name="solver_rbv" localSheetId="0" hidden="1">1</definedName>
    <definedName name="solver_rbv" localSheetId="6" hidden="1">1</definedName>
    <definedName name="solver_rbv" localSheetId="5" hidden="1">1</definedName>
    <definedName name="solver_rdp" localSheetId="3" hidden="1">0</definedName>
    <definedName name="solver_rdp" localSheetId="0" hidden="1">0</definedName>
    <definedName name="solver_rdp" localSheetId="6" hidden="1">0</definedName>
    <definedName name="solver_rdp" localSheetId="5" hidden="1">0</definedName>
    <definedName name="solver_reco1" localSheetId="3" hidden="1">0</definedName>
    <definedName name="solver_reco1" localSheetId="6" hidden="1">0</definedName>
    <definedName name="solver_reco1" localSheetId="5" hidden="1">0</definedName>
    <definedName name="solver_reco2" localSheetId="3" hidden="1">0</definedName>
    <definedName name="solver_reco2" localSheetId="6" hidden="1">0</definedName>
    <definedName name="solver_reco2" localSheetId="5" hidden="1">0</definedName>
    <definedName name="solver_reco3" localSheetId="3" hidden="1">0</definedName>
    <definedName name="solver_reco3" localSheetId="6" hidden="1">0</definedName>
    <definedName name="solver_reco3" localSheetId="5" hidden="1">0</definedName>
    <definedName name="solver_reco4" localSheetId="3" hidden="1">0</definedName>
    <definedName name="solver_reco4" localSheetId="6" hidden="1">0</definedName>
    <definedName name="solver_reco4" localSheetId="5" hidden="1">0</definedName>
    <definedName name="solver_reco5" localSheetId="6" hidden="1">0</definedName>
    <definedName name="solver_reco6" localSheetId="6" hidden="1">0</definedName>
    <definedName name="solver_reco7" localSheetId="6" hidden="1">0</definedName>
    <definedName name="solver_reco8" localSheetId="6" hidden="1">0</definedName>
    <definedName name="solver_reco9" localSheetId="6" hidden="1">0</definedName>
    <definedName name="solver_rel1" localSheetId="3" hidden="1">1</definedName>
    <definedName name="solver_rel1" localSheetId="2" hidden="1">1</definedName>
    <definedName name="solver_rel1" localSheetId="1" hidden="1">1</definedName>
    <definedName name="solver_rel1" localSheetId="0" hidden="1">1</definedName>
    <definedName name="solver_rel1" localSheetId="6" hidden="1">1</definedName>
    <definedName name="solver_rel1" localSheetId="5" hidden="1">2</definedName>
    <definedName name="solver_rel2" localSheetId="3" hidden="1">3</definedName>
    <definedName name="solver_rel2" localSheetId="2" hidden="1">4</definedName>
    <definedName name="solver_rel2" localSheetId="1" hidden="1">4</definedName>
    <definedName name="solver_rel2" localSheetId="0" hidden="1">3</definedName>
    <definedName name="solver_rel2" localSheetId="6" hidden="1">2</definedName>
    <definedName name="solver_rel2" localSheetId="5" hidden="1">2</definedName>
    <definedName name="solver_rel3" localSheetId="3" hidden="1">1</definedName>
    <definedName name="solver_rel3" localSheetId="2" hidden="1">3</definedName>
    <definedName name="solver_rel3" localSheetId="1" hidden="1">3</definedName>
    <definedName name="solver_rel3" localSheetId="0" hidden="1">1</definedName>
    <definedName name="solver_rel3" localSheetId="6" hidden="1">2</definedName>
    <definedName name="solver_rel3" localSheetId="5" hidden="1">5</definedName>
    <definedName name="solver_rel4" localSheetId="3" hidden="1">5</definedName>
    <definedName name="solver_rel4" localSheetId="2" hidden="1">1</definedName>
    <definedName name="solver_rel4" localSheetId="1" hidden="1">1</definedName>
    <definedName name="solver_rel4" localSheetId="0" hidden="1">1</definedName>
    <definedName name="solver_rel4" localSheetId="6" hidden="1">1</definedName>
    <definedName name="solver_rel4" localSheetId="5" hidden="1">2</definedName>
    <definedName name="solver_rel5" localSheetId="3" hidden="1">5</definedName>
    <definedName name="solver_rel5" localSheetId="2" hidden="1">5</definedName>
    <definedName name="solver_rel5" localSheetId="1" hidden="1">5</definedName>
    <definedName name="solver_rel5" localSheetId="0" hidden="1">5</definedName>
    <definedName name="solver_rel5" localSheetId="6" hidden="1">2</definedName>
    <definedName name="solver_rel6" localSheetId="6" hidden="1">2</definedName>
    <definedName name="solver_rel7" localSheetId="6" hidden="1">2</definedName>
    <definedName name="solver_rel8" localSheetId="6" hidden="1">5</definedName>
    <definedName name="solver_rel9" localSheetId="6" hidden="1">2</definedName>
    <definedName name="solver_rep" localSheetId="3" hidden="1">0</definedName>
    <definedName name="solver_rep" localSheetId="0" hidden="1">0</definedName>
    <definedName name="solver_rep" localSheetId="6" hidden="1">0</definedName>
    <definedName name="solver_rep" localSheetId="5" hidden="1">0</definedName>
    <definedName name="solver_rhs1" localSheetId="3" hidden="1">'LetterCo-continuous'!$F$2:$F$4</definedName>
    <definedName name="solver_rhs1" localSheetId="2" hidden="1">'LetterCo-integer'!$F$2:$F$4</definedName>
    <definedName name="solver_rhs1" localSheetId="1" hidden="1">LouisvilleSlugger!$B$7:$D$7</definedName>
    <definedName name="solver_rhs1" localSheetId="0" hidden="1">Mall!$B$11</definedName>
    <definedName name="solver_rhs1" localSheetId="6" hidden="1">SportScheduleAdditional!$C$38:$I$38</definedName>
    <definedName name="solver_rhs1" localSheetId="5" hidden="1">3</definedName>
    <definedName name="solver_rhs2" localSheetId="3" hidden="1">'LetterCo-continuous'!$B$2:$B$4</definedName>
    <definedName name="solver_rhs2" localSheetId="2" hidden="1">integer</definedName>
    <definedName name="solver_rhs2" localSheetId="1" hidden="1">integer</definedName>
    <definedName name="solver_rhs2" localSheetId="0" hidden="1">Mall!$C$3:$C$7</definedName>
    <definedName name="solver_rhs2" localSheetId="6" hidden="1">1</definedName>
    <definedName name="solver_rhs2" localSheetId="5" hidden="1">1</definedName>
    <definedName name="solver_rhs3" localSheetId="3" hidden="1">'LetterCo-continuous'!$H$7:$J$7</definedName>
    <definedName name="solver_rhs3" localSheetId="2" hidden="1">'LetterCo-integer'!$B$2:$B$4</definedName>
    <definedName name="solver_rhs3" localSheetId="1" hidden="1">LouisvilleSlugger!$G$3</definedName>
    <definedName name="solver_rhs3" localSheetId="0" hidden="1">Mall!$D$3:$D$7</definedName>
    <definedName name="solver_rhs3" localSheetId="6" hidden="1">3</definedName>
    <definedName name="solver_rhs3" localSheetId="5" hidden="1">binary</definedName>
    <definedName name="solver_rhs4" localSheetId="2" hidden="1">'LetterCo-integer'!$H$7:$J$7</definedName>
    <definedName name="solver_rhs4" localSheetId="1" hidden="1">LouisvilleSlugger!$K$4</definedName>
    <definedName name="solver_rhs4" localSheetId="0" hidden="1">1</definedName>
    <definedName name="solver_rhs4" localSheetId="6" hidden="1">1</definedName>
    <definedName name="solver_rhs4" localSheetId="5" hidden="1">SportScheduleBase!$K$4:$K$18</definedName>
    <definedName name="solver_rhs5" localSheetId="3" hidden="1">binary</definedName>
    <definedName name="solver_rhs5" localSheetId="2" hidden="1">binary</definedName>
    <definedName name="solver_rhs5" localSheetId="1" hidden="1">binary</definedName>
    <definedName name="solver_rhs5" localSheetId="0" hidden="1">binary</definedName>
    <definedName name="solver_rhs5" localSheetId="6" hidden="1">1</definedName>
    <definedName name="solver_rhs6" localSheetId="6" hidden="1">0</definedName>
    <definedName name="solver_rhs7" localSheetId="6" hidden="1">0</definedName>
    <definedName name="solver_rhs8" localSheetId="6" hidden="1">binary</definedName>
    <definedName name="solver_rhs9" localSheetId="6" hidden="1">SportScheduleAdditional!$K$4:$K$18</definedName>
    <definedName name="solver_rlx" localSheetId="3" hidden="1">0</definedName>
    <definedName name="solver_rlx" localSheetId="2" hidden="1">2</definedName>
    <definedName name="solver_rlx" localSheetId="1" hidden="1">2</definedName>
    <definedName name="solver_rlx" localSheetId="0" hidden="1">2</definedName>
    <definedName name="solver_rlx" localSheetId="6" hidden="1">2</definedName>
    <definedName name="solver_rlx" localSheetId="5" hidden="1">2</definedName>
    <definedName name="solver_rsd" localSheetId="3" hidden="1">0</definedName>
    <definedName name="solver_rsd" localSheetId="2" hidden="1">0</definedName>
    <definedName name="solver_rsd" localSheetId="1" hidden="1">0</definedName>
    <definedName name="solver_rsd" localSheetId="0" hidden="1">0</definedName>
    <definedName name="solver_rsd" localSheetId="6" hidden="1">0</definedName>
    <definedName name="solver_rsd" localSheetId="5" hidden="1">0</definedName>
    <definedName name="solver_rsmp" hidden="1">2</definedName>
    <definedName name="solver_rtr" localSheetId="3" hidden="1">0</definedName>
    <definedName name="solver_rtr" localSheetId="0" hidden="1">0</definedName>
    <definedName name="solver_rtr" localSheetId="6" hidden="1">0</definedName>
    <definedName name="solver_rtr" localSheetId="5" hidden="1">0</definedName>
    <definedName name="solver_rxc1" localSheetId="3" hidden="1">1</definedName>
    <definedName name="solver_rxc1" localSheetId="0" hidden="1">1</definedName>
    <definedName name="solver_rxc1" localSheetId="6" hidden="1">1</definedName>
    <definedName name="solver_rxc1" localSheetId="5" hidden="1">1</definedName>
    <definedName name="solver_rxc2" localSheetId="3" hidden="1">1</definedName>
    <definedName name="solver_rxc2" localSheetId="0" hidden="1">1</definedName>
    <definedName name="solver_rxc2" localSheetId="6" hidden="1">1</definedName>
    <definedName name="solver_rxc2" localSheetId="5" hidden="1">1</definedName>
    <definedName name="solver_rxc3" localSheetId="3" hidden="1">1</definedName>
    <definedName name="solver_rxc3" localSheetId="0" hidden="1">1</definedName>
    <definedName name="solver_rxc3" localSheetId="6" hidden="1">1</definedName>
    <definedName name="solver_rxc3" localSheetId="5" hidden="1">1</definedName>
    <definedName name="solver_rxc4" localSheetId="3" hidden="1">1</definedName>
    <definedName name="solver_rxc4" localSheetId="0" hidden="1">1</definedName>
    <definedName name="solver_rxc4" localSheetId="6" hidden="1">1</definedName>
    <definedName name="solver_rxc4" localSheetId="5" hidden="1">1</definedName>
    <definedName name="solver_rxc5" localSheetId="0" hidden="1">1</definedName>
    <definedName name="solver_rxc5" localSheetId="6" hidden="1">1</definedName>
    <definedName name="solver_rxc6" localSheetId="6" hidden="1">1</definedName>
    <definedName name="solver_rxc7" localSheetId="6" hidden="1">1</definedName>
    <definedName name="solver_rxc8" localSheetId="6" hidden="1">1</definedName>
    <definedName name="solver_rxc9" localSheetId="6" hidden="1">1</definedName>
    <definedName name="solver_rxv" localSheetId="3" hidden="1">1</definedName>
    <definedName name="solver_rxv" localSheetId="0" hidden="1">1</definedName>
    <definedName name="solver_rxv" localSheetId="6" hidden="1">1</definedName>
    <definedName name="solver_rxv" localSheetId="5" hidden="1">1</definedName>
    <definedName name="solver_scl" localSheetId="3" hidden="1">1</definedName>
    <definedName name="solver_scl" localSheetId="2" hidden="1">1</definedName>
    <definedName name="solver_scl" localSheetId="1" hidden="1">2</definedName>
    <definedName name="solver_scl" localSheetId="0" hidden="1">2</definedName>
    <definedName name="solver_scl" localSheetId="6" hidden="1">2</definedName>
    <definedName name="solver_scl" localSheetId="5" hidden="1">2</definedName>
    <definedName name="solver_seed" hidden="1">0</definedName>
    <definedName name="solver_sel" localSheetId="3" hidden="1">1</definedName>
    <definedName name="solver_sel" localSheetId="0" hidden="1">1</definedName>
    <definedName name="solver_sel" localSheetId="6" hidden="1">1</definedName>
    <definedName name="solver_sel" localSheetId="5" hidden="1">1</definedName>
    <definedName name="solver_sho" localSheetId="3" hidden="1">2</definedName>
    <definedName name="solver_sho" localSheetId="2" hidden="1">2</definedName>
    <definedName name="solver_sho" localSheetId="1" hidden="1">2</definedName>
    <definedName name="solver_sho" localSheetId="0" hidden="1">2</definedName>
    <definedName name="solver_sho" localSheetId="6" hidden="1">2</definedName>
    <definedName name="solver_sho" localSheetId="5" hidden="1">2</definedName>
    <definedName name="solver_slv" localSheetId="3" hidden="1">0</definedName>
    <definedName name="solver_slv" localSheetId="0" hidden="1">0</definedName>
    <definedName name="solver_slv" localSheetId="6" hidden="1">0</definedName>
    <definedName name="solver_slv" localSheetId="5" hidden="1">0</definedName>
    <definedName name="solver_slvu" localSheetId="3" hidden="1">0</definedName>
    <definedName name="solver_slvu" localSheetId="0" hidden="1">0</definedName>
    <definedName name="solver_slvu" localSheetId="6" hidden="1">0</definedName>
    <definedName name="solver_slvu" localSheetId="5" hidden="1">0</definedName>
    <definedName name="solver_spid" localSheetId="3" hidden="1">" "</definedName>
    <definedName name="solver_spid" localSheetId="6" hidden="1">" "</definedName>
    <definedName name="solver_spid" localSheetId="5" hidden="1">" "</definedName>
    <definedName name="solver_srvr" localSheetId="3" hidden="1">" "</definedName>
    <definedName name="solver_srvr" localSheetId="6" hidden="1">" "</definedName>
    <definedName name="solver_srvr" localSheetId="5" hidden="1">" "</definedName>
    <definedName name="solver_ssz" localSheetId="3" hidden="1">100</definedName>
    <definedName name="solver_ssz" localSheetId="2" hidden="1">100</definedName>
    <definedName name="solver_ssz" localSheetId="1" hidden="1">100</definedName>
    <definedName name="solver_ssz" localSheetId="0" hidden="1">0</definedName>
    <definedName name="solver_ssz" localSheetId="6" hidden="1">100</definedName>
    <definedName name="solver_ssz" localSheetId="5" hidden="1">100</definedName>
    <definedName name="solver_tim" localSheetId="3" hidden="1">2147483647</definedName>
    <definedName name="solver_tim" localSheetId="2" hidden="1">2147483647</definedName>
    <definedName name="solver_tim" localSheetId="1" hidden="1">2147483647</definedName>
    <definedName name="solver_tim" localSheetId="0" hidden="1">2147483647</definedName>
    <definedName name="solver_tim" localSheetId="6" hidden="1">2147483647</definedName>
    <definedName name="solver_tim" localSheetId="5" hidden="1">2147483647</definedName>
    <definedName name="solver_tms" localSheetId="0" hidden="1">0</definedName>
    <definedName name="solver_tol" localSheetId="3" hidden="1">0.01</definedName>
    <definedName name="solver_tol" localSheetId="2" hidden="1">0.01</definedName>
    <definedName name="solver_tol" localSheetId="1" hidden="1">0.01</definedName>
    <definedName name="solver_tol" localSheetId="0" hidden="1">0</definedName>
    <definedName name="solver_tol" localSheetId="6" hidden="1">0</definedName>
    <definedName name="solver_tol" localSheetId="5" hidden="1">0</definedName>
    <definedName name="solver_typ" localSheetId="3" hidden="1">1</definedName>
    <definedName name="solver_typ" localSheetId="2" hidden="1">1</definedName>
    <definedName name="solver_typ" localSheetId="1" hidden="1">1</definedName>
    <definedName name="solver_typ" localSheetId="0" hidden="1">1</definedName>
    <definedName name="solver_typ" localSheetId="6" hidden="1">1</definedName>
    <definedName name="solver_typ" localSheetId="5" hidden="1">1</definedName>
    <definedName name="solver_umod" localSheetId="3" hidden="1">1</definedName>
    <definedName name="solver_umod" localSheetId="0" hidden="1">1</definedName>
    <definedName name="solver_umod" localSheetId="6" hidden="1">1</definedName>
    <definedName name="solver_umod" localSheetId="5" hidden="1">1</definedName>
    <definedName name="solver_urs" localSheetId="3" hidden="1">0</definedName>
    <definedName name="solver_urs" localSheetId="0" hidden="1">0</definedName>
    <definedName name="solver_urs" localSheetId="6" hidden="1">0</definedName>
    <definedName name="solver_urs" localSheetId="5" hidden="1">0</definedName>
    <definedName name="solver_userid" localSheetId="3" hidden="1">10049</definedName>
    <definedName name="solver_userid" localSheetId="2" hidden="1">10049</definedName>
    <definedName name="solver_userid" localSheetId="6" hidden="1">10049</definedName>
    <definedName name="solver_userid" localSheetId="5" hidden="1">10049</definedName>
    <definedName name="solver_val" localSheetId="3" hidden="1">0</definedName>
    <definedName name="solver_val" localSheetId="2" hidden="1">0</definedName>
    <definedName name="solver_val" localSheetId="1" hidden="1">0</definedName>
    <definedName name="solver_val" localSheetId="0" hidden="1">0</definedName>
    <definedName name="solver_val" localSheetId="6" hidden="1">0</definedName>
    <definedName name="solver_val" localSheetId="5" hidden="1">0</definedName>
    <definedName name="solver_var" localSheetId="3" hidden="1">" "</definedName>
    <definedName name="solver_var" localSheetId="0" hidden="1">" "</definedName>
    <definedName name="solver_var" localSheetId="6" hidden="1">" "</definedName>
    <definedName name="solver_var" localSheetId="5" hidden="1">" "</definedName>
    <definedName name="solver_ver" localSheetId="3" hidden="1">16</definedName>
    <definedName name="solver_ver" localSheetId="2" hidden="1">3</definedName>
    <definedName name="solver_ver" localSheetId="1" hidden="1">3</definedName>
    <definedName name="solver_ver" localSheetId="0" hidden="1">3</definedName>
    <definedName name="solver_ver" localSheetId="6" hidden="1">3</definedName>
    <definedName name="solver_ver" localSheetId="5" hidden="1">3</definedName>
    <definedName name="solver_vir" localSheetId="3" hidden="1">1</definedName>
    <definedName name="solver_vir" localSheetId="0" hidden="1">1</definedName>
    <definedName name="solver_vir" localSheetId="6" hidden="1">1</definedName>
    <definedName name="solver_vir" localSheetId="5" hidden="1">1</definedName>
    <definedName name="solver_vol" localSheetId="3" hidden="1">0</definedName>
    <definedName name="solver_vol" localSheetId="0" hidden="1">0</definedName>
    <definedName name="solver_vol" localSheetId="6" hidden="1">0</definedName>
    <definedName name="solver_vol" localSheetId="5" hidden="1">0</definedName>
    <definedName name="solver_vst" localSheetId="3" hidden="1">0</definedName>
    <definedName name="solver_vst" localSheetId="0" hidden="1">0</definedName>
    <definedName name="solver_vst" localSheetId="6" hidden="1">0</definedName>
    <definedName name="solver_vst" localSheetId="5" hidden="1">0</definedName>
    <definedName name="ST_Age">#REF!</definedName>
    <definedName name="ST_Bus">#REF!</definedName>
    <definedName name="ST_Default">#REF!</definedName>
    <definedName name="ST_Default_11">#REF!</definedName>
    <definedName name="ST_Demand">#REF!</definedName>
    <definedName name="ST_Demand_2">#REF!</definedName>
    <definedName name="ST_Female">#REF!</definedName>
    <definedName name="ST_Fit">#REF!</definedName>
    <definedName name="ST_Fit_3">#REF!</definedName>
    <definedName name="ST_Fit_4">#REF!</definedName>
    <definedName name="ST_Fit_5">#REF!</definedName>
    <definedName name="ST_Fit_6">#REF!</definedName>
    <definedName name="ST_Fit_7">#REF!</definedName>
    <definedName name="ST_Gender">#REF!</definedName>
    <definedName name="ST_GPA">#REF!</definedName>
    <definedName name="ST_GraphData">#REF!</definedName>
    <definedName name="ST_GraphData_1">#REF!</definedName>
    <definedName name="ST_GraphData_2">#REF!</definedName>
    <definedName name="ST_GraphData_3">#REF!</definedName>
    <definedName name="ST_GraphData_4">#REF!</definedName>
    <definedName name="ST_GraphData_5">#REF!</definedName>
    <definedName name="ST_Hours">#REF!</definedName>
    <definedName name="ST_Hum">#REF!</definedName>
    <definedName name="ST_IceCream">#REF!</definedName>
    <definedName name="ST_IceCream_2">#REF!</definedName>
    <definedName name="ST_IceCream_3">#REF!</definedName>
    <definedName name="ST_IceCream_4">#REF!</definedName>
    <definedName name="ST_IceCream_5">#REF!</definedName>
    <definedName name="ST_Income">#REF!</definedName>
    <definedName name="ST_Income_5">#REF!</definedName>
    <definedName name="ST_LnDemand">#REF!</definedName>
    <definedName name="ST_LnDemand_2">#REF!</definedName>
    <definedName name="ST_LnIceCream1">#REF!</definedName>
    <definedName name="ST_LnIncome">#REF!</definedName>
    <definedName name="ST_LnIncome_5">#REF!</definedName>
    <definedName name="ST_LnIncome_6">#REF!</definedName>
    <definedName name="ST_LnPrice">#REF!</definedName>
    <definedName name="ST_LnPrice_5">#REF!</definedName>
    <definedName name="ST_LnPrice1">#REF!</definedName>
    <definedName name="ST_LnTemperature">#REF!</definedName>
    <definedName name="ST_LnTemperature_5">#REF!</definedName>
    <definedName name="ST_LnTemperature_6">#REF!</definedName>
    <definedName name="ST_Major">#REF!</definedName>
    <definedName name="ST_Male">#REF!</definedName>
    <definedName name="ST_Price">#REF!</definedName>
    <definedName name="ST_Price_3">#REF!</definedName>
    <definedName name="ST_Price_5">#REF!</definedName>
    <definedName name="ST_Residual">#REF!</definedName>
    <definedName name="ST_Residual_4">#REF!</definedName>
    <definedName name="ST_Residual_5">#REF!</definedName>
    <definedName name="ST_Residual_6">#REF!</definedName>
    <definedName name="ST_Residual_7">#REF!</definedName>
    <definedName name="ST_Residual_8">#REF!</definedName>
    <definedName name="ST_Sci">#REF!</definedName>
    <definedName name="ST_Soc">#REF!</definedName>
    <definedName name="ST_Temperature">#REF!</definedName>
    <definedName name="ST_Temperature_5">#REF!</definedName>
    <definedName name="ST_Temperature_6">#REF!</definedName>
    <definedName name="ST_Week">#REF!</definedName>
    <definedName name="ST_Week_6">#REF!</definedName>
    <definedName name="STWBD_StatToolsAutocorrelation_CreateChart" hidden="1">"TRUE"</definedName>
    <definedName name="STWBD_StatToolsAutocorrelation_HasDefaultInfo" hidden="1">"TRUE"</definedName>
    <definedName name="STWBD_StatToolsAutocorrelation_NumLags" hidden="1">"-1"</definedName>
    <definedName name="STWBD_StatToolsAutocorrelation_VariableList" hidden="1">1</definedName>
    <definedName name="STWBD_StatToolsAutocorrelation_VariableList_1" hidden="1">"U_x0001_VG2169B9CF29089572_x0001_"</definedName>
    <definedName name="STWBD_StatToolsAutocorrelation_VarSelectorDefaultDataSet" hidden="1">"DG105B759"</definedName>
    <definedName name="STWBD_StatToolsChiSqTest_BinMaximum" hidden="1">" 1.01E+300"</definedName>
    <definedName name="STWBD_StatToolsChiSqTest_BinMinimum" hidden="1">" 1.01E+300"</definedName>
    <definedName name="STWBD_StatToolsChiSqTest_ExtendFirstBinToMinusInfinity" hidden="1">"TRUE"</definedName>
    <definedName name="STWBD_StatToolsChiSqTest_ExtendLastBinToInfinity" hidden="1">"TRUE"</definedName>
    <definedName name="STWBD_StatToolsChiSqTest_HasDefaultInfo" hidden="1">"TRUE"</definedName>
    <definedName name="STWBD_StatToolsChiSqTest_NumBins" hidden="1">"-32767"</definedName>
    <definedName name="STWBD_StatToolsChiSqTest_VariableList" hidden="1">1</definedName>
    <definedName name="STWBD_StatToolsChiSqTest_VariableList_1" hidden="1">"U_x0001_VG2169B9CF29089572_x0001_"</definedName>
    <definedName name="STWBD_StatToolsChiSqTest_VarSelectorDefaultDataSet" hidden="1">"DG105B759"</definedName>
    <definedName name="STWBD_StatToolsCorrAndCovar_CorrelationTable" hidden="1">"TRUE"</definedName>
    <definedName name="STWBD_StatToolsCorrAndCovar_CovarianceTable" hidden="1">"FALSE"</definedName>
    <definedName name="STWBD_StatToolsCorrAndCovar_HasDefaultInfo" hidden="1">"TRUE"</definedName>
    <definedName name="STWBD_StatToolsCorrAndCovar_TableStructure" hidden="1">" 1"</definedName>
    <definedName name="STWBD_StatToolsCorrAndCovar_VariableList" hidden="1">4</definedName>
    <definedName name="STWBD_StatToolsCorrAndCovar_VariableList_1" hidden="1">"U_x0001_VG20A34E503A797D22_x0001_"</definedName>
    <definedName name="STWBD_StatToolsCorrAndCovar_VariableList_10" hidden="1">"U_x0001_VG37D79284133BC58_x0001_"</definedName>
    <definedName name="STWBD_StatToolsCorrAndCovar_VariableList_2" hidden="1">"U_x0001_VG168929C610D07E6B_x0001_"</definedName>
    <definedName name="STWBD_StatToolsCorrAndCovar_VariableList_3" hidden="1">"U_x0001_VG2B0A6D2C25C20FBE_x0001_"</definedName>
    <definedName name="STWBD_StatToolsCorrAndCovar_VariableList_4" hidden="1">"U_x0001_VG8818CE8451C4A9_x0001_"</definedName>
    <definedName name="STWBD_StatToolsCorrAndCovar_VariableList_5" hidden="1">"U_x0001_VG2C9AA46F17CA8A94_x0001_"</definedName>
    <definedName name="STWBD_StatToolsCorrAndCovar_VariableList_6" hidden="1">"U_x0001_VG3569EB0C3481B390_x0001_"</definedName>
    <definedName name="STWBD_StatToolsCorrAndCovar_VariableList_7" hidden="1">"U_x0001_VG37E2AEC620025F2A_x0001_"</definedName>
    <definedName name="STWBD_StatToolsCorrAndCovar_VariableList_8" hidden="1">"U_x0001_VG1E6DE6F32FAF930_x0001_"</definedName>
    <definedName name="STWBD_StatToolsCorrAndCovar_VariableList_9" hidden="1">"U_x0001_VG358D9798369EE13F_x0001_"</definedName>
    <definedName name="STWBD_StatToolsCorrAndCovar_VarSelectorDefaultDataSet" hidden="1">"DG75ECDD7"</definedName>
    <definedName name="STWBD_StatToolsHistogram_BinMaximum" hidden="1">" 1.01E+300"</definedName>
    <definedName name="STWBD_StatToolsHistogram_BinMinimum" hidden="1">" 1.01E+300"</definedName>
    <definedName name="STWBD_StatToolsHistogram_DefaultDataFormat" hidden="1">" 0"</definedName>
    <definedName name="STWBD_StatToolsHistogram_HasDefaultInfo" hidden="1">"TRUE"</definedName>
    <definedName name="STWBD_StatToolsHistogram_NumBins" hidden="1">"-32767"</definedName>
    <definedName name="STWBD_StatToolsHistogram_VariableList" hidden="1">4</definedName>
    <definedName name="STWBD_StatToolsHistogram_VariableList_1" hidden="1">"U_x0001_VG20A34E503A797D22_x0001_"</definedName>
    <definedName name="STWBD_StatToolsHistogram_VariableList_2" hidden="1">"U_x0001_VG168929C610D07E6B_x0001_"</definedName>
    <definedName name="STWBD_StatToolsHistogram_VariableList_3" hidden="1">"U_x0001_VG2B0A6D2C25C20FBE_x0001_"</definedName>
    <definedName name="STWBD_StatToolsHistogram_VariableList_4" hidden="1">"U_x0001_VG8818CE8451C4A9_x0001_"</definedName>
    <definedName name="STWBD_StatToolsHistogram_VarSelectorDefaultDataSet" hidden="1">"DG75ECDD7"</definedName>
    <definedName name="STWBD_StatToolsHistogram_XAxisStyle" hidden="1">" 0"</definedName>
    <definedName name="STWBD_StatToolsHistogram_YAxisStyle" hidden="1">" 0"</definedName>
    <definedName name="STWBD_StatToolsLogistic_HasDefaultInfo" hidden="1">"TRUE"</definedName>
    <definedName name="STWBD_StatToolsLogistic_IncludeClassificationResults" hidden="1">"TRUE"</definedName>
    <definedName name="STWBD_StatToolsLogistic_IncludeClassificationSummary" hidden="1">"TRUE"</definedName>
    <definedName name="STWBD_StatToolsLogistic_IncludePrediction" hidden="1">"FALSE"</definedName>
    <definedName name="STWBD_StatToolsLogistic_LogisticRegressionType" hidden="1">" 0"</definedName>
    <definedName name="STWBD_StatToolsLogistic_VariableDependent" hidden="1">"U_x0001_VG37D79284133BC58_x0001_"</definedName>
    <definedName name="STWBD_StatToolsLogistic_VariableListIndependent" hidden="1">4</definedName>
    <definedName name="STWBD_StatToolsLogistic_VariableListIndependent_1" hidden="1">"U_x0001_VG4F863F30463528_x0001_"</definedName>
    <definedName name="STWBD_StatToolsLogistic_VariableListIndependent_2" hidden="1">"U_x0001_VG3569EB0C3481B390_x0001_"</definedName>
    <definedName name="STWBD_StatToolsLogistic_VariableListIndependent_3" hidden="1">"U_x0001_VG1E6DE6F32FAF930_x0001_"</definedName>
    <definedName name="STWBD_StatToolsLogistic_VariableListIndependent_4" hidden="1">"U_x0001_VG358D9798369EE13F_x0001_"</definedName>
    <definedName name="STWBD_StatToolsLogistic_VarSelectorDefaultDataSet" hidden="1">"DG24FD9DB8"</definedName>
    <definedName name="STWBD_StatToolsOneVarSummary_Count" hidden="1">"FALSE"</definedName>
    <definedName name="STWBD_StatToolsOneVarSummary_DefaultDataFormat" hidden="1">" 0"</definedName>
    <definedName name="STWBD_StatToolsOneVarSummary_FirstQuartile" hidden="1">"FALSE"</definedName>
    <definedName name="STWBD_StatToolsOneVarSummary_HasDefaultInfo" hidden="1">"TRUE"</definedName>
    <definedName name="STWBD_StatToolsOneVarSummary_InterQuartileRange" hidden="1">"FALSE"</definedName>
    <definedName name="STWBD_StatToolsOneVarSummary_Kurtosis" hidden="1">"FALSE"</definedName>
    <definedName name="STWBD_StatToolsOneVarSummary_Maximum" hidden="1">"TRUE"</definedName>
    <definedName name="STWBD_StatToolsOneVarSummary_Mean" hidden="1">"TRUE"</definedName>
    <definedName name="STWBD_StatToolsOneVarSummary_MeanAbsDeviation" hidden="1">"FALSE"</definedName>
    <definedName name="STWBD_StatToolsOneVarSummary_Median" hidden="1">"TRUE"</definedName>
    <definedName name="STWBD_StatToolsOneVarSummary_Minimum" hidden="1">"TRUE"</definedName>
    <definedName name="STWBD_StatToolsOneVarSummary_Mode" hidden="1">"FALSE"</definedName>
    <definedName name="STWBD_StatToolsOneVarSummary_OtherPercentiles" hidden="1">"FALSE"</definedName>
    <definedName name="STWBD_StatToolsOneVarSummary_Range" hidden="1">"FALSE"</definedName>
    <definedName name="STWBD_StatToolsOneVarSummary_Skewness" hidden="1">"TRUE"</definedName>
    <definedName name="STWBD_StatToolsOneVarSummary_StandardDeviation" hidden="1">"TRUE"</definedName>
    <definedName name="STWBD_StatToolsOneVarSummary_Sum" hidden="1">"FALSE"</definedName>
    <definedName name="STWBD_StatToolsOneVarSummary_ThirdQuartile" hidden="1">"FALSE"</definedName>
    <definedName name="STWBD_StatToolsOneVarSummary_VariableList" hidden="1">4</definedName>
    <definedName name="STWBD_StatToolsOneVarSummary_VariableList_1" hidden="1">"U_x0001_VG20A34E503A797D22_x0001_"</definedName>
    <definedName name="STWBD_StatToolsOneVarSummary_VariableList_2" hidden="1">"U_x0001_VG168929C610D07E6B_x0001_"</definedName>
    <definedName name="STWBD_StatToolsOneVarSummary_VariableList_3" hidden="1">"U_x0001_VG2B0A6D2C25C20FBE_x0001_"</definedName>
    <definedName name="STWBD_StatToolsOneVarSummary_VariableList_4" hidden="1">"U_x0001_VG8818CE8451C4A9_x0001_"</definedName>
    <definedName name="STWBD_StatToolsOneVarSummary_Variance" hidden="1">"FALSE"</definedName>
    <definedName name="STWBD_StatToolsOneVarSummary_VarSelectorDefaultDataSet" hidden="1">"DG75ECDD7"</definedName>
    <definedName name="STWBD_StatToolsRegression_blockList" hidden="1">"-1"</definedName>
    <definedName name="STWBD_StatToolsRegression_ConfidenceLevel" hidden="1">" .95"</definedName>
    <definedName name="STWBD_StatToolsRegression_FValueToEnter" hidden="1">" 2.2"</definedName>
    <definedName name="STWBD_StatToolsRegression_FValueToLeave" hidden="1">" 1.1"</definedName>
    <definedName name="STWBD_StatToolsRegression_GraphFittedValueVsActualYValue" hidden="1">"FALSE"</definedName>
    <definedName name="STWBD_StatToolsRegression_GraphFittedValueVsXValue" hidden="1">"FALSE"</definedName>
    <definedName name="STWBD_StatToolsRegression_GraphResidualVsFittedValue" hidden="1">"TRUE"</definedName>
    <definedName name="STWBD_StatToolsRegression_GraphResidualVsXValue" hidden="1">"TRUE"</definedName>
    <definedName name="STWBD_StatToolsRegression_HasDefaultInfo" hidden="1">"TRUE"</definedName>
    <definedName name="STWBD_StatToolsRegression_IncludePrediction" hidden="1">"FALSE"</definedName>
    <definedName name="STWBD_StatToolsRegression_IncludeSteps" hidden="1">"FALSE"</definedName>
    <definedName name="STWBD_StatToolsRegression_NumberOfBlocks" hidden="1">" 0"</definedName>
    <definedName name="STWBD_StatToolsRegression_pValueToEnter" hidden="1">" .1"</definedName>
    <definedName name="STWBD_StatToolsRegression_pValueToLeave" hidden="1">" .1"</definedName>
    <definedName name="STWBD_StatToolsRegression_RegressionType" hidden="1">" 1"</definedName>
    <definedName name="STWBD_StatToolsRegression_throughOrigin" hidden="1">"FALSE"</definedName>
    <definedName name="STWBD_StatToolsRegression_useFValue" hidden="1">"FALSE"</definedName>
    <definedName name="STWBD_StatToolsRegression_usePValue" hidden="1">"TRUE"</definedName>
    <definedName name="STWBD_StatToolsRegression_VariableDependent" hidden="1">"U_x0001_VG190329EC192B8031_x0001_"</definedName>
    <definedName name="STWBD_StatToolsRegression_VariableListIndependent" hidden="1">3</definedName>
    <definedName name="STWBD_StatToolsRegression_VariableListIndependent_1" hidden="1">"U_x0001_VG296631133A16EAB7_x0001_"</definedName>
    <definedName name="STWBD_StatToolsRegression_VariableListIndependent_2" hidden="1">"U_x0001_VG1A86EC1A1D3713EA_x0001_"</definedName>
    <definedName name="STWBD_StatToolsRegression_VariableListIndependent_3" hidden="1">"U_x0001_VG2505F8BC6F5A05F_x0001_"</definedName>
    <definedName name="STWBD_StatToolsRegression_VarSelectorDefaultDataSet" hidden="1">"DG75ECDD7"</definedName>
    <definedName name="STWBD_StatToolsScatterplot_DisplayCorrelationCoefficient" hidden="1">"TRUE"</definedName>
    <definedName name="STWBD_StatToolsScatterplot_HasDefaultInfo" hidden="1">"TRUE"</definedName>
    <definedName name="STWBD_StatToolsScatterplot_VarSelectorDefaultDataSet" hidden="1">"DG75ECDD7"</definedName>
    <definedName name="STWBD_StatToolsScatterplot_XVariableList" hidden="1">3</definedName>
    <definedName name="STWBD_StatToolsScatterplot_XVariableList_1" hidden="1">"U_x0001_VG168929C610D07E6B_x0001_"</definedName>
    <definedName name="STWBD_StatToolsScatterplot_XVariableList_2" hidden="1">"U_x0001_VG2B0A6D2C25C20FBE_x0001_"</definedName>
    <definedName name="STWBD_StatToolsScatterplot_XVariableList_3" hidden="1">"U_x0001_VG8818CE8451C4A9_x0001_"</definedName>
    <definedName name="STWBD_StatToolsScatterplot_YVariableList" hidden="1">1</definedName>
    <definedName name="STWBD_StatToolsScatterplot_YVariableList_1" hidden="1">"U_x0001_VG20A34E503A797D22_x0001_"</definedName>
    <definedName name="STWBD_StatToolsTimeSeriesGraph_DefaultUseLabelVariable" hidden="1">"FALSE"</definedName>
    <definedName name="STWBD_StatToolsTimeSeriesGraph_HasDefaultInfo" hidden="1">"TRUE"</definedName>
    <definedName name="STWBD_StatToolsTimeSeriesGraph_SingleGraph" hidden="1">"FALSE"</definedName>
    <definedName name="STWBD_StatToolsTimeSeriesGraph_TwoVerticalAxes" hidden="1">"FALSE"</definedName>
    <definedName name="STWBD_StatToolsTimeSeriesGraph_VariableList" hidden="1">4</definedName>
    <definedName name="STWBD_StatToolsTimeSeriesGraph_VariableList_1" hidden="1">"U_x0001_VG20A34E503A797D22_x0001_"</definedName>
    <definedName name="STWBD_StatToolsTimeSeriesGraph_VariableList_2" hidden="1">"U_x0001_VG168929C610D07E6B_x0001_"</definedName>
    <definedName name="STWBD_StatToolsTimeSeriesGraph_VariableList_3" hidden="1">"U_x0001_VG2B0A6D2C25C20FBE_x0001_"</definedName>
    <definedName name="STWBD_StatToolsTimeSeriesGraph_VariableList_4" hidden="1">"U_x0001_VG8818CE8451C4A9_x0001_"</definedName>
    <definedName name="STWBD_StatToolsTimeSeriesGraph_VarSelectorDefaultDataSet" hidden="1">"DG75ECDD7"</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 i="29" l="1"/>
  <c r="K4" i="29"/>
  <c r="J5" i="29"/>
  <c r="K5" i="29"/>
  <c r="J6" i="29"/>
  <c r="K6" i="29"/>
  <c r="J7" i="29"/>
  <c r="K7" i="29"/>
  <c r="J8" i="29"/>
  <c r="K8" i="29"/>
  <c r="J9" i="29"/>
  <c r="K9" i="29"/>
  <c r="J10" i="29"/>
  <c r="K10" i="29"/>
  <c r="J11" i="29"/>
  <c r="K11" i="29"/>
  <c r="J12" i="29"/>
  <c r="K12" i="29"/>
  <c r="J13" i="29"/>
  <c r="K13" i="29"/>
  <c r="J14" i="29"/>
  <c r="K14" i="29"/>
  <c r="J15" i="29"/>
  <c r="K15" i="29"/>
  <c r="J16" i="29"/>
  <c r="K16" i="29"/>
  <c r="J17" i="29"/>
  <c r="K17" i="29"/>
  <c r="J18" i="29"/>
  <c r="K18" i="29"/>
  <c r="C19" i="29"/>
  <c r="D19" i="29"/>
  <c r="E19" i="29"/>
  <c r="F19" i="29"/>
  <c r="G19" i="29"/>
  <c r="H19" i="29"/>
  <c r="I19" i="29"/>
  <c r="C20" i="29"/>
  <c r="J21" i="29" s="1"/>
  <c r="D20" i="29"/>
  <c r="E20" i="29"/>
  <c r="F20" i="29"/>
  <c r="G20" i="29"/>
  <c r="H20" i="29"/>
  <c r="I20" i="29"/>
  <c r="C23" i="29"/>
  <c r="D23" i="29"/>
  <c r="E23" i="29"/>
  <c r="F23" i="29"/>
  <c r="G23" i="29"/>
  <c r="H23" i="29"/>
  <c r="I23" i="29"/>
  <c r="C24" i="29"/>
  <c r="D24" i="29"/>
  <c r="E24" i="29"/>
  <c r="F24" i="29"/>
  <c r="G24" i="29"/>
  <c r="H24" i="29"/>
  <c r="I24" i="29"/>
  <c r="C25" i="29"/>
  <c r="D25" i="29"/>
  <c r="E25" i="29"/>
  <c r="F25" i="29"/>
  <c r="G25" i="29"/>
  <c r="H25" i="29"/>
  <c r="I25" i="29"/>
  <c r="C26" i="29"/>
  <c r="D26" i="29"/>
  <c r="E26" i="29"/>
  <c r="F26" i="29"/>
  <c r="G26" i="29"/>
  <c r="H26" i="29"/>
  <c r="I26" i="29"/>
  <c r="C27" i="29"/>
  <c r="D27" i="29"/>
  <c r="E27" i="29"/>
  <c r="F27" i="29"/>
  <c r="G27" i="29"/>
  <c r="H27" i="29"/>
  <c r="I27" i="29"/>
  <c r="C28" i="29"/>
  <c r="D28" i="29"/>
  <c r="E28" i="29"/>
  <c r="F28" i="29"/>
  <c r="G28" i="29"/>
  <c r="H28" i="29"/>
  <c r="I28" i="29"/>
  <c r="B34" i="29"/>
  <c r="D38" i="29"/>
  <c r="E38" i="29"/>
  <c r="F38" i="29"/>
  <c r="G38" i="29"/>
  <c r="H38" i="29"/>
  <c r="I38" i="29"/>
  <c r="C44" i="29"/>
  <c r="D44" i="29"/>
  <c r="E44" i="29"/>
  <c r="F44" i="29"/>
  <c r="G44" i="29"/>
  <c r="H44" i="29"/>
  <c r="C45" i="29"/>
  <c r="D45" i="29"/>
  <c r="E45" i="29"/>
  <c r="F45" i="29"/>
  <c r="G45" i="29"/>
  <c r="H45" i="29"/>
  <c r="C46" i="29"/>
  <c r="D46" i="29"/>
  <c r="E46" i="29"/>
  <c r="F46" i="29"/>
  <c r="G46" i="29"/>
  <c r="H46" i="29"/>
  <c r="C47" i="29"/>
  <c r="D47" i="29"/>
  <c r="E47" i="29"/>
  <c r="F47" i="29"/>
  <c r="G47" i="29"/>
  <c r="H47" i="29"/>
  <c r="C48" i="29"/>
  <c r="D48" i="29"/>
  <c r="E48" i="29"/>
  <c r="F48" i="29"/>
  <c r="G48" i="29"/>
  <c r="H48" i="29"/>
  <c r="C49" i="29"/>
  <c r="D49" i="29"/>
  <c r="E49" i="29"/>
  <c r="F49" i="29"/>
  <c r="G49" i="29"/>
  <c r="H49" i="29"/>
  <c r="C50" i="29"/>
  <c r="D50" i="29"/>
  <c r="E50" i="29"/>
  <c r="F50" i="29"/>
  <c r="G50" i="29"/>
  <c r="H50" i="29"/>
  <c r="C51" i="29"/>
  <c r="D51" i="29"/>
  <c r="E51" i="29"/>
  <c r="F51" i="29"/>
  <c r="G51" i="29"/>
  <c r="H51" i="29"/>
  <c r="C52" i="29"/>
  <c r="D52" i="29"/>
  <c r="E52" i="29"/>
  <c r="F52" i="29"/>
  <c r="G52" i="29"/>
  <c r="H52" i="29"/>
  <c r="C53" i="29"/>
  <c r="D53" i="29"/>
  <c r="E53" i="29"/>
  <c r="F53" i="29"/>
  <c r="G53" i="29"/>
  <c r="H53" i="29"/>
  <c r="C54" i="29"/>
  <c r="D54" i="29"/>
  <c r="E54" i="29"/>
  <c r="F54" i="29"/>
  <c r="G54" i="29"/>
  <c r="H54" i="29"/>
  <c r="C55" i="29"/>
  <c r="D55" i="29"/>
  <c r="E55" i="29"/>
  <c r="F55" i="29"/>
  <c r="G55" i="29"/>
  <c r="H55" i="29"/>
  <c r="C56" i="29"/>
  <c r="D56" i="29"/>
  <c r="E56" i="29"/>
  <c r="F56" i="29"/>
  <c r="G56" i="29"/>
  <c r="H56" i="29"/>
  <c r="C57" i="29"/>
  <c r="D57" i="29"/>
  <c r="E57" i="29"/>
  <c r="F57" i="29"/>
  <c r="G57" i="29"/>
  <c r="H57" i="29"/>
  <c r="C58" i="29"/>
  <c r="D58" i="29"/>
  <c r="E58" i="29"/>
  <c r="F58" i="29"/>
  <c r="G58" i="29"/>
  <c r="H58" i="29"/>
  <c r="J4" i="28"/>
  <c r="K4" i="28"/>
  <c r="J5" i="28"/>
  <c r="K5" i="28"/>
  <c r="J6" i="28"/>
  <c r="K6" i="28"/>
  <c r="J7" i="28"/>
  <c r="K7" i="28"/>
  <c r="J8" i="28"/>
  <c r="K8" i="28"/>
  <c r="J9" i="28"/>
  <c r="K9" i="28"/>
  <c r="J10" i="28"/>
  <c r="K10" i="28"/>
  <c r="J11" i="28"/>
  <c r="K11" i="28"/>
  <c r="J12" i="28"/>
  <c r="K12" i="28"/>
  <c r="J13" i="28"/>
  <c r="K13" i="28"/>
  <c r="J14" i="28"/>
  <c r="K14" i="28"/>
  <c r="J15" i="28"/>
  <c r="K15" i="28"/>
  <c r="J16" i="28"/>
  <c r="K16" i="28"/>
  <c r="J17" i="28"/>
  <c r="K17" i="28"/>
  <c r="J18" i="28"/>
  <c r="K18" i="28"/>
  <c r="C19" i="28"/>
  <c r="D19" i="28"/>
  <c r="E19" i="28"/>
  <c r="F19" i="28"/>
  <c r="G19" i="28"/>
  <c r="H19" i="28"/>
  <c r="I19" i="28"/>
  <c r="C20" i="28"/>
  <c r="J21" i="28" s="1"/>
  <c r="D20" i="28"/>
  <c r="E20" i="28"/>
  <c r="F20" i="28"/>
  <c r="G20" i="28"/>
  <c r="H20" i="28"/>
  <c r="I20" i="28"/>
  <c r="C23" i="28"/>
  <c r="D23" i="28"/>
  <c r="E23" i="28"/>
  <c r="F23" i="28"/>
  <c r="G23" i="28"/>
  <c r="H23" i="28"/>
  <c r="I23" i="28"/>
  <c r="C24" i="28"/>
  <c r="D24" i="28"/>
  <c r="E24" i="28"/>
  <c r="F24" i="28"/>
  <c r="G24" i="28"/>
  <c r="H24" i="28"/>
  <c r="I24" i="28"/>
  <c r="C25" i="28"/>
  <c r="D25" i="28"/>
  <c r="E25" i="28"/>
  <c r="F25" i="28"/>
  <c r="G25" i="28"/>
  <c r="H25" i="28"/>
  <c r="I25" i="28"/>
  <c r="C26" i="28"/>
  <c r="D26" i="28"/>
  <c r="E26" i="28"/>
  <c r="F26" i="28"/>
  <c r="G26" i="28"/>
  <c r="H26" i="28"/>
  <c r="I26" i="28"/>
  <c r="C27" i="28"/>
  <c r="D27" i="28"/>
  <c r="E27" i="28"/>
  <c r="F27" i="28"/>
  <c r="G27" i="28"/>
  <c r="H27" i="28"/>
  <c r="I27" i="28"/>
  <c r="C28" i="28"/>
  <c r="D28" i="28"/>
  <c r="E28" i="28"/>
  <c r="F28" i="28"/>
  <c r="G28" i="28"/>
  <c r="H28" i="28"/>
  <c r="I28" i="28"/>
  <c r="J5" i="26" l="1"/>
  <c r="I5" i="26"/>
  <c r="H5" i="26"/>
  <c r="G5" i="26"/>
  <c r="M4" i="26"/>
  <c r="F4" i="26" s="1"/>
  <c r="B4" i="26"/>
  <c r="M3" i="26"/>
  <c r="F3" i="26" s="1"/>
  <c r="B3" i="26"/>
  <c r="M2" i="26"/>
  <c r="F2" i="26" s="1"/>
  <c r="B2" i="26"/>
  <c r="J5" i="25"/>
  <c r="I5" i="25"/>
  <c r="H5" i="25"/>
  <c r="G5" i="25"/>
  <c r="M4" i="25"/>
  <c r="F4" i="25" s="1"/>
  <c r="B4" i="25"/>
  <c r="M3" i="25"/>
  <c r="F3" i="25"/>
  <c r="B3" i="25"/>
  <c r="M2" i="25"/>
  <c r="F2" i="25" s="1"/>
  <c r="B2" i="25"/>
  <c r="L3" i="16" l="1"/>
  <c r="H3" i="16" l="1"/>
  <c r="G3" i="2" l="1"/>
  <c r="G15" i="16" l="1"/>
  <c r="F15" i="16"/>
  <c r="E15" i="16"/>
  <c r="G14" i="16"/>
  <c r="F14" i="16"/>
  <c r="E14" i="16"/>
  <c r="G13" i="16"/>
  <c r="F13" i="16"/>
  <c r="E13" i="16"/>
  <c r="G12" i="16"/>
  <c r="F12" i="16"/>
  <c r="E12" i="16"/>
  <c r="G11" i="16"/>
  <c r="F11" i="16"/>
  <c r="E11" i="16"/>
  <c r="B20" i="16" s="1"/>
  <c r="L7" i="16"/>
  <c r="H7" i="16"/>
  <c r="L6" i="16"/>
  <c r="H6" i="16"/>
  <c r="L5" i="16"/>
  <c r="H5" i="16"/>
  <c r="L4" i="16"/>
  <c r="H4" i="16"/>
  <c r="B9" i="16" l="1"/>
  <c r="E6" i="2"/>
  <c r="C5" i="2"/>
  <c r="D5" i="2"/>
  <c r="B5" i="2"/>
  <c r="C9" i="2"/>
  <c r="D9" i="2"/>
  <c r="B9" i="2"/>
  <c r="K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W Ohlmann</author>
  </authors>
  <commentList>
    <comment ref="H2" authorId="0" shapeId="0" xr:uid="{00000000-0006-0000-0000-000001000000}">
      <text>
        <r>
          <rPr>
            <b/>
            <sz val="8"/>
            <color indexed="81"/>
            <rFont val="Tahoma"/>
            <family val="2"/>
          </rPr>
          <t xml:space="preserve">10 constraints on number of stores:
For each of the five store types:
Min # of stores  ≤ # of stores ≤ Max # of stores
</t>
        </r>
        <r>
          <rPr>
            <sz val="8"/>
            <color indexed="81"/>
            <rFont val="Tahoma"/>
            <family val="2"/>
          </rPr>
          <t xml:space="preserve">
</t>
        </r>
      </text>
    </comment>
    <comment ref="L2" authorId="0" shapeId="0" xr:uid="{00000000-0006-0000-0000-000002000000}">
      <text>
        <r>
          <rPr>
            <b/>
            <sz val="8"/>
            <color indexed="81"/>
            <rFont val="Tahoma"/>
            <family val="2"/>
          </rPr>
          <t xml:space="preserve">
yes/no open 1 store + yes/no open 2 stores + yes/no open 3 stores  ≤ 1</t>
        </r>
        <r>
          <rPr>
            <sz val="8"/>
            <color indexed="81"/>
            <rFont val="Tahoma"/>
            <family val="2"/>
          </rPr>
          <t xml:space="preserve">
</t>
        </r>
      </text>
    </comment>
    <comment ref="I3" authorId="0" shapeId="0" xr:uid="{00000000-0006-0000-0000-000003000000}">
      <text>
        <r>
          <rPr>
            <b/>
            <sz val="8"/>
            <color indexed="81"/>
            <rFont val="Tahoma"/>
            <family val="2"/>
          </rPr>
          <t xml:space="preserve">15 decision variables:
yes/no open n stores of type m for n = 1, 2, 3 and m= 1, 2, 3, 4, 5
</t>
        </r>
        <r>
          <rPr>
            <sz val="8"/>
            <color indexed="81"/>
            <rFont val="Tahoma"/>
            <family val="2"/>
          </rPr>
          <t xml:space="preserve">
</t>
        </r>
      </text>
    </comment>
    <comment ref="B9" authorId="0" shapeId="0" xr:uid="{00000000-0006-0000-0000-000004000000}">
      <text>
        <r>
          <rPr>
            <b/>
            <sz val="8"/>
            <color indexed="81"/>
            <rFont val="Tahoma"/>
            <family val="2"/>
          </rPr>
          <t xml:space="preserve">Resource constraint:
Sq. ft used </t>
        </r>
        <r>
          <rPr>
            <b/>
            <sz val="8"/>
            <color indexed="81"/>
            <rFont val="Calibri"/>
            <family val="2"/>
          </rPr>
          <t>≤</t>
        </r>
        <r>
          <rPr>
            <b/>
            <sz val="8"/>
            <color indexed="81"/>
            <rFont val="Tahoma"/>
            <family val="2"/>
          </rPr>
          <t xml:space="preserve"> Sq. ft. available
</t>
        </r>
        <r>
          <rPr>
            <sz val="8"/>
            <color indexed="81"/>
            <rFont val="Tahoma"/>
            <family val="2"/>
          </rPr>
          <t xml:space="preserve">
</t>
        </r>
      </text>
    </comment>
    <comment ref="B20" authorId="0" shapeId="0" xr:uid="{00000000-0006-0000-0000-000005000000}">
      <text>
        <r>
          <rPr>
            <b/>
            <sz val="8"/>
            <color indexed="81"/>
            <rFont val="Tahoma"/>
            <family val="2"/>
          </rPr>
          <t>Objective</t>
        </r>
      </text>
    </comment>
  </commentList>
</comments>
</file>

<file path=xl/sharedStrings.xml><?xml version="1.0" encoding="utf-8"?>
<sst xmlns="http://schemas.openxmlformats.org/spreadsheetml/2006/main" count="153" uniqueCount="94">
  <si>
    <t>Labor</t>
  </si>
  <si>
    <t>Available</t>
  </si>
  <si>
    <t>Unit Profit</t>
  </si>
  <si>
    <t>Dynasty</t>
  </si>
  <si>
    <t>Cores</t>
  </si>
  <si>
    <t>Composites</t>
  </si>
  <si>
    <t>≤</t>
  </si>
  <si>
    <t>Max. Triton Production:</t>
  </si>
  <si>
    <t>Triton-Above 50</t>
  </si>
  <si>
    <t>Triton Below 50</t>
  </si>
  <si>
    <t>Amount Produced</t>
  </si>
  <si>
    <t>Produce &gt; 50 Tritons?</t>
  </si>
  <si>
    <t>Total Profit:</t>
  </si>
  <si>
    <t>Per Store Profit                                               (Dependent on # of Stores)</t>
  </si>
  <si>
    <t>Binary Indicator of # of Store Types Opened</t>
  </si>
  <si>
    <t>Store Type</t>
  </si>
  <si>
    <t>Sq. Ft.</t>
  </si>
  <si>
    <t xml:space="preserve">Min. # </t>
  </si>
  <si>
    <t>Max. #</t>
  </si>
  <si>
    <t># Stores</t>
  </si>
  <si>
    <t>Stores?</t>
  </si>
  <si>
    <t>Jewelry</t>
  </si>
  <si>
    <t>Shoe</t>
  </si>
  <si>
    <t>Department</t>
  </si>
  <si>
    <t>Book</t>
  </si>
  <si>
    <t>Clothing</t>
  </si>
  <si>
    <t>Sq. Ft. Used</t>
  </si>
  <si>
    <t>Total Profit                                    (Dependent on # of Stores)</t>
  </si>
  <si>
    <t>Sq. Ft. Available</t>
  </si>
  <si>
    <t>Rent %</t>
  </si>
  <si>
    <t>Total Profit</t>
  </si>
  <si>
    <t>Product</t>
  </si>
  <si>
    <t>Min. Quantity</t>
  </si>
  <si>
    <t>Quantity</t>
  </si>
  <si>
    <t>Max. Quantity</t>
  </si>
  <si>
    <t>Profit</t>
  </si>
  <si>
    <t>Setup Required?</t>
  </si>
  <si>
    <t>Setup Cost</t>
  </si>
  <si>
    <t>Max Production</t>
  </si>
  <si>
    <t>Min Production</t>
  </si>
  <si>
    <t>A</t>
  </si>
  <si>
    <t>B</t>
  </si>
  <si>
    <t>C</t>
  </si>
  <si>
    <t>Hrs Available:</t>
  </si>
  <si>
    <t>Step 1</t>
  </si>
  <si>
    <t>Step 2</t>
  </si>
  <si>
    <t>Step 3</t>
  </si>
  <si>
    <t>Team 6 Games Per Week</t>
  </si>
  <si>
    <t>Team 5 Games Per Week</t>
  </si>
  <si>
    <t>Team 4 Games Per Week</t>
  </si>
  <si>
    <t>Team 3 Games Per Week</t>
  </si>
  <si>
    <t>Team 2 Games Per Week</t>
  </si>
  <si>
    <t>Team 1 Games Per Week</t>
  </si>
  <si>
    <t>Divisional Game Weight</t>
  </si>
  <si>
    <t>Divisional Games Per Week</t>
  </si>
  <si>
    <t>Total Games Per Week</t>
  </si>
  <si>
    <t>Divisional Game?</t>
  </si>
  <si>
    <t>Required Games</t>
  </si>
  <si>
    <t>Games Played</t>
  </si>
  <si>
    <t>Team k</t>
  </si>
  <si>
    <t>Team j</t>
  </si>
  <si>
    <t>Week</t>
  </si>
  <si>
    <r>
      <t>Decision variables: x</t>
    </r>
    <r>
      <rPr>
        <vertAlign val="subscript"/>
        <sz val="11"/>
        <color theme="1"/>
        <rFont val="Calibri"/>
        <family val="2"/>
        <scheme val="minor"/>
      </rPr>
      <t>jkw</t>
    </r>
    <r>
      <rPr>
        <sz val="10"/>
        <rFont val="Arial"/>
      </rPr>
      <t xml:space="preserve"> = 1 if team j playes team k in week w, 0 otherwise</t>
    </r>
  </si>
  <si>
    <t># of Games Week 6  &amp; 7</t>
  </si>
  <si>
    <t># of Games Week 5 &amp; 6</t>
  </si>
  <si>
    <t># of Games Week 4 &amp; 5</t>
  </si>
  <si>
    <t># of Games Week 3 &amp; 4</t>
  </si>
  <si>
    <t># of Games Week 2 &amp; 3</t>
  </si>
  <si>
    <t xml:space="preserve"># of Games Week 1 &amp; 2 </t>
  </si>
  <si>
    <t>Games between same two teams cannot occur in consecutive weeks</t>
  </si>
  <si>
    <r>
      <t>1x</t>
    </r>
    <r>
      <rPr>
        <vertAlign val="subscript"/>
        <sz val="11"/>
        <color theme="1"/>
        <rFont val="Calibri"/>
        <family val="2"/>
        <scheme val="minor"/>
      </rPr>
      <t>123</t>
    </r>
    <r>
      <rPr>
        <sz val="10"/>
        <rFont val="Arial"/>
      </rPr>
      <t xml:space="preserve"> + 1x</t>
    </r>
    <r>
      <rPr>
        <vertAlign val="subscript"/>
        <sz val="11"/>
        <color theme="1"/>
        <rFont val="Calibri"/>
        <family val="2"/>
        <scheme val="minor"/>
      </rPr>
      <t xml:space="preserve">133 </t>
    </r>
    <r>
      <rPr>
        <sz val="10"/>
        <rFont val="Arial"/>
      </rPr>
      <t>+ 0x</t>
    </r>
    <r>
      <rPr>
        <vertAlign val="subscript"/>
        <sz val="11"/>
        <color theme="1"/>
        <rFont val="Calibri"/>
        <family val="2"/>
        <scheme val="minor"/>
      </rPr>
      <t>143</t>
    </r>
    <r>
      <rPr>
        <sz val="10"/>
        <rFont val="Arial"/>
      </rPr>
      <t xml:space="preserve"> + 0x</t>
    </r>
    <r>
      <rPr>
        <vertAlign val="subscript"/>
        <sz val="11"/>
        <color theme="1"/>
        <rFont val="Calibri"/>
        <family val="2"/>
        <scheme val="minor"/>
      </rPr>
      <t>153</t>
    </r>
    <r>
      <rPr>
        <sz val="10"/>
        <rFont val="Arial"/>
      </rPr>
      <t xml:space="preserve"> + 0x</t>
    </r>
    <r>
      <rPr>
        <vertAlign val="subscript"/>
        <sz val="11"/>
        <color theme="1"/>
        <rFont val="Calibri"/>
        <family val="2"/>
        <scheme val="minor"/>
      </rPr>
      <t>163</t>
    </r>
    <r>
      <rPr>
        <sz val="10"/>
        <rFont val="Arial"/>
      </rPr>
      <t xml:space="preserve"> + 1x</t>
    </r>
    <r>
      <rPr>
        <vertAlign val="subscript"/>
        <sz val="11"/>
        <color theme="1"/>
        <rFont val="Calibri"/>
        <family val="2"/>
        <scheme val="minor"/>
      </rPr>
      <t>233</t>
    </r>
    <r>
      <rPr>
        <sz val="10"/>
        <rFont val="Arial"/>
      </rPr>
      <t xml:space="preserve"> + 0x</t>
    </r>
    <r>
      <rPr>
        <vertAlign val="subscript"/>
        <sz val="11"/>
        <color theme="1"/>
        <rFont val="Calibri"/>
        <family val="2"/>
        <scheme val="minor"/>
      </rPr>
      <t>243</t>
    </r>
    <r>
      <rPr>
        <sz val="10"/>
        <rFont val="Arial"/>
      </rPr>
      <t xml:space="preserve"> + 0x</t>
    </r>
    <r>
      <rPr>
        <vertAlign val="subscript"/>
        <sz val="11"/>
        <color theme="1"/>
        <rFont val="Calibri"/>
        <family val="2"/>
        <scheme val="minor"/>
      </rPr>
      <t>253</t>
    </r>
    <r>
      <rPr>
        <sz val="10"/>
        <rFont val="Arial"/>
      </rPr>
      <t xml:space="preserve"> + 0x</t>
    </r>
    <r>
      <rPr>
        <vertAlign val="subscript"/>
        <sz val="11"/>
        <color theme="1"/>
        <rFont val="Calibri"/>
        <family val="2"/>
        <scheme val="minor"/>
      </rPr>
      <t>263</t>
    </r>
    <r>
      <rPr>
        <sz val="10"/>
        <rFont val="Arial"/>
      </rPr>
      <t xml:space="preserve"> + 0x</t>
    </r>
    <r>
      <rPr>
        <vertAlign val="subscript"/>
        <sz val="11"/>
        <color theme="1"/>
        <rFont val="Calibri"/>
        <family val="2"/>
        <scheme val="minor"/>
      </rPr>
      <t>343</t>
    </r>
    <r>
      <rPr>
        <sz val="10"/>
        <rFont val="Arial"/>
      </rPr>
      <t xml:space="preserve"> + 0x</t>
    </r>
    <r>
      <rPr>
        <vertAlign val="subscript"/>
        <sz val="11"/>
        <color theme="1"/>
        <rFont val="Calibri"/>
        <family val="2"/>
        <scheme val="minor"/>
      </rPr>
      <t>353</t>
    </r>
    <r>
      <rPr>
        <sz val="10"/>
        <rFont val="Arial"/>
      </rPr>
      <t xml:space="preserve"> + 0x</t>
    </r>
    <r>
      <rPr>
        <vertAlign val="subscript"/>
        <sz val="11"/>
        <color theme="1"/>
        <rFont val="Calibri"/>
        <family val="2"/>
        <scheme val="minor"/>
      </rPr>
      <t>363</t>
    </r>
    <r>
      <rPr>
        <sz val="10"/>
        <rFont val="Arial"/>
      </rPr>
      <t xml:space="preserve"> + 1x</t>
    </r>
    <r>
      <rPr>
        <vertAlign val="subscript"/>
        <sz val="11"/>
        <color theme="1"/>
        <rFont val="Calibri"/>
        <family val="2"/>
        <scheme val="minor"/>
      </rPr>
      <t>453</t>
    </r>
    <r>
      <rPr>
        <sz val="10"/>
        <rFont val="Arial"/>
      </rPr>
      <t xml:space="preserve"> + 1x</t>
    </r>
    <r>
      <rPr>
        <vertAlign val="subscript"/>
        <sz val="11"/>
        <color theme="1"/>
        <rFont val="Calibri"/>
        <family val="2"/>
        <scheme val="minor"/>
      </rPr>
      <t>463</t>
    </r>
    <r>
      <rPr>
        <sz val="10"/>
        <rFont val="Arial"/>
      </rPr>
      <t xml:space="preserve"> + 1x</t>
    </r>
    <r>
      <rPr>
        <vertAlign val="subscript"/>
        <sz val="11"/>
        <color theme="1"/>
        <rFont val="Calibri"/>
        <family val="2"/>
        <scheme val="minor"/>
      </rPr>
      <t>563</t>
    </r>
    <r>
      <rPr>
        <sz val="10"/>
        <rFont val="Arial"/>
      </rPr>
      <t xml:space="preserve"> = 0</t>
    </r>
  </si>
  <si>
    <t>No Divisional Games in Week 3</t>
  </si>
  <si>
    <t># of Cumulative Team 2 &amp; 3 Games By Week</t>
  </si>
  <si>
    <t>Week 7</t>
  </si>
  <si>
    <t>Week 6</t>
  </si>
  <si>
    <t>Week 5</t>
  </si>
  <si>
    <t>Week 4</t>
  </si>
  <si>
    <t>Week 3</t>
  </si>
  <si>
    <t>Week 2</t>
  </si>
  <si>
    <t>Week 1</t>
  </si>
  <si>
    <r>
      <t>x</t>
    </r>
    <r>
      <rPr>
        <vertAlign val="subscript"/>
        <sz val="11"/>
        <color theme="1"/>
        <rFont val="Calibri"/>
        <family val="2"/>
        <scheme val="minor"/>
      </rPr>
      <t>247</t>
    </r>
    <r>
      <rPr>
        <sz val="10"/>
        <rFont val="Arial"/>
      </rPr>
      <t xml:space="preserve"> ≤ x</t>
    </r>
    <r>
      <rPr>
        <vertAlign val="subscript"/>
        <sz val="11"/>
        <color theme="1"/>
        <rFont val="Calibri"/>
        <family val="2"/>
        <scheme val="minor"/>
      </rPr>
      <t>231</t>
    </r>
    <r>
      <rPr>
        <sz val="10"/>
        <rFont val="Arial"/>
      </rPr>
      <t xml:space="preserve"> + x</t>
    </r>
    <r>
      <rPr>
        <vertAlign val="subscript"/>
        <sz val="11"/>
        <color theme="1"/>
        <rFont val="Calibri"/>
        <family val="2"/>
        <scheme val="minor"/>
      </rPr>
      <t xml:space="preserve">232 </t>
    </r>
    <r>
      <rPr>
        <sz val="10"/>
        <rFont val="Arial"/>
      </rPr>
      <t>+ x</t>
    </r>
    <r>
      <rPr>
        <vertAlign val="subscript"/>
        <sz val="11"/>
        <color theme="1"/>
        <rFont val="Calibri"/>
        <family val="2"/>
        <scheme val="minor"/>
      </rPr>
      <t>233</t>
    </r>
    <r>
      <rPr>
        <sz val="10"/>
        <rFont val="Arial"/>
      </rPr>
      <t xml:space="preserve"> + x</t>
    </r>
    <r>
      <rPr>
        <vertAlign val="subscript"/>
        <sz val="11"/>
        <color theme="1"/>
        <rFont val="Calibri"/>
        <family val="2"/>
        <scheme val="minor"/>
      </rPr>
      <t>234</t>
    </r>
    <r>
      <rPr>
        <sz val="10"/>
        <rFont val="Arial"/>
      </rPr>
      <t xml:space="preserve"> + x</t>
    </r>
    <r>
      <rPr>
        <vertAlign val="subscript"/>
        <sz val="11"/>
        <color theme="1"/>
        <rFont val="Calibri"/>
        <family val="2"/>
        <scheme val="minor"/>
      </rPr>
      <t xml:space="preserve">235 </t>
    </r>
    <r>
      <rPr>
        <sz val="10"/>
        <rFont val="Arial"/>
      </rPr>
      <t>+ x</t>
    </r>
    <r>
      <rPr>
        <vertAlign val="subscript"/>
        <sz val="11"/>
        <color theme="1"/>
        <rFont val="Calibri"/>
        <family val="2"/>
        <scheme val="minor"/>
      </rPr>
      <t>236</t>
    </r>
  </si>
  <si>
    <r>
      <t>x</t>
    </r>
    <r>
      <rPr>
        <vertAlign val="subscript"/>
        <sz val="11"/>
        <color theme="1"/>
        <rFont val="Calibri"/>
        <family val="2"/>
        <scheme val="minor"/>
      </rPr>
      <t>246</t>
    </r>
    <r>
      <rPr>
        <sz val="10"/>
        <rFont val="Arial"/>
      </rPr>
      <t xml:space="preserve"> ≤ x</t>
    </r>
    <r>
      <rPr>
        <vertAlign val="subscript"/>
        <sz val="11"/>
        <color theme="1"/>
        <rFont val="Calibri"/>
        <family val="2"/>
        <scheme val="minor"/>
      </rPr>
      <t>231</t>
    </r>
    <r>
      <rPr>
        <sz val="10"/>
        <rFont val="Arial"/>
      </rPr>
      <t xml:space="preserve"> + x</t>
    </r>
    <r>
      <rPr>
        <vertAlign val="subscript"/>
        <sz val="11"/>
        <color theme="1"/>
        <rFont val="Calibri"/>
        <family val="2"/>
        <scheme val="minor"/>
      </rPr>
      <t xml:space="preserve">232 </t>
    </r>
    <r>
      <rPr>
        <sz val="10"/>
        <rFont val="Arial"/>
      </rPr>
      <t>+ x</t>
    </r>
    <r>
      <rPr>
        <vertAlign val="subscript"/>
        <sz val="11"/>
        <color theme="1"/>
        <rFont val="Calibri"/>
        <family val="2"/>
        <scheme val="minor"/>
      </rPr>
      <t>233</t>
    </r>
    <r>
      <rPr>
        <sz val="10"/>
        <rFont val="Arial"/>
      </rPr>
      <t xml:space="preserve"> + x</t>
    </r>
    <r>
      <rPr>
        <vertAlign val="subscript"/>
        <sz val="11"/>
        <color theme="1"/>
        <rFont val="Calibri"/>
        <family val="2"/>
        <scheme val="minor"/>
      </rPr>
      <t>234</t>
    </r>
    <r>
      <rPr>
        <sz val="10"/>
        <rFont val="Arial"/>
      </rPr>
      <t xml:space="preserve"> + x</t>
    </r>
    <r>
      <rPr>
        <vertAlign val="subscript"/>
        <sz val="11"/>
        <color theme="1"/>
        <rFont val="Calibri"/>
        <family val="2"/>
        <scheme val="minor"/>
      </rPr>
      <t>235</t>
    </r>
  </si>
  <si>
    <r>
      <t>x</t>
    </r>
    <r>
      <rPr>
        <vertAlign val="subscript"/>
        <sz val="11"/>
        <color theme="1"/>
        <rFont val="Calibri"/>
        <family val="2"/>
        <scheme val="minor"/>
      </rPr>
      <t>245</t>
    </r>
    <r>
      <rPr>
        <sz val="10"/>
        <rFont val="Arial"/>
      </rPr>
      <t xml:space="preserve"> ≤ x</t>
    </r>
    <r>
      <rPr>
        <vertAlign val="subscript"/>
        <sz val="11"/>
        <color theme="1"/>
        <rFont val="Calibri"/>
        <family val="2"/>
        <scheme val="minor"/>
      </rPr>
      <t>231</t>
    </r>
    <r>
      <rPr>
        <sz val="10"/>
        <rFont val="Arial"/>
      </rPr>
      <t xml:space="preserve"> + x</t>
    </r>
    <r>
      <rPr>
        <vertAlign val="subscript"/>
        <sz val="11"/>
        <color theme="1"/>
        <rFont val="Calibri"/>
        <family val="2"/>
        <scheme val="minor"/>
      </rPr>
      <t xml:space="preserve">232 </t>
    </r>
    <r>
      <rPr>
        <sz val="10"/>
        <rFont val="Arial"/>
      </rPr>
      <t>+ x</t>
    </r>
    <r>
      <rPr>
        <vertAlign val="subscript"/>
        <sz val="11"/>
        <color theme="1"/>
        <rFont val="Calibri"/>
        <family val="2"/>
        <scheme val="minor"/>
      </rPr>
      <t>233</t>
    </r>
    <r>
      <rPr>
        <sz val="10"/>
        <rFont val="Arial"/>
      </rPr>
      <t xml:space="preserve"> + x</t>
    </r>
    <r>
      <rPr>
        <vertAlign val="subscript"/>
        <sz val="11"/>
        <color theme="1"/>
        <rFont val="Calibri"/>
        <family val="2"/>
        <scheme val="minor"/>
      </rPr>
      <t>234</t>
    </r>
  </si>
  <si>
    <r>
      <t>x</t>
    </r>
    <r>
      <rPr>
        <vertAlign val="subscript"/>
        <sz val="11"/>
        <color theme="1"/>
        <rFont val="Calibri"/>
        <family val="2"/>
        <scheme val="minor"/>
      </rPr>
      <t>244</t>
    </r>
    <r>
      <rPr>
        <sz val="10"/>
        <rFont val="Arial"/>
      </rPr>
      <t xml:space="preserve"> ≤ x</t>
    </r>
    <r>
      <rPr>
        <vertAlign val="subscript"/>
        <sz val="11"/>
        <color theme="1"/>
        <rFont val="Calibri"/>
        <family val="2"/>
        <scheme val="minor"/>
      </rPr>
      <t>231</t>
    </r>
    <r>
      <rPr>
        <sz val="10"/>
        <rFont val="Arial"/>
      </rPr>
      <t xml:space="preserve"> + x</t>
    </r>
    <r>
      <rPr>
        <vertAlign val="subscript"/>
        <sz val="11"/>
        <color theme="1"/>
        <rFont val="Calibri"/>
        <family val="2"/>
        <scheme val="minor"/>
      </rPr>
      <t xml:space="preserve">232 </t>
    </r>
    <r>
      <rPr>
        <sz val="10"/>
        <rFont val="Arial"/>
      </rPr>
      <t>+ x</t>
    </r>
    <r>
      <rPr>
        <vertAlign val="subscript"/>
        <sz val="11"/>
        <color theme="1"/>
        <rFont val="Calibri"/>
        <family val="2"/>
        <scheme val="minor"/>
      </rPr>
      <t>233</t>
    </r>
  </si>
  <si>
    <r>
      <t>x</t>
    </r>
    <r>
      <rPr>
        <vertAlign val="subscript"/>
        <sz val="11"/>
        <color theme="1"/>
        <rFont val="Calibri"/>
        <family val="2"/>
        <scheme val="minor"/>
      </rPr>
      <t>243</t>
    </r>
    <r>
      <rPr>
        <sz val="10"/>
        <rFont val="Arial"/>
      </rPr>
      <t xml:space="preserve"> ≤ x</t>
    </r>
    <r>
      <rPr>
        <vertAlign val="subscript"/>
        <sz val="11"/>
        <color theme="1"/>
        <rFont val="Calibri"/>
        <family val="2"/>
        <scheme val="minor"/>
      </rPr>
      <t>231</t>
    </r>
    <r>
      <rPr>
        <sz val="10"/>
        <rFont val="Arial"/>
      </rPr>
      <t xml:space="preserve"> + x</t>
    </r>
    <r>
      <rPr>
        <vertAlign val="subscript"/>
        <sz val="11"/>
        <color theme="1"/>
        <rFont val="Calibri"/>
        <family val="2"/>
        <scheme val="minor"/>
      </rPr>
      <t>232</t>
    </r>
  </si>
  <si>
    <r>
      <t>x</t>
    </r>
    <r>
      <rPr>
        <vertAlign val="subscript"/>
        <sz val="11"/>
        <color theme="1"/>
        <rFont val="Calibri"/>
        <family val="2"/>
        <scheme val="minor"/>
      </rPr>
      <t>242</t>
    </r>
    <r>
      <rPr>
        <sz val="10"/>
        <rFont val="Arial"/>
      </rPr>
      <t xml:space="preserve"> ≤ x</t>
    </r>
    <r>
      <rPr>
        <vertAlign val="subscript"/>
        <sz val="11"/>
        <color theme="1"/>
        <rFont val="Calibri"/>
        <family val="2"/>
        <scheme val="minor"/>
      </rPr>
      <t>231</t>
    </r>
  </si>
  <si>
    <r>
      <t>x</t>
    </r>
    <r>
      <rPr>
        <vertAlign val="subscript"/>
        <sz val="11"/>
        <color theme="1"/>
        <rFont val="Calibri"/>
        <family val="2"/>
        <scheme val="minor"/>
      </rPr>
      <t>241</t>
    </r>
    <r>
      <rPr>
        <sz val="10"/>
        <rFont val="Arial"/>
      </rPr>
      <t>= 0</t>
    </r>
  </si>
  <si>
    <t>Teams 2 and 4 must play after Teams 2 and 3 play at least once</t>
  </si>
  <si>
    <r>
      <t>x</t>
    </r>
    <r>
      <rPr>
        <vertAlign val="subscript"/>
        <sz val="11"/>
        <color theme="1"/>
        <rFont val="Calibri"/>
        <family val="2"/>
        <scheme val="minor"/>
      </rPr>
      <t>354</t>
    </r>
    <r>
      <rPr>
        <sz val="10"/>
        <rFont val="Arial"/>
      </rPr>
      <t xml:space="preserve"> + x</t>
    </r>
    <r>
      <rPr>
        <vertAlign val="subscript"/>
        <sz val="11"/>
        <color theme="1"/>
        <rFont val="Calibri"/>
        <family val="2"/>
        <scheme val="minor"/>
      </rPr>
      <t>356</t>
    </r>
    <r>
      <rPr>
        <sz val="10"/>
        <rFont val="Arial"/>
      </rPr>
      <t xml:space="preserve"> = 1</t>
    </r>
  </si>
  <si>
    <t>Teams 3 and 5 must play in Week 4 or Week 6</t>
  </si>
  <si>
    <t xml:space="preserve">  </t>
  </si>
  <si>
    <r>
      <t>x</t>
    </r>
    <r>
      <rPr>
        <vertAlign val="subscript"/>
        <sz val="11"/>
        <color theme="1"/>
        <rFont val="Calibri"/>
        <family val="2"/>
        <scheme val="minor"/>
      </rPr>
      <t>142</t>
    </r>
    <r>
      <rPr>
        <sz val="10"/>
        <rFont val="Arial"/>
      </rPr>
      <t xml:space="preserve"> = 0</t>
    </r>
  </si>
  <si>
    <t>Teams 1 and 4 cannot play each other in Week 2</t>
  </si>
  <si>
    <t>Additional Constraints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</si>
</sst>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_(&quot;$&quot;* #,##0_);_(&quot;$&quot;* \(#,##0\);_(&quot;$&quot;* &quot;-&quot;??_);_(@_)"/>
    <numFmt numFmtId="165" formatCode="&quot;$&quot;#,##0"/>
    <numFmt numFmtId="166" formatCode="0.0"/>
    <numFmt numFmtId="167" formatCode="0.0%"/>
    <numFmt numFmtId="168" formatCode="&quot;$&quot;#,##0.00"/>
  </numFmts>
  <fonts count="1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sz val="10"/>
      <name val="Arial"/>
      <family val="2"/>
    </font>
    <font>
      <i/>
      <sz val="10"/>
      <name val="Arial"/>
      <family val="2"/>
    </font>
    <font>
      <sz val="10"/>
      <name val="Calibri"/>
      <family val="2"/>
    </font>
    <font>
      <b/>
      <sz val="8"/>
      <color indexed="81"/>
      <name val="Tahoma"/>
      <family val="2"/>
    </font>
    <font>
      <sz val="8"/>
      <color indexed="81"/>
      <name val="Tahoma"/>
      <family val="2"/>
    </font>
    <font>
      <b/>
      <sz val="8"/>
      <color indexed="81"/>
      <name val="Calibri"/>
      <family val="2"/>
    </font>
    <font>
      <sz val="12"/>
      <color theme="1"/>
      <name val="Times New Roman"/>
      <family val="2"/>
    </font>
    <font>
      <b/>
      <sz val="11"/>
      <color theme="1"/>
      <name val="Calibri"/>
      <family val="2"/>
      <scheme val="minor"/>
    </font>
    <font>
      <vertAlign val="subscript"/>
      <sz val="11"/>
      <color theme="1"/>
      <name val="Calibri"/>
      <family val="2"/>
      <scheme val="minor"/>
    </font>
  </fonts>
  <fills count="9">
    <fill>
      <patternFill patternType="none"/>
    </fill>
    <fill>
      <patternFill patternType="gray125"/>
    </fill>
    <fill>
      <patternFill patternType="solid">
        <fgColor theme="9"/>
        <bgColor indexed="64"/>
      </patternFill>
    </fill>
    <fill>
      <patternFill patternType="solid">
        <fgColor rgb="FF00B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0">
    <xf numFmtId="0" fontId="0" fillId="0" borderId="0"/>
    <xf numFmtId="44" fontId="6" fillId="0" borderId="0" applyFont="0" applyFill="0" applyBorder="0" applyAlignment="0" applyProtection="0"/>
    <xf numFmtId="0" fontId="5" fillId="0" borderId="0"/>
    <xf numFmtId="9" fontId="5" fillId="0" borderId="0" applyFont="0" applyFill="0" applyBorder="0" applyAlignment="0" applyProtection="0"/>
    <xf numFmtId="44" fontId="5" fillId="0" borderId="0" applyFont="0" applyFill="0" applyBorder="0" applyAlignment="0" applyProtection="0"/>
    <xf numFmtId="0" fontId="3" fillId="0" borderId="0"/>
    <xf numFmtId="0" fontId="12" fillId="0" borderId="0"/>
    <xf numFmtId="0" fontId="2" fillId="0" borderId="0"/>
    <xf numFmtId="44" fontId="2" fillId="0" borderId="0" applyFont="0" applyFill="0" applyBorder="0" applyAlignment="0" applyProtection="0"/>
    <xf numFmtId="0" fontId="1" fillId="0" borderId="0"/>
  </cellStyleXfs>
  <cellXfs count="72">
    <xf numFmtId="0" fontId="0" fillId="0" borderId="0" xfId="0"/>
    <xf numFmtId="0" fontId="4" fillId="0" borderId="0" xfId="0" applyFont="1"/>
    <xf numFmtId="0" fontId="4" fillId="0" borderId="0" xfId="0" applyFont="1" applyBorder="1"/>
    <xf numFmtId="0" fontId="5" fillId="0" borderId="0" xfId="2"/>
    <xf numFmtId="0" fontId="5" fillId="0" borderId="0" xfId="2" applyAlignment="1">
      <alignment horizontal="center"/>
    </xf>
    <xf numFmtId="0" fontId="0" fillId="0" borderId="0" xfId="0" applyAlignment="1">
      <alignment horizontal="center"/>
    </xf>
    <xf numFmtId="164" fontId="0" fillId="0" borderId="0" xfId="1" applyNumberFormat="1" applyFont="1" applyFill="1" applyBorder="1" applyAlignment="1">
      <alignment horizontal="center"/>
    </xf>
    <xf numFmtId="0" fontId="0" fillId="0" borderId="0" xfId="0" applyBorder="1" applyAlignment="1">
      <alignment horizontal="center"/>
    </xf>
    <xf numFmtId="0" fontId="4" fillId="0" borderId="0" xfId="0" applyFont="1" applyFill="1" applyBorder="1"/>
    <xf numFmtId="164" fontId="0" fillId="0" borderId="0" xfId="1" applyNumberFormat="1" applyFont="1" applyBorder="1" applyAlignment="1">
      <alignment horizontal="center"/>
    </xf>
    <xf numFmtId="0" fontId="0" fillId="0" borderId="0" xfId="0" applyBorder="1"/>
    <xf numFmtId="0" fontId="7" fillId="0" borderId="0" xfId="0" quotePrefix="1" applyFont="1" applyBorder="1" applyAlignment="1">
      <alignment horizontal="center"/>
    </xf>
    <xf numFmtId="0" fontId="7" fillId="0" borderId="0" xfId="0" applyFont="1" applyBorder="1" applyAlignment="1">
      <alignment horizontal="center"/>
    </xf>
    <xf numFmtId="0" fontId="0" fillId="4" borderId="0" xfId="0" applyFill="1" applyBorder="1" applyAlignment="1">
      <alignment horizontal="center"/>
    </xf>
    <xf numFmtId="0" fontId="8" fillId="0" borderId="0" xfId="0" applyFont="1" applyBorder="1" applyAlignment="1">
      <alignment horizontal="center"/>
    </xf>
    <xf numFmtId="0" fontId="0" fillId="2" borderId="0" xfId="0" applyFill="1" applyAlignment="1">
      <alignment horizontal="center"/>
    </xf>
    <xf numFmtId="0" fontId="0" fillId="0" borderId="0" xfId="0" applyFill="1" applyAlignment="1">
      <alignment horizontal="center"/>
    </xf>
    <xf numFmtId="0" fontId="0" fillId="4" borderId="0" xfId="0" applyFill="1" applyAlignment="1">
      <alignment horizontal="center"/>
    </xf>
    <xf numFmtId="1" fontId="0" fillId="4" borderId="0" xfId="1" applyNumberFormat="1" applyFont="1" applyFill="1" applyBorder="1" applyAlignment="1">
      <alignment horizontal="center"/>
    </xf>
    <xf numFmtId="164" fontId="0" fillId="3" borderId="0" xfId="1" applyNumberFormat="1" applyFont="1" applyFill="1" applyBorder="1" applyAlignment="1">
      <alignment horizontal="center"/>
    </xf>
    <xf numFmtId="0" fontId="4" fillId="0" borderId="0" xfId="0" applyFont="1" applyAlignment="1">
      <alignment horizontal="center"/>
    </xf>
    <xf numFmtId="166" fontId="0" fillId="2" borderId="0" xfId="1" applyNumberFormat="1" applyFont="1" applyFill="1" applyBorder="1" applyAlignment="1">
      <alignment horizontal="center"/>
    </xf>
    <xf numFmtId="166" fontId="0" fillId="2" borderId="0" xfId="0" applyNumberFormat="1" applyFill="1" applyBorder="1" applyAlignment="1">
      <alignment horizontal="center"/>
    </xf>
    <xf numFmtId="0" fontId="5" fillId="0" borderId="0" xfId="2" applyFill="1"/>
    <xf numFmtId="0" fontId="5" fillId="0" borderId="0" xfId="2" applyFont="1" applyAlignment="1">
      <alignment horizontal="center" wrapText="1"/>
    </xf>
    <xf numFmtId="0" fontId="5" fillId="0" borderId="0" xfId="2" applyFont="1"/>
    <xf numFmtId="0" fontId="5" fillId="0" borderId="0" xfId="2" applyFont="1" applyAlignment="1">
      <alignment horizontal="center"/>
    </xf>
    <xf numFmtId="0" fontId="5" fillId="0" borderId="1" xfId="2" applyBorder="1" applyAlignment="1">
      <alignment horizontal="center"/>
    </xf>
    <xf numFmtId="0" fontId="5" fillId="0" borderId="2" xfId="2" applyBorder="1" applyAlignment="1">
      <alignment horizontal="center"/>
    </xf>
    <xf numFmtId="0" fontId="5" fillId="0" borderId="3" xfId="2" applyBorder="1" applyAlignment="1">
      <alignment horizontal="center"/>
    </xf>
    <xf numFmtId="0" fontId="5" fillId="0" borderId="0" xfId="2" applyFill="1" applyBorder="1" applyAlignment="1">
      <alignment horizontal="center"/>
    </xf>
    <xf numFmtId="165" fontId="5" fillId="0" borderId="4" xfId="2" applyNumberFormat="1" applyBorder="1"/>
    <xf numFmtId="165" fontId="5" fillId="0" borderId="0" xfId="2" applyNumberFormat="1" applyBorder="1"/>
    <xf numFmtId="165" fontId="5" fillId="0" borderId="5" xfId="2" applyNumberFormat="1" applyBorder="1"/>
    <xf numFmtId="0" fontId="5" fillId="5" borderId="0" xfId="2" applyFill="1"/>
    <xf numFmtId="0" fontId="5" fillId="6" borderId="0" xfId="2" applyFill="1" applyAlignment="1">
      <alignment horizontal="center"/>
    </xf>
    <xf numFmtId="0" fontId="5" fillId="5" borderId="0" xfId="2" applyFill="1" applyAlignment="1">
      <alignment horizontal="center"/>
    </xf>
    <xf numFmtId="165" fontId="5" fillId="0" borderId="6" xfId="2" applyNumberFormat="1" applyBorder="1"/>
    <xf numFmtId="165" fontId="5" fillId="0" borderId="7" xfId="2" applyNumberFormat="1" applyBorder="1"/>
    <xf numFmtId="165" fontId="5" fillId="0" borderId="8" xfId="2" applyNumberFormat="1" applyBorder="1"/>
    <xf numFmtId="0" fontId="5" fillId="0" borderId="0" xfId="2" applyFont="1" applyFill="1"/>
    <xf numFmtId="0" fontId="5" fillId="0" borderId="0" xfId="2" applyFill="1" applyAlignment="1">
      <alignment horizontal="center"/>
    </xf>
    <xf numFmtId="165" fontId="5" fillId="0" borderId="0" xfId="2" applyNumberFormat="1" applyFill="1" applyBorder="1"/>
    <xf numFmtId="3" fontId="5" fillId="7" borderId="0" xfId="2" applyNumberFormat="1" applyFill="1" applyAlignment="1">
      <alignment horizontal="center"/>
    </xf>
    <xf numFmtId="3" fontId="8" fillId="0" borderId="0" xfId="2" applyNumberFormat="1" applyFont="1" applyFill="1" applyAlignment="1">
      <alignment horizontal="center"/>
    </xf>
    <xf numFmtId="0" fontId="5" fillId="0" borderId="0" xfId="2" applyBorder="1" applyAlignment="1">
      <alignment horizontal="center"/>
    </xf>
    <xf numFmtId="3" fontId="5" fillId="0" borderId="0" xfId="2" applyNumberFormat="1" applyFill="1" applyAlignment="1">
      <alignment horizontal="center"/>
    </xf>
    <xf numFmtId="167" fontId="0" fillId="0" borderId="0" xfId="3" applyNumberFormat="1" applyFont="1" applyAlignment="1">
      <alignment horizontal="center"/>
    </xf>
    <xf numFmtId="168" fontId="5" fillId="8" borderId="0" xfId="2" applyNumberFormat="1" applyFill="1"/>
    <xf numFmtId="168" fontId="5" fillId="0" borderId="0" xfId="2" applyNumberFormat="1"/>
    <xf numFmtId="0" fontId="4" fillId="0" borderId="0" xfId="2" applyFont="1" applyAlignment="1">
      <alignment horizontal="center"/>
    </xf>
    <xf numFmtId="0" fontId="4" fillId="0" borderId="0" xfId="2" applyFont="1" applyFill="1" applyAlignment="1">
      <alignment horizontal="center"/>
    </xf>
    <xf numFmtId="0" fontId="5" fillId="4" borderId="0" xfId="2" applyFill="1" applyAlignment="1">
      <alignment horizontal="center"/>
    </xf>
    <xf numFmtId="0" fontId="8" fillId="0" borderId="0" xfId="2" applyFont="1" applyAlignment="1">
      <alignment horizontal="center"/>
    </xf>
    <xf numFmtId="0" fontId="5" fillId="2" borderId="0" xfId="2" applyFill="1" applyAlignment="1">
      <alignment horizontal="center"/>
    </xf>
    <xf numFmtId="0" fontId="5" fillId="2" borderId="0" xfId="2" applyFont="1" applyFill="1" applyAlignment="1">
      <alignment horizontal="center"/>
    </xf>
    <xf numFmtId="166" fontId="5" fillId="0" borderId="0" xfId="2" applyNumberFormat="1" applyAlignment="1">
      <alignment horizontal="center"/>
    </xf>
    <xf numFmtId="0" fontId="5" fillId="0" borderId="0" xfId="2" applyFont="1" applyFill="1" applyAlignment="1">
      <alignment horizontal="center"/>
    </xf>
    <xf numFmtId="168" fontId="5" fillId="3" borderId="0" xfId="2" applyNumberFormat="1" applyFont="1" applyFill="1" applyAlignment="1">
      <alignment horizontal="center"/>
    </xf>
    <xf numFmtId="0" fontId="5" fillId="4" borderId="0" xfId="2" applyFont="1" applyFill="1" applyAlignment="1">
      <alignment horizontal="center"/>
    </xf>
    <xf numFmtId="0" fontId="5" fillId="0" borderId="0" xfId="2" applyFont="1" applyAlignment="1">
      <alignment horizontal="center" wrapText="1"/>
    </xf>
    <xf numFmtId="0" fontId="1" fillId="0" borderId="0" xfId="9"/>
    <xf numFmtId="0" fontId="1" fillId="8" borderId="0" xfId="9" applyFill="1"/>
    <xf numFmtId="0" fontId="1" fillId="0" borderId="0" xfId="9" applyFill="1"/>
    <xf numFmtId="0" fontId="1" fillId="0" borderId="0" xfId="9" applyFill="1" applyBorder="1"/>
    <xf numFmtId="0" fontId="1" fillId="4" borderId="0" xfId="9" applyFill="1"/>
    <xf numFmtId="0" fontId="1" fillId="6" borderId="9" xfId="9" applyFill="1" applyBorder="1"/>
    <xf numFmtId="0" fontId="1" fillId="0" borderId="0" xfId="9" applyAlignment="1">
      <alignment horizontal="center"/>
    </xf>
    <xf numFmtId="0" fontId="1" fillId="0" borderId="0" xfId="9" applyAlignment="1">
      <alignment horizontal="right"/>
    </xf>
    <xf numFmtId="0" fontId="1" fillId="0" borderId="0" xfId="9" quotePrefix="1"/>
    <xf numFmtId="0" fontId="13" fillId="0" borderId="0" xfId="9" applyFont="1"/>
    <xf numFmtId="0" fontId="1" fillId="4" borderId="0" xfId="9" applyFill="1" applyBorder="1"/>
  </cellXfs>
  <cellStyles count="10">
    <cellStyle name="Currency" xfId="1" builtinId="4"/>
    <cellStyle name="Currency 2" xfId="4" xr:uid="{00000000-0005-0000-0000-000001000000}"/>
    <cellStyle name="Currency 3" xfId="8" xr:uid="{00000000-0005-0000-0000-000002000000}"/>
    <cellStyle name="Normal" xfId="0" builtinId="0"/>
    <cellStyle name="Normal 2" xfId="2" xr:uid="{00000000-0005-0000-0000-000004000000}"/>
    <cellStyle name="Normal 3" xfId="5" xr:uid="{00000000-0005-0000-0000-000005000000}"/>
    <cellStyle name="Normal 4" xfId="6" xr:uid="{00000000-0005-0000-0000-000006000000}"/>
    <cellStyle name="Normal 5" xfId="7" xr:uid="{00000000-0005-0000-0000-000007000000}"/>
    <cellStyle name="Normal 6" xfId="9" xr:uid="{CADB86C1-0CA5-4D27-AECF-7ADB4850919B}"/>
    <cellStyle name="Percent 2" xfId="3" xr:uid="{00000000-0005-0000-0000-000008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5953</xdr:colOff>
      <xdr:row>23</xdr:row>
      <xdr:rowOff>125015</xdr:rowOff>
    </xdr:from>
    <xdr:ext cx="8006953" cy="3440907"/>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53" y="3982640"/>
          <a:ext cx="8006953" cy="3440907"/>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max 0.05*(90,000</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11</a:t>
          </a:r>
          <a:r>
            <a:rPr lang="en-US" sz="1100">
              <a:solidFill>
                <a:schemeClr val="tx1"/>
              </a:solidFill>
              <a:effectLst/>
              <a:latin typeface="+mn-lt"/>
              <a:ea typeface="+mn-ea"/>
              <a:cs typeface="+mn-cs"/>
            </a:rPr>
            <a:t> + 160,000x</a:t>
          </a:r>
          <a:r>
            <a:rPr lang="en-US" sz="1100" baseline="-25000">
              <a:solidFill>
                <a:schemeClr val="tx1"/>
              </a:solidFill>
              <a:effectLst/>
              <a:latin typeface="+mn-lt"/>
              <a:ea typeface="+mn-ea"/>
              <a:cs typeface="+mn-cs"/>
            </a:rPr>
            <a:t>12</a:t>
          </a:r>
          <a:r>
            <a:rPr lang="en-US" sz="1100">
              <a:solidFill>
                <a:schemeClr val="tx1"/>
              </a:solidFill>
              <a:effectLst/>
              <a:latin typeface="+mn-lt"/>
              <a:ea typeface="+mn-ea"/>
              <a:cs typeface="+mn-cs"/>
            </a:rPr>
            <a:t> + 210,000x</a:t>
          </a:r>
          <a:r>
            <a:rPr lang="en-US" sz="1100" baseline="-25000">
              <a:solidFill>
                <a:schemeClr val="tx1"/>
              </a:solidFill>
              <a:effectLst/>
              <a:latin typeface="+mn-lt"/>
              <a:ea typeface="+mn-ea"/>
              <a:cs typeface="+mn-cs"/>
            </a:rPr>
            <a:t>13</a:t>
          </a:r>
          <a:r>
            <a:rPr lang="en-US" sz="1100">
              <a:solidFill>
                <a:schemeClr val="tx1"/>
              </a:solidFill>
              <a:effectLst/>
              <a:latin typeface="+mn-lt"/>
              <a:ea typeface="+mn-ea"/>
              <a:cs typeface="+mn-cs"/>
            </a:rPr>
            <a:t> + 100,000x</a:t>
          </a:r>
          <a:r>
            <a:rPr lang="en-US" sz="1100" baseline="-25000">
              <a:solidFill>
                <a:schemeClr val="tx1"/>
              </a:solidFill>
              <a:effectLst/>
              <a:latin typeface="+mn-lt"/>
              <a:ea typeface="+mn-ea"/>
              <a:cs typeface="+mn-cs"/>
            </a:rPr>
            <a:t>21</a:t>
          </a:r>
          <a:r>
            <a:rPr lang="en-US" sz="1100">
              <a:solidFill>
                <a:schemeClr val="tx1"/>
              </a:solidFill>
              <a:effectLst/>
              <a:latin typeface="+mn-lt"/>
              <a:ea typeface="+mn-ea"/>
              <a:cs typeface="+mn-cs"/>
            </a:rPr>
            <a:t> +</a:t>
          </a:r>
          <a:r>
            <a:rPr lang="en-US" sz="1100" baseline="0">
              <a:solidFill>
                <a:schemeClr val="tx1"/>
              </a:solidFill>
              <a:effectLst/>
              <a:latin typeface="+mn-lt"/>
              <a:ea typeface="+mn-ea"/>
              <a:cs typeface="+mn-cs"/>
            </a:rPr>
            <a:t> 18</a:t>
          </a:r>
          <a:r>
            <a:rPr lang="en-US" sz="1100">
              <a:solidFill>
                <a:schemeClr val="tx1"/>
              </a:solidFill>
              <a:effectLst/>
              <a:latin typeface="+mn-lt"/>
              <a:ea typeface="+mn-ea"/>
              <a:cs typeface="+mn-cs"/>
            </a:rPr>
            <a:t>0,000x</a:t>
          </a:r>
          <a:r>
            <a:rPr lang="en-US" sz="1100" baseline="-25000">
              <a:solidFill>
                <a:schemeClr val="tx1"/>
              </a:solidFill>
              <a:effectLst/>
              <a:latin typeface="+mn-lt"/>
              <a:ea typeface="+mn-ea"/>
              <a:cs typeface="+mn-cs"/>
            </a:rPr>
            <a:t>22</a:t>
          </a:r>
          <a:r>
            <a:rPr lang="en-US" sz="1100">
              <a:solidFill>
                <a:schemeClr val="tx1"/>
              </a:solidFill>
              <a:effectLst/>
              <a:latin typeface="+mn-lt"/>
              <a:ea typeface="+mn-ea"/>
              <a:cs typeface="+mn-cs"/>
            </a:rPr>
            <a:t> + 150,000x</a:t>
          </a:r>
          <a:r>
            <a:rPr lang="en-US" sz="1100" baseline="-25000">
              <a:solidFill>
                <a:schemeClr val="tx1"/>
              </a:solidFill>
              <a:effectLst/>
              <a:latin typeface="+mn-lt"/>
              <a:ea typeface="+mn-ea"/>
              <a:cs typeface="+mn-cs"/>
            </a:rPr>
            <a:t>23</a:t>
          </a:r>
          <a:r>
            <a:rPr lang="en-US" sz="1100">
              <a:solidFill>
                <a:schemeClr val="tx1"/>
              </a:solidFill>
              <a:effectLst/>
              <a:latin typeface="+mn-lt"/>
              <a:ea typeface="+mn-ea"/>
              <a:cs typeface="+mn-cs"/>
            </a:rPr>
            <a:t> +...+ 170,000x</a:t>
          </a:r>
          <a:r>
            <a:rPr lang="en-US" sz="1100" baseline="-25000">
              <a:solidFill>
                <a:schemeClr val="tx1"/>
              </a:solidFill>
              <a:effectLst/>
              <a:latin typeface="+mn-lt"/>
              <a:ea typeface="+mn-ea"/>
              <a:cs typeface="+mn-cs"/>
            </a:rPr>
            <a:t>51</a:t>
          </a:r>
          <a:r>
            <a:rPr lang="en-US" sz="1100">
              <a:solidFill>
                <a:schemeClr val="tx1"/>
              </a:solidFill>
              <a:effectLst/>
              <a:latin typeface="+mn-lt"/>
              <a:ea typeface="+mn-ea"/>
              <a:cs typeface="+mn-cs"/>
            </a:rPr>
            <a:t> +</a:t>
          </a:r>
          <a:r>
            <a:rPr lang="en-US" sz="1100" baseline="0">
              <a:solidFill>
                <a:schemeClr val="tx1"/>
              </a:solidFill>
              <a:effectLst/>
              <a:latin typeface="+mn-lt"/>
              <a:ea typeface="+mn-ea"/>
              <a:cs typeface="+mn-cs"/>
            </a:rPr>
            <a:t> 26</a:t>
          </a:r>
          <a:r>
            <a:rPr lang="en-US" sz="1100">
              <a:solidFill>
                <a:schemeClr val="tx1"/>
              </a:solidFill>
              <a:effectLst/>
              <a:latin typeface="+mn-lt"/>
              <a:ea typeface="+mn-ea"/>
              <a:cs typeface="+mn-cs"/>
            </a:rPr>
            <a:t>0,000x</a:t>
          </a:r>
          <a:r>
            <a:rPr lang="en-US" sz="1100" baseline="-25000">
              <a:solidFill>
                <a:schemeClr val="tx1"/>
              </a:solidFill>
              <a:effectLst/>
              <a:latin typeface="+mn-lt"/>
              <a:ea typeface="+mn-ea"/>
              <a:cs typeface="+mn-cs"/>
            </a:rPr>
            <a:t>52</a:t>
          </a:r>
          <a:r>
            <a:rPr lang="en-US" sz="1100">
              <a:solidFill>
                <a:schemeClr val="tx1"/>
              </a:solidFill>
              <a:effectLst/>
              <a:latin typeface="+mn-lt"/>
              <a:ea typeface="+mn-ea"/>
              <a:cs typeface="+mn-cs"/>
            </a:rPr>
            <a:t> + 300,000x</a:t>
          </a:r>
          <a:r>
            <a:rPr lang="en-US" sz="1100" baseline="-25000">
              <a:solidFill>
                <a:schemeClr val="tx1"/>
              </a:solidFill>
              <a:effectLst/>
              <a:latin typeface="+mn-lt"/>
              <a:ea typeface="+mn-ea"/>
              <a:cs typeface="+mn-cs"/>
            </a:rPr>
            <a:t>53</a:t>
          </a:r>
          <a:r>
            <a:rPr lang="en-US" sz="1100">
              <a:solidFill>
                <a:schemeClr val="tx1"/>
              </a:solidFill>
              <a:effectLst/>
              <a:latin typeface="+mn-lt"/>
              <a:ea typeface="+mn-ea"/>
              <a:cs typeface="+mn-cs"/>
            </a:rPr>
            <a:t>)</a:t>
          </a:r>
          <a:endParaRPr lang="en-US" sz="1100"/>
        </a:p>
        <a:p>
          <a:r>
            <a:rPr lang="en-US" sz="1100"/>
            <a:t>subject to:</a:t>
          </a:r>
        </a:p>
        <a:p>
          <a:endParaRPr lang="en-US" sz="1100"/>
        </a:p>
        <a:p>
          <a:r>
            <a:rPr lang="en-US" sz="1100"/>
            <a:t>x</a:t>
          </a:r>
          <a:r>
            <a:rPr lang="en-US" sz="1100" baseline="-25000"/>
            <a:t>11</a:t>
          </a:r>
          <a:r>
            <a:rPr lang="en-US" sz="1100"/>
            <a:t> + x</a:t>
          </a:r>
          <a:r>
            <a:rPr lang="en-US" sz="1100" baseline="-25000"/>
            <a:t>12</a:t>
          </a:r>
          <a:r>
            <a:rPr lang="en-US" sz="1100"/>
            <a:t> + x</a:t>
          </a:r>
          <a:r>
            <a:rPr lang="en-US" sz="1100" baseline="-25000"/>
            <a:t>13</a:t>
          </a:r>
          <a:r>
            <a:rPr lang="en-US" sz="1100"/>
            <a:t> ≤ 1</a:t>
          </a:r>
          <a:endParaRPr lang="en-US" sz="1100" baseline="0"/>
        </a:p>
        <a:p>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21</a:t>
          </a:r>
          <a:r>
            <a:rPr lang="en-US" sz="1100">
              <a:solidFill>
                <a:schemeClr val="tx1"/>
              </a:solidFill>
              <a:effectLst/>
              <a:latin typeface="+mn-lt"/>
              <a:ea typeface="+mn-ea"/>
              <a:cs typeface="+mn-cs"/>
            </a:rPr>
            <a:t> + x</a:t>
          </a:r>
          <a:r>
            <a:rPr lang="en-US" sz="1100" baseline="-25000">
              <a:solidFill>
                <a:schemeClr val="tx1"/>
              </a:solidFill>
              <a:effectLst/>
              <a:latin typeface="+mn-lt"/>
              <a:ea typeface="+mn-ea"/>
              <a:cs typeface="+mn-cs"/>
            </a:rPr>
            <a:t>22</a:t>
          </a:r>
          <a:r>
            <a:rPr lang="en-US" sz="1100">
              <a:solidFill>
                <a:schemeClr val="tx1"/>
              </a:solidFill>
              <a:effectLst/>
              <a:latin typeface="+mn-lt"/>
              <a:ea typeface="+mn-ea"/>
              <a:cs typeface="+mn-cs"/>
            </a:rPr>
            <a:t> + x</a:t>
          </a:r>
          <a:r>
            <a:rPr lang="en-US" sz="1100" baseline="-25000">
              <a:solidFill>
                <a:schemeClr val="tx1"/>
              </a:solidFill>
              <a:effectLst/>
              <a:latin typeface="+mn-lt"/>
              <a:ea typeface="+mn-ea"/>
              <a:cs typeface="+mn-cs"/>
            </a:rPr>
            <a:t>23</a:t>
          </a:r>
          <a:r>
            <a:rPr lang="en-US" sz="1100">
              <a:solidFill>
                <a:schemeClr val="tx1"/>
              </a:solidFill>
              <a:effectLst/>
              <a:latin typeface="+mn-lt"/>
              <a:ea typeface="+mn-ea"/>
              <a:cs typeface="+mn-cs"/>
            </a:rPr>
            <a:t> ≤ 1</a:t>
          </a:r>
          <a:r>
            <a:rPr lang="en-US" sz="1100" baseline="0">
              <a:solidFill>
                <a:schemeClr val="tx1"/>
              </a:solidFill>
              <a:effectLst/>
              <a:latin typeface="+mn-lt"/>
              <a:ea typeface="+mn-ea"/>
              <a:cs typeface="+mn-cs"/>
            </a:rPr>
            <a:t> </a:t>
          </a:r>
        </a:p>
        <a:p>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31</a:t>
          </a:r>
          <a:r>
            <a:rPr lang="en-US" sz="1100">
              <a:solidFill>
                <a:schemeClr val="tx1"/>
              </a:solidFill>
              <a:effectLst/>
              <a:latin typeface="+mn-lt"/>
              <a:ea typeface="+mn-ea"/>
              <a:cs typeface="+mn-cs"/>
            </a:rPr>
            <a:t> + x</a:t>
          </a:r>
          <a:r>
            <a:rPr lang="en-US" sz="1100" baseline="-25000">
              <a:solidFill>
                <a:schemeClr val="tx1"/>
              </a:solidFill>
              <a:effectLst/>
              <a:latin typeface="+mn-lt"/>
              <a:ea typeface="+mn-ea"/>
              <a:cs typeface="+mn-cs"/>
            </a:rPr>
            <a:t>32</a:t>
          </a:r>
          <a:r>
            <a:rPr lang="en-US" sz="1100">
              <a:solidFill>
                <a:schemeClr val="tx1"/>
              </a:solidFill>
              <a:effectLst/>
              <a:latin typeface="+mn-lt"/>
              <a:ea typeface="+mn-ea"/>
              <a:cs typeface="+mn-cs"/>
            </a:rPr>
            <a:t> + x</a:t>
          </a:r>
          <a:r>
            <a:rPr lang="en-US" sz="1100" baseline="-25000">
              <a:solidFill>
                <a:schemeClr val="tx1"/>
              </a:solidFill>
              <a:effectLst/>
              <a:latin typeface="+mn-lt"/>
              <a:ea typeface="+mn-ea"/>
              <a:cs typeface="+mn-cs"/>
            </a:rPr>
            <a:t>33</a:t>
          </a:r>
          <a:r>
            <a:rPr lang="en-US" sz="1100">
              <a:solidFill>
                <a:schemeClr val="tx1"/>
              </a:solidFill>
              <a:effectLst/>
              <a:latin typeface="+mn-lt"/>
              <a:ea typeface="+mn-ea"/>
              <a:cs typeface="+mn-cs"/>
            </a:rPr>
            <a:t> ≤ 1</a:t>
          </a:r>
          <a:r>
            <a:rPr lang="en-US" sz="1100" baseline="0">
              <a:solidFill>
                <a:schemeClr val="tx1"/>
              </a:solidFill>
              <a:effectLst/>
              <a:latin typeface="+mn-lt"/>
              <a:ea typeface="+mn-ea"/>
              <a:cs typeface="+mn-cs"/>
            </a:rPr>
            <a:t> </a:t>
          </a:r>
        </a:p>
        <a:p>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41</a:t>
          </a:r>
          <a:r>
            <a:rPr lang="en-US" sz="1100">
              <a:solidFill>
                <a:schemeClr val="tx1"/>
              </a:solidFill>
              <a:effectLst/>
              <a:latin typeface="+mn-lt"/>
              <a:ea typeface="+mn-ea"/>
              <a:cs typeface="+mn-cs"/>
            </a:rPr>
            <a:t> + x</a:t>
          </a:r>
          <a:r>
            <a:rPr lang="en-US" sz="1100" baseline="-25000">
              <a:solidFill>
                <a:schemeClr val="tx1"/>
              </a:solidFill>
              <a:effectLst/>
              <a:latin typeface="+mn-lt"/>
              <a:ea typeface="+mn-ea"/>
              <a:cs typeface="+mn-cs"/>
            </a:rPr>
            <a:t>42</a:t>
          </a:r>
          <a:r>
            <a:rPr lang="en-US" sz="1100">
              <a:solidFill>
                <a:schemeClr val="tx1"/>
              </a:solidFill>
              <a:effectLst/>
              <a:latin typeface="+mn-lt"/>
              <a:ea typeface="+mn-ea"/>
              <a:cs typeface="+mn-cs"/>
            </a:rPr>
            <a:t> + x</a:t>
          </a:r>
          <a:r>
            <a:rPr lang="en-US" sz="1100" baseline="-25000">
              <a:solidFill>
                <a:schemeClr val="tx1"/>
              </a:solidFill>
              <a:effectLst/>
              <a:latin typeface="+mn-lt"/>
              <a:ea typeface="+mn-ea"/>
              <a:cs typeface="+mn-cs"/>
            </a:rPr>
            <a:t>43</a:t>
          </a:r>
          <a:r>
            <a:rPr lang="en-US" sz="1100">
              <a:solidFill>
                <a:schemeClr val="tx1"/>
              </a:solidFill>
              <a:effectLst/>
              <a:latin typeface="+mn-lt"/>
              <a:ea typeface="+mn-ea"/>
              <a:cs typeface="+mn-cs"/>
            </a:rPr>
            <a:t> ≤ 1</a:t>
          </a:r>
          <a:r>
            <a:rPr lang="en-US" sz="1100" baseline="0">
              <a:solidFill>
                <a:schemeClr val="tx1"/>
              </a:solidFill>
              <a:effectLst/>
              <a:latin typeface="+mn-lt"/>
              <a:ea typeface="+mn-ea"/>
              <a:cs typeface="+mn-cs"/>
            </a:rPr>
            <a:t> </a:t>
          </a:r>
        </a:p>
        <a:p>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51</a:t>
          </a:r>
          <a:r>
            <a:rPr lang="en-US" sz="1100">
              <a:solidFill>
                <a:schemeClr val="tx1"/>
              </a:solidFill>
              <a:effectLst/>
              <a:latin typeface="+mn-lt"/>
              <a:ea typeface="+mn-ea"/>
              <a:cs typeface="+mn-cs"/>
            </a:rPr>
            <a:t> + x</a:t>
          </a:r>
          <a:r>
            <a:rPr lang="en-US" sz="1100" baseline="-25000">
              <a:solidFill>
                <a:schemeClr val="tx1"/>
              </a:solidFill>
              <a:effectLst/>
              <a:latin typeface="+mn-lt"/>
              <a:ea typeface="+mn-ea"/>
              <a:cs typeface="+mn-cs"/>
            </a:rPr>
            <a:t>52</a:t>
          </a:r>
          <a:r>
            <a:rPr lang="en-US" sz="1100">
              <a:solidFill>
                <a:schemeClr val="tx1"/>
              </a:solidFill>
              <a:effectLst/>
              <a:latin typeface="+mn-lt"/>
              <a:ea typeface="+mn-ea"/>
              <a:cs typeface="+mn-cs"/>
            </a:rPr>
            <a:t> + x</a:t>
          </a:r>
          <a:r>
            <a:rPr lang="en-US" sz="1100" baseline="-25000">
              <a:solidFill>
                <a:schemeClr val="tx1"/>
              </a:solidFill>
              <a:effectLst/>
              <a:latin typeface="+mn-lt"/>
              <a:ea typeface="+mn-ea"/>
              <a:cs typeface="+mn-cs"/>
            </a:rPr>
            <a:t>53</a:t>
          </a:r>
          <a:r>
            <a:rPr lang="en-US" sz="1100">
              <a:solidFill>
                <a:schemeClr val="tx1"/>
              </a:solidFill>
              <a:effectLst/>
              <a:latin typeface="+mn-lt"/>
              <a:ea typeface="+mn-ea"/>
              <a:cs typeface="+mn-cs"/>
            </a:rPr>
            <a:t> ≤ 1</a:t>
          </a:r>
          <a:r>
            <a:rPr lang="en-US" sz="1100" baseline="0">
              <a:solidFill>
                <a:schemeClr val="tx1"/>
              </a:solidFill>
              <a:effectLst/>
              <a:latin typeface="+mn-lt"/>
              <a:ea typeface="+mn-ea"/>
              <a:cs typeface="+mn-cs"/>
            </a:rPr>
            <a:t> </a:t>
          </a:r>
          <a:endParaRPr lang="en-US" sz="1100"/>
        </a:p>
        <a:p>
          <a:endParaRPr lang="en-US" sz="1100"/>
        </a:p>
        <a:p>
          <a:r>
            <a:rPr lang="en-US" sz="1100" baseline="0">
              <a:solidFill>
                <a:schemeClr val="tx1"/>
              </a:solidFill>
              <a:effectLst/>
              <a:latin typeface="+mn-lt"/>
              <a:ea typeface="+mn-ea"/>
              <a:cs typeface="+mn-cs"/>
            </a:rPr>
            <a:t>1 ≤ </a:t>
          </a:r>
          <a:r>
            <a:rPr lang="en-US" sz="1100">
              <a:solidFill>
                <a:schemeClr val="tx1"/>
              </a:solidFill>
              <a:effectLst/>
              <a:latin typeface="+mn-lt"/>
              <a:ea typeface="+mn-ea"/>
              <a:cs typeface="+mn-cs"/>
            </a:rPr>
            <a:t>1x</a:t>
          </a:r>
          <a:r>
            <a:rPr lang="en-US" sz="1100" baseline="-25000">
              <a:solidFill>
                <a:schemeClr val="tx1"/>
              </a:solidFill>
              <a:effectLst/>
              <a:latin typeface="+mn-lt"/>
              <a:ea typeface="+mn-ea"/>
              <a:cs typeface="+mn-cs"/>
            </a:rPr>
            <a:t>11</a:t>
          </a:r>
          <a:r>
            <a:rPr lang="en-US" sz="1100">
              <a:solidFill>
                <a:schemeClr val="tx1"/>
              </a:solidFill>
              <a:effectLst/>
              <a:latin typeface="+mn-lt"/>
              <a:ea typeface="+mn-ea"/>
              <a:cs typeface="+mn-cs"/>
            </a:rPr>
            <a:t> + 2x</a:t>
          </a:r>
          <a:r>
            <a:rPr lang="en-US" sz="1100" baseline="-25000">
              <a:solidFill>
                <a:schemeClr val="tx1"/>
              </a:solidFill>
              <a:effectLst/>
              <a:latin typeface="+mn-lt"/>
              <a:ea typeface="+mn-ea"/>
              <a:cs typeface="+mn-cs"/>
            </a:rPr>
            <a:t>12</a:t>
          </a:r>
          <a:r>
            <a:rPr lang="en-US" sz="1100">
              <a:solidFill>
                <a:schemeClr val="tx1"/>
              </a:solidFill>
              <a:effectLst/>
              <a:latin typeface="+mn-lt"/>
              <a:ea typeface="+mn-ea"/>
              <a:cs typeface="+mn-cs"/>
            </a:rPr>
            <a:t> + 3x</a:t>
          </a:r>
          <a:r>
            <a:rPr lang="en-US" sz="1100" baseline="-25000">
              <a:solidFill>
                <a:schemeClr val="tx1"/>
              </a:solidFill>
              <a:effectLst/>
              <a:latin typeface="+mn-lt"/>
              <a:ea typeface="+mn-ea"/>
              <a:cs typeface="+mn-cs"/>
            </a:rPr>
            <a:t>13</a:t>
          </a:r>
          <a:r>
            <a:rPr lang="en-US" sz="1100">
              <a:solidFill>
                <a:schemeClr val="tx1"/>
              </a:solidFill>
              <a:effectLst/>
              <a:latin typeface="+mn-lt"/>
              <a:ea typeface="+mn-ea"/>
              <a:cs typeface="+mn-cs"/>
            </a:rPr>
            <a:t> ≤ 3</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1 ≤ </a:t>
          </a:r>
          <a:r>
            <a:rPr lang="en-US" sz="1100">
              <a:solidFill>
                <a:schemeClr val="tx1"/>
              </a:solidFill>
              <a:effectLst/>
              <a:latin typeface="+mn-lt"/>
              <a:ea typeface="+mn-ea"/>
              <a:cs typeface="+mn-cs"/>
            </a:rPr>
            <a:t>1x</a:t>
          </a:r>
          <a:r>
            <a:rPr lang="en-US" sz="1100" baseline="-25000">
              <a:solidFill>
                <a:schemeClr val="tx1"/>
              </a:solidFill>
              <a:effectLst/>
              <a:latin typeface="+mn-lt"/>
              <a:ea typeface="+mn-ea"/>
              <a:cs typeface="+mn-cs"/>
            </a:rPr>
            <a:t>21</a:t>
          </a:r>
          <a:r>
            <a:rPr lang="en-US" sz="1100">
              <a:solidFill>
                <a:schemeClr val="tx1"/>
              </a:solidFill>
              <a:effectLst/>
              <a:latin typeface="+mn-lt"/>
              <a:ea typeface="+mn-ea"/>
              <a:cs typeface="+mn-cs"/>
            </a:rPr>
            <a:t> + 2x</a:t>
          </a:r>
          <a:r>
            <a:rPr lang="en-US" sz="1100" baseline="-25000">
              <a:solidFill>
                <a:schemeClr val="tx1"/>
              </a:solidFill>
              <a:effectLst/>
              <a:latin typeface="+mn-lt"/>
              <a:ea typeface="+mn-ea"/>
              <a:cs typeface="+mn-cs"/>
            </a:rPr>
            <a:t>22</a:t>
          </a:r>
          <a:r>
            <a:rPr lang="en-US" sz="1100">
              <a:solidFill>
                <a:schemeClr val="tx1"/>
              </a:solidFill>
              <a:effectLst/>
              <a:latin typeface="+mn-lt"/>
              <a:ea typeface="+mn-ea"/>
              <a:cs typeface="+mn-cs"/>
            </a:rPr>
            <a:t> + 3x</a:t>
          </a:r>
          <a:r>
            <a:rPr lang="en-US" sz="1100" baseline="-25000">
              <a:solidFill>
                <a:schemeClr val="tx1"/>
              </a:solidFill>
              <a:effectLst/>
              <a:latin typeface="+mn-lt"/>
              <a:ea typeface="+mn-ea"/>
              <a:cs typeface="+mn-cs"/>
            </a:rPr>
            <a:t>23</a:t>
          </a:r>
          <a:r>
            <a:rPr lang="en-US" sz="1100">
              <a:solidFill>
                <a:schemeClr val="tx1"/>
              </a:solidFill>
              <a:effectLst/>
              <a:latin typeface="+mn-lt"/>
              <a:ea typeface="+mn-ea"/>
              <a:cs typeface="+mn-cs"/>
            </a:rPr>
            <a:t> ≤ 3</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1 ≤ </a:t>
          </a:r>
          <a:r>
            <a:rPr lang="en-US" sz="1100">
              <a:solidFill>
                <a:schemeClr val="tx1"/>
              </a:solidFill>
              <a:effectLst/>
              <a:latin typeface="+mn-lt"/>
              <a:ea typeface="+mn-ea"/>
              <a:cs typeface="+mn-cs"/>
            </a:rPr>
            <a:t>1x</a:t>
          </a:r>
          <a:r>
            <a:rPr lang="en-US" sz="1100" baseline="-25000">
              <a:solidFill>
                <a:schemeClr val="tx1"/>
              </a:solidFill>
              <a:effectLst/>
              <a:latin typeface="+mn-lt"/>
              <a:ea typeface="+mn-ea"/>
              <a:cs typeface="+mn-cs"/>
            </a:rPr>
            <a:t>31</a:t>
          </a:r>
          <a:r>
            <a:rPr lang="en-US" sz="1100">
              <a:solidFill>
                <a:schemeClr val="tx1"/>
              </a:solidFill>
              <a:effectLst/>
              <a:latin typeface="+mn-lt"/>
              <a:ea typeface="+mn-ea"/>
              <a:cs typeface="+mn-cs"/>
            </a:rPr>
            <a:t> + 2x</a:t>
          </a:r>
          <a:r>
            <a:rPr lang="en-US" sz="1100" baseline="-25000">
              <a:solidFill>
                <a:schemeClr val="tx1"/>
              </a:solidFill>
              <a:effectLst/>
              <a:latin typeface="+mn-lt"/>
              <a:ea typeface="+mn-ea"/>
              <a:cs typeface="+mn-cs"/>
            </a:rPr>
            <a:t>32</a:t>
          </a:r>
          <a:r>
            <a:rPr lang="en-US" sz="1100">
              <a:solidFill>
                <a:schemeClr val="tx1"/>
              </a:solidFill>
              <a:effectLst/>
              <a:latin typeface="+mn-lt"/>
              <a:ea typeface="+mn-ea"/>
              <a:cs typeface="+mn-cs"/>
            </a:rPr>
            <a:t> + 3x</a:t>
          </a:r>
          <a:r>
            <a:rPr lang="en-US" sz="1100" baseline="-25000">
              <a:solidFill>
                <a:schemeClr val="tx1"/>
              </a:solidFill>
              <a:effectLst/>
              <a:latin typeface="+mn-lt"/>
              <a:ea typeface="+mn-ea"/>
              <a:cs typeface="+mn-cs"/>
            </a:rPr>
            <a:t>33</a:t>
          </a:r>
          <a:r>
            <a:rPr lang="en-US" sz="1100">
              <a:solidFill>
                <a:schemeClr val="tx1"/>
              </a:solidFill>
              <a:effectLst/>
              <a:latin typeface="+mn-lt"/>
              <a:ea typeface="+mn-ea"/>
              <a:cs typeface="+mn-cs"/>
            </a:rPr>
            <a:t> ≤ 3</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0 ≤ </a:t>
          </a:r>
          <a:r>
            <a:rPr lang="en-US" sz="1100">
              <a:solidFill>
                <a:schemeClr val="tx1"/>
              </a:solidFill>
              <a:effectLst/>
              <a:latin typeface="+mn-lt"/>
              <a:ea typeface="+mn-ea"/>
              <a:cs typeface="+mn-cs"/>
            </a:rPr>
            <a:t>1x</a:t>
          </a:r>
          <a:r>
            <a:rPr lang="en-US" sz="1100" baseline="-25000">
              <a:solidFill>
                <a:schemeClr val="tx1"/>
              </a:solidFill>
              <a:effectLst/>
              <a:latin typeface="+mn-lt"/>
              <a:ea typeface="+mn-ea"/>
              <a:cs typeface="+mn-cs"/>
            </a:rPr>
            <a:t>41</a:t>
          </a:r>
          <a:r>
            <a:rPr lang="en-US" sz="1100">
              <a:solidFill>
                <a:schemeClr val="tx1"/>
              </a:solidFill>
              <a:effectLst/>
              <a:latin typeface="+mn-lt"/>
              <a:ea typeface="+mn-ea"/>
              <a:cs typeface="+mn-cs"/>
            </a:rPr>
            <a:t> + 2x</a:t>
          </a:r>
          <a:r>
            <a:rPr lang="en-US" sz="1100" baseline="-25000">
              <a:solidFill>
                <a:schemeClr val="tx1"/>
              </a:solidFill>
              <a:effectLst/>
              <a:latin typeface="+mn-lt"/>
              <a:ea typeface="+mn-ea"/>
              <a:cs typeface="+mn-cs"/>
            </a:rPr>
            <a:t>42</a:t>
          </a:r>
          <a:r>
            <a:rPr lang="en-US" sz="1100">
              <a:solidFill>
                <a:schemeClr val="tx1"/>
              </a:solidFill>
              <a:effectLst/>
              <a:latin typeface="+mn-lt"/>
              <a:ea typeface="+mn-ea"/>
              <a:cs typeface="+mn-cs"/>
            </a:rPr>
            <a:t> + 3x</a:t>
          </a:r>
          <a:r>
            <a:rPr lang="en-US" sz="1100" baseline="-25000">
              <a:solidFill>
                <a:schemeClr val="tx1"/>
              </a:solidFill>
              <a:effectLst/>
              <a:latin typeface="+mn-lt"/>
              <a:ea typeface="+mn-ea"/>
              <a:cs typeface="+mn-cs"/>
            </a:rPr>
            <a:t>43</a:t>
          </a:r>
          <a:r>
            <a:rPr lang="en-US" sz="1100">
              <a:solidFill>
                <a:schemeClr val="tx1"/>
              </a:solidFill>
              <a:effectLst/>
              <a:latin typeface="+mn-lt"/>
              <a:ea typeface="+mn-ea"/>
              <a:cs typeface="+mn-cs"/>
            </a:rPr>
            <a:t> ≤ 3</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1 ≤ </a:t>
          </a:r>
          <a:r>
            <a:rPr lang="en-US" sz="1100">
              <a:solidFill>
                <a:schemeClr val="tx1"/>
              </a:solidFill>
              <a:effectLst/>
              <a:latin typeface="+mn-lt"/>
              <a:ea typeface="+mn-ea"/>
              <a:cs typeface="+mn-cs"/>
            </a:rPr>
            <a:t>1x</a:t>
          </a:r>
          <a:r>
            <a:rPr lang="en-US" sz="1100" baseline="-25000">
              <a:solidFill>
                <a:schemeClr val="tx1"/>
              </a:solidFill>
              <a:effectLst/>
              <a:latin typeface="+mn-lt"/>
              <a:ea typeface="+mn-ea"/>
              <a:cs typeface="+mn-cs"/>
            </a:rPr>
            <a:t>51</a:t>
          </a:r>
          <a:r>
            <a:rPr lang="en-US" sz="1100">
              <a:solidFill>
                <a:schemeClr val="tx1"/>
              </a:solidFill>
              <a:effectLst/>
              <a:latin typeface="+mn-lt"/>
              <a:ea typeface="+mn-ea"/>
              <a:cs typeface="+mn-cs"/>
            </a:rPr>
            <a:t> + 2x</a:t>
          </a:r>
          <a:r>
            <a:rPr lang="en-US" sz="1100" baseline="-25000">
              <a:solidFill>
                <a:schemeClr val="tx1"/>
              </a:solidFill>
              <a:effectLst/>
              <a:latin typeface="+mn-lt"/>
              <a:ea typeface="+mn-ea"/>
              <a:cs typeface="+mn-cs"/>
            </a:rPr>
            <a:t>52</a:t>
          </a:r>
          <a:r>
            <a:rPr lang="en-US" sz="1100">
              <a:solidFill>
                <a:schemeClr val="tx1"/>
              </a:solidFill>
              <a:effectLst/>
              <a:latin typeface="+mn-lt"/>
              <a:ea typeface="+mn-ea"/>
              <a:cs typeface="+mn-cs"/>
            </a:rPr>
            <a:t> + 3x</a:t>
          </a:r>
          <a:r>
            <a:rPr lang="en-US" sz="1100" baseline="-25000">
              <a:solidFill>
                <a:schemeClr val="tx1"/>
              </a:solidFill>
              <a:effectLst/>
              <a:latin typeface="+mn-lt"/>
              <a:ea typeface="+mn-ea"/>
              <a:cs typeface="+mn-cs"/>
            </a:rPr>
            <a:t>53</a:t>
          </a:r>
          <a:r>
            <a:rPr lang="en-US" sz="1100">
              <a:solidFill>
                <a:schemeClr val="tx1"/>
              </a:solidFill>
              <a:effectLst/>
              <a:latin typeface="+mn-lt"/>
              <a:ea typeface="+mn-ea"/>
              <a:cs typeface="+mn-cs"/>
            </a:rPr>
            <a:t> ≤ 3</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500*(</a:t>
          </a:r>
          <a:r>
            <a:rPr lang="en-US" sz="1100">
              <a:solidFill>
                <a:schemeClr val="tx1"/>
              </a:solidFill>
              <a:effectLst/>
              <a:latin typeface="+mn-lt"/>
              <a:ea typeface="+mn-ea"/>
              <a:cs typeface="+mn-cs"/>
            </a:rPr>
            <a:t>1x</a:t>
          </a:r>
          <a:r>
            <a:rPr lang="en-US" sz="1100" baseline="-25000">
              <a:solidFill>
                <a:schemeClr val="tx1"/>
              </a:solidFill>
              <a:effectLst/>
              <a:latin typeface="+mn-lt"/>
              <a:ea typeface="+mn-ea"/>
              <a:cs typeface="+mn-cs"/>
            </a:rPr>
            <a:t>11</a:t>
          </a:r>
          <a:r>
            <a:rPr lang="en-US" sz="1100">
              <a:solidFill>
                <a:schemeClr val="tx1"/>
              </a:solidFill>
              <a:effectLst/>
              <a:latin typeface="+mn-lt"/>
              <a:ea typeface="+mn-ea"/>
              <a:cs typeface="+mn-cs"/>
            </a:rPr>
            <a:t> + 2x</a:t>
          </a:r>
          <a:r>
            <a:rPr lang="en-US" sz="1100" baseline="-25000">
              <a:solidFill>
                <a:schemeClr val="tx1"/>
              </a:solidFill>
              <a:effectLst/>
              <a:latin typeface="+mn-lt"/>
              <a:ea typeface="+mn-ea"/>
              <a:cs typeface="+mn-cs"/>
            </a:rPr>
            <a:t>12</a:t>
          </a:r>
          <a:r>
            <a:rPr lang="en-US" sz="1100">
              <a:solidFill>
                <a:schemeClr val="tx1"/>
              </a:solidFill>
              <a:effectLst/>
              <a:latin typeface="+mn-lt"/>
              <a:ea typeface="+mn-ea"/>
              <a:cs typeface="+mn-cs"/>
            </a:rPr>
            <a:t> + 3x</a:t>
          </a:r>
          <a:r>
            <a:rPr lang="en-US" sz="1100" baseline="-25000">
              <a:solidFill>
                <a:schemeClr val="tx1"/>
              </a:solidFill>
              <a:effectLst/>
              <a:latin typeface="+mn-lt"/>
              <a:ea typeface="+mn-ea"/>
              <a:cs typeface="+mn-cs"/>
            </a:rPr>
            <a:t>13</a:t>
          </a:r>
          <a:r>
            <a:rPr lang="en-US" sz="1100">
              <a:solidFill>
                <a:schemeClr val="tx1"/>
              </a:solidFill>
              <a:effectLst/>
              <a:latin typeface="+mn-lt"/>
              <a:ea typeface="+mn-ea"/>
              <a:cs typeface="+mn-cs"/>
            </a:rPr>
            <a:t>) + 600*(1x</a:t>
          </a:r>
          <a:r>
            <a:rPr lang="en-US" sz="1100" baseline="-25000">
              <a:solidFill>
                <a:schemeClr val="tx1"/>
              </a:solidFill>
              <a:effectLst/>
              <a:latin typeface="+mn-lt"/>
              <a:ea typeface="+mn-ea"/>
              <a:cs typeface="+mn-cs"/>
            </a:rPr>
            <a:t>21</a:t>
          </a:r>
          <a:r>
            <a:rPr lang="en-US" sz="1100">
              <a:solidFill>
                <a:schemeClr val="tx1"/>
              </a:solidFill>
              <a:effectLst/>
              <a:latin typeface="+mn-lt"/>
              <a:ea typeface="+mn-ea"/>
              <a:cs typeface="+mn-cs"/>
            </a:rPr>
            <a:t> + 2x</a:t>
          </a:r>
          <a:r>
            <a:rPr lang="en-US" sz="1100" baseline="-25000">
              <a:solidFill>
                <a:schemeClr val="tx1"/>
              </a:solidFill>
              <a:effectLst/>
              <a:latin typeface="+mn-lt"/>
              <a:ea typeface="+mn-ea"/>
              <a:cs typeface="+mn-cs"/>
            </a:rPr>
            <a:t>22</a:t>
          </a:r>
          <a:r>
            <a:rPr lang="en-US" sz="1100">
              <a:solidFill>
                <a:schemeClr val="tx1"/>
              </a:solidFill>
              <a:effectLst/>
              <a:latin typeface="+mn-lt"/>
              <a:ea typeface="+mn-ea"/>
              <a:cs typeface="+mn-cs"/>
            </a:rPr>
            <a:t> + 3x</a:t>
          </a:r>
          <a:r>
            <a:rPr lang="en-US" sz="1100" baseline="-25000">
              <a:solidFill>
                <a:schemeClr val="tx1"/>
              </a:solidFill>
              <a:effectLst/>
              <a:latin typeface="+mn-lt"/>
              <a:ea typeface="+mn-ea"/>
              <a:cs typeface="+mn-cs"/>
            </a:rPr>
            <a:t>23</a:t>
          </a:r>
          <a:r>
            <a:rPr lang="en-US" sz="1100">
              <a:solidFill>
                <a:schemeClr val="tx1"/>
              </a:solidFill>
              <a:effectLst/>
              <a:latin typeface="+mn-lt"/>
              <a:ea typeface="+mn-ea"/>
              <a:cs typeface="+mn-cs"/>
            </a:rPr>
            <a:t>) + 1500*(1x</a:t>
          </a:r>
          <a:r>
            <a:rPr lang="en-US" sz="1100" baseline="-25000">
              <a:solidFill>
                <a:schemeClr val="tx1"/>
              </a:solidFill>
              <a:effectLst/>
              <a:latin typeface="+mn-lt"/>
              <a:ea typeface="+mn-ea"/>
              <a:cs typeface="+mn-cs"/>
            </a:rPr>
            <a:t>31</a:t>
          </a:r>
          <a:r>
            <a:rPr lang="en-US" sz="1100">
              <a:solidFill>
                <a:schemeClr val="tx1"/>
              </a:solidFill>
              <a:effectLst/>
              <a:latin typeface="+mn-lt"/>
              <a:ea typeface="+mn-ea"/>
              <a:cs typeface="+mn-cs"/>
            </a:rPr>
            <a:t> + 2x</a:t>
          </a:r>
          <a:r>
            <a:rPr lang="en-US" sz="1100" baseline="-25000">
              <a:solidFill>
                <a:schemeClr val="tx1"/>
              </a:solidFill>
              <a:effectLst/>
              <a:latin typeface="+mn-lt"/>
              <a:ea typeface="+mn-ea"/>
              <a:cs typeface="+mn-cs"/>
            </a:rPr>
            <a:t>32</a:t>
          </a:r>
          <a:r>
            <a:rPr lang="en-US" sz="1100">
              <a:solidFill>
                <a:schemeClr val="tx1"/>
              </a:solidFill>
              <a:effectLst/>
              <a:latin typeface="+mn-lt"/>
              <a:ea typeface="+mn-ea"/>
              <a:cs typeface="+mn-cs"/>
            </a:rPr>
            <a:t> + 3x</a:t>
          </a:r>
          <a:r>
            <a:rPr lang="en-US" sz="1100" baseline="-25000">
              <a:solidFill>
                <a:schemeClr val="tx1"/>
              </a:solidFill>
              <a:effectLst/>
              <a:latin typeface="+mn-lt"/>
              <a:ea typeface="+mn-ea"/>
              <a:cs typeface="+mn-cs"/>
            </a:rPr>
            <a:t>33</a:t>
          </a:r>
          <a:r>
            <a:rPr lang="en-US" sz="1100">
              <a:solidFill>
                <a:schemeClr val="tx1"/>
              </a:solidFill>
              <a:effectLst/>
              <a:latin typeface="+mn-lt"/>
              <a:ea typeface="+mn-ea"/>
              <a:cs typeface="+mn-cs"/>
            </a:rPr>
            <a:t>) + 700*(1x</a:t>
          </a:r>
          <a:r>
            <a:rPr lang="en-US" sz="1100" baseline="-25000">
              <a:solidFill>
                <a:schemeClr val="tx1"/>
              </a:solidFill>
              <a:effectLst/>
              <a:latin typeface="+mn-lt"/>
              <a:ea typeface="+mn-ea"/>
              <a:cs typeface="+mn-cs"/>
            </a:rPr>
            <a:t>41</a:t>
          </a:r>
          <a:r>
            <a:rPr lang="en-US" sz="1100">
              <a:solidFill>
                <a:schemeClr val="tx1"/>
              </a:solidFill>
              <a:effectLst/>
              <a:latin typeface="+mn-lt"/>
              <a:ea typeface="+mn-ea"/>
              <a:cs typeface="+mn-cs"/>
            </a:rPr>
            <a:t> + 2x</a:t>
          </a:r>
          <a:r>
            <a:rPr lang="en-US" sz="1100" baseline="-25000">
              <a:solidFill>
                <a:schemeClr val="tx1"/>
              </a:solidFill>
              <a:effectLst/>
              <a:latin typeface="+mn-lt"/>
              <a:ea typeface="+mn-ea"/>
              <a:cs typeface="+mn-cs"/>
            </a:rPr>
            <a:t>42</a:t>
          </a:r>
          <a:r>
            <a:rPr lang="en-US" sz="1100">
              <a:solidFill>
                <a:schemeClr val="tx1"/>
              </a:solidFill>
              <a:effectLst/>
              <a:latin typeface="+mn-lt"/>
              <a:ea typeface="+mn-ea"/>
              <a:cs typeface="+mn-cs"/>
            </a:rPr>
            <a:t> + 3x</a:t>
          </a:r>
          <a:r>
            <a:rPr lang="en-US" sz="1100" baseline="-25000">
              <a:solidFill>
                <a:schemeClr val="tx1"/>
              </a:solidFill>
              <a:effectLst/>
              <a:latin typeface="+mn-lt"/>
              <a:ea typeface="+mn-ea"/>
              <a:cs typeface="+mn-cs"/>
            </a:rPr>
            <a:t>43</a:t>
          </a:r>
          <a:r>
            <a:rPr lang="en-US" sz="1100">
              <a:solidFill>
                <a:schemeClr val="tx1"/>
              </a:solidFill>
              <a:effectLst/>
              <a:latin typeface="+mn-lt"/>
              <a:ea typeface="+mn-ea"/>
              <a:cs typeface="+mn-cs"/>
            </a:rPr>
            <a:t>) + 900*(1x</a:t>
          </a:r>
          <a:r>
            <a:rPr lang="en-US" sz="1100" baseline="-25000">
              <a:solidFill>
                <a:schemeClr val="tx1"/>
              </a:solidFill>
              <a:effectLst/>
              <a:latin typeface="+mn-lt"/>
              <a:ea typeface="+mn-ea"/>
              <a:cs typeface="+mn-cs"/>
            </a:rPr>
            <a:t>51</a:t>
          </a:r>
          <a:r>
            <a:rPr lang="en-US" sz="1100">
              <a:solidFill>
                <a:schemeClr val="tx1"/>
              </a:solidFill>
              <a:effectLst/>
              <a:latin typeface="+mn-lt"/>
              <a:ea typeface="+mn-ea"/>
              <a:cs typeface="+mn-cs"/>
            </a:rPr>
            <a:t> + 2x</a:t>
          </a:r>
          <a:r>
            <a:rPr lang="en-US" sz="1100" baseline="-25000">
              <a:solidFill>
                <a:schemeClr val="tx1"/>
              </a:solidFill>
              <a:effectLst/>
              <a:latin typeface="+mn-lt"/>
              <a:ea typeface="+mn-ea"/>
              <a:cs typeface="+mn-cs"/>
            </a:rPr>
            <a:t>52</a:t>
          </a:r>
          <a:r>
            <a:rPr lang="en-US" sz="1100">
              <a:solidFill>
                <a:schemeClr val="tx1"/>
              </a:solidFill>
              <a:effectLst/>
              <a:latin typeface="+mn-lt"/>
              <a:ea typeface="+mn-ea"/>
              <a:cs typeface="+mn-cs"/>
            </a:rPr>
            <a:t> + 3x</a:t>
          </a:r>
          <a:r>
            <a:rPr lang="en-US" sz="1100" baseline="-25000">
              <a:solidFill>
                <a:schemeClr val="tx1"/>
              </a:solidFill>
              <a:effectLst/>
              <a:latin typeface="+mn-lt"/>
              <a:ea typeface="+mn-ea"/>
              <a:cs typeface="+mn-cs"/>
            </a:rPr>
            <a:t>53</a:t>
          </a:r>
          <a:r>
            <a:rPr lang="en-US" sz="1100">
              <a:solidFill>
                <a:schemeClr val="tx1"/>
              </a:solidFill>
              <a:effectLst/>
              <a:latin typeface="+mn-lt"/>
              <a:ea typeface="+mn-ea"/>
              <a:cs typeface="+mn-cs"/>
            </a:rPr>
            <a:t>) ≤ 10,000</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ij</a:t>
          </a:r>
          <a:r>
            <a:rPr lang="en-US" sz="1100">
              <a:solidFill>
                <a:schemeClr val="tx1"/>
              </a:solidFill>
              <a:effectLst/>
              <a:latin typeface="+mn-lt"/>
              <a:ea typeface="+mn-ea"/>
              <a:cs typeface="+mn-cs"/>
            </a:rPr>
            <a:t> = 1</a:t>
          </a:r>
          <a:r>
            <a:rPr lang="en-US" sz="1100" baseline="0">
              <a:solidFill>
                <a:schemeClr val="tx1"/>
              </a:solidFill>
              <a:effectLst/>
              <a:latin typeface="+mn-lt"/>
              <a:ea typeface="+mn-ea"/>
              <a:cs typeface="+mn-cs"/>
            </a:rPr>
            <a:t> if open j stores of type i, 0 otherwise </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24847</xdr:colOff>
      <xdr:row>9</xdr:row>
      <xdr:rowOff>149085</xdr:rowOff>
    </xdr:from>
    <xdr:ext cx="3652631" cy="3130828"/>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540564" y="1639955"/>
          <a:ext cx="3652631" cy="3130828"/>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max 30</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1</a:t>
          </a:r>
          <a:r>
            <a:rPr lang="en-US" sz="1100">
              <a:solidFill>
                <a:schemeClr val="tx1"/>
              </a:solidFill>
              <a:effectLst/>
              <a:latin typeface="+mn-lt"/>
              <a:ea typeface="+mn-ea"/>
              <a:cs typeface="+mn-cs"/>
            </a:rPr>
            <a:t> + 25x</a:t>
          </a:r>
          <a:r>
            <a:rPr lang="en-US" sz="1100" baseline="-25000">
              <a:solidFill>
                <a:schemeClr val="tx1"/>
              </a:solidFill>
              <a:effectLst/>
              <a:latin typeface="+mn-lt"/>
              <a:ea typeface="+mn-ea"/>
              <a:cs typeface="+mn-cs"/>
            </a:rPr>
            <a:t>2</a:t>
          </a:r>
          <a:r>
            <a:rPr lang="en-US" sz="1100">
              <a:solidFill>
                <a:schemeClr val="tx1"/>
              </a:solidFill>
              <a:effectLst/>
              <a:latin typeface="+mn-lt"/>
              <a:ea typeface="+mn-ea"/>
              <a:cs typeface="+mn-cs"/>
            </a:rPr>
            <a:t> + 35x</a:t>
          </a:r>
          <a:r>
            <a:rPr lang="en-US" sz="1100" baseline="-25000">
              <a:solidFill>
                <a:schemeClr val="tx1"/>
              </a:solidFill>
              <a:effectLst/>
              <a:latin typeface="+mn-lt"/>
              <a:ea typeface="+mn-ea"/>
              <a:cs typeface="+mn-cs"/>
            </a:rPr>
            <a:t>3</a:t>
          </a:r>
          <a:r>
            <a:rPr lang="en-US" sz="1100">
              <a:solidFill>
                <a:schemeClr val="tx1"/>
              </a:solidFill>
              <a:effectLst/>
              <a:latin typeface="+mn-lt"/>
              <a:ea typeface="+mn-ea"/>
              <a:cs typeface="+mn-cs"/>
            </a:rPr>
            <a:t> </a:t>
          </a:r>
          <a:endParaRPr lang="en-US" sz="1100"/>
        </a:p>
        <a:p>
          <a:r>
            <a:rPr lang="en-US" sz="1100"/>
            <a:t>subject to:</a:t>
          </a:r>
        </a:p>
        <a:p>
          <a:r>
            <a:rPr lang="en-US" sz="1100"/>
            <a:t>x</a:t>
          </a:r>
          <a:r>
            <a:rPr lang="en-US" sz="1100" baseline="-25000"/>
            <a:t>1</a:t>
          </a:r>
          <a:r>
            <a:rPr lang="en-US" sz="1100"/>
            <a:t> + x</a:t>
          </a:r>
          <a:r>
            <a:rPr lang="en-US" sz="1100" baseline="-25000"/>
            <a:t>2</a:t>
          </a:r>
          <a:r>
            <a:rPr lang="en-US" sz="1100"/>
            <a:t> + x</a:t>
          </a:r>
          <a:r>
            <a:rPr lang="en-US" sz="1100" baseline="-25000"/>
            <a:t>3</a:t>
          </a:r>
          <a:r>
            <a:rPr lang="en-US" sz="1100"/>
            <a:t> ≤ 200</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5x</a:t>
          </a:r>
          <a:r>
            <a:rPr lang="en-US" sz="1100" baseline="-25000">
              <a:solidFill>
                <a:schemeClr val="tx1"/>
              </a:solidFill>
              <a:effectLst/>
              <a:latin typeface="+mn-lt"/>
              <a:ea typeface="+mn-ea"/>
              <a:cs typeface="+mn-cs"/>
            </a:rPr>
            <a:t>1</a:t>
          </a:r>
          <a:r>
            <a:rPr lang="en-US" sz="1100">
              <a:solidFill>
                <a:schemeClr val="tx1"/>
              </a:solidFill>
              <a:effectLst/>
              <a:latin typeface="+mn-lt"/>
              <a:ea typeface="+mn-ea"/>
              <a:cs typeface="+mn-cs"/>
            </a:rPr>
            <a:t> + 2x</a:t>
          </a:r>
          <a:r>
            <a:rPr lang="en-US" sz="1100" baseline="-25000">
              <a:solidFill>
                <a:schemeClr val="tx1"/>
              </a:solidFill>
              <a:effectLst/>
              <a:latin typeface="+mn-lt"/>
              <a:ea typeface="+mn-ea"/>
              <a:cs typeface="+mn-cs"/>
            </a:rPr>
            <a:t>2</a:t>
          </a:r>
          <a:r>
            <a:rPr lang="en-US" sz="1100">
              <a:solidFill>
                <a:schemeClr val="tx1"/>
              </a:solidFill>
              <a:effectLst/>
              <a:latin typeface="+mn-lt"/>
              <a:ea typeface="+mn-ea"/>
              <a:cs typeface="+mn-cs"/>
            </a:rPr>
            <a:t> + 2x</a:t>
          </a:r>
          <a:r>
            <a:rPr lang="en-US" sz="1100" baseline="-25000">
              <a:solidFill>
                <a:schemeClr val="tx1"/>
              </a:solidFill>
              <a:effectLst/>
              <a:latin typeface="+mn-lt"/>
              <a:ea typeface="+mn-ea"/>
              <a:cs typeface="+mn-cs"/>
            </a:rPr>
            <a:t>3</a:t>
          </a:r>
          <a:r>
            <a:rPr lang="en-US" sz="1100">
              <a:solidFill>
                <a:schemeClr val="tx1"/>
              </a:solidFill>
              <a:effectLst/>
              <a:latin typeface="+mn-lt"/>
              <a:ea typeface="+mn-ea"/>
              <a:cs typeface="+mn-cs"/>
            </a:rPr>
            <a:t> ≤ 1000</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24x</a:t>
          </a:r>
          <a:r>
            <a:rPr lang="en-US" sz="1100" baseline="-25000">
              <a:solidFill>
                <a:schemeClr val="tx1"/>
              </a:solidFill>
              <a:effectLst/>
              <a:latin typeface="+mn-lt"/>
              <a:ea typeface="+mn-ea"/>
              <a:cs typeface="+mn-cs"/>
            </a:rPr>
            <a:t>1</a:t>
          </a:r>
          <a:r>
            <a:rPr lang="en-US" sz="1100">
              <a:solidFill>
                <a:schemeClr val="tx1"/>
              </a:solidFill>
              <a:effectLst/>
              <a:latin typeface="+mn-lt"/>
              <a:ea typeface="+mn-ea"/>
              <a:cs typeface="+mn-cs"/>
            </a:rPr>
            <a:t> + 32x</a:t>
          </a:r>
          <a:r>
            <a:rPr lang="en-US" sz="1100" baseline="-25000">
              <a:solidFill>
                <a:schemeClr val="tx1"/>
              </a:solidFill>
              <a:effectLst/>
              <a:latin typeface="+mn-lt"/>
              <a:ea typeface="+mn-ea"/>
              <a:cs typeface="+mn-cs"/>
            </a:rPr>
            <a:t>2</a:t>
          </a:r>
          <a:r>
            <a:rPr lang="en-US" sz="1100">
              <a:solidFill>
                <a:schemeClr val="tx1"/>
              </a:solidFill>
              <a:effectLst/>
              <a:latin typeface="+mn-lt"/>
              <a:ea typeface="+mn-ea"/>
              <a:cs typeface="+mn-cs"/>
            </a:rPr>
            <a:t> + 32x</a:t>
          </a:r>
          <a:r>
            <a:rPr lang="en-US" sz="1100" baseline="-25000">
              <a:solidFill>
                <a:schemeClr val="tx1"/>
              </a:solidFill>
              <a:effectLst/>
              <a:latin typeface="+mn-lt"/>
              <a:ea typeface="+mn-ea"/>
              <a:cs typeface="+mn-cs"/>
            </a:rPr>
            <a:t>3</a:t>
          </a:r>
          <a:r>
            <a:rPr lang="en-US" sz="1100">
              <a:solidFill>
                <a:schemeClr val="tx1"/>
              </a:solidFill>
              <a:effectLst/>
              <a:latin typeface="+mn-lt"/>
              <a:ea typeface="+mn-ea"/>
              <a:cs typeface="+mn-cs"/>
            </a:rPr>
            <a:t> ≤ 6100</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2</a:t>
          </a:r>
          <a:r>
            <a:rPr lang="en-US" sz="1100">
              <a:solidFill>
                <a:schemeClr val="tx1"/>
              </a:solidFill>
              <a:effectLst/>
              <a:latin typeface="+mn-lt"/>
              <a:ea typeface="+mn-ea"/>
              <a:cs typeface="+mn-cs"/>
            </a:rPr>
            <a:t> ≥ 50y</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3</a:t>
          </a:r>
          <a:r>
            <a:rPr lang="en-US" sz="1100">
              <a:solidFill>
                <a:schemeClr val="tx1"/>
              </a:solidFill>
              <a:effectLst/>
              <a:latin typeface="+mn-lt"/>
              <a:ea typeface="+mn-ea"/>
              <a:cs typeface="+mn-cs"/>
            </a:rPr>
            <a:t> ≤ 190.625y</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eaLnBrk="1" fontAlgn="auto" latinLnBrk="0" hangingPunct="1"/>
          <a:r>
            <a:rPr lang="en-US" sz="1100" baseline="0">
              <a:solidFill>
                <a:schemeClr val="tx1"/>
              </a:solidFill>
              <a:effectLst/>
              <a:latin typeface="+mn-lt"/>
              <a:ea typeface="+mn-ea"/>
              <a:cs typeface="+mn-cs"/>
            </a:rPr>
            <a:t>x</a:t>
          </a:r>
          <a:r>
            <a:rPr lang="en-US" sz="1100" baseline="-25000">
              <a:solidFill>
                <a:schemeClr val="tx1"/>
              </a:solidFill>
              <a:effectLst/>
              <a:latin typeface="+mn-lt"/>
              <a:ea typeface="+mn-ea"/>
              <a:cs typeface="+mn-cs"/>
            </a:rPr>
            <a:t>1</a:t>
          </a:r>
          <a:r>
            <a:rPr lang="en-US" sz="1100" baseline="0">
              <a:solidFill>
                <a:schemeClr val="tx1"/>
              </a:solidFill>
              <a:effectLst/>
              <a:latin typeface="+mn-lt"/>
              <a:ea typeface="+mn-ea"/>
              <a:cs typeface="+mn-cs"/>
            </a:rPr>
            <a:t>,</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2</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3</a:t>
          </a:r>
          <a:r>
            <a:rPr lang="en-US" sz="1100" baseline="0">
              <a:solidFill>
                <a:schemeClr val="tx1"/>
              </a:solidFill>
              <a:effectLst/>
              <a:latin typeface="+mn-lt"/>
              <a:ea typeface="+mn-ea"/>
              <a:cs typeface="+mn-cs"/>
            </a:rPr>
            <a:t> integer</a:t>
          </a:r>
        </a:p>
        <a:p>
          <a:pPr eaLnBrk="1" fontAlgn="auto" latinLnBrk="0" hangingPunct="1"/>
          <a:r>
            <a:rPr lang="en-US" sz="1100" baseline="0">
              <a:solidFill>
                <a:schemeClr val="tx1"/>
              </a:solidFill>
              <a:effectLst/>
              <a:latin typeface="+mn-lt"/>
              <a:ea typeface="+mn-ea"/>
              <a:cs typeface="+mn-cs"/>
            </a:rPr>
            <a:t>x</a:t>
          </a:r>
          <a:r>
            <a:rPr lang="en-US" sz="1100" baseline="-25000">
              <a:solidFill>
                <a:schemeClr val="tx1"/>
              </a:solidFill>
              <a:effectLst/>
              <a:latin typeface="+mn-lt"/>
              <a:ea typeface="+mn-ea"/>
              <a:cs typeface="+mn-cs"/>
            </a:rPr>
            <a:t>1</a:t>
          </a:r>
          <a:r>
            <a:rPr lang="en-US" sz="1100" baseline="0">
              <a:solidFill>
                <a:schemeClr val="tx1"/>
              </a:solidFill>
              <a:effectLst/>
              <a:latin typeface="+mn-lt"/>
              <a:ea typeface="+mn-ea"/>
              <a:cs typeface="+mn-cs"/>
            </a:rPr>
            <a:t>,</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2</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3</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 0</a:t>
          </a:r>
          <a:endParaRPr lang="en-US" baseline="0">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y</a:t>
          </a:r>
          <a:r>
            <a:rPr lang="en-US" sz="1100" baseline="0">
              <a:solidFill>
                <a:schemeClr val="tx1"/>
              </a:solidFill>
              <a:effectLst/>
              <a:latin typeface="+mn-lt"/>
              <a:ea typeface="+mn-ea"/>
              <a:cs typeface="+mn-cs"/>
            </a:rPr>
            <a:t> binary</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1</a:t>
          </a:r>
          <a:r>
            <a:rPr lang="en-US" sz="1100">
              <a:solidFill>
                <a:schemeClr val="tx1"/>
              </a:solidFill>
              <a:effectLst/>
              <a:latin typeface="+mn-lt"/>
              <a:ea typeface="+mn-ea"/>
              <a:cs typeface="+mn-cs"/>
            </a:rPr>
            <a:t> = number of Dynasty bats</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2</a:t>
          </a:r>
          <a:r>
            <a:rPr lang="en-US" sz="1100">
              <a:solidFill>
                <a:schemeClr val="tx1"/>
              </a:solidFill>
              <a:effectLst/>
              <a:latin typeface="+mn-lt"/>
              <a:ea typeface="+mn-ea"/>
              <a:cs typeface="+mn-cs"/>
            </a:rPr>
            <a:t> =</a:t>
          </a:r>
          <a:r>
            <a:rPr lang="en-US" sz="1100" baseline="0">
              <a:solidFill>
                <a:schemeClr val="tx1"/>
              </a:solidFill>
              <a:effectLst/>
              <a:latin typeface="+mn-lt"/>
              <a:ea typeface="+mn-ea"/>
              <a:cs typeface="+mn-cs"/>
            </a:rPr>
            <a:t> number of Triton bats (1 through 50)</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3</a:t>
          </a:r>
          <a:r>
            <a:rPr lang="en-US" sz="1100">
              <a:solidFill>
                <a:schemeClr val="tx1"/>
              </a:solidFill>
              <a:effectLst/>
              <a:latin typeface="+mn-lt"/>
              <a:ea typeface="+mn-ea"/>
              <a:cs typeface="+mn-cs"/>
            </a:rPr>
            <a:t> = number of Triton bats beyond</a:t>
          </a:r>
          <a:r>
            <a:rPr lang="en-US" sz="1100" baseline="0">
              <a:solidFill>
                <a:schemeClr val="tx1"/>
              </a:solidFill>
              <a:effectLst/>
              <a:latin typeface="+mn-lt"/>
              <a:ea typeface="+mn-ea"/>
              <a:cs typeface="+mn-cs"/>
            </a:rPr>
            <a:t> 50</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y</a:t>
          </a:r>
          <a:r>
            <a:rPr lang="en-US" sz="1100" baseline="-25000">
              <a:solidFill>
                <a:schemeClr val="tx1"/>
              </a:solidFill>
              <a:effectLst/>
              <a:latin typeface="+mn-lt"/>
              <a:ea typeface="+mn-ea"/>
              <a:cs typeface="+mn-cs"/>
            </a:rPr>
            <a:t> </a:t>
          </a:r>
          <a:r>
            <a:rPr lang="en-US" sz="1100" baseline="0">
              <a:solidFill>
                <a:schemeClr val="tx1"/>
              </a:solidFill>
              <a:effectLst/>
              <a:latin typeface="+mn-lt"/>
              <a:ea typeface="+mn-ea"/>
              <a:cs typeface="+mn-cs"/>
            </a:rPr>
            <a:t>= 1 if produce at least 50 Triton bats, 0 otherwise</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xdr:col>
      <xdr:colOff>352425</xdr:colOff>
      <xdr:row>3</xdr:row>
      <xdr:rowOff>95250</xdr:rowOff>
    </xdr:from>
    <xdr:to>
      <xdr:col>9</xdr:col>
      <xdr:colOff>476250</xdr:colOff>
      <xdr:row>28</xdr:row>
      <xdr:rowOff>9525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962025" y="581025"/>
          <a:ext cx="5000625" cy="39624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a:t>
          </a:r>
          <a:r>
            <a:rPr lang="en-US" sz="1100" baseline="0"/>
            <a:t> we can see from the solution of the model with continuous production amounts and the solution of the model with integer production amounts, the optimal product selection and amount depends on our choice of variable representation.</a:t>
          </a:r>
        </a:p>
        <a:p>
          <a:endParaRPr lang="en-US" sz="1100" baseline="0"/>
        </a:p>
        <a:p>
          <a:r>
            <a:rPr lang="en-US" sz="1100" baseline="0"/>
            <a:t>If the product being produced is a discrete entity (individual units such as boxes, bottles, etc.), then we should implement the solution of the model with integer production amounts. </a:t>
          </a:r>
        </a:p>
        <a:p>
          <a:endParaRPr lang="en-US" sz="1100" baseline="0"/>
        </a:p>
        <a:p>
          <a:r>
            <a:rPr lang="en-US" sz="1100" baseline="0"/>
            <a:t>However, if the product being produced is sold in effectively continuous quantities (e.g.,gallons of gasoline), then we should implement the solution of the model with continuous production amounts.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20"/>
  <sheetViews>
    <sheetView topLeftCell="A7" zoomScale="115" zoomScaleNormal="115" workbookViewId="0">
      <selection activeCell="S12" sqref="S12"/>
    </sheetView>
  </sheetViews>
  <sheetFormatPr defaultColWidth="9.140625" defaultRowHeight="12.75" x14ac:dyDescent="0.2"/>
  <cols>
    <col min="1" max="1" width="14.7109375" style="3" bestFit="1" customWidth="1"/>
    <col min="2" max="2" width="11.140625" style="3" bestFit="1" customWidth="1"/>
    <col min="3" max="4" width="6.7109375" style="3" bestFit="1" customWidth="1"/>
    <col min="5" max="5" width="10.140625" style="3" bestFit="1" customWidth="1"/>
    <col min="6" max="7" width="8.85546875" style="3" bestFit="1" customWidth="1"/>
    <col min="8" max="8" width="8.5703125" style="3" customWidth="1"/>
    <col min="9" max="11" width="9.140625" style="3"/>
    <col min="12" max="12" width="9.140625" style="4"/>
    <col min="13" max="13" width="8" style="3" bestFit="1" customWidth="1"/>
    <col min="14" max="16384" width="9.140625" style="3"/>
  </cols>
  <sheetData>
    <row r="1" spans="1:12" ht="25.5" customHeight="1" x14ac:dyDescent="0.2">
      <c r="E1" s="60" t="s">
        <v>13</v>
      </c>
      <c r="F1" s="60"/>
      <c r="G1" s="60"/>
      <c r="H1" s="24"/>
      <c r="I1" s="60" t="s">
        <v>14</v>
      </c>
      <c r="J1" s="60"/>
      <c r="K1" s="60"/>
    </row>
    <row r="2" spans="1:12" x14ac:dyDescent="0.2">
      <c r="A2" s="25" t="s">
        <v>15</v>
      </c>
      <c r="B2" s="26" t="s">
        <v>16</v>
      </c>
      <c r="C2" s="26" t="s">
        <v>17</v>
      </c>
      <c r="D2" s="26" t="s">
        <v>18</v>
      </c>
      <c r="E2" s="27">
        <v>1</v>
      </c>
      <c r="F2" s="28">
        <v>2</v>
      </c>
      <c r="G2" s="29">
        <v>3</v>
      </c>
      <c r="H2" s="25" t="s">
        <v>19</v>
      </c>
      <c r="I2" s="30">
        <v>1</v>
      </c>
      <c r="J2" s="30">
        <v>2</v>
      </c>
      <c r="K2" s="30">
        <v>3</v>
      </c>
      <c r="L2" s="26" t="s">
        <v>20</v>
      </c>
    </row>
    <row r="3" spans="1:12" x14ac:dyDescent="0.2">
      <c r="A3" s="25" t="s">
        <v>21</v>
      </c>
      <c r="B3" s="4">
        <v>500</v>
      </c>
      <c r="C3" s="4">
        <v>1</v>
      </c>
      <c r="D3" s="4">
        <v>2</v>
      </c>
      <c r="E3" s="31">
        <v>90000</v>
      </c>
      <c r="F3" s="32">
        <v>80000</v>
      </c>
      <c r="G3" s="33">
        <v>70000</v>
      </c>
      <c r="H3" s="34">
        <f>SUMPRODUCT(I3:K3,$I$2:$K$2)</f>
        <v>2</v>
      </c>
      <c r="I3" s="35">
        <v>0</v>
      </c>
      <c r="J3" s="35">
        <v>1</v>
      </c>
      <c r="K3" s="35">
        <v>0</v>
      </c>
      <c r="L3" s="36">
        <f>SUM(I3:K3)</f>
        <v>1</v>
      </c>
    </row>
    <row r="4" spans="1:12" x14ac:dyDescent="0.2">
      <c r="A4" s="25" t="s">
        <v>22</v>
      </c>
      <c r="B4" s="4">
        <v>600</v>
      </c>
      <c r="C4" s="4">
        <v>1</v>
      </c>
      <c r="D4" s="4">
        <v>3</v>
      </c>
      <c r="E4" s="31">
        <v>100000</v>
      </c>
      <c r="F4" s="32">
        <v>90000</v>
      </c>
      <c r="G4" s="33">
        <v>50000</v>
      </c>
      <c r="H4" s="34">
        <f>SUMPRODUCT(I4:K4,$I$2:$K$2)</f>
        <v>2</v>
      </c>
      <c r="I4" s="35">
        <v>0</v>
      </c>
      <c r="J4" s="35">
        <v>1</v>
      </c>
      <c r="K4" s="35">
        <v>0</v>
      </c>
      <c r="L4" s="36">
        <f t="shared" ref="L4:L7" si="0">SUM(I4:K4)</f>
        <v>1</v>
      </c>
    </row>
    <row r="5" spans="1:12" x14ac:dyDescent="0.2">
      <c r="A5" s="25" t="s">
        <v>23</v>
      </c>
      <c r="B5" s="4">
        <v>1500</v>
      </c>
      <c r="C5" s="4">
        <v>1</v>
      </c>
      <c r="D5" s="4">
        <v>3</v>
      </c>
      <c r="E5" s="31">
        <v>270000</v>
      </c>
      <c r="F5" s="32">
        <v>210000</v>
      </c>
      <c r="G5" s="33">
        <v>200000</v>
      </c>
      <c r="H5" s="34">
        <f>SUMPRODUCT(I5:K5,$I$2:$K$2)</f>
        <v>3</v>
      </c>
      <c r="I5" s="35">
        <v>0</v>
      </c>
      <c r="J5" s="35">
        <v>0</v>
      </c>
      <c r="K5" s="35">
        <v>1</v>
      </c>
      <c r="L5" s="36">
        <f t="shared" si="0"/>
        <v>1</v>
      </c>
    </row>
    <row r="6" spans="1:12" x14ac:dyDescent="0.2">
      <c r="A6" s="25" t="s">
        <v>24</v>
      </c>
      <c r="B6" s="4">
        <v>700</v>
      </c>
      <c r="C6" s="4">
        <v>0</v>
      </c>
      <c r="D6" s="4">
        <v>3</v>
      </c>
      <c r="E6" s="31">
        <v>160000</v>
      </c>
      <c r="F6" s="32">
        <v>90000</v>
      </c>
      <c r="G6" s="33">
        <v>70000</v>
      </c>
      <c r="H6" s="34">
        <f>SUMPRODUCT(I6:K6,$I$2:$K$2)</f>
        <v>2</v>
      </c>
      <c r="I6" s="35">
        <v>0</v>
      </c>
      <c r="J6" s="35">
        <v>1</v>
      </c>
      <c r="K6" s="35">
        <v>0</v>
      </c>
      <c r="L6" s="36">
        <f t="shared" si="0"/>
        <v>1</v>
      </c>
    </row>
    <row r="7" spans="1:12" x14ac:dyDescent="0.2">
      <c r="A7" s="25" t="s">
        <v>25</v>
      </c>
      <c r="B7" s="4">
        <v>900</v>
      </c>
      <c r="C7" s="4">
        <v>1</v>
      </c>
      <c r="D7" s="4">
        <v>3</v>
      </c>
      <c r="E7" s="37">
        <v>170000</v>
      </c>
      <c r="F7" s="38">
        <v>130000</v>
      </c>
      <c r="G7" s="39">
        <v>100000</v>
      </c>
      <c r="H7" s="34">
        <f>SUMPRODUCT(I7:K7,$I$2:$K$2)</f>
        <v>2</v>
      </c>
      <c r="I7" s="35">
        <v>0</v>
      </c>
      <c r="J7" s="35">
        <v>1</v>
      </c>
      <c r="K7" s="35">
        <v>0</v>
      </c>
      <c r="L7" s="36">
        <f t="shared" si="0"/>
        <v>1</v>
      </c>
    </row>
    <row r="8" spans="1:12" s="23" customFormat="1" x14ac:dyDescent="0.2">
      <c r="A8" s="40"/>
      <c r="B8" s="41"/>
      <c r="C8" s="41"/>
      <c r="D8" s="41"/>
      <c r="E8" s="42"/>
      <c r="F8" s="42"/>
      <c r="G8" s="42"/>
      <c r="H8" s="42"/>
      <c r="I8" s="41"/>
      <c r="J8" s="41"/>
      <c r="K8" s="41"/>
      <c r="L8" s="41"/>
    </row>
    <row r="9" spans="1:12" s="23" customFormat="1" x14ac:dyDescent="0.2">
      <c r="A9" s="40" t="s">
        <v>26</v>
      </c>
      <c r="B9" s="43">
        <f>SUMPRODUCT(B3:B7,H3:H7)</f>
        <v>9900</v>
      </c>
      <c r="C9" s="41"/>
      <c r="D9" s="41"/>
      <c r="E9" s="60" t="s">
        <v>27</v>
      </c>
      <c r="F9" s="60"/>
      <c r="G9" s="60"/>
      <c r="H9" s="24"/>
      <c r="I9" s="41"/>
      <c r="J9" s="41"/>
      <c r="K9" s="41"/>
      <c r="L9" s="41"/>
    </row>
    <row r="10" spans="1:12" s="23" customFormat="1" x14ac:dyDescent="0.2">
      <c r="B10" s="44" t="s">
        <v>6</v>
      </c>
      <c r="C10" s="41"/>
      <c r="D10" s="41"/>
      <c r="E10" s="27">
        <v>1</v>
      </c>
      <c r="F10" s="28">
        <v>2</v>
      </c>
      <c r="G10" s="29">
        <v>3</v>
      </c>
      <c r="H10" s="45"/>
      <c r="I10" s="41"/>
      <c r="J10" s="41"/>
      <c r="K10" s="41"/>
      <c r="L10" s="41"/>
    </row>
    <row r="11" spans="1:12" s="23" customFormat="1" x14ac:dyDescent="0.2">
      <c r="A11" s="40" t="s">
        <v>28</v>
      </c>
      <c r="B11" s="46">
        <v>10000</v>
      </c>
      <c r="C11" s="41"/>
      <c r="D11" s="41"/>
      <c r="E11" s="42">
        <f>E$2*E3</f>
        <v>90000</v>
      </c>
      <c r="F11" s="42">
        <f t="shared" ref="F11:G11" si="1">F$2*F3</f>
        <v>160000</v>
      </c>
      <c r="G11" s="42">
        <f t="shared" si="1"/>
        <v>210000</v>
      </c>
      <c r="H11" s="42"/>
      <c r="I11" s="41"/>
      <c r="J11" s="41"/>
      <c r="K11" s="41"/>
      <c r="L11" s="41"/>
    </row>
    <row r="12" spans="1:12" s="23" customFormat="1" x14ac:dyDescent="0.2">
      <c r="A12" s="40"/>
      <c r="B12" s="41"/>
      <c r="C12" s="41"/>
      <c r="D12" s="41"/>
      <c r="E12" s="42">
        <f t="shared" ref="E12:G15" si="2">E$2*E4</f>
        <v>100000</v>
      </c>
      <c r="F12" s="42">
        <f t="shared" si="2"/>
        <v>180000</v>
      </c>
      <c r="G12" s="42">
        <f t="shared" si="2"/>
        <v>150000</v>
      </c>
      <c r="H12" s="42"/>
      <c r="I12" s="41"/>
      <c r="J12" s="41"/>
      <c r="K12" s="41"/>
      <c r="L12" s="41"/>
    </row>
    <row r="13" spans="1:12" s="23" customFormat="1" x14ac:dyDescent="0.2">
      <c r="A13" s="40"/>
      <c r="B13" s="41"/>
      <c r="C13" s="41"/>
      <c r="D13" s="41"/>
      <c r="E13" s="42">
        <f t="shared" si="2"/>
        <v>270000</v>
      </c>
      <c r="F13" s="42">
        <f t="shared" si="2"/>
        <v>420000</v>
      </c>
      <c r="G13" s="42">
        <f t="shared" si="2"/>
        <v>600000</v>
      </c>
      <c r="H13" s="42"/>
      <c r="I13" s="41"/>
      <c r="J13" s="41"/>
      <c r="K13" s="41"/>
      <c r="L13" s="41"/>
    </row>
    <row r="14" spans="1:12" x14ac:dyDescent="0.2">
      <c r="E14" s="42">
        <f t="shared" si="2"/>
        <v>160000</v>
      </c>
      <c r="F14" s="42">
        <f t="shared" si="2"/>
        <v>180000</v>
      </c>
      <c r="G14" s="42">
        <f t="shared" si="2"/>
        <v>210000</v>
      </c>
      <c r="H14" s="42"/>
    </row>
    <row r="15" spans="1:12" x14ac:dyDescent="0.2">
      <c r="E15" s="42">
        <f t="shared" si="2"/>
        <v>170000</v>
      </c>
      <c r="F15" s="42">
        <f t="shared" si="2"/>
        <v>260000</v>
      </c>
      <c r="G15" s="42">
        <f t="shared" si="2"/>
        <v>300000</v>
      </c>
      <c r="H15" s="42"/>
    </row>
    <row r="16" spans="1:12" x14ac:dyDescent="0.2">
      <c r="E16" s="42"/>
      <c r="F16" s="42"/>
      <c r="G16" s="42"/>
      <c r="H16" s="42"/>
    </row>
    <row r="18" spans="1:5" x14ac:dyDescent="0.2">
      <c r="A18" s="25" t="s">
        <v>29</v>
      </c>
      <c r="B18" s="47">
        <v>0.05</v>
      </c>
    </row>
    <row r="20" spans="1:5" x14ac:dyDescent="0.2">
      <c r="A20" s="25" t="s">
        <v>30</v>
      </c>
      <c r="B20" s="48">
        <f>B18*SUMPRODUCT(E11:G15,I3:K7)</f>
        <v>69000</v>
      </c>
      <c r="E20" s="49"/>
    </row>
  </sheetData>
  <mergeCells count="3">
    <mergeCell ref="E1:G1"/>
    <mergeCell ref="I1:K1"/>
    <mergeCell ref="E9:G9"/>
  </mergeCells>
  <pageMargins left="0.7" right="0.7" top="0.75" bottom="0.75" header="0.3" footer="0.3"/>
  <pageSetup scale="84" orientation="landscape" cellComments="asDisplayed"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9"/>
  <sheetViews>
    <sheetView zoomScale="145" zoomScaleNormal="145" workbookViewId="0">
      <selection activeCell="I7" sqref="I7"/>
    </sheetView>
  </sheetViews>
  <sheetFormatPr defaultRowHeight="12.75" x14ac:dyDescent="0.2"/>
  <cols>
    <col min="1" max="1" width="22.7109375" bestFit="1" customWidth="1"/>
    <col min="2" max="2" width="7.140625" style="5" bestFit="1" customWidth="1"/>
    <col min="3" max="3" width="6.28515625" style="5" bestFit="1" customWidth="1"/>
    <col min="4" max="4" width="11.42578125" style="5" bestFit="1" customWidth="1"/>
    <col min="5" max="5" width="12.5703125" style="5" bestFit="1" customWidth="1"/>
    <col min="6" max="6" width="2.7109375" style="5" customWidth="1"/>
    <col min="7" max="7" width="3" bestFit="1" customWidth="1"/>
    <col min="8" max="8" width="1.85546875" bestFit="1" customWidth="1"/>
    <col min="9" max="9" width="17.5703125" bestFit="1" customWidth="1"/>
    <col min="11" max="11" width="9.140625" style="5"/>
    <col min="12" max="12" width="21" bestFit="1" customWidth="1"/>
  </cols>
  <sheetData>
    <row r="1" spans="1:12" x14ac:dyDescent="0.2">
      <c r="B1" s="20" t="s">
        <v>4</v>
      </c>
      <c r="C1" s="20" t="s">
        <v>0</v>
      </c>
      <c r="D1" s="20" t="s">
        <v>5</v>
      </c>
      <c r="E1" s="20" t="s">
        <v>2</v>
      </c>
      <c r="F1" s="20"/>
      <c r="G1" s="1"/>
      <c r="H1" s="1"/>
      <c r="I1" s="1" t="s">
        <v>10</v>
      </c>
    </row>
    <row r="2" spans="1:12" x14ac:dyDescent="0.2">
      <c r="A2" s="2" t="s">
        <v>3</v>
      </c>
      <c r="B2" s="7">
        <v>1</v>
      </c>
      <c r="C2" s="7">
        <v>5</v>
      </c>
      <c r="D2" s="7">
        <v>24</v>
      </c>
      <c r="E2" s="9">
        <v>30</v>
      </c>
      <c r="F2" s="9"/>
      <c r="G2" s="9"/>
      <c r="H2" s="9"/>
      <c r="I2" s="21">
        <v>38</v>
      </c>
      <c r="K2" s="16"/>
    </row>
    <row r="3" spans="1:12" x14ac:dyDescent="0.2">
      <c r="A3" s="2" t="s">
        <v>9</v>
      </c>
      <c r="B3" s="7">
        <v>1</v>
      </c>
      <c r="C3" s="7">
        <v>2</v>
      </c>
      <c r="D3" s="7">
        <v>32</v>
      </c>
      <c r="E3" s="6">
        <v>25</v>
      </c>
      <c r="F3" s="6"/>
      <c r="G3" s="18">
        <f>K3*L4</f>
        <v>50</v>
      </c>
      <c r="H3" s="14" t="s">
        <v>6</v>
      </c>
      <c r="I3" s="21">
        <v>50</v>
      </c>
      <c r="J3" s="14"/>
      <c r="K3" s="16">
        <v>50</v>
      </c>
      <c r="L3" s="1" t="s">
        <v>11</v>
      </c>
    </row>
    <row r="4" spans="1:12" x14ac:dyDescent="0.2">
      <c r="A4" s="2" t="s">
        <v>8</v>
      </c>
      <c r="B4" s="7">
        <v>1</v>
      </c>
      <c r="C4" s="7">
        <v>2</v>
      </c>
      <c r="D4" s="7">
        <v>32</v>
      </c>
      <c r="E4" s="6">
        <v>35</v>
      </c>
      <c r="F4" s="6"/>
      <c r="G4" s="6"/>
      <c r="H4" s="6"/>
      <c r="I4" s="22">
        <v>112</v>
      </c>
      <c r="J4" s="14" t="s">
        <v>6</v>
      </c>
      <c r="K4" s="17">
        <f>(MIN(B9:D9)-K3)*L4</f>
        <v>140.625</v>
      </c>
      <c r="L4" s="15">
        <v>1</v>
      </c>
    </row>
    <row r="5" spans="1:12" x14ac:dyDescent="0.2">
      <c r="A5" s="2"/>
      <c r="B5" s="13">
        <f>SUMPRODUCT(B2:B4,$I$2:$I$4)</f>
        <v>200</v>
      </c>
      <c r="C5" s="13">
        <f t="shared" ref="C5:D5" si="0">SUMPRODUCT(C2:C4,$I$2:$I$4)</f>
        <v>514</v>
      </c>
      <c r="D5" s="13">
        <f t="shared" si="0"/>
        <v>6096</v>
      </c>
      <c r="E5" s="20" t="s">
        <v>12</v>
      </c>
      <c r="F5" s="20"/>
      <c r="G5" s="6"/>
      <c r="H5" s="6"/>
      <c r="I5" s="10"/>
    </row>
    <row r="6" spans="1:12" x14ac:dyDescent="0.2">
      <c r="A6" s="2"/>
      <c r="B6" s="14" t="s">
        <v>6</v>
      </c>
      <c r="C6" s="14" t="s">
        <v>6</v>
      </c>
      <c r="D6" s="14" t="s">
        <v>6</v>
      </c>
      <c r="E6" s="19">
        <f>SUMPRODUCT(E2:E4,I2:I4)</f>
        <v>6310</v>
      </c>
      <c r="F6" s="6"/>
      <c r="G6" s="6"/>
      <c r="H6" s="6"/>
      <c r="I6" s="10"/>
    </row>
    <row r="7" spans="1:12" x14ac:dyDescent="0.2">
      <c r="A7" s="2" t="s">
        <v>1</v>
      </c>
      <c r="B7" s="7">
        <v>200</v>
      </c>
      <c r="C7" s="7">
        <v>1000</v>
      </c>
      <c r="D7" s="7">
        <v>6100</v>
      </c>
      <c r="E7" s="11"/>
      <c r="F7" s="11"/>
      <c r="G7" s="11"/>
      <c r="H7" s="11"/>
      <c r="I7" s="12"/>
    </row>
    <row r="9" spans="1:12" x14ac:dyDescent="0.2">
      <c r="A9" s="8" t="s">
        <v>7</v>
      </c>
      <c r="B9" s="5">
        <f>B7/B3</f>
        <v>200</v>
      </c>
      <c r="C9" s="5">
        <f>C7/C3</f>
        <v>500</v>
      </c>
      <c r="D9" s="5">
        <f>D7/D3</f>
        <v>190.625</v>
      </c>
    </row>
  </sheetData>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N13"/>
  <sheetViews>
    <sheetView zoomScale="115" zoomScaleNormal="115" workbookViewId="0">
      <selection activeCell="J1" sqref="H1:J1"/>
    </sheetView>
  </sheetViews>
  <sheetFormatPr defaultRowHeight="12.75" x14ac:dyDescent="0.2"/>
  <cols>
    <col min="1" max="1" width="8.140625" style="3" bestFit="1" customWidth="1"/>
    <col min="2" max="2" width="12.85546875" style="4" bestFit="1" customWidth="1"/>
    <col min="3" max="3" width="10.42578125" style="41" customWidth="1"/>
    <col min="4" max="4" width="10.42578125" style="4" customWidth="1"/>
    <col min="5" max="5" width="10.42578125" style="41" customWidth="1"/>
    <col min="6" max="6" width="13.28515625" style="4" bestFit="1" customWidth="1"/>
    <col min="7" max="7" width="12.140625" style="3" bestFit="1" customWidth="1"/>
    <col min="8" max="8" width="10.42578125" style="3" bestFit="1" customWidth="1"/>
    <col min="9" max="9" width="9.140625" style="3"/>
    <col min="10" max="10" width="9.5703125" style="3" bestFit="1" customWidth="1"/>
    <col min="11" max="11" width="16.5703125" style="3" bestFit="1" customWidth="1"/>
    <col min="12" max="12" width="11" style="3" bestFit="1" customWidth="1"/>
    <col min="13" max="13" width="18.7109375" style="3" bestFit="1" customWidth="1"/>
    <col min="14" max="14" width="17.85546875" style="3" bestFit="1" customWidth="1"/>
    <col min="15" max="15" width="18.140625" style="3" bestFit="1" customWidth="1"/>
    <col min="16" max="16" width="17.28515625" style="3" bestFit="1" customWidth="1"/>
    <col min="17" max="16384" width="9.140625" style="3"/>
  </cols>
  <sheetData>
    <row r="1" spans="1:14" x14ac:dyDescent="0.2">
      <c r="A1" s="50" t="s">
        <v>31</v>
      </c>
      <c r="B1" s="50" t="s">
        <v>32</v>
      </c>
      <c r="C1" s="51"/>
      <c r="D1" s="50" t="s">
        <v>33</v>
      </c>
      <c r="E1" s="51"/>
      <c r="F1" s="50" t="s">
        <v>34</v>
      </c>
      <c r="G1" s="50" t="s">
        <v>35</v>
      </c>
      <c r="H1" s="50" t="s">
        <v>44</v>
      </c>
      <c r="I1" s="50" t="s">
        <v>45</v>
      </c>
      <c r="J1" s="50" t="s">
        <v>46</v>
      </c>
      <c r="K1" s="50" t="s">
        <v>36</v>
      </c>
      <c r="L1" s="50" t="s">
        <v>37</v>
      </c>
      <c r="M1" s="50" t="s">
        <v>38</v>
      </c>
      <c r="N1" s="50" t="s">
        <v>39</v>
      </c>
    </row>
    <row r="2" spans="1:14" x14ac:dyDescent="0.2">
      <c r="A2" s="26" t="s">
        <v>40</v>
      </c>
      <c r="B2" s="52">
        <f>K2*N2</f>
        <v>0</v>
      </c>
      <c r="C2" s="53" t="s">
        <v>6</v>
      </c>
      <c r="D2" s="54">
        <v>0</v>
      </c>
      <c r="E2" s="53" t="s">
        <v>6</v>
      </c>
      <c r="F2" s="52">
        <f>M2*K2</f>
        <v>0</v>
      </c>
      <c r="G2" s="26">
        <v>48</v>
      </c>
      <c r="H2" s="26">
        <v>2</v>
      </c>
      <c r="I2" s="26">
        <v>6</v>
      </c>
      <c r="J2" s="26">
        <v>5</v>
      </c>
      <c r="K2" s="55">
        <v>0</v>
      </c>
      <c r="L2" s="26">
        <v>1000</v>
      </c>
      <c r="M2" s="56">
        <f>MIN($H$7/H2,$I$7/I2, $J$7/J2)</f>
        <v>50</v>
      </c>
      <c r="N2" s="4">
        <v>40</v>
      </c>
    </row>
    <row r="3" spans="1:14" x14ac:dyDescent="0.2">
      <c r="A3" s="26" t="s">
        <v>41</v>
      </c>
      <c r="B3" s="52">
        <f>K3*N3</f>
        <v>0</v>
      </c>
      <c r="C3" s="53" t="s">
        <v>6</v>
      </c>
      <c r="D3" s="55">
        <v>0</v>
      </c>
      <c r="E3" s="53" t="s">
        <v>6</v>
      </c>
      <c r="F3" s="52">
        <f>M3*K3</f>
        <v>0</v>
      </c>
      <c r="G3" s="26">
        <v>55</v>
      </c>
      <c r="H3" s="26">
        <v>3</v>
      </c>
      <c r="I3" s="26">
        <v>3</v>
      </c>
      <c r="J3" s="26">
        <v>6</v>
      </c>
      <c r="K3" s="55">
        <v>0</v>
      </c>
      <c r="L3" s="26">
        <v>800</v>
      </c>
      <c r="M3" s="56">
        <f t="shared" ref="M3:M4" si="0">MIN($H$7/H3,$I$7/I3, $J$7/J3)</f>
        <v>66.666666666666671</v>
      </c>
      <c r="N3" s="4">
        <v>40</v>
      </c>
    </row>
    <row r="4" spans="1:14" x14ac:dyDescent="0.2">
      <c r="A4" s="26" t="s">
        <v>42</v>
      </c>
      <c r="B4" s="52">
        <f>K4*N4</f>
        <v>40</v>
      </c>
      <c r="C4" s="53" t="s">
        <v>6</v>
      </c>
      <c r="D4" s="55">
        <v>75</v>
      </c>
      <c r="E4" s="53" t="s">
        <v>6</v>
      </c>
      <c r="F4" s="52">
        <f>M4*K4</f>
        <v>75</v>
      </c>
      <c r="G4" s="26">
        <v>50</v>
      </c>
      <c r="H4" s="26">
        <v>6</v>
      </c>
      <c r="I4" s="26">
        <v>4</v>
      </c>
      <c r="J4" s="26">
        <v>2</v>
      </c>
      <c r="K4" s="55">
        <v>1</v>
      </c>
      <c r="L4" s="26">
        <v>900</v>
      </c>
      <c r="M4" s="56">
        <f t="shared" si="0"/>
        <v>75</v>
      </c>
      <c r="N4" s="4">
        <v>40</v>
      </c>
    </row>
    <row r="5" spans="1:14" x14ac:dyDescent="0.2">
      <c r="A5" s="26"/>
      <c r="D5" s="26"/>
      <c r="E5" s="57"/>
      <c r="F5" s="26" t="s">
        <v>12</v>
      </c>
      <c r="G5" s="58">
        <f>SUMPRODUCT(D2:D4,G2:G4)-SUMPRODUCT(K2:K4,L2:L4)</f>
        <v>2850</v>
      </c>
      <c r="H5" s="59">
        <f>SUMPRODUCT($D$2:$D$4,H2:H4)</f>
        <v>450</v>
      </c>
      <c r="I5" s="59">
        <f>SUMPRODUCT($D$2:$D$4,I2:I4)</f>
        <v>300</v>
      </c>
      <c r="J5" s="59">
        <f>SUMPRODUCT($D$2:$D$4,J2:J4)</f>
        <v>150</v>
      </c>
      <c r="K5" s="57"/>
    </row>
    <row r="6" spans="1:14" x14ac:dyDescent="0.2">
      <c r="A6" s="26"/>
      <c r="D6" s="26"/>
      <c r="E6" s="57"/>
      <c r="F6" s="26"/>
      <c r="G6" s="26"/>
      <c r="H6" s="53" t="s">
        <v>6</v>
      </c>
      <c r="I6" s="53" t="s">
        <v>6</v>
      </c>
      <c r="J6" s="53" t="s">
        <v>6</v>
      </c>
      <c r="K6" s="53"/>
    </row>
    <row r="7" spans="1:14" x14ac:dyDescent="0.2">
      <c r="A7" s="26"/>
      <c r="D7" s="26"/>
      <c r="E7" s="57"/>
      <c r="F7" s="26"/>
      <c r="G7" s="26" t="s">
        <v>43</v>
      </c>
      <c r="H7" s="26">
        <v>600</v>
      </c>
      <c r="I7" s="26">
        <v>300</v>
      </c>
      <c r="J7" s="26">
        <v>400</v>
      </c>
      <c r="K7" s="26"/>
    </row>
    <row r="8" spans="1:14" x14ac:dyDescent="0.2">
      <c r="A8" s="26"/>
      <c r="D8" s="26"/>
      <c r="E8" s="57"/>
      <c r="F8" s="26"/>
      <c r="H8" s="26"/>
      <c r="I8" s="26"/>
      <c r="J8" s="26"/>
      <c r="K8" s="26"/>
    </row>
    <row r="9" spans="1:14" x14ac:dyDescent="0.2">
      <c r="A9" s="26"/>
      <c r="B9" s="26"/>
      <c r="C9" s="57"/>
      <c r="D9" s="26"/>
      <c r="E9" s="57"/>
      <c r="F9" s="26"/>
      <c r="H9" s="26"/>
      <c r="I9" s="26"/>
      <c r="J9" s="26"/>
      <c r="K9" s="26"/>
    </row>
    <row r="10" spans="1:14" x14ac:dyDescent="0.2">
      <c r="A10" s="26"/>
      <c r="B10" s="26"/>
      <c r="C10" s="57"/>
      <c r="D10" s="26"/>
      <c r="E10" s="57"/>
      <c r="F10" s="26"/>
      <c r="G10" s="26"/>
      <c r="H10" s="26"/>
      <c r="I10" s="26"/>
      <c r="J10" s="26"/>
      <c r="K10" s="26"/>
    </row>
    <row r="11" spans="1:14" x14ac:dyDescent="0.2">
      <c r="A11" s="26"/>
      <c r="B11" s="26"/>
      <c r="C11" s="57"/>
      <c r="D11" s="26"/>
      <c r="E11" s="57"/>
      <c r="F11" s="26"/>
      <c r="G11" s="26"/>
      <c r="H11" s="26"/>
      <c r="I11" s="26"/>
      <c r="J11" s="26"/>
      <c r="K11" s="26"/>
    </row>
    <row r="12" spans="1:14" x14ac:dyDescent="0.2">
      <c r="A12" s="26"/>
      <c r="B12" s="26"/>
      <c r="C12" s="57"/>
      <c r="D12" s="26"/>
      <c r="E12" s="57"/>
      <c r="F12" s="26"/>
      <c r="G12" s="26"/>
      <c r="H12" s="26"/>
      <c r="I12" s="26"/>
      <c r="J12" s="26"/>
      <c r="K12" s="26"/>
    </row>
    <row r="13" spans="1:14" x14ac:dyDescent="0.2">
      <c r="A13" s="26"/>
      <c r="B13" s="26"/>
      <c r="C13" s="57"/>
      <c r="D13" s="26"/>
      <c r="E13" s="57"/>
      <c r="F13" s="26"/>
      <c r="G13" s="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N13"/>
  <sheetViews>
    <sheetView zoomScale="130" zoomScaleNormal="130" workbookViewId="0">
      <selection activeCell="H22" sqref="H22"/>
    </sheetView>
  </sheetViews>
  <sheetFormatPr defaultRowHeight="12.75" x14ac:dyDescent="0.2"/>
  <cols>
    <col min="1" max="1" width="8.140625" style="3" bestFit="1" customWidth="1"/>
    <col min="2" max="2" width="12.85546875" style="4" bestFit="1" customWidth="1"/>
    <col min="3" max="3" width="10.42578125" style="41" customWidth="1"/>
    <col min="4" max="4" width="10.42578125" style="4" customWidth="1"/>
    <col min="5" max="5" width="10.42578125" style="41" customWidth="1"/>
    <col min="6" max="6" width="13.28515625" style="4" bestFit="1" customWidth="1"/>
    <col min="7" max="7" width="12.140625" style="3" bestFit="1" customWidth="1"/>
    <col min="8" max="8" width="10.42578125" style="3" bestFit="1" customWidth="1"/>
    <col min="9" max="9" width="9.140625" style="3"/>
    <col min="10" max="10" width="9.5703125" style="3" bestFit="1" customWidth="1"/>
    <col min="11" max="11" width="16.5703125" style="3" bestFit="1" customWidth="1"/>
    <col min="12" max="12" width="11" style="3" bestFit="1" customWidth="1"/>
    <col min="13" max="13" width="18.7109375" style="3" bestFit="1" customWidth="1"/>
    <col min="14" max="14" width="17.85546875" style="3" bestFit="1" customWidth="1"/>
    <col min="15" max="15" width="18.140625" style="3" bestFit="1" customWidth="1"/>
    <col min="16" max="16" width="17.28515625" style="3" bestFit="1" customWidth="1"/>
    <col min="17" max="16384" width="9.140625" style="3"/>
  </cols>
  <sheetData>
    <row r="1" spans="1:14" x14ac:dyDescent="0.2">
      <c r="A1" s="50" t="s">
        <v>31</v>
      </c>
      <c r="B1" s="50" t="s">
        <v>32</v>
      </c>
      <c r="C1" s="51"/>
      <c r="D1" s="50" t="s">
        <v>33</v>
      </c>
      <c r="E1" s="51"/>
      <c r="F1" s="50" t="s">
        <v>34</v>
      </c>
      <c r="G1" s="50" t="s">
        <v>35</v>
      </c>
      <c r="H1" s="50" t="s">
        <v>44</v>
      </c>
      <c r="I1" s="50" t="s">
        <v>45</v>
      </c>
      <c r="J1" s="50" t="s">
        <v>46</v>
      </c>
      <c r="K1" s="50" t="s">
        <v>36</v>
      </c>
      <c r="L1" s="50" t="s">
        <v>37</v>
      </c>
      <c r="M1" s="50" t="s">
        <v>38</v>
      </c>
      <c r="N1" s="50" t="s">
        <v>39</v>
      </c>
    </row>
    <row r="2" spans="1:14" x14ac:dyDescent="0.2">
      <c r="A2" s="26" t="s">
        <v>40</v>
      </c>
      <c r="B2" s="52">
        <f>K2*N2</f>
        <v>0</v>
      </c>
      <c r="C2" s="53" t="s">
        <v>6</v>
      </c>
      <c r="D2" s="54">
        <v>0</v>
      </c>
      <c r="E2" s="53" t="s">
        <v>6</v>
      </c>
      <c r="F2" s="52">
        <f>M2*K2</f>
        <v>0</v>
      </c>
      <c r="G2" s="26">
        <v>48</v>
      </c>
      <c r="H2" s="26">
        <v>2</v>
      </c>
      <c r="I2" s="26">
        <v>6</v>
      </c>
      <c r="J2" s="26">
        <v>5</v>
      </c>
      <c r="K2" s="55">
        <v>0</v>
      </c>
      <c r="L2" s="26">
        <v>1000</v>
      </c>
      <c r="M2" s="56">
        <f>MIN($H$7/H2,$I$7/I2, $J$7/J2)</f>
        <v>50</v>
      </c>
      <c r="N2" s="4">
        <v>40</v>
      </c>
    </row>
    <row r="3" spans="1:14" x14ac:dyDescent="0.2">
      <c r="A3" s="26" t="s">
        <v>41</v>
      </c>
      <c r="B3" s="52">
        <f>K3*N3</f>
        <v>40</v>
      </c>
      <c r="C3" s="53" t="s">
        <v>6</v>
      </c>
      <c r="D3" s="55">
        <v>66.666666666666671</v>
      </c>
      <c r="E3" s="53" t="s">
        <v>6</v>
      </c>
      <c r="F3" s="52">
        <f>M3*K3</f>
        <v>66.666666666666671</v>
      </c>
      <c r="G3" s="26">
        <v>55</v>
      </c>
      <c r="H3" s="26">
        <v>3</v>
      </c>
      <c r="I3" s="26">
        <v>3</v>
      </c>
      <c r="J3" s="26">
        <v>6</v>
      </c>
      <c r="K3" s="55">
        <v>1</v>
      </c>
      <c r="L3" s="26">
        <v>800</v>
      </c>
      <c r="M3" s="56">
        <f t="shared" ref="M3:M4" si="0">MIN($H$7/H3,$I$7/I3, $J$7/J3)</f>
        <v>66.666666666666671</v>
      </c>
      <c r="N3" s="4">
        <v>40</v>
      </c>
    </row>
    <row r="4" spans="1:14" x14ac:dyDescent="0.2">
      <c r="A4" s="26" t="s">
        <v>42</v>
      </c>
      <c r="B4" s="52">
        <f>K4*N4</f>
        <v>0</v>
      </c>
      <c r="C4" s="53" t="s">
        <v>6</v>
      </c>
      <c r="D4" s="55">
        <v>0</v>
      </c>
      <c r="E4" s="53" t="s">
        <v>6</v>
      </c>
      <c r="F4" s="52">
        <f>M4*K4</f>
        <v>0</v>
      </c>
      <c r="G4" s="26">
        <v>50</v>
      </c>
      <c r="H4" s="26">
        <v>6</v>
      </c>
      <c r="I4" s="26">
        <v>4</v>
      </c>
      <c r="J4" s="26">
        <v>2</v>
      </c>
      <c r="K4" s="55">
        <v>0</v>
      </c>
      <c r="L4" s="26">
        <v>900</v>
      </c>
      <c r="M4" s="56">
        <f t="shared" si="0"/>
        <v>75</v>
      </c>
      <c r="N4" s="4">
        <v>40</v>
      </c>
    </row>
    <row r="5" spans="1:14" x14ac:dyDescent="0.2">
      <c r="A5" s="26"/>
      <c r="D5" s="26"/>
      <c r="E5" s="57"/>
      <c r="F5" s="26" t="s">
        <v>12</v>
      </c>
      <c r="G5" s="58">
        <f>SUMPRODUCT(D2:D4,G2:G4)-SUMPRODUCT(K2:K4,L2:L4)</f>
        <v>2866.666666666667</v>
      </c>
      <c r="H5" s="59">
        <f>SUMPRODUCT($D$2:$D$4,H2:H4)</f>
        <v>200</v>
      </c>
      <c r="I5" s="59">
        <f>SUMPRODUCT($D$2:$D$4,I2:I4)</f>
        <v>200</v>
      </c>
      <c r="J5" s="59">
        <f>SUMPRODUCT($D$2:$D$4,J2:J4)</f>
        <v>400</v>
      </c>
      <c r="K5" s="57"/>
    </row>
    <row r="6" spans="1:14" x14ac:dyDescent="0.2">
      <c r="A6" s="26"/>
      <c r="D6" s="26"/>
      <c r="E6" s="57"/>
      <c r="F6" s="26"/>
      <c r="G6" s="26"/>
      <c r="H6" s="53" t="s">
        <v>6</v>
      </c>
      <c r="I6" s="53" t="s">
        <v>6</v>
      </c>
      <c r="J6" s="53" t="s">
        <v>6</v>
      </c>
      <c r="K6" s="53"/>
    </row>
    <row r="7" spans="1:14" x14ac:dyDescent="0.2">
      <c r="A7" s="26"/>
      <c r="D7" s="26"/>
      <c r="E7" s="57"/>
      <c r="F7" s="26"/>
      <c r="G7" s="26" t="s">
        <v>43</v>
      </c>
      <c r="H7" s="26">
        <v>600</v>
      </c>
      <c r="I7" s="26">
        <v>300</v>
      </c>
      <c r="J7" s="26">
        <v>400</v>
      </c>
      <c r="K7" s="26"/>
    </row>
    <row r="8" spans="1:14" x14ac:dyDescent="0.2">
      <c r="A8" s="26"/>
      <c r="D8" s="26"/>
      <c r="E8" s="57"/>
      <c r="F8" s="26"/>
      <c r="H8" s="26"/>
      <c r="I8" s="26"/>
      <c r="J8" s="26"/>
      <c r="K8" s="26"/>
    </row>
    <row r="9" spans="1:14" x14ac:dyDescent="0.2">
      <c r="A9" s="26"/>
      <c r="B9" s="26"/>
      <c r="C9" s="57"/>
      <c r="D9" s="26"/>
      <c r="E9" s="57"/>
      <c r="F9" s="26"/>
      <c r="H9" s="26"/>
      <c r="I9" s="26"/>
      <c r="J9" s="26"/>
      <c r="K9" s="26"/>
    </row>
    <row r="10" spans="1:14" x14ac:dyDescent="0.2">
      <c r="A10" s="26"/>
      <c r="B10" s="26"/>
      <c r="C10" s="57"/>
      <c r="D10" s="26"/>
      <c r="E10" s="57"/>
      <c r="F10" s="26"/>
      <c r="G10" s="26"/>
      <c r="H10" s="26"/>
      <c r="I10" s="26"/>
      <c r="J10" s="26"/>
      <c r="K10" s="26"/>
    </row>
    <row r="11" spans="1:14" x14ac:dyDescent="0.2">
      <c r="A11" s="26"/>
      <c r="B11" s="26"/>
      <c r="C11" s="57"/>
      <c r="D11" s="26"/>
      <c r="E11" s="57"/>
      <c r="F11" s="26"/>
      <c r="G11" s="26"/>
      <c r="H11" s="26"/>
      <c r="I11" s="26"/>
      <c r="J11" s="26"/>
      <c r="K11" s="26"/>
    </row>
    <row r="12" spans="1:14" x14ac:dyDescent="0.2">
      <c r="A12" s="26"/>
      <c r="B12" s="26"/>
      <c r="C12" s="57"/>
      <c r="D12" s="26"/>
      <c r="E12" s="57"/>
      <c r="F12" s="26"/>
      <c r="G12" s="26"/>
      <c r="H12" s="26"/>
      <c r="I12" s="26"/>
      <c r="J12" s="26"/>
      <c r="K12" s="26"/>
    </row>
    <row r="13" spans="1:14" x14ac:dyDescent="0.2">
      <c r="A13" s="26"/>
      <c r="B13" s="26"/>
      <c r="C13" s="57"/>
      <c r="D13" s="26"/>
      <c r="E13" s="57"/>
      <c r="F13" s="26"/>
      <c r="G13" s="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activeCell="J42" sqref="J42"/>
    </sheetView>
  </sheetViews>
  <sheetFormatPr defaultRowHeight="12.75"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840BF-1F54-47DA-BFB1-496E0F35A361}">
  <sheetPr>
    <pageSetUpPr fitToPage="1"/>
  </sheetPr>
  <dimension ref="A1:L28"/>
  <sheetViews>
    <sheetView zoomScale="85" zoomScaleNormal="85" workbookViewId="0">
      <selection activeCell="L20" sqref="L20"/>
    </sheetView>
  </sheetViews>
  <sheetFormatPr defaultRowHeight="15" x14ac:dyDescent="0.25"/>
  <cols>
    <col min="1" max="1" width="6.85546875" style="61" bestFit="1" customWidth="1"/>
    <col min="2" max="2" width="25.7109375" style="61" bestFit="1" customWidth="1"/>
    <col min="3" max="3" width="15.7109375" style="61" bestFit="1" customWidth="1"/>
    <col min="4" max="9" width="9.140625" style="61"/>
    <col min="10" max="10" width="13.5703125" style="61" bestFit="1" customWidth="1"/>
    <col min="11" max="11" width="15.7109375" style="61" bestFit="1" customWidth="1"/>
    <col min="12" max="12" width="17.85546875" style="61" bestFit="1" customWidth="1"/>
    <col min="13" max="16384" width="9.140625" style="61"/>
  </cols>
  <sheetData>
    <row r="1" spans="1:12" ht="18" x14ac:dyDescent="0.35">
      <c r="C1" s="61" t="s">
        <v>62</v>
      </c>
    </row>
    <row r="2" spans="1:12" x14ac:dyDescent="0.25">
      <c r="D2" s="67" t="s">
        <v>61</v>
      </c>
      <c r="E2" s="67"/>
      <c r="F2" s="67"/>
      <c r="G2" s="67"/>
      <c r="H2" s="67"/>
      <c r="I2" s="67"/>
      <c r="J2" s="67"/>
    </row>
    <row r="3" spans="1:12" x14ac:dyDescent="0.25">
      <c r="A3" s="61" t="s">
        <v>60</v>
      </c>
      <c r="B3" s="61" t="s">
        <v>59</v>
      </c>
      <c r="C3" s="61">
        <v>1</v>
      </c>
      <c r="D3" s="61">
        <v>2</v>
      </c>
      <c r="E3" s="61">
        <v>3</v>
      </c>
      <c r="F3" s="61">
        <v>4</v>
      </c>
      <c r="G3" s="61">
        <v>5</v>
      </c>
      <c r="H3" s="61">
        <v>6</v>
      </c>
      <c r="I3" s="61">
        <v>7</v>
      </c>
      <c r="J3" s="61" t="s">
        <v>58</v>
      </c>
      <c r="K3" s="61" t="s">
        <v>57</v>
      </c>
      <c r="L3" s="61" t="s">
        <v>56</v>
      </c>
    </row>
    <row r="4" spans="1:12" x14ac:dyDescent="0.25">
      <c r="A4" s="61">
        <v>1</v>
      </c>
      <c r="B4" s="61">
        <v>2</v>
      </c>
      <c r="C4" s="66">
        <v>0</v>
      </c>
      <c r="D4" s="66">
        <v>1</v>
      </c>
      <c r="E4" s="66">
        <v>0</v>
      </c>
      <c r="F4" s="66">
        <v>0</v>
      </c>
      <c r="G4" s="66">
        <v>0</v>
      </c>
      <c r="H4" s="66">
        <v>0</v>
      </c>
      <c r="I4" s="66">
        <v>1</v>
      </c>
      <c r="J4" s="65">
        <f>SUM(C4:I4)</f>
        <v>2</v>
      </c>
      <c r="K4" s="64">
        <f>1+L4</f>
        <v>2</v>
      </c>
      <c r="L4" s="64">
        <v>1</v>
      </c>
    </row>
    <row r="5" spans="1:12" x14ac:dyDescent="0.25">
      <c r="A5" s="61">
        <v>1</v>
      </c>
      <c r="B5" s="61">
        <v>3</v>
      </c>
      <c r="C5" s="66">
        <v>0</v>
      </c>
      <c r="D5" s="66">
        <v>0</v>
      </c>
      <c r="E5" s="66">
        <v>1</v>
      </c>
      <c r="F5" s="66">
        <v>0</v>
      </c>
      <c r="G5" s="66">
        <v>0</v>
      </c>
      <c r="H5" s="66">
        <v>1</v>
      </c>
      <c r="I5" s="66">
        <v>0</v>
      </c>
      <c r="J5" s="65">
        <f>SUM(C5:I5)</f>
        <v>2</v>
      </c>
      <c r="K5" s="64">
        <f>1+L5</f>
        <v>2</v>
      </c>
      <c r="L5" s="64">
        <v>1</v>
      </c>
    </row>
    <row r="6" spans="1:12" x14ac:dyDescent="0.25">
      <c r="A6" s="61">
        <v>1</v>
      </c>
      <c r="B6" s="61">
        <v>4</v>
      </c>
      <c r="C6" s="66">
        <v>0</v>
      </c>
      <c r="D6" s="66">
        <v>0</v>
      </c>
      <c r="E6" s="66">
        <v>0</v>
      </c>
      <c r="F6" s="66">
        <v>1</v>
      </c>
      <c r="G6" s="66">
        <v>0</v>
      </c>
      <c r="H6" s="66">
        <v>0</v>
      </c>
      <c r="I6" s="66">
        <v>0</v>
      </c>
      <c r="J6" s="65">
        <f>SUM(C6:I6)</f>
        <v>1</v>
      </c>
      <c r="K6" s="64">
        <f>1+L6</f>
        <v>1</v>
      </c>
      <c r="L6" s="64">
        <v>0</v>
      </c>
    </row>
    <row r="7" spans="1:12" x14ac:dyDescent="0.25">
      <c r="A7" s="61">
        <v>1</v>
      </c>
      <c r="B7" s="61">
        <v>5</v>
      </c>
      <c r="C7" s="66">
        <v>0</v>
      </c>
      <c r="D7" s="66">
        <v>0</v>
      </c>
      <c r="E7" s="66">
        <v>0</v>
      </c>
      <c r="F7" s="66">
        <v>0</v>
      </c>
      <c r="G7" s="66">
        <v>1</v>
      </c>
      <c r="H7" s="66">
        <v>0</v>
      </c>
      <c r="I7" s="66">
        <v>0</v>
      </c>
      <c r="J7" s="65">
        <f>SUM(C7:I7)</f>
        <v>1</v>
      </c>
      <c r="K7" s="64">
        <f>1+L7</f>
        <v>1</v>
      </c>
      <c r="L7" s="64">
        <v>0</v>
      </c>
    </row>
    <row r="8" spans="1:12" x14ac:dyDescent="0.25">
      <c r="A8" s="61">
        <v>1</v>
      </c>
      <c r="B8" s="61">
        <v>6</v>
      </c>
      <c r="C8" s="66">
        <v>1</v>
      </c>
      <c r="D8" s="66">
        <v>0</v>
      </c>
      <c r="E8" s="66">
        <v>0</v>
      </c>
      <c r="F8" s="66">
        <v>0</v>
      </c>
      <c r="G8" s="66">
        <v>0</v>
      </c>
      <c r="H8" s="66">
        <v>0</v>
      </c>
      <c r="I8" s="66">
        <v>0</v>
      </c>
      <c r="J8" s="65">
        <f>SUM(C8:I8)</f>
        <v>1</v>
      </c>
      <c r="K8" s="64">
        <f>1+L8</f>
        <v>1</v>
      </c>
      <c r="L8" s="64">
        <v>0</v>
      </c>
    </row>
    <row r="9" spans="1:12" x14ac:dyDescent="0.25">
      <c r="A9" s="61">
        <v>2</v>
      </c>
      <c r="B9" s="61">
        <v>3</v>
      </c>
      <c r="C9" s="66">
        <v>0</v>
      </c>
      <c r="D9" s="66">
        <v>0</v>
      </c>
      <c r="E9" s="66">
        <v>0</v>
      </c>
      <c r="F9" s="66">
        <v>1</v>
      </c>
      <c r="G9" s="66">
        <v>1</v>
      </c>
      <c r="H9" s="66">
        <v>0</v>
      </c>
      <c r="I9" s="66">
        <v>0</v>
      </c>
      <c r="J9" s="65">
        <f>SUM(C9:I9)</f>
        <v>2</v>
      </c>
      <c r="K9" s="64">
        <f>1+L9</f>
        <v>2</v>
      </c>
      <c r="L9" s="64">
        <v>1</v>
      </c>
    </row>
    <row r="10" spans="1:12" x14ac:dyDescent="0.25">
      <c r="A10" s="61">
        <v>2</v>
      </c>
      <c r="B10" s="61">
        <v>4</v>
      </c>
      <c r="C10" s="66">
        <v>1</v>
      </c>
      <c r="D10" s="66">
        <v>0</v>
      </c>
      <c r="E10" s="66">
        <v>0</v>
      </c>
      <c r="F10" s="66">
        <v>0</v>
      </c>
      <c r="G10" s="66">
        <v>0</v>
      </c>
      <c r="H10" s="66">
        <v>0</v>
      </c>
      <c r="I10" s="66">
        <v>0</v>
      </c>
      <c r="J10" s="65">
        <f>SUM(C10:I10)</f>
        <v>1</v>
      </c>
      <c r="K10" s="64">
        <f>1+L10</f>
        <v>1</v>
      </c>
      <c r="L10" s="64">
        <v>0</v>
      </c>
    </row>
    <row r="11" spans="1:12" x14ac:dyDescent="0.25">
      <c r="A11" s="61">
        <v>2</v>
      </c>
      <c r="B11" s="61">
        <v>5</v>
      </c>
      <c r="C11" s="66">
        <v>0</v>
      </c>
      <c r="D11" s="66">
        <v>0</v>
      </c>
      <c r="E11" s="66">
        <v>1</v>
      </c>
      <c r="F11" s="66">
        <v>0</v>
      </c>
      <c r="G11" s="66">
        <v>0</v>
      </c>
      <c r="H11" s="66">
        <v>0</v>
      </c>
      <c r="I11" s="66">
        <v>0</v>
      </c>
      <c r="J11" s="65">
        <f>SUM(C11:I11)</f>
        <v>1</v>
      </c>
      <c r="K11" s="64">
        <f>1+L11</f>
        <v>1</v>
      </c>
      <c r="L11" s="64">
        <v>0</v>
      </c>
    </row>
    <row r="12" spans="1:12" x14ac:dyDescent="0.25">
      <c r="A12" s="61">
        <v>2</v>
      </c>
      <c r="B12" s="61">
        <v>6</v>
      </c>
      <c r="C12" s="66">
        <v>0</v>
      </c>
      <c r="D12" s="66">
        <v>0</v>
      </c>
      <c r="E12" s="66">
        <v>0</v>
      </c>
      <c r="F12" s="66">
        <v>0</v>
      </c>
      <c r="G12" s="66">
        <v>0</v>
      </c>
      <c r="H12" s="66">
        <v>1</v>
      </c>
      <c r="I12" s="66">
        <v>0</v>
      </c>
      <c r="J12" s="65">
        <f>SUM(C12:I12)</f>
        <v>1</v>
      </c>
      <c r="K12" s="64">
        <f>1+L12</f>
        <v>1</v>
      </c>
      <c r="L12" s="64">
        <v>0</v>
      </c>
    </row>
    <row r="13" spans="1:12" x14ac:dyDescent="0.25">
      <c r="A13" s="61">
        <v>3</v>
      </c>
      <c r="B13" s="61">
        <v>4</v>
      </c>
      <c r="C13" s="66">
        <v>0</v>
      </c>
      <c r="D13" s="66">
        <v>1</v>
      </c>
      <c r="E13" s="66">
        <v>0</v>
      </c>
      <c r="F13" s="66">
        <v>0</v>
      </c>
      <c r="G13" s="66">
        <v>0</v>
      </c>
      <c r="H13" s="66">
        <v>0</v>
      </c>
      <c r="I13" s="66">
        <v>0</v>
      </c>
      <c r="J13" s="65">
        <f>SUM(C13:I13)</f>
        <v>1</v>
      </c>
      <c r="K13" s="64">
        <f>1+L13</f>
        <v>1</v>
      </c>
      <c r="L13" s="64">
        <v>0</v>
      </c>
    </row>
    <row r="14" spans="1:12" x14ac:dyDescent="0.25">
      <c r="A14" s="61">
        <v>3</v>
      </c>
      <c r="B14" s="61">
        <v>5</v>
      </c>
      <c r="C14" s="66">
        <v>1</v>
      </c>
      <c r="D14" s="66">
        <v>0</v>
      </c>
      <c r="E14" s="66">
        <v>0</v>
      </c>
      <c r="F14" s="66">
        <v>0</v>
      </c>
      <c r="G14" s="66">
        <v>0</v>
      </c>
      <c r="H14" s="66">
        <v>0</v>
      </c>
      <c r="I14" s="66">
        <v>0</v>
      </c>
      <c r="J14" s="65">
        <f>SUM(C14:I14)</f>
        <v>1</v>
      </c>
      <c r="K14" s="64">
        <f>1+L14</f>
        <v>1</v>
      </c>
      <c r="L14" s="64">
        <v>0</v>
      </c>
    </row>
    <row r="15" spans="1:12" x14ac:dyDescent="0.25">
      <c r="A15" s="61">
        <v>3</v>
      </c>
      <c r="B15" s="61">
        <v>6</v>
      </c>
      <c r="C15" s="66">
        <v>0</v>
      </c>
      <c r="D15" s="66">
        <v>0</v>
      </c>
      <c r="E15" s="66">
        <v>0</v>
      </c>
      <c r="F15" s="66">
        <v>0</v>
      </c>
      <c r="G15" s="66">
        <v>0</v>
      </c>
      <c r="H15" s="66">
        <v>0</v>
      </c>
      <c r="I15" s="66">
        <v>1</v>
      </c>
      <c r="J15" s="65">
        <f>SUM(C15:I15)</f>
        <v>1</v>
      </c>
      <c r="K15" s="64">
        <f>1+L15</f>
        <v>1</v>
      </c>
      <c r="L15" s="64">
        <v>0</v>
      </c>
    </row>
    <row r="16" spans="1:12" x14ac:dyDescent="0.25">
      <c r="A16" s="61">
        <v>4</v>
      </c>
      <c r="B16" s="61">
        <v>5</v>
      </c>
      <c r="C16" s="66">
        <v>0</v>
      </c>
      <c r="D16" s="66">
        <v>0</v>
      </c>
      <c r="E16" s="66">
        <v>0</v>
      </c>
      <c r="F16" s="66">
        <v>0</v>
      </c>
      <c r="G16" s="66">
        <v>0</v>
      </c>
      <c r="H16" s="66">
        <v>1</v>
      </c>
      <c r="I16" s="66">
        <v>1</v>
      </c>
      <c r="J16" s="65">
        <f>SUM(C16:I16)</f>
        <v>2</v>
      </c>
      <c r="K16" s="64">
        <f>1+L16</f>
        <v>2</v>
      </c>
      <c r="L16" s="64">
        <v>1</v>
      </c>
    </row>
    <row r="17" spans="1:12" x14ac:dyDescent="0.25">
      <c r="A17" s="61">
        <v>4</v>
      </c>
      <c r="B17" s="61">
        <v>6</v>
      </c>
      <c r="C17" s="66">
        <v>0</v>
      </c>
      <c r="D17" s="66">
        <v>0</v>
      </c>
      <c r="E17" s="66">
        <v>1</v>
      </c>
      <c r="F17" s="66">
        <v>0</v>
      </c>
      <c r="G17" s="66">
        <v>1</v>
      </c>
      <c r="H17" s="66">
        <v>0</v>
      </c>
      <c r="I17" s="66">
        <v>0</v>
      </c>
      <c r="J17" s="65">
        <f>SUM(C17:I17)</f>
        <v>2</v>
      </c>
      <c r="K17" s="64">
        <f>1+L17</f>
        <v>2</v>
      </c>
      <c r="L17" s="64">
        <v>1</v>
      </c>
    </row>
    <row r="18" spans="1:12" x14ac:dyDescent="0.25">
      <c r="A18" s="61">
        <v>5</v>
      </c>
      <c r="B18" s="61">
        <v>6</v>
      </c>
      <c r="C18" s="66">
        <v>0</v>
      </c>
      <c r="D18" s="66">
        <v>1</v>
      </c>
      <c r="E18" s="66">
        <v>0</v>
      </c>
      <c r="F18" s="66">
        <v>1</v>
      </c>
      <c r="G18" s="66">
        <v>0</v>
      </c>
      <c r="H18" s="66">
        <v>0</v>
      </c>
      <c r="I18" s="66">
        <v>0</v>
      </c>
      <c r="J18" s="65">
        <f>SUM(C18:I18)</f>
        <v>2</v>
      </c>
      <c r="K18" s="64">
        <f>1+L18</f>
        <v>2</v>
      </c>
      <c r="L18" s="64">
        <v>1</v>
      </c>
    </row>
    <row r="19" spans="1:12" s="63" customFormat="1" x14ac:dyDescent="0.25">
      <c r="B19" s="63" t="s">
        <v>55</v>
      </c>
      <c r="C19" s="64">
        <f>SUM(C4:C18)</f>
        <v>3</v>
      </c>
      <c r="D19" s="64">
        <f>SUM(D4:D18)</f>
        <v>3</v>
      </c>
      <c r="E19" s="64">
        <f>SUM(E4:E18)</f>
        <v>3</v>
      </c>
      <c r="F19" s="64">
        <f>SUM(F4:F18)</f>
        <v>3</v>
      </c>
      <c r="G19" s="64">
        <f>SUM(G4:G18)</f>
        <v>3</v>
      </c>
      <c r="H19" s="64">
        <f>SUM(H4:H18)</f>
        <v>3</v>
      </c>
      <c r="I19" s="64">
        <f>SUM(I4:I18)</f>
        <v>3</v>
      </c>
      <c r="K19" s="64"/>
      <c r="L19" s="64"/>
    </row>
    <row r="20" spans="1:12" s="63" customFormat="1" x14ac:dyDescent="0.25">
      <c r="B20" s="63" t="s">
        <v>54</v>
      </c>
      <c r="C20" s="64">
        <f>SUMPRODUCT(C4:C18,$L$4:$L$18)</f>
        <v>0</v>
      </c>
      <c r="D20" s="64">
        <f>SUMPRODUCT(D4:D18,$L$4:$L$18)</f>
        <v>2</v>
      </c>
      <c r="E20" s="64">
        <f>SUMPRODUCT(E4:E18,$L$4:$L$18)</f>
        <v>2</v>
      </c>
      <c r="F20" s="64">
        <f>SUMPRODUCT(F4:F18,$L$4:$L$18)</f>
        <v>2</v>
      </c>
      <c r="G20" s="64">
        <f>SUMPRODUCT(G4:G18,$L$4:$L$18)</f>
        <v>2</v>
      </c>
      <c r="H20" s="64">
        <f>SUMPRODUCT(H4:H18,$L$4:$L$18)</f>
        <v>2</v>
      </c>
      <c r="I20" s="64">
        <f>SUMPRODUCT(I4:I18,$L$4:$L$18)</f>
        <v>2</v>
      </c>
      <c r="K20" s="64"/>
      <c r="L20" s="64"/>
    </row>
    <row r="21" spans="1:12" x14ac:dyDescent="0.25">
      <c r="B21" s="61" t="s">
        <v>53</v>
      </c>
      <c r="C21" s="61">
        <v>0</v>
      </c>
      <c r="D21" s="61">
        <v>1</v>
      </c>
      <c r="E21" s="61">
        <v>2</v>
      </c>
      <c r="F21" s="61">
        <v>4</v>
      </c>
      <c r="G21" s="61">
        <v>8</v>
      </c>
      <c r="H21" s="61">
        <v>16</v>
      </c>
      <c r="I21" s="61">
        <v>32</v>
      </c>
      <c r="J21" s="62">
        <f>SUMPRODUCT(C20:I20,C21:I21)</f>
        <v>126</v>
      </c>
    </row>
    <row r="23" spans="1:12" x14ac:dyDescent="0.25">
      <c r="B23" s="61" t="s">
        <v>52</v>
      </c>
      <c r="C23" s="61">
        <f>SUM(C4:C8)</f>
        <v>1</v>
      </c>
      <c r="D23" s="61">
        <f>SUM(D4:D8)</f>
        <v>1</v>
      </c>
      <c r="E23" s="61">
        <f>SUM(E4:E8)</f>
        <v>1</v>
      </c>
      <c r="F23" s="61">
        <f>SUM(F4:F8)</f>
        <v>1</v>
      </c>
      <c r="G23" s="61">
        <f>SUM(G4:G8)</f>
        <v>1</v>
      </c>
      <c r="H23" s="61">
        <f>SUM(H4:H8)</f>
        <v>1</v>
      </c>
      <c r="I23" s="61">
        <f>SUM(I4:I8)</f>
        <v>1</v>
      </c>
    </row>
    <row r="24" spans="1:12" x14ac:dyDescent="0.25">
      <c r="B24" s="61" t="s">
        <v>51</v>
      </c>
      <c r="C24" s="61">
        <f>SUM(C9:C12,C4)</f>
        <v>1</v>
      </c>
      <c r="D24" s="61">
        <f>SUM(D9:D12,D4)</f>
        <v>1</v>
      </c>
      <c r="E24" s="61">
        <f>SUM(E9:E12,E4)</f>
        <v>1</v>
      </c>
      <c r="F24" s="61">
        <f>SUM(F9:F12,F4)</f>
        <v>1</v>
      </c>
      <c r="G24" s="61">
        <f>SUM(G9:G12,G4)</f>
        <v>1</v>
      </c>
      <c r="H24" s="61">
        <f>SUM(H9:H12,H4)</f>
        <v>1</v>
      </c>
      <c r="I24" s="61">
        <f>SUM(I9:I12,I4)</f>
        <v>1</v>
      </c>
    </row>
    <row r="25" spans="1:12" x14ac:dyDescent="0.25">
      <c r="B25" s="61" t="s">
        <v>50</v>
      </c>
      <c r="C25" s="61">
        <f>SUM(C5,C9,C13:C15)</f>
        <v>1</v>
      </c>
      <c r="D25" s="61">
        <f>SUM(D5,D9,D13:D15)</f>
        <v>1</v>
      </c>
      <c r="E25" s="61">
        <f>SUM(E5,E9,E13:E15)</f>
        <v>1</v>
      </c>
      <c r="F25" s="61">
        <f>SUM(F5,F9,F13:F15)</f>
        <v>1</v>
      </c>
      <c r="G25" s="61">
        <f>SUM(G5,G9,G13:G15)</f>
        <v>1</v>
      </c>
      <c r="H25" s="61">
        <f>SUM(H5,H9,H13:H15)</f>
        <v>1</v>
      </c>
      <c r="I25" s="61">
        <f>SUM(I5,I9,I13:I15)</f>
        <v>1</v>
      </c>
    </row>
    <row r="26" spans="1:12" x14ac:dyDescent="0.25">
      <c r="B26" s="61" t="s">
        <v>49</v>
      </c>
      <c r="C26" s="61">
        <f>SUM(C6,C10,C13,C16:C17)</f>
        <v>1</v>
      </c>
      <c r="D26" s="61">
        <f>SUM(D6,D10,D13,D16:D17)</f>
        <v>1</v>
      </c>
      <c r="E26" s="61">
        <f>SUM(E6,E10,E13,E16:E17)</f>
        <v>1</v>
      </c>
      <c r="F26" s="61">
        <f>SUM(F6,F10,F13,F16:F17)</f>
        <v>1</v>
      </c>
      <c r="G26" s="61">
        <f>SUM(G6,G10,G13,G16:G17)</f>
        <v>1</v>
      </c>
      <c r="H26" s="61">
        <f>SUM(H6,H10,H13,H16:H17)</f>
        <v>1</v>
      </c>
      <c r="I26" s="61">
        <f>SUM(I6,I10,I13,I16:I17)</f>
        <v>1</v>
      </c>
    </row>
    <row r="27" spans="1:12" x14ac:dyDescent="0.25">
      <c r="B27" s="61" t="s">
        <v>48</v>
      </c>
      <c r="C27" s="61">
        <f>SUM(C7,C11,C14,C16,C18)</f>
        <v>1</v>
      </c>
      <c r="D27" s="61">
        <f>SUM(D7,D11,D14,D16,D18)</f>
        <v>1</v>
      </c>
      <c r="E27" s="61">
        <f>SUM(E7,E11,E14,E16,E18)</f>
        <v>1</v>
      </c>
      <c r="F27" s="61">
        <f>SUM(F7,F11,F14,F16,F18)</f>
        <v>1</v>
      </c>
      <c r="G27" s="61">
        <f>SUM(G7,G11,G14,G16,G18)</f>
        <v>1</v>
      </c>
      <c r="H27" s="61">
        <f>SUM(H7,H11,H14,H16,H18)</f>
        <v>1</v>
      </c>
      <c r="I27" s="61">
        <f>SUM(I7,I11,I14,I16,I18)</f>
        <v>1</v>
      </c>
    </row>
    <row r="28" spans="1:12" x14ac:dyDescent="0.25">
      <c r="B28" s="61" t="s">
        <v>47</v>
      </c>
      <c r="C28" s="61">
        <f>SUM(C8,C12,C15,C17,C18)</f>
        <v>1</v>
      </c>
      <c r="D28" s="61">
        <f>SUM(D8,D12,D15,D17,D18)</f>
        <v>1</v>
      </c>
      <c r="E28" s="61">
        <f>SUM(E8,E12,E15,E17,E18)</f>
        <v>1</v>
      </c>
      <c r="F28" s="61">
        <f>SUM(F8,F12,F15,F17,F18)</f>
        <v>1</v>
      </c>
      <c r="G28" s="61">
        <f>SUM(G8,G12,G15,G17,G18)</f>
        <v>1</v>
      </c>
      <c r="H28" s="61">
        <f>SUM(H8,H12,H15,H17,H18)</f>
        <v>1</v>
      </c>
      <c r="I28" s="61">
        <f>SUM(I8,I12,I15,I17,I18)</f>
        <v>1</v>
      </c>
    </row>
  </sheetData>
  <mergeCells count="1">
    <mergeCell ref="D2:J2"/>
  </mergeCells>
  <pageMargins left="0.7" right="0.7" top="0.75" bottom="0.75" header="0.3" footer="0.3"/>
  <pageSetup scale="81"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BC4D5-FEEA-40B7-80EC-6647980C4281}">
  <dimension ref="A1:T58"/>
  <sheetViews>
    <sheetView tabSelected="1" zoomScaleNormal="100" workbookViewId="0">
      <selection activeCell="C35" sqref="C35"/>
    </sheetView>
  </sheetViews>
  <sheetFormatPr defaultRowHeight="15" x14ac:dyDescent="0.25"/>
  <cols>
    <col min="1" max="1" width="6.85546875" style="61" bestFit="1" customWidth="1"/>
    <col min="2" max="2" width="63" style="61" bestFit="1" customWidth="1"/>
    <col min="3" max="3" width="21.7109375" style="61" customWidth="1"/>
    <col min="4" max="4" width="21.85546875" style="61" bestFit="1" customWidth="1"/>
    <col min="5" max="5" width="21.42578125" style="61" bestFit="1" customWidth="1"/>
    <col min="6" max="6" width="20.85546875" style="61" customWidth="1"/>
    <col min="7" max="7" width="21.42578125" style="61" bestFit="1" customWidth="1"/>
    <col min="8" max="8" width="21.85546875" style="61" bestFit="1" customWidth="1"/>
    <col min="9" max="9" width="9.140625" style="61"/>
    <col min="10" max="10" width="14.28515625" style="61" bestFit="1" customWidth="1"/>
    <col min="11" max="11" width="15.7109375" style="61" bestFit="1" customWidth="1"/>
    <col min="12" max="12" width="19.28515625" style="61" bestFit="1" customWidth="1"/>
    <col min="13" max="16384" width="9.140625" style="61"/>
  </cols>
  <sheetData>
    <row r="1" spans="1:12" ht="18" x14ac:dyDescent="0.35">
      <c r="C1" s="61" t="s">
        <v>62</v>
      </c>
    </row>
    <row r="2" spans="1:12" x14ac:dyDescent="0.25">
      <c r="D2" s="67" t="s">
        <v>61</v>
      </c>
      <c r="E2" s="67"/>
      <c r="F2" s="67"/>
      <c r="G2" s="67"/>
      <c r="H2" s="67"/>
      <c r="I2" s="67"/>
      <c r="J2" s="67"/>
    </row>
    <row r="3" spans="1:12" x14ac:dyDescent="0.25">
      <c r="A3" s="61" t="s">
        <v>60</v>
      </c>
      <c r="B3" s="68" t="s">
        <v>59</v>
      </c>
      <c r="C3" s="61">
        <v>1</v>
      </c>
      <c r="D3" s="61">
        <v>2</v>
      </c>
      <c r="E3" s="61">
        <v>3</v>
      </c>
      <c r="F3" s="61">
        <v>4</v>
      </c>
      <c r="G3" s="61">
        <v>5</v>
      </c>
      <c r="H3" s="61">
        <v>6</v>
      </c>
      <c r="I3" s="61">
        <v>7</v>
      </c>
      <c r="J3" s="61" t="s">
        <v>58</v>
      </c>
      <c r="K3" s="61" t="s">
        <v>57</v>
      </c>
      <c r="L3" s="61" t="s">
        <v>56</v>
      </c>
    </row>
    <row r="4" spans="1:12" x14ac:dyDescent="0.25">
      <c r="A4" s="61">
        <v>1</v>
      </c>
      <c r="B4" s="61">
        <v>2</v>
      </c>
      <c r="C4" s="66">
        <v>1</v>
      </c>
      <c r="D4" s="66">
        <v>0</v>
      </c>
      <c r="E4" s="66">
        <v>0</v>
      </c>
      <c r="F4" s="66">
        <v>1</v>
      </c>
      <c r="G4" s="66">
        <v>0</v>
      </c>
      <c r="H4" s="66">
        <v>0</v>
      </c>
      <c r="I4" s="66">
        <v>0</v>
      </c>
      <c r="J4" s="65">
        <f>SUM(C4:I4)</f>
        <v>2</v>
      </c>
      <c r="K4" s="64">
        <f>1+L4</f>
        <v>2</v>
      </c>
      <c r="L4" s="64">
        <v>1</v>
      </c>
    </row>
    <row r="5" spans="1:12" x14ac:dyDescent="0.25">
      <c r="A5" s="61">
        <v>1</v>
      </c>
      <c r="B5" s="61">
        <v>3</v>
      </c>
      <c r="C5" s="66">
        <v>0</v>
      </c>
      <c r="D5" s="66">
        <v>0</v>
      </c>
      <c r="E5" s="66">
        <v>0</v>
      </c>
      <c r="F5" s="66">
        <v>0</v>
      </c>
      <c r="G5" s="66">
        <v>1</v>
      </c>
      <c r="H5" s="66">
        <v>0</v>
      </c>
      <c r="I5" s="66">
        <v>1</v>
      </c>
      <c r="J5" s="65">
        <f>SUM(C5:I5)</f>
        <v>2</v>
      </c>
      <c r="K5" s="64">
        <f>1+L5</f>
        <v>2</v>
      </c>
      <c r="L5" s="64">
        <v>1</v>
      </c>
    </row>
    <row r="6" spans="1:12" x14ac:dyDescent="0.25">
      <c r="A6" s="61">
        <v>1</v>
      </c>
      <c r="B6" s="61">
        <v>4</v>
      </c>
      <c r="C6" s="66">
        <v>0</v>
      </c>
      <c r="D6" s="66">
        <v>0</v>
      </c>
      <c r="E6" s="66">
        <v>1</v>
      </c>
      <c r="F6" s="66">
        <v>0</v>
      </c>
      <c r="G6" s="66">
        <v>0</v>
      </c>
      <c r="H6" s="66">
        <v>0</v>
      </c>
      <c r="I6" s="66">
        <v>0</v>
      </c>
      <c r="J6" s="65">
        <f>SUM(C6:I6)</f>
        <v>1</v>
      </c>
      <c r="K6" s="64">
        <f>1+L6</f>
        <v>1</v>
      </c>
      <c r="L6" s="64">
        <v>0</v>
      </c>
    </row>
    <row r="7" spans="1:12" x14ac:dyDescent="0.25">
      <c r="A7" s="61">
        <v>1</v>
      </c>
      <c r="B7" s="61">
        <v>5</v>
      </c>
      <c r="C7" s="66">
        <v>0</v>
      </c>
      <c r="D7" s="66">
        <v>0</v>
      </c>
      <c r="E7" s="66">
        <v>0</v>
      </c>
      <c r="F7" s="66">
        <v>0</v>
      </c>
      <c r="G7" s="66">
        <v>0</v>
      </c>
      <c r="H7" s="66">
        <v>1</v>
      </c>
      <c r="I7" s="66">
        <v>0</v>
      </c>
      <c r="J7" s="65">
        <f>SUM(C7:I7)</f>
        <v>1</v>
      </c>
      <c r="K7" s="64">
        <f>1+L7</f>
        <v>1</v>
      </c>
      <c r="L7" s="64">
        <v>0</v>
      </c>
    </row>
    <row r="8" spans="1:12" x14ac:dyDescent="0.25">
      <c r="A8" s="61">
        <v>1</v>
      </c>
      <c r="B8" s="61">
        <v>6</v>
      </c>
      <c r="C8" s="66">
        <v>0</v>
      </c>
      <c r="D8" s="66">
        <v>1</v>
      </c>
      <c r="E8" s="66">
        <v>0</v>
      </c>
      <c r="F8" s="66">
        <v>0</v>
      </c>
      <c r="G8" s="66">
        <v>0</v>
      </c>
      <c r="H8" s="66">
        <v>0</v>
      </c>
      <c r="I8" s="66">
        <v>0</v>
      </c>
      <c r="J8" s="65">
        <f>SUM(C8:I8)</f>
        <v>1</v>
      </c>
      <c r="K8" s="64">
        <f>1+L8</f>
        <v>1</v>
      </c>
      <c r="L8" s="64">
        <v>0</v>
      </c>
    </row>
    <row r="9" spans="1:12" x14ac:dyDescent="0.25">
      <c r="A9" s="61">
        <v>2</v>
      </c>
      <c r="B9" s="61">
        <v>3</v>
      </c>
      <c r="C9" s="66">
        <v>0</v>
      </c>
      <c r="D9" s="66">
        <v>1</v>
      </c>
      <c r="E9" s="66">
        <v>0</v>
      </c>
      <c r="F9" s="66">
        <v>0</v>
      </c>
      <c r="G9" s="66">
        <v>0</v>
      </c>
      <c r="H9" s="66">
        <v>1</v>
      </c>
      <c r="I9" s="66">
        <v>0</v>
      </c>
      <c r="J9" s="65">
        <f>SUM(C9:I9)</f>
        <v>2</v>
      </c>
      <c r="K9" s="64">
        <f>1+L9</f>
        <v>2</v>
      </c>
      <c r="L9" s="64">
        <v>1</v>
      </c>
    </row>
    <row r="10" spans="1:12" x14ac:dyDescent="0.25">
      <c r="A10" s="61">
        <v>2</v>
      </c>
      <c r="B10" s="61">
        <v>4</v>
      </c>
      <c r="C10" s="66">
        <v>0</v>
      </c>
      <c r="D10" s="66">
        <v>0</v>
      </c>
      <c r="E10" s="66">
        <v>0</v>
      </c>
      <c r="F10" s="66">
        <v>0</v>
      </c>
      <c r="G10" s="66">
        <v>1</v>
      </c>
      <c r="H10" s="66">
        <v>0</v>
      </c>
      <c r="I10" s="66">
        <v>0</v>
      </c>
      <c r="J10" s="65">
        <f>SUM(C10:I10)</f>
        <v>1</v>
      </c>
      <c r="K10" s="64">
        <f>1+L10</f>
        <v>1</v>
      </c>
      <c r="L10" s="64">
        <v>0</v>
      </c>
    </row>
    <row r="11" spans="1:12" x14ac:dyDescent="0.25">
      <c r="A11" s="61">
        <v>2</v>
      </c>
      <c r="B11" s="61">
        <v>5</v>
      </c>
      <c r="C11" s="66">
        <v>0</v>
      </c>
      <c r="D11" s="66">
        <v>0</v>
      </c>
      <c r="E11" s="66">
        <v>1</v>
      </c>
      <c r="F11" s="66">
        <v>0</v>
      </c>
      <c r="G11" s="66">
        <v>0</v>
      </c>
      <c r="H11" s="66">
        <v>0</v>
      </c>
      <c r="I11" s="66">
        <v>0</v>
      </c>
      <c r="J11" s="65">
        <f>SUM(C11:I11)</f>
        <v>1</v>
      </c>
      <c r="K11" s="64">
        <f>1+L11</f>
        <v>1</v>
      </c>
      <c r="L11" s="64">
        <v>0</v>
      </c>
    </row>
    <row r="12" spans="1:12" x14ac:dyDescent="0.25">
      <c r="A12" s="61">
        <v>2</v>
      </c>
      <c r="B12" s="61">
        <v>6</v>
      </c>
      <c r="C12" s="66">
        <v>0</v>
      </c>
      <c r="D12" s="66">
        <v>0</v>
      </c>
      <c r="E12" s="66">
        <v>0</v>
      </c>
      <c r="F12" s="66">
        <v>0</v>
      </c>
      <c r="G12" s="66">
        <v>0</v>
      </c>
      <c r="H12" s="66">
        <v>0</v>
      </c>
      <c r="I12" s="66">
        <v>1</v>
      </c>
      <c r="J12" s="65">
        <f>SUM(C12:I12)</f>
        <v>1</v>
      </c>
      <c r="K12" s="64">
        <f>1+L12</f>
        <v>1</v>
      </c>
      <c r="L12" s="64">
        <v>0</v>
      </c>
    </row>
    <row r="13" spans="1:12" x14ac:dyDescent="0.25">
      <c r="A13" s="61">
        <v>3</v>
      </c>
      <c r="B13" s="61">
        <v>4</v>
      </c>
      <c r="C13" s="66">
        <v>1</v>
      </c>
      <c r="D13" s="66">
        <v>0</v>
      </c>
      <c r="E13" s="66">
        <v>0</v>
      </c>
      <c r="F13" s="66">
        <v>0</v>
      </c>
      <c r="G13" s="66">
        <v>0</v>
      </c>
      <c r="H13" s="66">
        <v>0</v>
      </c>
      <c r="I13" s="66">
        <v>0</v>
      </c>
      <c r="J13" s="65">
        <f>SUM(C13:I13)</f>
        <v>1</v>
      </c>
      <c r="K13" s="64">
        <f>1+L13</f>
        <v>1</v>
      </c>
      <c r="L13" s="64">
        <v>0</v>
      </c>
    </row>
    <row r="14" spans="1:12" x14ac:dyDescent="0.25">
      <c r="A14" s="61">
        <v>3</v>
      </c>
      <c r="B14" s="61">
        <v>5</v>
      </c>
      <c r="C14" s="66">
        <v>0</v>
      </c>
      <c r="D14" s="66">
        <v>0</v>
      </c>
      <c r="E14" s="66">
        <v>0</v>
      </c>
      <c r="F14" s="66">
        <v>1</v>
      </c>
      <c r="G14" s="66">
        <v>0</v>
      </c>
      <c r="H14" s="66">
        <v>0</v>
      </c>
      <c r="I14" s="66">
        <v>0</v>
      </c>
      <c r="J14" s="65">
        <f>SUM(C14:I14)</f>
        <v>1</v>
      </c>
      <c r="K14" s="64">
        <f>1+L14</f>
        <v>1</v>
      </c>
      <c r="L14" s="64">
        <v>0</v>
      </c>
    </row>
    <row r="15" spans="1:12" x14ac:dyDescent="0.25">
      <c r="A15" s="61">
        <v>3</v>
      </c>
      <c r="B15" s="61">
        <v>6</v>
      </c>
      <c r="C15" s="66">
        <v>0</v>
      </c>
      <c r="D15" s="66">
        <v>0</v>
      </c>
      <c r="E15" s="66">
        <v>1</v>
      </c>
      <c r="F15" s="66">
        <v>0</v>
      </c>
      <c r="G15" s="66">
        <v>0</v>
      </c>
      <c r="H15" s="66">
        <v>0</v>
      </c>
      <c r="I15" s="66">
        <v>0</v>
      </c>
      <c r="J15" s="65">
        <f>SUM(C15:I15)</f>
        <v>1</v>
      </c>
      <c r="K15" s="64">
        <f>1+L15</f>
        <v>1</v>
      </c>
      <c r="L15" s="64">
        <v>0</v>
      </c>
    </row>
    <row r="16" spans="1:12" x14ac:dyDescent="0.25">
      <c r="A16" s="61">
        <v>4</v>
      </c>
      <c r="B16" s="61">
        <v>5</v>
      </c>
      <c r="C16" s="66">
        <v>0</v>
      </c>
      <c r="D16" s="66">
        <v>1</v>
      </c>
      <c r="E16" s="66">
        <v>0</v>
      </c>
      <c r="F16" s="66">
        <v>0</v>
      </c>
      <c r="G16" s="66">
        <v>0</v>
      </c>
      <c r="H16" s="66">
        <v>0</v>
      </c>
      <c r="I16" s="66">
        <v>1</v>
      </c>
      <c r="J16" s="65">
        <f>SUM(C16:I16)</f>
        <v>2</v>
      </c>
      <c r="K16" s="64">
        <f>1+L16</f>
        <v>2</v>
      </c>
      <c r="L16" s="64">
        <v>1</v>
      </c>
    </row>
    <row r="17" spans="1:12" x14ac:dyDescent="0.25">
      <c r="A17" s="61">
        <v>4</v>
      </c>
      <c r="B17" s="61">
        <v>6</v>
      </c>
      <c r="C17" s="66">
        <v>0</v>
      </c>
      <c r="D17" s="66">
        <v>0</v>
      </c>
      <c r="E17" s="66">
        <v>0</v>
      </c>
      <c r="F17" s="66">
        <v>1</v>
      </c>
      <c r="G17" s="66">
        <v>0</v>
      </c>
      <c r="H17" s="66">
        <v>1</v>
      </c>
      <c r="I17" s="66">
        <v>0</v>
      </c>
      <c r="J17" s="65">
        <f>SUM(C17:I17)</f>
        <v>2</v>
      </c>
      <c r="K17" s="64">
        <f>1+L17</f>
        <v>2</v>
      </c>
      <c r="L17" s="64">
        <v>1</v>
      </c>
    </row>
    <row r="18" spans="1:12" x14ac:dyDescent="0.25">
      <c r="A18" s="61">
        <v>5</v>
      </c>
      <c r="B18" s="61">
        <v>6</v>
      </c>
      <c r="C18" s="66">
        <v>1</v>
      </c>
      <c r="D18" s="66">
        <v>0</v>
      </c>
      <c r="E18" s="66">
        <v>0</v>
      </c>
      <c r="F18" s="66">
        <v>0</v>
      </c>
      <c r="G18" s="66">
        <v>1</v>
      </c>
      <c r="H18" s="66">
        <v>0</v>
      </c>
      <c r="I18" s="66">
        <v>0</v>
      </c>
      <c r="J18" s="65">
        <f>SUM(C18:I18)</f>
        <v>2</v>
      </c>
      <c r="K18" s="64">
        <f>1+L18</f>
        <v>2</v>
      </c>
      <c r="L18" s="64">
        <v>1</v>
      </c>
    </row>
    <row r="19" spans="1:12" s="63" customFormat="1" x14ac:dyDescent="0.25">
      <c r="B19" s="63" t="s">
        <v>55</v>
      </c>
      <c r="C19" s="71">
        <f>SUM(C4:C18)</f>
        <v>3</v>
      </c>
      <c r="D19" s="71">
        <f>SUM(D4:D18)</f>
        <v>3</v>
      </c>
      <c r="E19" s="71">
        <f>SUM(E4:E18)</f>
        <v>3</v>
      </c>
      <c r="F19" s="71">
        <f>SUM(F4:F18)</f>
        <v>3</v>
      </c>
      <c r="G19" s="71">
        <f>SUM(G4:G18)</f>
        <v>3</v>
      </c>
      <c r="H19" s="71">
        <f>SUM(H4:H18)</f>
        <v>3</v>
      </c>
      <c r="I19" s="71">
        <f>SUM(I4:I18)</f>
        <v>3</v>
      </c>
      <c r="K19" s="64"/>
      <c r="L19" s="64"/>
    </row>
    <row r="20" spans="1:12" s="63" customFormat="1" x14ac:dyDescent="0.25">
      <c r="B20" s="63" t="s">
        <v>54</v>
      </c>
      <c r="C20" s="71">
        <f>SUMPRODUCT(C4:C18,$L$4:$L$18)</f>
        <v>2</v>
      </c>
      <c r="D20" s="71">
        <f>SUMPRODUCT(D4:D18,$L$4:$L$18)</f>
        <v>2</v>
      </c>
      <c r="E20" s="71">
        <f>SUMPRODUCT(E4:E18,$L$4:$L$18)</f>
        <v>0</v>
      </c>
      <c r="F20" s="71">
        <f>SUMPRODUCT(F4:F18,$L$4:$L$18)</f>
        <v>2</v>
      </c>
      <c r="G20" s="71">
        <f>SUMPRODUCT(G4:G18,$L$4:$L$18)</f>
        <v>2</v>
      </c>
      <c r="H20" s="71">
        <f>SUMPRODUCT(H4:H18,$L$4:$L$18)</f>
        <v>2</v>
      </c>
      <c r="I20" s="71">
        <f>SUMPRODUCT(I4:I18,$L$4:$L$18)</f>
        <v>2</v>
      </c>
      <c r="K20" s="64"/>
      <c r="L20" s="64"/>
    </row>
    <row r="21" spans="1:12" x14ac:dyDescent="0.25">
      <c r="B21" s="61" t="s">
        <v>53</v>
      </c>
      <c r="C21" s="61">
        <v>0</v>
      </c>
      <c r="D21" s="61">
        <v>1</v>
      </c>
      <c r="E21" s="61">
        <v>2</v>
      </c>
      <c r="F21" s="61">
        <v>4</v>
      </c>
      <c r="G21" s="61">
        <v>8</v>
      </c>
      <c r="H21" s="61">
        <v>16</v>
      </c>
      <c r="I21" s="61">
        <v>32</v>
      </c>
      <c r="J21" s="62">
        <f>SUMPRODUCT(C20:I20,C21:I21)</f>
        <v>122</v>
      </c>
    </row>
    <row r="23" spans="1:12" x14ac:dyDescent="0.25">
      <c r="B23" s="61" t="s">
        <v>52</v>
      </c>
      <c r="C23" s="65">
        <f>SUM(C4:C8)</f>
        <v>1</v>
      </c>
      <c r="D23" s="65">
        <f>SUM(D4:D8)</f>
        <v>1</v>
      </c>
      <c r="E23" s="65">
        <f>SUM(E4:E8)</f>
        <v>1</v>
      </c>
      <c r="F23" s="65">
        <f>SUM(F4:F8)</f>
        <v>1</v>
      </c>
      <c r="G23" s="65">
        <f>SUM(G4:G8)</f>
        <v>1</v>
      </c>
      <c r="H23" s="65">
        <f>SUM(H4:H8)</f>
        <v>1</v>
      </c>
      <c r="I23" s="65">
        <f>SUM(I4:I8)</f>
        <v>1</v>
      </c>
    </row>
    <row r="24" spans="1:12" x14ac:dyDescent="0.25">
      <c r="B24" s="61" t="s">
        <v>51</v>
      </c>
      <c r="C24" s="65">
        <f>SUM(C9:C12,C4)</f>
        <v>1</v>
      </c>
      <c r="D24" s="65">
        <f>SUM(D9:D12,D4)</f>
        <v>1</v>
      </c>
      <c r="E24" s="65">
        <f>SUM(E9:E12,E4)</f>
        <v>1</v>
      </c>
      <c r="F24" s="65">
        <f>SUM(F9:F12,F4)</f>
        <v>1</v>
      </c>
      <c r="G24" s="65">
        <f>SUM(G9:G12,G4)</f>
        <v>1</v>
      </c>
      <c r="H24" s="65">
        <f>SUM(H9:H12,H4)</f>
        <v>1</v>
      </c>
      <c r="I24" s="65">
        <f>SUM(I9:I12,I4)</f>
        <v>1</v>
      </c>
    </row>
    <row r="25" spans="1:12" x14ac:dyDescent="0.25">
      <c r="B25" s="61" t="s">
        <v>50</v>
      </c>
      <c r="C25" s="65">
        <f>SUM(C5,C9,C13:C15)</f>
        <v>1</v>
      </c>
      <c r="D25" s="65">
        <f>SUM(D5,D9,D13:D15)</f>
        <v>1</v>
      </c>
      <c r="E25" s="65">
        <f>SUM(E5,E9,E13:E15)</f>
        <v>1</v>
      </c>
      <c r="F25" s="65">
        <f>SUM(F5,F9,F13:F15)</f>
        <v>1</v>
      </c>
      <c r="G25" s="65">
        <f>SUM(G5,G9,G13:G15)</f>
        <v>1</v>
      </c>
      <c r="H25" s="65">
        <f>SUM(H5,H9,H13:H15)</f>
        <v>1</v>
      </c>
      <c r="I25" s="65">
        <f>SUM(I5,I9,I13:I15)</f>
        <v>1</v>
      </c>
    </row>
    <row r="26" spans="1:12" x14ac:dyDescent="0.25">
      <c r="B26" s="61" t="s">
        <v>49</v>
      </c>
      <c r="C26" s="65">
        <f>SUM(C6,C10,C13,C16:C17)</f>
        <v>1</v>
      </c>
      <c r="D26" s="65">
        <f>SUM(D6,D10,D13,D16:D17)</f>
        <v>1</v>
      </c>
      <c r="E26" s="65">
        <f>SUM(E6,E10,E13,E16:E17)</f>
        <v>1</v>
      </c>
      <c r="F26" s="65">
        <f>SUM(F6,F10,F13,F16:F17)</f>
        <v>1</v>
      </c>
      <c r="G26" s="65">
        <f>SUM(G6,G10,G13,G16:G17)</f>
        <v>1</v>
      </c>
      <c r="H26" s="65">
        <f>SUM(H6,H10,H13,H16:H17)</f>
        <v>1</v>
      </c>
      <c r="I26" s="65">
        <f>SUM(I6,I10,I13,I16:I17)</f>
        <v>1</v>
      </c>
    </row>
    <row r="27" spans="1:12" x14ac:dyDescent="0.25">
      <c r="B27" s="61" t="s">
        <v>48</v>
      </c>
      <c r="C27" s="65">
        <f>SUM(C7,C11,C14,C16,C18)</f>
        <v>1</v>
      </c>
      <c r="D27" s="65">
        <f>SUM(D7,D11,D14,D16,D18)</f>
        <v>1</v>
      </c>
      <c r="E27" s="65">
        <f>SUM(E7,E11,E14,E16,E18)</f>
        <v>1</v>
      </c>
      <c r="F27" s="65">
        <f>SUM(F7,F11,F14,F16,F18)</f>
        <v>1</v>
      </c>
      <c r="G27" s="65">
        <f>SUM(G7,G11,G14,G16,G18)</f>
        <v>1</v>
      </c>
      <c r="H27" s="65">
        <f>SUM(H7,H11,H14,H16,H18)</f>
        <v>1</v>
      </c>
      <c r="I27" s="65">
        <f>SUM(I7,I11,I14,I16,I18)</f>
        <v>1</v>
      </c>
    </row>
    <row r="28" spans="1:12" x14ac:dyDescent="0.25">
      <c r="B28" s="61" t="s">
        <v>47</v>
      </c>
      <c r="C28" s="65">
        <f>SUM(C8,C12,C15,C17,C18)</f>
        <v>1</v>
      </c>
      <c r="D28" s="65">
        <f>SUM(D8,D12,D15,D17,D18)</f>
        <v>1</v>
      </c>
      <c r="E28" s="65">
        <f>SUM(E8,E12,E15,E17,E18)</f>
        <v>1</v>
      </c>
      <c r="F28" s="65">
        <f>SUM(F8,F12,F15,F17,F18)</f>
        <v>1</v>
      </c>
      <c r="G28" s="65">
        <f>SUM(G8,G12,G15,G17,G18)</f>
        <v>1</v>
      </c>
      <c r="H28" s="65">
        <f>SUM(H8,H12,H15,H17,H18)</f>
        <v>1</v>
      </c>
      <c r="I28" s="65">
        <f>SUM(I8,I12,I15,I17,I18)</f>
        <v>1</v>
      </c>
    </row>
    <row r="30" spans="1:12" x14ac:dyDescent="0.25">
      <c r="B30" s="70" t="s">
        <v>93</v>
      </c>
    </row>
    <row r="31" spans="1:12" ht="18" x14ac:dyDescent="0.35">
      <c r="B31" s="69" t="s">
        <v>92</v>
      </c>
      <c r="D31" s="61" t="s">
        <v>91</v>
      </c>
      <c r="G31" s="61" t="s">
        <v>90</v>
      </c>
    </row>
    <row r="32" spans="1:12" x14ac:dyDescent="0.25">
      <c r="B32" s="69"/>
    </row>
    <row r="33" spans="1:20" ht="18" x14ac:dyDescent="0.35">
      <c r="B33" s="69" t="s">
        <v>89</v>
      </c>
      <c r="D33" s="61" t="s">
        <v>88</v>
      </c>
    </row>
    <row r="34" spans="1:20" x14ac:dyDescent="0.25">
      <c r="B34" s="61">
        <f>F14+H14</f>
        <v>1</v>
      </c>
    </row>
    <row r="36" spans="1:20" ht="18" x14ac:dyDescent="0.35">
      <c r="B36" s="61" t="s">
        <v>87</v>
      </c>
      <c r="D36" s="61" t="s">
        <v>86</v>
      </c>
      <c r="F36" s="61" t="s">
        <v>85</v>
      </c>
      <c r="H36" s="61" t="s">
        <v>84</v>
      </c>
      <c r="J36" s="61" t="s">
        <v>83</v>
      </c>
      <c r="L36" s="61" t="s">
        <v>82</v>
      </c>
      <c r="P36" s="61" t="s">
        <v>81</v>
      </c>
      <c r="T36" s="61" t="s">
        <v>80</v>
      </c>
    </row>
    <row r="37" spans="1:20" x14ac:dyDescent="0.25">
      <c r="C37" s="61" t="s">
        <v>79</v>
      </c>
      <c r="D37" s="61" t="s">
        <v>78</v>
      </c>
      <c r="E37" s="61" t="s">
        <v>77</v>
      </c>
      <c r="F37" s="61" t="s">
        <v>76</v>
      </c>
      <c r="G37" s="61" t="s">
        <v>75</v>
      </c>
      <c r="H37" s="61" t="s">
        <v>74</v>
      </c>
      <c r="I37" s="61" t="s">
        <v>73</v>
      </c>
    </row>
    <row r="38" spans="1:20" x14ac:dyDescent="0.25">
      <c r="B38" s="61" t="s">
        <v>72</v>
      </c>
      <c r="C38" s="65">
        <v>0</v>
      </c>
      <c r="D38" s="65">
        <f>SUM($C$9:C9)</f>
        <v>0</v>
      </c>
      <c r="E38" s="65">
        <f>SUM($C$9:D9)</f>
        <v>1</v>
      </c>
      <c r="F38" s="65">
        <f>SUM($C$9:E9)</f>
        <v>1</v>
      </c>
      <c r="G38" s="65">
        <f>SUM($C$9:F9)</f>
        <v>1</v>
      </c>
      <c r="H38" s="65">
        <f>SUM($C$9:G9)</f>
        <v>1</v>
      </c>
      <c r="I38" s="65">
        <f>SUM($C$9:H9)</f>
        <v>2</v>
      </c>
    </row>
    <row r="40" spans="1:20" ht="18" x14ac:dyDescent="0.35">
      <c r="B40" s="61" t="s">
        <v>71</v>
      </c>
      <c r="C40" s="61" t="s">
        <v>70</v>
      </c>
    </row>
    <row r="42" spans="1:20" x14ac:dyDescent="0.25">
      <c r="B42" s="61" t="s">
        <v>69</v>
      </c>
    </row>
    <row r="43" spans="1:20" x14ac:dyDescent="0.25">
      <c r="A43" s="68" t="s">
        <v>60</v>
      </c>
      <c r="B43" s="68" t="s">
        <v>59</v>
      </c>
      <c r="C43" s="61" t="s">
        <v>68</v>
      </c>
      <c r="D43" s="61" t="s">
        <v>67</v>
      </c>
      <c r="E43" s="61" t="s">
        <v>66</v>
      </c>
      <c r="F43" s="61" t="s">
        <v>65</v>
      </c>
      <c r="G43" s="61" t="s">
        <v>64</v>
      </c>
      <c r="H43" s="61" t="s">
        <v>63</v>
      </c>
    </row>
    <row r="44" spans="1:20" x14ac:dyDescent="0.25">
      <c r="A44" s="61">
        <v>1</v>
      </c>
      <c r="B44" s="61">
        <v>2</v>
      </c>
      <c r="C44" s="65">
        <f>SUM(C4:D4)</f>
        <v>1</v>
      </c>
      <c r="D44" s="65">
        <f>SUM(D4:E4)</f>
        <v>0</v>
      </c>
      <c r="E44" s="65">
        <f>SUM(E4:F4)</f>
        <v>1</v>
      </c>
      <c r="F44" s="65">
        <f>SUM(F4:G4)</f>
        <v>1</v>
      </c>
      <c r="G44" s="65">
        <f>SUM(G4:H4)</f>
        <v>0</v>
      </c>
      <c r="H44" s="65">
        <f>SUM(H4:I4)</f>
        <v>0</v>
      </c>
    </row>
    <row r="45" spans="1:20" x14ac:dyDescent="0.25">
      <c r="A45" s="61">
        <v>1</v>
      </c>
      <c r="B45" s="61">
        <v>3</v>
      </c>
      <c r="C45" s="65">
        <f>SUM(C5:D5)</f>
        <v>0</v>
      </c>
      <c r="D45" s="65">
        <f>SUM(D5:E5)</f>
        <v>0</v>
      </c>
      <c r="E45" s="65">
        <f>SUM(E5:F5)</f>
        <v>0</v>
      </c>
      <c r="F45" s="65">
        <f>SUM(F5:G5)</f>
        <v>1</v>
      </c>
      <c r="G45" s="65">
        <f>SUM(G5:H5)</f>
        <v>1</v>
      </c>
      <c r="H45" s="65">
        <f>SUM(H5:I5)</f>
        <v>1</v>
      </c>
    </row>
    <row r="46" spans="1:20" x14ac:dyDescent="0.25">
      <c r="A46" s="61">
        <v>1</v>
      </c>
      <c r="B46" s="61">
        <v>4</v>
      </c>
      <c r="C46" s="65">
        <f>SUM(C6:D6)</f>
        <v>0</v>
      </c>
      <c r="D46" s="65">
        <f>SUM(D6:E6)</f>
        <v>1</v>
      </c>
      <c r="E46" s="65">
        <f>SUM(E6:F6)</f>
        <v>1</v>
      </c>
      <c r="F46" s="65">
        <f>SUM(F6:G6)</f>
        <v>0</v>
      </c>
      <c r="G46" s="65">
        <f>SUM(G6:H6)</f>
        <v>0</v>
      </c>
      <c r="H46" s="65">
        <f>SUM(H6:I6)</f>
        <v>0</v>
      </c>
    </row>
    <row r="47" spans="1:20" x14ac:dyDescent="0.25">
      <c r="A47" s="61">
        <v>1</v>
      </c>
      <c r="B47" s="61">
        <v>5</v>
      </c>
      <c r="C47" s="65">
        <f>SUM(C7:D7)</f>
        <v>0</v>
      </c>
      <c r="D47" s="65">
        <f>SUM(D7:E7)</f>
        <v>0</v>
      </c>
      <c r="E47" s="65">
        <f>SUM(E7:F7)</f>
        <v>0</v>
      </c>
      <c r="F47" s="65">
        <f>SUM(F7:G7)</f>
        <v>0</v>
      </c>
      <c r="G47" s="65">
        <f>SUM(G7:H7)</f>
        <v>1</v>
      </c>
      <c r="H47" s="65">
        <f>SUM(H7:I7)</f>
        <v>1</v>
      </c>
    </row>
    <row r="48" spans="1:20" x14ac:dyDescent="0.25">
      <c r="A48" s="61">
        <v>1</v>
      </c>
      <c r="B48" s="61">
        <v>6</v>
      </c>
      <c r="C48" s="65">
        <f>SUM(C8:D8)</f>
        <v>1</v>
      </c>
      <c r="D48" s="65">
        <f>SUM(D8:E8)</f>
        <v>1</v>
      </c>
      <c r="E48" s="65">
        <f>SUM(E8:F8)</f>
        <v>0</v>
      </c>
      <c r="F48" s="65">
        <f>SUM(F8:G8)</f>
        <v>0</v>
      </c>
      <c r="G48" s="65">
        <f>SUM(G8:H8)</f>
        <v>0</v>
      </c>
      <c r="H48" s="65">
        <f>SUM(H8:I8)</f>
        <v>0</v>
      </c>
    </row>
    <row r="49" spans="1:8" x14ac:dyDescent="0.25">
      <c r="A49" s="61">
        <v>2</v>
      </c>
      <c r="B49" s="61">
        <v>3</v>
      </c>
      <c r="C49" s="65">
        <f>SUM(C9:D9)</f>
        <v>1</v>
      </c>
      <c r="D49" s="65">
        <f>SUM(D9:E9)</f>
        <v>1</v>
      </c>
      <c r="E49" s="65">
        <f>SUM(E9:F9)</f>
        <v>0</v>
      </c>
      <c r="F49" s="65">
        <f>SUM(F9:G9)</f>
        <v>0</v>
      </c>
      <c r="G49" s="65">
        <f>SUM(G9:H9)</f>
        <v>1</v>
      </c>
      <c r="H49" s="65">
        <f>SUM(H9:I9)</f>
        <v>1</v>
      </c>
    </row>
    <row r="50" spans="1:8" x14ac:dyDescent="0.25">
      <c r="A50" s="61">
        <v>2</v>
      </c>
      <c r="B50" s="61">
        <v>4</v>
      </c>
      <c r="C50" s="65">
        <f>SUM(C10:D10)</f>
        <v>0</v>
      </c>
      <c r="D50" s="65">
        <f>SUM(D10:E10)</f>
        <v>0</v>
      </c>
      <c r="E50" s="65">
        <f>SUM(E10:F10)</f>
        <v>0</v>
      </c>
      <c r="F50" s="65">
        <f>SUM(F10:G10)</f>
        <v>1</v>
      </c>
      <c r="G50" s="65">
        <f>SUM(G10:H10)</f>
        <v>1</v>
      </c>
      <c r="H50" s="65">
        <f>SUM(H10:I10)</f>
        <v>0</v>
      </c>
    </row>
    <row r="51" spans="1:8" x14ac:dyDescent="0.25">
      <c r="A51" s="61">
        <v>2</v>
      </c>
      <c r="B51" s="61">
        <v>5</v>
      </c>
      <c r="C51" s="65">
        <f>SUM(C11:D11)</f>
        <v>0</v>
      </c>
      <c r="D51" s="65">
        <f>SUM(D11:E11)</f>
        <v>1</v>
      </c>
      <c r="E51" s="65">
        <f>SUM(E11:F11)</f>
        <v>1</v>
      </c>
      <c r="F51" s="65">
        <f>SUM(F11:G11)</f>
        <v>0</v>
      </c>
      <c r="G51" s="65">
        <f>SUM(G11:H11)</f>
        <v>0</v>
      </c>
      <c r="H51" s="65">
        <f>SUM(H11:I11)</f>
        <v>0</v>
      </c>
    </row>
    <row r="52" spans="1:8" x14ac:dyDescent="0.25">
      <c r="A52" s="61">
        <v>2</v>
      </c>
      <c r="B52" s="61">
        <v>6</v>
      </c>
      <c r="C52" s="65">
        <f>SUM(C12:D12)</f>
        <v>0</v>
      </c>
      <c r="D52" s="65">
        <f>SUM(D12:E12)</f>
        <v>0</v>
      </c>
      <c r="E52" s="65">
        <f>SUM(E12:F12)</f>
        <v>0</v>
      </c>
      <c r="F52" s="65">
        <f>SUM(F12:G12)</f>
        <v>0</v>
      </c>
      <c r="G52" s="65">
        <f>SUM(G12:H12)</f>
        <v>0</v>
      </c>
      <c r="H52" s="65">
        <f>SUM(H12:I12)</f>
        <v>1</v>
      </c>
    </row>
    <row r="53" spans="1:8" x14ac:dyDescent="0.25">
      <c r="A53" s="61">
        <v>3</v>
      </c>
      <c r="B53" s="61">
        <v>4</v>
      </c>
      <c r="C53" s="65">
        <f>SUM(C13:D13)</f>
        <v>1</v>
      </c>
      <c r="D53" s="65">
        <f>SUM(D13:E13)</f>
        <v>0</v>
      </c>
      <c r="E53" s="65">
        <f>SUM(E13:F13)</f>
        <v>0</v>
      </c>
      <c r="F53" s="65">
        <f>SUM(F13:G13)</f>
        <v>0</v>
      </c>
      <c r="G53" s="65">
        <f>SUM(G13:H13)</f>
        <v>0</v>
      </c>
      <c r="H53" s="65">
        <f>SUM(H13:I13)</f>
        <v>0</v>
      </c>
    </row>
    <row r="54" spans="1:8" x14ac:dyDescent="0.25">
      <c r="A54" s="61">
        <v>3</v>
      </c>
      <c r="B54" s="61">
        <v>5</v>
      </c>
      <c r="C54" s="65">
        <f>SUM(C14:D14)</f>
        <v>0</v>
      </c>
      <c r="D54" s="65">
        <f>SUM(D14:E14)</f>
        <v>0</v>
      </c>
      <c r="E54" s="65">
        <f>SUM(E14:F14)</f>
        <v>1</v>
      </c>
      <c r="F54" s="65">
        <f>SUM(F14:G14)</f>
        <v>1</v>
      </c>
      <c r="G54" s="65">
        <f>SUM(G14:H14)</f>
        <v>0</v>
      </c>
      <c r="H54" s="65">
        <f>SUM(H14:I14)</f>
        <v>0</v>
      </c>
    </row>
    <row r="55" spans="1:8" x14ac:dyDescent="0.25">
      <c r="A55" s="61">
        <v>3</v>
      </c>
      <c r="B55" s="61">
        <v>6</v>
      </c>
      <c r="C55" s="65">
        <f>SUM(C15:D15)</f>
        <v>0</v>
      </c>
      <c r="D55" s="65">
        <f>SUM(D15:E15)</f>
        <v>1</v>
      </c>
      <c r="E55" s="65">
        <f>SUM(E15:F15)</f>
        <v>1</v>
      </c>
      <c r="F55" s="65">
        <f>SUM(F15:G15)</f>
        <v>0</v>
      </c>
      <c r="G55" s="65">
        <f>SUM(G15:H15)</f>
        <v>0</v>
      </c>
      <c r="H55" s="65">
        <f>SUM(H15:I15)</f>
        <v>0</v>
      </c>
    </row>
    <row r="56" spans="1:8" x14ac:dyDescent="0.25">
      <c r="A56" s="61">
        <v>4</v>
      </c>
      <c r="B56" s="61">
        <v>5</v>
      </c>
      <c r="C56" s="65">
        <f>SUM(C16:D16)</f>
        <v>1</v>
      </c>
      <c r="D56" s="65">
        <f>SUM(D16:E16)</f>
        <v>1</v>
      </c>
      <c r="E56" s="65">
        <f>SUM(E16:F16)</f>
        <v>0</v>
      </c>
      <c r="F56" s="65">
        <f>SUM(F16:G16)</f>
        <v>0</v>
      </c>
      <c r="G56" s="65">
        <f>SUM(G16:H16)</f>
        <v>0</v>
      </c>
      <c r="H56" s="65">
        <f>SUM(H16:I16)</f>
        <v>1</v>
      </c>
    </row>
    <row r="57" spans="1:8" x14ac:dyDescent="0.25">
      <c r="A57" s="61">
        <v>4</v>
      </c>
      <c r="B57" s="61">
        <v>6</v>
      </c>
      <c r="C57" s="65">
        <f>SUM(C17:D17)</f>
        <v>0</v>
      </c>
      <c r="D57" s="65">
        <f>SUM(D17:E17)</f>
        <v>0</v>
      </c>
      <c r="E57" s="65">
        <f>SUM(E17:F17)</f>
        <v>1</v>
      </c>
      <c r="F57" s="65">
        <f>SUM(F17:G17)</f>
        <v>1</v>
      </c>
      <c r="G57" s="65">
        <f>SUM(G17:H17)</f>
        <v>1</v>
      </c>
      <c r="H57" s="65">
        <f>SUM(H17:I17)</f>
        <v>1</v>
      </c>
    </row>
    <row r="58" spans="1:8" x14ac:dyDescent="0.25">
      <c r="A58" s="61">
        <v>5</v>
      </c>
      <c r="B58" s="61">
        <v>6</v>
      </c>
      <c r="C58" s="65">
        <f>SUM(C18:D18)</f>
        <v>1</v>
      </c>
      <c r="D58" s="65">
        <f>SUM(D18:E18)</f>
        <v>0</v>
      </c>
      <c r="E58" s="65">
        <f>SUM(E18:F18)</f>
        <v>0</v>
      </c>
      <c r="F58" s="65">
        <f>SUM(F18:G18)</f>
        <v>1</v>
      </c>
      <c r="G58" s="65">
        <f>SUM(G18:H18)</f>
        <v>1</v>
      </c>
      <c r="H58" s="65">
        <f>SUM(H18:I18)</f>
        <v>0</v>
      </c>
    </row>
  </sheetData>
  <mergeCells count="1">
    <mergeCell ref="D2:J2"/>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Mall</vt:lpstr>
      <vt:lpstr>LouisvilleSlugger</vt:lpstr>
      <vt:lpstr>LetterCo-integer</vt:lpstr>
      <vt:lpstr>LetterCo-continuous</vt:lpstr>
      <vt:lpstr>LetterCo-partC</vt:lpstr>
      <vt:lpstr>SportScheduleBase</vt:lpstr>
      <vt:lpstr>SportScheduleAdditional</vt:lpstr>
      <vt:lpstr>SportScheduleBase!Print_Area</vt:lpstr>
    </vt:vector>
  </TitlesOfParts>
  <Company>University of Iowa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Jeff Ohlmann</cp:lastModifiedBy>
  <cp:lastPrinted>2012-02-14T20:43:23Z</cp:lastPrinted>
  <dcterms:created xsi:type="dcterms:W3CDTF">2004-02-01T20:12:33Z</dcterms:created>
  <dcterms:modified xsi:type="dcterms:W3CDTF">2018-10-07T20:23:40Z</dcterms:modified>
</cp:coreProperties>
</file>