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lmann\Dropbox\_OSM_Fall2018\Exams\ExamIII\Solution\"/>
    </mc:Choice>
  </mc:AlternateContent>
  <bookViews>
    <workbookView xWindow="0" yWindow="0" windowWidth="12930" windowHeight="4065"/>
  </bookViews>
  <sheets>
    <sheet name="Data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Data!$C$42:$C$43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c7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p7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ir7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vg" localSheetId="0" hidden="1">0.0001</definedName>
    <definedName name="solver_dia" localSheetId="0" hidden="1">5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_ob7" localSheetId="0" hidden="1">0</definedName>
    <definedName name="solver_lhs1" localSheetId="0" hidden="1">Data!$C$38</definedName>
    <definedName name="solver_lhs2" localSheetId="0" hidden="1">Data!$C$38</definedName>
    <definedName name="solver_lhs3" localSheetId="0" hidden="1">Data!$C$42</definedName>
    <definedName name="solver_lhs4" localSheetId="0" hidden="1">Data!$C$37</definedName>
    <definedName name="solver_lhs5" localSheetId="0" hidden="1">Data!$C$47</definedName>
    <definedName name="solver_lhs6" localSheetId="0" hidden="1">Data!$C$42:$C$43</definedName>
    <definedName name="solver_lhs7" localSheetId="0" hidden="1">Data!$C$43</definedName>
    <definedName name="solver_lin" localSheetId="0" hidden="1">1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tr" localSheetId="0" hidden="1">0</definedName>
    <definedName name="solver_ntri" hidden="1">1000</definedName>
    <definedName name="solver_num" localSheetId="0" hidden="1">7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Data!$C$52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2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co5" localSheetId="0" hidden="1">0</definedName>
    <definedName name="solver_reco6" localSheetId="0" hidden="1">0</definedName>
    <definedName name="solver_reco7" localSheetId="0" hidden="1">0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ep" localSheetId="0" hidden="1">0</definedName>
    <definedName name="solver_rhs1" localSheetId="0" hidden="1">Data!$C$40</definedName>
    <definedName name="solver_rhs2" localSheetId="0" hidden="1">Data!$C$39</definedName>
    <definedName name="solver_rhs3" localSheetId="0" hidden="1">Data!$C$44</definedName>
    <definedName name="solver_rhs4" localSheetId="0" hidden="1">Data!$C$50</definedName>
    <definedName name="solver_rhs5" localSheetId="0" hidden="1">Data!$C$48</definedName>
    <definedName name="solver_rhs6" localSheetId="0" hidden="1">0</definedName>
    <definedName name="solver_rhs7" localSheetId="0" hidden="1">Data!$C$45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c6" localSheetId="0" hidden="1">1</definedName>
    <definedName name="solver_rxc7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userid" localSheetId="0" hidden="1">244681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4" i="1" l="1"/>
  <c r="C45" i="1" l="1"/>
  <c r="F3" i="1" l="1"/>
  <c r="G3" i="1"/>
  <c r="F4" i="1"/>
  <c r="G4" i="1"/>
  <c r="F5" i="1"/>
  <c r="G5" i="1"/>
  <c r="F6" i="1"/>
  <c r="G6" i="1"/>
  <c r="G2" i="1"/>
  <c r="F2" i="1"/>
  <c r="E9" i="1"/>
  <c r="E8" i="1"/>
  <c r="C9" i="1"/>
  <c r="C8" i="1"/>
  <c r="C37" i="1" l="1"/>
  <c r="C36" i="1"/>
  <c r="C38" i="1" l="1"/>
  <c r="C50" i="1" s="1"/>
  <c r="C47" i="1"/>
  <c r="C52" i="1"/>
  <c r="C48" i="1" l="1"/>
</calcChain>
</file>

<file path=xl/sharedStrings.xml><?xml version="1.0" encoding="utf-8"?>
<sst xmlns="http://schemas.openxmlformats.org/spreadsheetml/2006/main" count="21" uniqueCount="21">
  <si>
    <t>Year</t>
  </si>
  <si>
    <t>Out-of-State Tuition ($/Student)</t>
  </si>
  <si>
    <t>In-State Tuition ($/Student)</t>
  </si>
  <si>
    <t>Minimum 1st Year Class Size</t>
  </si>
  <si>
    <t>Maximum 1st Year Class Size</t>
  </si>
  <si>
    <t>Total 1st Year Class Size</t>
  </si>
  <si>
    <t>In-State Tuition</t>
  </si>
  <si>
    <t>Out-of-State Tuition</t>
  </si>
  <si>
    <t>Y-Intercept</t>
  </si>
  <si>
    <t>Slope</t>
  </si>
  <si>
    <t>Average SAT</t>
  </si>
  <si>
    <t xml:space="preserve">1st Year Class Avg SAT </t>
  </si>
  <si>
    <t>Class Avg SAT Threshold</t>
  </si>
  <si>
    <t>Max # of Out-of-State Students</t>
  </si>
  <si>
    <t>1st Year Class Revenue</t>
  </si>
  <si>
    <t>In-State Tuition Threshold</t>
  </si>
  <si>
    <t>Out-of-State Tuition Threshod</t>
  </si>
  <si>
    <t>1st Year Out-of-State Enrollment (Students)</t>
  </si>
  <si>
    <t>1st Year In-State Enrollment (Students)</t>
  </si>
  <si>
    <t>In-State Enrollment</t>
  </si>
  <si>
    <t>Out-of-State 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</si>
</sst>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1" fontId="0" fillId="0" borderId="0" xfId="0" applyNumberFormat="1"/>
    <xf numFmtId="3" fontId="0" fillId="4" borderId="0" xfId="0" applyNumberFormat="1" applyFill="1"/>
    <xf numFmtId="1" fontId="0" fillId="4" borderId="0" xfId="0" applyNumberFormat="1" applyFill="1"/>
    <xf numFmtId="164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3" borderId="0" xfId="0" applyNumberForma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In-State Enrollment vs. In-State</a:t>
            </a:r>
            <a:r>
              <a:rPr lang="en-US" baseline="0"/>
              <a:t> Tuition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Data!$C$2:$C$6</c:f>
              <c:numCache>
                <c:formatCode>"$"#,##0</c:formatCode>
                <c:ptCount val="5"/>
                <c:pt idx="0">
                  <c:v>7619</c:v>
                </c:pt>
                <c:pt idx="1">
                  <c:v>7847</c:v>
                </c:pt>
                <c:pt idx="2">
                  <c:v>7900</c:v>
                </c:pt>
                <c:pt idx="3">
                  <c:v>8325</c:v>
                </c:pt>
                <c:pt idx="4">
                  <c:v>8325</c:v>
                </c:pt>
              </c:numCache>
            </c:numRef>
          </c:xVal>
          <c:yVal>
            <c:numRef>
              <c:f>Data!$B$2:$B$6</c:f>
              <c:numCache>
                <c:formatCode>General</c:formatCode>
                <c:ptCount val="5"/>
                <c:pt idx="0">
                  <c:v>992</c:v>
                </c:pt>
                <c:pt idx="1">
                  <c:v>992</c:v>
                </c:pt>
                <c:pt idx="2">
                  <c:v>996</c:v>
                </c:pt>
                <c:pt idx="3">
                  <c:v>965</c:v>
                </c:pt>
                <c:pt idx="4">
                  <c:v>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B-4370-9793-896BC025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37368"/>
        <c:axId val="462938024"/>
      </c:scatterChart>
      <c:valAx>
        <c:axId val="46293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38024"/>
        <c:crosses val="autoZero"/>
        <c:crossBetween val="midCat"/>
      </c:valAx>
      <c:valAx>
        <c:axId val="46293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3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Out-of-State</a:t>
            </a:r>
            <a:r>
              <a:rPr lang="en-US" baseline="0"/>
              <a:t> Enrollment vs. Out-of-State Tuition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01268591426071"/>
                  <c:y val="0.11056831437736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Data!$E$2:$E$6</c:f>
              <c:numCache>
                <c:formatCode>"$"#,##0</c:formatCode>
                <c:ptCount val="5"/>
                <c:pt idx="0">
                  <c:v>22823</c:v>
                </c:pt>
                <c:pt idx="1">
                  <c:v>24192</c:v>
                </c:pt>
                <c:pt idx="2">
                  <c:v>25643</c:v>
                </c:pt>
                <c:pt idx="3">
                  <c:v>27182</c:v>
                </c:pt>
                <c:pt idx="4">
                  <c:v>28813</c:v>
                </c:pt>
              </c:numCache>
            </c:numRef>
          </c:xVal>
          <c:yVal>
            <c:numRef>
              <c:f>Data!$D$2:$D$6</c:f>
              <c:numCache>
                <c:formatCode>General</c:formatCode>
                <c:ptCount val="5"/>
                <c:pt idx="0">
                  <c:v>457</c:v>
                </c:pt>
                <c:pt idx="1">
                  <c:v>411</c:v>
                </c:pt>
                <c:pt idx="2">
                  <c:v>410</c:v>
                </c:pt>
                <c:pt idx="3">
                  <c:v>392</c:v>
                </c:pt>
                <c:pt idx="4">
                  <c:v>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F-4A3F-AA51-8EAB17A61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40656"/>
        <c:axId val="462541312"/>
      </c:scatterChart>
      <c:valAx>
        <c:axId val="462540656"/>
        <c:scaling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41312"/>
        <c:crosses val="autoZero"/>
        <c:crossBetween val="midCat"/>
      </c:valAx>
      <c:valAx>
        <c:axId val="4625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4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285748</xdr:colOff>
      <xdr:row>9</xdr:row>
      <xdr:rowOff>92868</xdr:rowOff>
    </xdr:from>
    <xdr:to>
      <xdr:col>3</xdr:col>
      <xdr:colOff>1952625</xdr:colOff>
      <xdr:row>28</xdr:row>
      <xdr:rowOff>178594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11905</xdr:colOff>
      <xdr:row>9</xdr:row>
      <xdr:rowOff>164305</xdr:rowOff>
    </xdr:from>
    <xdr:to>
      <xdr:col>9</xdr:col>
      <xdr:colOff>595312</xdr:colOff>
      <xdr:row>28</xdr:row>
      <xdr:rowOff>59530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zoomScaleNormal="100" workbookViewId="0">
      <selection activeCell="D9" sqref="D9"/>
    </sheetView>
  </sheetViews>
  <sheetFormatPr defaultRowHeight="15" x14ac:dyDescent="0.25"/>
  <cols>
    <col min="2" max="2" width="40" bestFit="1" customWidth="1"/>
    <col min="3" max="3" width="28.5703125" bestFit="1" customWidth="1"/>
    <col min="4" max="4" width="44.28515625" bestFit="1" customWidth="1"/>
    <col min="5" max="6" width="32.85546875" bestFit="1" customWidth="1"/>
  </cols>
  <sheetData>
    <row r="1" spans="1:7" x14ac:dyDescent="0.25">
      <c r="A1" t="s">
        <v>0</v>
      </c>
      <c r="B1" t="s">
        <v>18</v>
      </c>
      <c r="C1" t="s">
        <v>2</v>
      </c>
      <c r="D1" t="s">
        <v>17</v>
      </c>
      <c r="E1" t="s">
        <v>1</v>
      </c>
    </row>
    <row r="2" spans="1:7" x14ac:dyDescent="0.25">
      <c r="A2">
        <v>2012</v>
      </c>
      <c r="B2">
        <v>992</v>
      </c>
      <c r="C2" s="5">
        <v>7619</v>
      </c>
      <c r="D2">
        <v>457</v>
      </c>
      <c r="E2" s="5">
        <v>22823</v>
      </c>
      <c r="F2">
        <f>ROUND(B2/4.5,0)</f>
        <v>220</v>
      </c>
      <c r="G2">
        <f>ROUND(D2/4.5,0)</f>
        <v>102</v>
      </c>
    </row>
    <row r="3" spans="1:7" x14ac:dyDescent="0.25">
      <c r="A3">
        <v>2013</v>
      </c>
      <c r="B3">
        <v>992</v>
      </c>
      <c r="C3" s="5">
        <v>7847</v>
      </c>
      <c r="D3">
        <v>411</v>
      </c>
      <c r="E3" s="5">
        <v>24192</v>
      </c>
      <c r="F3">
        <f t="shared" ref="F3:F6" si="0">ROUND(B3/4.5,0)</f>
        <v>220</v>
      </c>
      <c r="G3">
        <f t="shared" ref="G3:G6" si="1">ROUND(D3/4.5,0)</f>
        <v>91</v>
      </c>
    </row>
    <row r="4" spans="1:7" x14ac:dyDescent="0.25">
      <c r="A4">
        <v>2014</v>
      </c>
      <c r="B4">
        <v>996</v>
      </c>
      <c r="C4" s="5">
        <v>7900</v>
      </c>
      <c r="D4">
        <v>410</v>
      </c>
      <c r="E4" s="5">
        <v>25643</v>
      </c>
      <c r="F4">
        <f t="shared" si="0"/>
        <v>221</v>
      </c>
      <c r="G4">
        <f t="shared" si="1"/>
        <v>91</v>
      </c>
    </row>
    <row r="5" spans="1:7" x14ac:dyDescent="0.25">
      <c r="A5">
        <v>2015</v>
      </c>
      <c r="B5">
        <v>965</v>
      </c>
      <c r="C5" s="5">
        <v>8325</v>
      </c>
      <c r="D5">
        <v>392</v>
      </c>
      <c r="E5" s="5">
        <v>27182</v>
      </c>
      <c r="F5">
        <f t="shared" si="0"/>
        <v>214</v>
      </c>
      <c r="G5">
        <f t="shared" si="1"/>
        <v>87</v>
      </c>
    </row>
    <row r="6" spans="1:7" x14ac:dyDescent="0.25">
      <c r="A6">
        <v>2016</v>
      </c>
      <c r="B6">
        <v>972</v>
      </c>
      <c r="C6" s="5">
        <v>8325</v>
      </c>
      <c r="D6">
        <v>381</v>
      </c>
      <c r="E6" s="5">
        <v>28813</v>
      </c>
      <c r="F6">
        <f t="shared" si="0"/>
        <v>216</v>
      </c>
      <c r="G6">
        <f t="shared" si="1"/>
        <v>85</v>
      </c>
    </row>
    <row r="8" spans="1:7" x14ac:dyDescent="0.25">
      <c r="B8" t="s">
        <v>8</v>
      </c>
      <c r="C8">
        <f>INTERCEPT(B2:B6,C2:C6)</f>
        <v>1302.4325128127239</v>
      </c>
      <c r="E8">
        <f>INTERCEPT(D2:D6,E2:E6)</f>
        <v>701.15550548773024</v>
      </c>
    </row>
    <row r="9" spans="1:7" x14ac:dyDescent="0.25">
      <c r="B9" t="s">
        <v>9</v>
      </c>
      <c r="C9">
        <f>SLOPE(B2:B6,C2:C6)</f>
        <v>-3.9863118854048862E-2</v>
      </c>
      <c r="E9">
        <f>SLOPE(D2:D6,E2:E6)</f>
        <v>-1.1307762177630147E-2</v>
      </c>
    </row>
    <row r="34" spans="2:5" x14ac:dyDescent="0.25">
      <c r="E34" s="1"/>
    </row>
    <row r="35" spans="2:5" x14ac:dyDescent="0.25">
      <c r="D35" s="9" t="s">
        <v>10</v>
      </c>
    </row>
    <row r="36" spans="2:5" x14ac:dyDescent="0.25">
      <c r="B36" t="s">
        <v>19</v>
      </c>
      <c r="C36" s="2">
        <f>C8+(C9*C42)</f>
        <v>953.9790251297693</v>
      </c>
      <c r="D36">
        <v>960</v>
      </c>
    </row>
    <row r="37" spans="2:5" x14ac:dyDescent="0.25">
      <c r="B37" t="s">
        <v>20</v>
      </c>
      <c r="C37" s="2">
        <f>E8+(E9*C43)</f>
        <v>350.57775274386472</v>
      </c>
      <c r="D37">
        <v>1150</v>
      </c>
    </row>
    <row r="38" spans="2:5" x14ac:dyDescent="0.25">
      <c r="B38" t="s">
        <v>5</v>
      </c>
      <c r="C38" s="4">
        <f>SUM(C36:C37)</f>
        <v>1304.556777873634</v>
      </c>
    </row>
    <row r="39" spans="2:5" x14ac:dyDescent="0.25">
      <c r="B39" t="s">
        <v>3</v>
      </c>
      <c r="C39">
        <v>700</v>
      </c>
    </row>
    <row r="40" spans="2:5" x14ac:dyDescent="0.25">
      <c r="B40" t="s">
        <v>4</v>
      </c>
      <c r="C40">
        <v>1400</v>
      </c>
    </row>
    <row r="42" spans="2:5" x14ac:dyDescent="0.25">
      <c r="B42" t="s">
        <v>6</v>
      </c>
      <c r="C42" s="8">
        <v>8741.25</v>
      </c>
    </row>
    <row r="43" spans="2:5" x14ac:dyDescent="0.25">
      <c r="B43" t="s">
        <v>7</v>
      </c>
      <c r="C43" s="8">
        <v>31003.283163967171</v>
      </c>
    </row>
    <row r="44" spans="2:5" x14ac:dyDescent="0.25">
      <c r="B44" t="s">
        <v>15</v>
      </c>
      <c r="C44" s="7">
        <f>1.05*C6</f>
        <v>8741.25</v>
      </c>
    </row>
    <row r="45" spans="2:5" x14ac:dyDescent="0.25">
      <c r="B45" t="s">
        <v>16</v>
      </c>
      <c r="C45" s="7">
        <f>1.1*E6</f>
        <v>31694.300000000003</v>
      </c>
    </row>
    <row r="47" spans="2:5" x14ac:dyDescent="0.25">
      <c r="B47" t="s">
        <v>11</v>
      </c>
      <c r="C47" s="3">
        <f>SUMPRODUCT(C36:C37,D36:D37)</f>
        <v>1318984.279780023</v>
      </c>
    </row>
    <row r="48" spans="2:5" x14ac:dyDescent="0.25">
      <c r="B48" t="s">
        <v>12</v>
      </c>
      <c r="C48" s="3">
        <f>1000*C38</f>
        <v>1304556.7778736341</v>
      </c>
    </row>
    <row r="50" spans="2:3" x14ac:dyDescent="0.25">
      <c r="B50" t="s">
        <v>13</v>
      </c>
      <c r="C50" s="4">
        <f>0.45*C38</f>
        <v>587.05055004313533</v>
      </c>
    </row>
    <row r="52" spans="2:3" x14ac:dyDescent="0.25">
      <c r="B52" t="s">
        <v>14</v>
      </c>
      <c r="C52" s="6">
        <f>SUMPRODUCT(C36:C37,C42:C43)</f>
        <v>19208030.492720902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Kelcie Eisbrener</dc:creator>
  <cp:lastModifiedBy>Ohlmann, Jeffrey W</cp:lastModifiedBy>
  <dcterms:created xsi:type="dcterms:W3CDTF">2016-09-30T16:17:45Z</dcterms:created>
  <dcterms:modified xsi:type="dcterms:W3CDTF">2018-11-10T20:47:39Z</dcterms:modified>
</cp:coreProperties>
</file>