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fql\Google Drive\Document\Depaul University\2017 Winter\csc423\Project\favorit topic\kc_house_data.csv\"/>
    </mc:Choice>
  </mc:AlternateContent>
  <bookViews>
    <workbookView xWindow="0" yWindow="0" windowWidth="17256" windowHeight="5676" activeTab="4"/>
  </bookViews>
  <sheets>
    <sheet name="Validation1-1" sheetId="3" r:id="rId1"/>
    <sheet name="Validation1-2" sheetId="4" r:id="rId2"/>
    <sheet name="Validation 2" sheetId="5" r:id="rId3"/>
    <sheet name="Sheet5" sheetId="6" r:id="rId4"/>
    <sheet name="Sheet6" sheetId="7" r:id="rId5"/>
    <sheet name="Sheet7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6" i="8"/>
  <c r="D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4" i="7"/>
  <c r="C27" i="4"/>
  <c r="D27" i="4"/>
  <c r="F27" i="4"/>
  <c r="G27" i="4"/>
  <c r="H27" i="4"/>
  <c r="I27" i="4"/>
  <c r="C28" i="4"/>
  <c r="D28" i="4"/>
  <c r="F28" i="4"/>
  <c r="G28" i="4"/>
  <c r="H28" i="4"/>
  <c r="I28" i="4"/>
  <c r="C25" i="4"/>
  <c r="M18" i="6"/>
  <c r="L18" i="6"/>
  <c r="M7" i="6"/>
  <c r="L7" i="6"/>
  <c r="L19" i="6"/>
  <c r="L17" i="6"/>
  <c r="L21" i="5"/>
  <c r="E23" i="5"/>
  <c r="D23" i="5"/>
  <c r="C24" i="5"/>
  <c r="L8" i="6"/>
  <c r="L6" i="6"/>
  <c r="L9" i="6"/>
  <c r="L10" i="6"/>
  <c r="L11" i="6"/>
  <c r="L12" i="6"/>
  <c r="L13" i="6"/>
  <c r="L14" i="6"/>
  <c r="L15" i="6"/>
  <c r="L16" i="6"/>
  <c r="D22" i="5"/>
  <c r="C23" i="5"/>
  <c r="C22" i="5"/>
  <c r="D25" i="4"/>
  <c r="F25" i="4"/>
  <c r="G25" i="4"/>
  <c r="H25" i="4"/>
  <c r="I25" i="4"/>
  <c r="C26" i="4"/>
  <c r="D26" i="4"/>
  <c r="F26" i="4"/>
  <c r="G26" i="4"/>
  <c r="H26" i="4"/>
  <c r="I26" i="4"/>
</calcChain>
</file>

<file path=xl/sharedStrings.xml><?xml version="1.0" encoding="utf-8"?>
<sst xmlns="http://schemas.openxmlformats.org/spreadsheetml/2006/main" count="170" uniqueCount="109">
  <si>
    <t>Obs</t>
  </si>
  <si>
    <t>Selected</t>
  </si>
  <si>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</si>
  <si>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</si>
  <si>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</si>
  <si>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</si>
  <si>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</si>
  <si>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</si>
  <si>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</si>
  <si>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</si>
  <si>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</si>
  <si>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</si>
  <si>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</si>
  <si>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</si>
  <si>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</si>
  <si>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</si>
  <si>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</si>
  <si>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</si>
  <si>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</si>
  <si>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</si>
  <si>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</si>
  <si>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</si>
  <si>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</si>
  <si>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date_var</t>
  </si>
  <si>
    <t>date_new</t>
  </si>
  <si>
    <t>qtr_var</t>
  </si>
  <si>
    <t>ln_price</t>
  </si>
  <si>
    <t>ln_sqft_living</t>
  </si>
  <si>
    <t>ln_sqft_lot</t>
  </si>
  <si>
    <t>ln_sqft_above</t>
  </si>
  <si>
    <t>floor_h</t>
  </si>
  <si>
    <t>view_good</t>
  </si>
  <si>
    <t>condition_good</t>
  </si>
  <si>
    <t>grade_b</t>
  </si>
  <si>
    <t>grade_a</t>
  </si>
  <si>
    <t>grade_h</t>
  </si>
  <si>
    <t>renovated</t>
  </si>
  <si>
    <t>basement</t>
  </si>
  <si>
    <t>S</t>
  </si>
  <si>
    <t>E</t>
  </si>
  <si>
    <t>NE</t>
  </si>
  <si>
    <t>SW</t>
  </si>
  <si>
    <t>SE</t>
  </si>
  <si>
    <t>Q2</t>
  </si>
  <si>
    <t>Q3</t>
  </si>
  <si>
    <t>Q4</t>
  </si>
  <si>
    <t>20141120T000000</t>
  </si>
  <si>
    <t>Dependent</t>
  </si>
  <si>
    <t>Variable</t>
  </si>
  <si>
    <t>Predicted</t>
  </si>
  <si>
    <t>Value</t>
  </si>
  <si>
    <t>Std</t>
  </si>
  <si>
    <t>Error</t>
  </si>
  <si>
    <t>Mean</t>
  </si>
  <si>
    <t>Predict</t>
  </si>
  <si>
    <t>95% CL Mean</t>
  </si>
  <si>
    <t>95% CL Predict</t>
  </si>
  <si>
    <t>Residual</t>
  </si>
  <si>
    <t>Dependent variable in dollars</t>
  </si>
  <si>
    <t>above_NE</t>
  </si>
  <si>
    <t>above_SW</t>
  </si>
  <si>
    <t>above_SE</t>
  </si>
  <si>
    <t>ln_sqft_above_c</t>
  </si>
  <si>
    <t>above_NE_c</t>
  </si>
  <si>
    <t>above_SW_c</t>
  </si>
  <si>
    <t>above_SE_c</t>
  </si>
  <si>
    <t>20141205T000000</t>
  </si>
  <si>
    <t>.</t>
  </si>
  <si>
    <t>First two observations from training set</t>
  </si>
  <si>
    <t xml:space="preserve">Compare the predicted values with the observed values </t>
  </si>
  <si>
    <t>_TYPE_</t>
  </si>
  <si>
    <t>_FREQ_</t>
  </si>
  <si>
    <t>rmse</t>
  </si>
  <si>
    <t>mae</t>
  </si>
  <si>
    <t>Simple Statistics</t>
  </si>
  <si>
    <t>N</t>
  </si>
  <si>
    <t>Std Dev</t>
  </si>
  <si>
    <t>Sum</t>
  </si>
  <si>
    <t>Minimum</t>
  </si>
  <si>
    <t>Maximum</t>
  </si>
  <si>
    <t>Label</t>
  </si>
  <si>
    <t>yhat</t>
  </si>
  <si>
    <t>Predicted Value of new_y</t>
  </si>
  <si>
    <t>Pearson Correlation Coefficients, N = 336</t>
  </si>
  <si>
    <t>Prob &gt; |r| under H0: Rho=0</t>
  </si>
  <si>
    <t>&lt;.0001</t>
  </si>
  <si>
    <t>RMSE</t>
  </si>
  <si>
    <t>R^2</t>
  </si>
  <si>
    <t>MAE</t>
  </si>
  <si>
    <t>adj R^2</t>
  </si>
  <si>
    <t>cv R^2</t>
  </si>
  <si>
    <t>Parameter Estimates</t>
  </si>
  <si>
    <t>DF</t>
  </si>
  <si>
    <t>Parameter</t>
  </si>
  <si>
    <t>Estimate</t>
  </si>
  <si>
    <t>Standard</t>
  </si>
  <si>
    <t>t Value</t>
  </si>
  <si>
    <t>Pr &gt; |t|</t>
  </si>
  <si>
    <t>Standardized</t>
  </si>
  <si>
    <t>Intercept</t>
  </si>
  <si>
    <t>M1</t>
  </si>
  <si>
    <t>M2</t>
  </si>
  <si>
    <t>M3</t>
  </si>
  <si>
    <t>20150306T000000</t>
  </si>
  <si>
    <t>20140916T000000</t>
  </si>
  <si>
    <t>Parameter estimate</t>
  </si>
  <si>
    <t>mean ln_sqft_above</t>
  </si>
  <si>
    <t>Percentage change in price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</si>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</sst>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82" formatCode="0.0000"/>
    <numFmt numFmtId="189" formatCode="_(* #,##0.0000_);_(* \(#,##0.0000\);_(* &quot;-&quot;??_);_(@_)"/>
    <numFmt numFmtId="191" formatCode="_(* #,##0.000000_);_(* \(#,##0.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5" fontId="3" fillId="0" borderId="0" xfId="0" applyNumberFormat="1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2" fillId="3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44" fontId="0" fillId="0" borderId="0" xfId="1" applyFont="1"/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182" fontId="3" fillId="0" borderId="0" xfId="0" applyNumberFormat="1" applyFont="1" applyAlignment="1">
      <alignment vertical="top" wrapText="1"/>
    </xf>
    <xf numFmtId="182" fontId="0" fillId="0" borderId="0" xfId="0" applyNumberFormat="1"/>
    <xf numFmtId="0" fontId="0" fillId="0" borderId="0" xfId="0" applyFont="1"/>
    <xf numFmtId="182" fontId="0" fillId="0" borderId="0" xfId="0" applyNumberFormat="1" applyFont="1"/>
    <xf numFmtId="189" fontId="0" fillId="0" borderId="0" xfId="2" applyNumberFormat="1" applyFont="1"/>
    <xf numFmtId="191" fontId="0" fillId="0" borderId="0" xfId="2" applyNumberFormat="1" applyFont="1"/>
    <xf numFmtId="182" fontId="0" fillId="0" borderId="0" xfId="2" applyNumberFormat="1" applyFont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15" fontId="3" fillId="0" borderId="2" xfId="0" applyNumberFormat="1" applyFont="1" applyBorder="1" applyAlignment="1">
      <alignment vertical="top" wrapText="1"/>
    </xf>
    <xf numFmtId="9" fontId="0" fillId="0" borderId="0" xfId="3" applyFont="1"/>
    <xf numFmtId="9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sqft_above 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Percentage change in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Sheet6!$C$4:$C$303</c:f>
              <c:numCache>
                <c:formatCode>General</c:formatCode>
                <c:ptCount val="3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</c:numCache>
            </c:numRef>
          </c:cat>
          <c:val>
            <c:numRef>
              <c:f>Sheet6!$D$4:$D$303</c:f>
              <c:numCache>
                <c:formatCode>0%</c:formatCode>
                <c:ptCount val="300"/>
                <c:pt idx="0">
                  <c:v>-0.97176327666289664</c:v>
                </c:pt>
                <c:pt idx="1">
                  <c:v>-0.95418269235646802</c:v>
                </c:pt>
                <c:pt idx="2">
                  <c:v>-0.93918683408547821</c:v>
                </c:pt>
                <c:pt idx="3">
                  <c:v>-0.92565618699306906</c:v>
                </c:pt>
                <c:pt idx="4">
                  <c:v>-0.91312015607290808</c:v>
                </c:pt>
                <c:pt idx="5">
                  <c:v>-0.90132369474252783</c:v>
                </c:pt>
                <c:pt idx="6">
                  <c:v>-0.89010873773212118</c:v>
                </c:pt>
                <c:pt idx="7">
                  <c:v>-0.87936867492497095</c:v>
                </c:pt>
                <c:pt idx="8">
                  <c:v>-0.86902725559209515</c:v>
                </c:pt>
                <c:pt idx="9">
                  <c:v>-0.85902753341075277</c:v>
                </c:pt>
                <c:pt idx="10">
                  <c:v>-0.84932554178335506</c:v>
                </c:pt>
                <c:pt idx="11">
                  <c:v>-0.83988642799896218</c:v>
                </c:pt>
                <c:pt idx="12">
                  <c:v>-0.83068196470955102</c:v>
                </c:pt>
                <c:pt idx="13">
                  <c:v>-0.82168887974166882</c:v>
                </c:pt>
                <c:pt idx="14">
                  <c:v>-0.81288769591677401</c:v>
                </c:pt>
                <c:pt idx="15">
                  <c:v>-0.80426190155190613</c:v>
                </c:pt>
                <c:pt idx="16">
                  <c:v>-0.79579734263734025</c:v>
                </c:pt>
                <c:pt idx="17">
                  <c:v>-0.78748176791570124</c:v>
                </c:pt>
                <c:pt idx="18">
                  <c:v>-0.77930448205752945</c:v>
                </c:pt>
                <c:pt idx="19">
                  <c:v>-0.7712560769223562</c:v>
                </c:pt>
                <c:pt idx="20">
                  <c:v>-0.76332822030835878</c:v>
                </c:pt>
                <c:pt idx="21">
                  <c:v>-0.75551348774723914</c:v>
                </c:pt>
                <c:pt idx="22">
                  <c:v>-0.74780522702019225</c:v>
                </c:pt>
                <c:pt idx="23">
                  <c:v>-0.74019744788741759</c:v>
                </c:pt>
                <c:pt idx="24">
                  <c:v>-0.73268473148661806</c:v>
                </c:pt>
                <c:pt idx="25">
                  <c:v>-0.72526215524776494</c:v>
                </c:pt>
                <c:pt idx="26">
                  <c:v>-0.71792523017384724</c:v>
                </c:pt>
                <c:pt idx="27">
                  <c:v>-0.71066984806967026</c:v>
                </c:pt>
                <c:pt idx="28">
                  <c:v>-0.70349223684283013</c:v>
                </c:pt>
                <c:pt idx="29">
                  <c:v>-0.69638892240707373</c:v>
                </c:pt>
                <c:pt idx="30">
                  <c:v>-0.68935669602582872</c:v>
                </c:pt>
                <c:pt idx="31">
                  <c:v>-0.68239258616909071</c:v>
                </c:pt>
                <c:pt idx="32">
                  <c:v>-0.67549383413870645</c:v>
                </c:pt>
                <c:pt idx="33">
                  <c:v>-0.66865787285885825</c:v>
                </c:pt>
                <c:pt idx="34">
                  <c:v>-0.66188230833996431</c:v>
                </c:pt>
                <c:pt idx="35">
                  <c:v>-0.65516490341245381</c:v>
                </c:pt>
                <c:pt idx="36">
                  <c:v>-0.64850356339728954</c:v>
                </c:pt>
                <c:pt idx="37">
                  <c:v>-0.64189632343665126</c:v>
                </c:pt>
                <c:pt idx="38">
                  <c:v>-0.63534133725392672</c:v>
                </c:pt>
                <c:pt idx="39">
                  <c:v>-0.62883686714933273</c:v>
                </c:pt>
                <c:pt idx="40">
                  <c:v>-0.62238127506791352</c:v>
                </c:pt>
                <c:pt idx="41">
                  <c:v>-0.61597301460168108</c:v>
                </c:pt>
                <c:pt idx="42">
                  <c:v>-0.60961062380833153</c:v>
                </c:pt>
                <c:pt idx="43">
                  <c:v>-0.60329271874616808</c:v>
                </c:pt>
                <c:pt idx="44">
                  <c:v>-0.59701798763917813</c:v>
                </c:pt>
                <c:pt idx="45">
                  <c:v>-0.59078518559824089</c:v>
                </c:pt>
                <c:pt idx="46">
                  <c:v>-0.58459312983454725</c:v>
                </c:pt>
                <c:pt idx="47">
                  <c:v>-0.57844069530986664</c:v>
                </c:pt>
                <c:pt idx="48">
                  <c:v>-0.57232681077553971</c:v>
                </c:pt>
                <c:pt idx="49">
                  <c:v>-0.56625045515825034</c:v>
                </c:pt>
                <c:pt idx="50">
                  <c:v>-0.56021065425590555</c:v>
                </c:pt>
                <c:pt idx="51">
                  <c:v>-0.55420647771146792</c:v>
                </c:pt>
                <c:pt idx="52">
                  <c:v>-0.54823703623647313</c:v>
                </c:pt>
                <c:pt idx="53">
                  <c:v>-0.54230147905932213</c:v>
                </c:pt>
                <c:pt idx="54">
                  <c:v>-0.53639899157633109</c:v>
                </c:pt>
                <c:pt idx="55">
                  <c:v>-0.5305287931860414</c:v>
                </c:pt>
                <c:pt idx="56">
                  <c:v>-0.52469013528948616</c:v>
                </c:pt>
                <c:pt idx="57">
                  <c:v>-0.51888229944100828</c:v>
                </c:pt>
                <c:pt idx="58">
                  <c:v>-0.51310459563590161</c:v>
                </c:pt>
                <c:pt idx="59">
                  <c:v>-0.50735636072261081</c:v>
                </c:pt>
                <c:pt idx="60">
                  <c:v>-0.50163695692850774</c:v>
                </c:pt>
                <c:pt idx="61">
                  <c:v>-0.4959457704893917</c:v>
                </c:pt>
                <c:pt idx="62">
                  <c:v>-0.49028221037386777</c:v>
                </c:pt>
                <c:pt idx="63">
                  <c:v>-0.4846457070946335</c:v>
                </c:pt>
                <c:pt idx="64">
                  <c:v>-0.47903571159949165</c:v>
                </c:pt>
                <c:pt idx="65">
                  <c:v>-0.47345169423559808</c:v>
                </c:pt>
                <c:pt idx="66">
                  <c:v>-0.46789314378107416</c:v>
                </c:pt>
                <c:pt idx="67">
                  <c:v>-0.46235956653866672</c:v>
                </c:pt>
                <c:pt idx="68">
                  <c:v>-0.45685048548662344</c:v>
                </c:pt>
                <c:pt idx="69">
                  <c:v>-0.45136543948239982</c:v>
                </c:pt>
                <c:pt idx="70">
                  <c:v>-0.44590398251520313</c:v>
                </c:pt>
                <c:pt idx="71">
                  <c:v>-0.44046568300373257</c:v>
                </c:pt>
                <c:pt idx="72">
                  <c:v>-0.43505012313579472</c:v>
                </c:pt>
                <c:pt idx="73">
                  <c:v>-0.42965689824675957</c:v>
                </c:pt>
                <c:pt idx="74">
                  <c:v>-0.42428561623407879</c:v>
                </c:pt>
                <c:pt idx="75">
                  <c:v>-0.41893589700532241</c:v>
                </c:pt>
                <c:pt idx="76">
                  <c:v>-0.4136073719573985</c:v>
                </c:pt>
                <c:pt idx="77">
                  <c:v>-0.40829968348481271</c:v>
                </c:pt>
                <c:pt idx="78">
                  <c:v>-0.40301248451500271</c:v>
                </c:pt>
                <c:pt idx="79">
                  <c:v>-0.39774543806892382</c:v>
                </c:pt>
                <c:pt idx="80">
                  <c:v>-0.39249821684522324</c:v>
                </c:pt>
                <c:pt idx="81">
                  <c:v>-0.38727050282646014</c:v>
                </c:pt>
                <c:pt idx="82">
                  <c:v>-0.38206198690594606</c:v>
                </c:pt>
                <c:pt idx="83">
                  <c:v>-0.37687236853389283</c:v>
                </c:pt>
                <c:pt idx="84">
                  <c:v>-0.37170135538165117</c:v>
                </c:pt>
                <c:pt idx="85">
                  <c:v>-0.36654866302291289</c:v>
                </c:pt>
                <c:pt idx="86">
                  <c:v>-0.36141401463083189</c:v>
                </c:pt>
                <c:pt idx="87">
                  <c:v>-0.3562971406901001</c:v>
                </c:pt>
                <c:pt idx="88">
                  <c:v>-0.35119777872306979</c:v>
                </c:pt>
                <c:pt idx="89">
                  <c:v>-0.34611567302909751</c:v>
                </c:pt>
                <c:pt idx="90">
                  <c:v>-0.34105057443632336</c:v>
                </c:pt>
                <c:pt idx="91">
                  <c:v>-0.33600224006516644</c:v>
                </c:pt>
                <c:pt idx="92">
                  <c:v>-0.33097043310286356</c:v>
                </c:pt>
                <c:pt idx="93">
                  <c:v>-0.32595492258841574</c:v>
                </c:pt>
                <c:pt idx="94">
                  <c:v>-0.32095548320736778</c:v>
                </c:pt>
                <c:pt idx="95">
                  <c:v>-0.31597189509586054</c:v>
                </c:pt>
                <c:pt idx="96">
                  <c:v>-0.31100394365345396</c:v>
                </c:pt>
                <c:pt idx="97">
                  <c:v>-0.30605141936423741</c:v>
                </c:pt>
                <c:pt idx="98">
                  <c:v>-0.30111411762578011</c:v>
                </c:pt>
                <c:pt idx="99">
                  <c:v>-0.29619183858550624</c:v>
                </c:pt>
                <c:pt idx="100">
                  <c:v>-0.29128438698409398</c:v>
                </c:pt>
                <c:pt idx="101">
                  <c:v>-0.28639157200553855</c:v>
                </c:pt>
                <c:pt idx="102">
                  <c:v>-0.28151320713352879</c:v>
                </c:pt>
                <c:pt idx="103">
                  <c:v>-0.27664911001381354</c:v>
                </c:pt>
                <c:pt idx="104">
                  <c:v>-0.27179910232225113</c:v>
                </c:pt>
                <c:pt idx="105">
                  <c:v>-0.26696300963826081</c:v>
                </c:pt>
                <c:pt idx="106">
                  <c:v>-0.26214066132340097</c:v>
                </c:pt>
                <c:pt idx="107">
                  <c:v>-0.25733189040482074</c:v>
                </c:pt>
                <c:pt idx="108">
                  <c:v>-0.25253653346335203</c:v>
                </c:pt>
                <c:pt idx="109">
                  <c:v>-0.2477544305260061</c:v>
                </c:pt>
                <c:pt idx="110">
                  <c:v>-0.24298542496267361</c:v>
                </c:pt>
                <c:pt idx="111">
                  <c:v>-0.23822936338682221</c:v>
                </c:pt>
                <c:pt idx="112">
                  <c:v>-0.23348609555999966</c:v>
                </c:pt>
                <c:pt idx="113">
                  <c:v>-0.22875547429997145</c:v>
                </c:pt>
                <c:pt idx="114">
                  <c:v>-0.22403735539232017</c:v>
                </c:pt>
                <c:pt idx="115">
                  <c:v>-0.21933159750534403</c:v>
                </c:pt>
                <c:pt idx="116">
                  <c:v>-0.21463806210811054</c:v>
                </c:pt>
                <c:pt idx="117">
                  <c:v>-0.20995661339152027</c:v>
                </c:pt>
                <c:pt idx="118">
                  <c:v>-0.20528711819223922</c:v>
                </c:pt>
                <c:pt idx="119">
                  <c:v>-0.20062944591938436</c:v>
                </c:pt>
                <c:pt idx="120">
                  <c:v>-0.19598346848383075</c:v>
                </c:pt>
                <c:pt idx="121">
                  <c:v>-0.19134906023002662</c:v>
                </c:pt>
                <c:pt idx="122">
                  <c:v>-0.18672609787021666</c:v>
                </c:pt>
                <c:pt idx="123">
                  <c:v>-0.18211446042095303</c:v>
                </c:pt>
                <c:pt idx="124">
                  <c:v>-0.17751402914181835</c:v>
                </c:pt>
                <c:pt idx="125">
                  <c:v>-0.17292468747624212</c:v>
                </c:pt>
                <c:pt idx="126">
                  <c:v>-0.16834632099434743</c:v>
                </c:pt>
                <c:pt idx="127">
                  <c:v>-0.16377881733772259</c:v>
                </c:pt>
                <c:pt idx="128">
                  <c:v>-0.15922206616604995</c:v>
                </c:pt>
                <c:pt idx="129">
                  <c:v>-0.15467595910551424</c:v>
                </c:pt>
                <c:pt idx="130">
                  <c:v>-0.1501403896989123</c:v>
                </c:pt>
                <c:pt idx="131">
                  <c:v>-0.14561525335740222</c:v>
                </c:pt>
                <c:pt idx="132">
                  <c:v>-0.14110044731382232</c:v>
                </c:pt>
                <c:pt idx="133">
                  <c:v>-0.13659587057751843</c:v>
                </c:pt>
                <c:pt idx="134">
                  <c:v>-0.13210142389061763</c:v>
                </c:pt>
                <c:pt idx="135">
                  <c:v>-0.12761700968569945</c:v>
                </c:pt>
                <c:pt idx="136">
                  <c:v>-0.12314253204479542</c:v>
                </c:pt>
                <c:pt idx="137">
                  <c:v>-0.11867789665968642</c:v>
                </c:pt>
                <c:pt idx="138">
                  <c:v>-0.11422301079342334</c:v>
                </c:pt>
                <c:pt idx="139">
                  <c:v>-0.10977778324304888</c:v>
                </c:pt>
                <c:pt idx="140">
                  <c:v>-0.10534212430345546</c:v>
                </c:pt>
                <c:pt idx="141">
                  <c:v>-0.10091594573235019</c:v>
                </c:pt>
                <c:pt idx="142">
                  <c:v>-9.6499160716275401E-2</c:v>
                </c:pt>
                <c:pt idx="143">
                  <c:v>-9.209168383765276E-2</c:v>
                </c:pt>
                <c:pt idx="144">
                  <c:v>-8.7693431042812908E-2</c:v>
                </c:pt>
                <c:pt idx="145">
                  <c:v>-8.3304319610967292E-2</c:v>
                </c:pt>
                <c:pt idx="146">
                  <c:v>-7.8924268124098695E-2</c:v>
                </c:pt>
                <c:pt idx="147">
                  <c:v>-7.4553196437727842E-2</c:v>
                </c:pt>
                <c:pt idx="148">
                  <c:v>-7.0191025652531769E-2</c:v>
                </c:pt>
                <c:pt idx="149">
                  <c:v>-6.5837678086779983E-2</c:v>
                </c:pt>
                <c:pt idx="150">
                  <c:v>-6.1493077249558104E-2</c:v>
                </c:pt>
                <c:pt idx="151">
                  <c:v>-5.7157147814757447E-2</c:v>
                </c:pt>
                <c:pt idx="152">
                  <c:v>-5.2829815595797136E-2</c:v>
                </c:pt>
                <c:pt idx="153">
                  <c:v>-4.8511007521057081E-2</c:v>
                </c:pt>
                <c:pt idx="154">
                  <c:v>-4.4200651609995534E-2</c:v>
                </c:pt>
                <c:pt idx="155">
                  <c:v>-3.9898676949933654E-2</c:v>
                </c:pt>
                <c:pt idx="156">
                  <c:v>-3.560501367347102E-2</c:v>
                </c:pt>
                <c:pt idx="157">
                  <c:v>-3.1319592936526308E-2</c:v>
                </c:pt>
                <c:pt idx="158">
                  <c:v>-2.7042346896974934E-2</c:v>
                </c:pt>
                <c:pt idx="159">
                  <c:v>-2.2773208693859237E-2</c:v>
                </c:pt>
                <c:pt idx="160">
                  <c:v>-1.851211242716122E-2</c:v>
                </c:pt>
                <c:pt idx="161">
                  <c:v>-1.4258993138116738E-2</c:v>
                </c:pt>
                <c:pt idx="162">
                  <c:v>-1.0013786790044277E-2</c:v>
                </c:pt>
                <c:pt idx="163">
                  <c:v>-5.7764302496904341E-3</c:v>
                </c:pt>
                <c:pt idx="164">
                  <c:v>-1.5468612690525685E-3</c:v>
                </c:pt>
                <c:pt idx="165">
                  <c:v>2.6749815323150461E-3</c:v>
                </c:pt>
                <c:pt idx="166">
                  <c:v>6.8891586845440944E-3</c:v>
                </c:pt>
                <c:pt idx="167">
                  <c:v>1.1095729884247563E-2</c:v>
                </c:pt>
                <c:pt idx="168">
                  <c:v>1.5294754010885869E-2</c:v>
                </c:pt>
                <c:pt idx="169">
                  <c:v>1.9486289142717883E-2</c:v>
                </c:pt>
                <c:pt idx="170">
                  <c:v>2.3670392572349375E-2</c:v>
                </c:pt>
                <c:pt idx="171">
                  <c:v>2.7847120821887561E-2</c:v>
                </c:pt>
                <c:pt idx="172">
                  <c:v>3.2016529657718396E-2</c:v>
                </c:pt>
                <c:pt idx="173">
                  <c:v>3.6178674104920594E-2</c:v>
                </c:pt>
                <c:pt idx="174">
                  <c:v>4.0333608461314396E-2</c:v>
                </c:pt>
                <c:pt idx="175">
                  <c:v>4.4481386311177928E-2</c:v>
                </c:pt>
                <c:pt idx="176">
                  <c:v>4.8622060538615841E-2</c:v>
                </c:pt>
                <c:pt idx="177">
                  <c:v>5.2755683340612425E-2</c:v>
                </c:pt>
                <c:pt idx="178">
                  <c:v>5.6882306239764979E-2</c:v>
                </c:pt>
                <c:pt idx="179">
                  <c:v>6.1001980096713426E-2</c:v>
                </c:pt>
                <c:pt idx="180">
                  <c:v>6.5114755122271495E-2</c:v>
                </c:pt>
                <c:pt idx="181">
                  <c:v>6.9220680889273467E-2</c:v>
                </c:pt>
                <c:pt idx="182">
                  <c:v>7.331980634413382E-2</c:v>
                </c:pt>
                <c:pt idx="183">
                  <c:v>7.7412179818143967E-2</c:v>
                </c:pt>
                <c:pt idx="184">
                  <c:v>8.1497849038499881E-2</c:v>
                </c:pt>
                <c:pt idx="185">
                  <c:v>8.5576861139073923E-2</c:v>
                </c:pt>
                <c:pt idx="186">
                  <c:v>8.9649262670939978E-2</c:v>
                </c:pt>
                <c:pt idx="187">
                  <c:v>9.371509961265323E-2</c:v>
                </c:pt>
                <c:pt idx="188">
                  <c:v>9.7774417380299683E-2</c:v>
                </c:pt>
                <c:pt idx="189">
                  <c:v>0.10182726083731186</c:v>
                </c:pt>
                <c:pt idx="190">
                  <c:v>0.10587367430406691</c:v>
                </c:pt>
                <c:pt idx="191">
                  <c:v>0.1099137015672651</c:v>
                </c:pt>
                <c:pt idx="192">
                  <c:v>0.11394738588910136</c:v>
                </c:pt>
                <c:pt idx="193">
                  <c:v>0.11797477001622991</c:v>
                </c:pt>
                <c:pt idx="194">
                  <c:v>0.12199589618853302</c:v>
                </c:pt>
                <c:pt idx="195">
                  <c:v>0.12601080614769344</c:v>
                </c:pt>
                <c:pt idx="196">
                  <c:v>0.13001954114558267</c:v>
                </c:pt>
                <c:pt idx="197">
                  <c:v>0.13402214195246054</c:v>
                </c:pt>
                <c:pt idx="198">
                  <c:v>0.1380186488650037</c:v>
                </c:pt>
                <c:pt idx="199">
                  <c:v>0.14200910171415493</c:v>
                </c:pt>
                <c:pt idx="200">
                  <c:v>0.14599353987280717</c:v>
                </c:pt>
                <c:pt idx="201">
                  <c:v>0.14997200226332019</c:v>
                </c:pt>
                <c:pt idx="202">
                  <c:v>0.15394452736488318</c:v>
                </c:pt>
                <c:pt idx="203">
                  <c:v>0.15791115322071136</c:v>
                </c:pt>
                <c:pt idx="204">
                  <c:v>0.1618719174451031</c:v>
                </c:pt>
                <c:pt idx="205">
                  <c:v>0.16582685723033963</c:v>
                </c:pt>
                <c:pt idx="206">
                  <c:v>0.16977600935344261</c:v>
                </c:pt>
                <c:pt idx="207">
                  <c:v>0.17371941018279835</c:v>
                </c:pt>
                <c:pt idx="208">
                  <c:v>0.1776570956846335</c:v>
                </c:pt>
                <c:pt idx="209">
                  <c:v>0.18158910142936802</c:v>
                </c:pt>
                <c:pt idx="210">
                  <c:v>0.18551546259783169</c:v>
                </c:pt>
                <c:pt idx="211">
                  <c:v>0.18943621398735599</c:v>
                </c:pt>
                <c:pt idx="212">
                  <c:v>0.19335139001774371</c:v>
                </c:pt>
                <c:pt idx="213">
                  <c:v>0.19726102473711715</c:v>
                </c:pt>
                <c:pt idx="214">
                  <c:v>0.20116515182764605</c:v>
                </c:pt>
                <c:pt idx="215">
                  <c:v>0.20506380461116613</c:v>
                </c:pt>
                <c:pt idx="216">
                  <c:v>0.2089570160546832</c:v>
                </c:pt>
                <c:pt idx="217">
                  <c:v>0.21284481877576433</c:v>
                </c:pt>
                <c:pt idx="218">
                  <c:v>0.21672724504783325</c:v>
                </c:pt>
                <c:pt idx="219">
                  <c:v>0.22060432680534903</c:v>
                </c:pt>
                <c:pt idx="220">
                  <c:v>0.2244760956488947</c:v>
                </c:pt>
                <c:pt idx="221">
                  <c:v>0.22834258285015729</c:v>
                </c:pt>
                <c:pt idx="222">
                  <c:v>0.23220381935681966</c:v>
                </c:pt>
                <c:pt idx="223">
                  <c:v>0.23605983579735157</c:v>
                </c:pt>
                <c:pt idx="224">
                  <c:v>0.23991066248571569</c:v>
                </c:pt>
                <c:pt idx="225">
                  <c:v>0.24375632942597414</c:v>
                </c:pt>
                <c:pt idx="226">
                  <c:v>0.24759686631681865</c:v>
                </c:pt>
                <c:pt idx="227">
                  <c:v>0.25143230255600524</c:v>
                </c:pt>
                <c:pt idx="228">
                  <c:v>0.25526266724471025</c:v>
                </c:pt>
                <c:pt idx="229">
                  <c:v>0.2590879891918052</c:v>
                </c:pt>
                <c:pt idx="230">
                  <c:v>0.26290829691804629</c:v>
                </c:pt>
                <c:pt idx="231">
                  <c:v>0.26672361866019534</c:v>
                </c:pt>
                <c:pt idx="232">
                  <c:v>0.27053398237505366</c:v>
                </c:pt>
                <c:pt idx="233">
                  <c:v>0.27433941574343046</c:v>
                </c:pt>
                <c:pt idx="234">
                  <c:v>0.27813994617403259</c:v>
                </c:pt>
                <c:pt idx="235">
                  <c:v>0.28193560080728353</c:v>
                </c:pt>
                <c:pt idx="236">
                  <c:v>0.28572640651907921</c:v>
                </c:pt>
                <c:pt idx="237">
                  <c:v>0.28951238992446604</c:v>
                </c:pt>
                <c:pt idx="238">
                  <c:v>0.29329357738125994</c:v>
                </c:pt>
                <c:pt idx="239">
                  <c:v>0.2970699949935971</c:v>
                </c:pt>
                <c:pt idx="240">
                  <c:v>0.30084166861542005</c:v>
                </c:pt>
                <c:pt idx="241">
                  <c:v>0.30460862385390652</c:v>
                </c:pt>
                <c:pt idx="242">
                  <c:v>0.30837088607283225</c:v>
                </c:pt>
                <c:pt idx="243">
                  <c:v>0.31212848039587415</c:v>
                </c:pt>
                <c:pt idx="244">
                  <c:v>0.31588143170986149</c:v>
                </c:pt>
                <c:pt idx="245">
                  <c:v>0.319629764667962</c:v>
                </c:pt>
                <c:pt idx="246">
                  <c:v>0.32337350369281737</c:v>
                </c:pt>
                <c:pt idx="247">
                  <c:v>0.32711267297962432</c:v>
                </c:pt>
                <c:pt idx="248">
                  <c:v>0.33084729649915867</c:v>
                </c:pt>
                <c:pt idx="249">
                  <c:v>0.33457739800074959</c:v>
                </c:pt>
                <c:pt idx="250">
                  <c:v>0.33830300101520416</c:v>
                </c:pt>
                <c:pt idx="251">
                  <c:v>0.34202412885767886</c:v>
                </c:pt>
                <c:pt idx="252">
                  <c:v>0.34574080463050261</c:v>
                </c:pt>
                <c:pt idx="253">
                  <c:v>0.34945305122595394</c:v>
                </c:pt>
                <c:pt idx="254">
                  <c:v>0.35316089132898942</c:v>
                </c:pt>
                <c:pt idx="255">
                  <c:v>0.3568643474199269</c:v>
                </c:pt>
                <c:pt idx="256">
                  <c:v>0.36056344177708111</c:v>
                </c:pt>
                <c:pt idx="257">
                  <c:v>0.3642581964793612</c:v>
                </c:pt>
                <c:pt idx="258">
                  <c:v>0.36794863340881556</c:v>
                </c:pt>
                <c:pt idx="259">
                  <c:v>0.3716347742531465</c:v>
                </c:pt>
                <c:pt idx="260">
                  <c:v>0.37531664050817048</c:v>
                </c:pt>
                <c:pt idx="261">
                  <c:v>0.37899425348024973</c:v>
                </c:pt>
                <c:pt idx="262">
                  <c:v>0.3826676342886739</c:v>
                </c:pt>
                <c:pt idx="263">
                  <c:v>0.38633680386800862</c:v>
                </c:pt>
                <c:pt idx="264">
                  <c:v>0.390001782970407</c:v>
                </c:pt>
                <c:pt idx="265">
                  <c:v>0.39366259216787713</c:v>
                </c:pt>
                <c:pt idx="266">
                  <c:v>0.39731925185451922</c:v>
                </c:pt>
                <c:pt idx="267">
                  <c:v>0.40097178224872287</c:v>
                </c:pt>
                <c:pt idx="268">
                  <c:v>0.40462020339533322</c:v>
                </c:pt>
                <c:pt idx="269">
                  <c:v>0.40826453516777605</c:v>
                </c:pt>
                <c:pt idx="270">
                  <c:v>0.41190479727015772</c:v>
                </c:pt>
                <c:pt idx="271">
                  <c:v>0.41554100923931991</c:v>
                </c:pt>
                <c:pt idx="272">
                  <c:v>0.41917319044687718</c:v>
                </c:pt>
                <c:pt idx="273">
                  <c:v>0.42280136010120595</c:v>
                </c:pt>
                <c:pt idx="274">
                  <c:v>0.42642553724941878</c:v>
                </c:pt>
                <c:pt idx="275">
                  <c:v>0.4300457407792917</c:v>
                </c:pt>
                <c:pt idx="276">
                  <c:v>0.4336619894211744</c:v>
                </c:pt>
                <c:pt idx="277">
                  <c:v>0.43727430174986281</c:v>
                </c:pt>
                <c:pt idx="278">
                  <c:v>0.44088269618644782</c:v>
                </c:pt>
                <c:pt idx="279">
                  <c:v>0.44448719100013157</c:v>
                </c:pt>
                <c:pt idx="280">
                  <c:v>0.44808780431001871</c:v>
                </c:pt>
                <c:pt idx="281">
                  <c:v>0.45168455408687702</c:v>
                </c:pt>
                <c:pt idx="282">
                  <c:v>0.45527745815487752</c:v>
                </c:pt>
                <c:pt idx="283">
                  <c:v>0.45886653419329715</c:v>
                </c:pt>
                <c:pt idx="284">
                  <c:v>0.46245179973820805</c:v>
                </c:pt>
                <c:pt idx="285">
                  <c:v>0.46603327218413648</c:v>
                </c:pt>
                <c:pt idx="286">
                  <c:v>0.46961096878568909</c:v>
                </c:pt>
                <c:pt idx="287">
                  <c:v>0.47318490665917001</c:v>
                </c:pt>
                <c:pt idx="288">
                  <c:v>0.47675510278415789</c:v>
                </c:pt>
                <c:pt idx="289">
                  <c:v>0.48032157400507303</c:v>
                </c:pt>
                <c:pt idx="290">
                  <c:v>0.48388433703271305</c:v>
                </c:pt>
                <c:pt idx="291">
                  <c:v>0.48744340844576994</c:v>
                </c:pt>
                <c:pt idx="292">
                  <c:v>0.49099880469231727</c:v>
                </c:pt>
                <c:pt idx="293">
                  <c:v>0.49455054209129012</c:v>
                </c:pt>
                <c:pt idx="294">
                  <c:v>0.49809863683392641</c:v>
                </c:pt>
                <c:pt idx="295">
                  <c:v>0.50164310498520148</c:v>
                </c:pt>
                <c:pt idx="296">
                  <c:v>0.50518396248523234</c:v>
                </c:pt>
                <c:pt idx="297">
                  <c:v>0.50872122515066476</c:v>
                </c:pt>
                <c:pt idx="298">
                  <c:v>0.51225490867604373</c:v>
                </c:pt>
                <c:pt idx="299">
                  <c:v>0.51578502863515596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7-4A3E-8B19-4106371E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0175"/>
        <c:axId val="871595071"/>
      </c:lineChart>
      <c:catAx>
        <c:axId val="87904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sqft_above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95071"/>
        <c:crosses val="autoZero"/>
        <c:auto val="1"/>
        <c:lblAlgn val="ctr"/>
        <c:lblOffset val="100"/>
        <c:tickLblSkip val="50"/>
        <c:noMultiLvlLbl val="0"/>
      </c:catAx>
      <c:valAx>
        <c:axId val="8715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change in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/>
              <a:t>SW variable 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Sheet7!$D$5</c:f>
              <c:strCache>
                <c:ptCount val="1"/>
                <c:pt idx="0">
                  <c:v>Percentage change in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Sheet7!$C$6:$C$85</c:f>
              <c:numCache>
                <c:formatCode>General</c:formatCode>
                <c:ptCount val="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</c:numCache>
            </c:numRef>
          </c:cat>
          <c:val>
            <c:numRef>
              <c:f>Sheet7!$D$6:$D$85</c:f>
              <c:numCache>
                <c:formatCode>0%</c:formatCode>
                <c:ptCount val="80"/>
                <c:pt idx="0">
                  <c:v>2.7816172528786236</c:v>
                </c:pt>
                <c:pt idx="1">
                  <c:v>2.0376391767655457</c:v>
                </c:pt>
                <c:pt idx="2">
                  <c:v>1.6650894007531738</c:v>
                </c:pt>
                <c:pt idx="3">
                  <c:v>1.4253597923849322</c:v>
                </c:pt>
                <c:pt idx="4">
                  <c:v>1.2523109978808717</c:v>
                </c:pt>
                <c:pt idx="5">
                  <c:v>1.1187586238401215</c:v>
                </c:pt>
                <c:pt idx="6">
                  <c:v>1.0110601911949471</c:v>
                </c:pt>
                <c:pt idx="7">
                  <c:v>0.92146585172461215</c:v>
                </c:pt>
                <c:pt idx="8">
                  <c:v>0.8451814646434479</c:v>
                </c:pt>
                <c:pt idx="9">
                  <c:v>0.77905008334563997</c:v>
                </c:pt>
                <c:pt idx="10">
                  <c:v>0.72089087822061204</c:v>
                </c:pt>
                <c:pt idx="11">
                  <c:v>0.6691390953936085</c:v>
                </c:pt>
                <c:pt idx="12">
                  <c:v>0.62263689821560053</c:v>
                </c:pt>
                <c:pt idx="13">
                  <c:v>0.5805053948103116</c:v>
                </c:pt>
                <c:pt idx="14">
                  <c:v>0.54206292825813929</c:v>
                </c:pt>
                <c:pt idx="15">
                  <c:v>0.50677100830596111</c:v>
                </c:pt>
                <c:pt idx="16">
                  <c:v>0.47419743043186968</c:v>
                </c:pt>
                <c:pt idx="17">
                  <c:v>0.4439904519165434</c:v>
                </c:pt>
                <c:pt idx="18">
                  <c:v>0.41586029345941955</c:v>
                </c:pt>
                <c:pt idx="19">
                  <c:v>0.38956562042042431</c:v>
                </c:pt>
                <c:pt idx="20">
                  <c:v>0.36490348649578719</c:v>
                </c:pt>
                <c:pt idx="21">
                  <c:v>0.34170173376389656</c:v>
                </c:pt>
                <c:pt idx="22">
                  <c:v>0.31981316696021733</c:v>
                </c:pt>
                <c:pt idx="23">
                  <c:v>0.29911103015679075</c:v>
                </c:pt>
                <c:pt idx="24">
                  <c:v>0.27948545357722421</c:v>
                </c:pt>
                <c:pt idx="25">
                  <c:v>0.26084063271544333</c:v>
                </c:pt>
                <c:pt idx="26">
                  <c:v>0.24309256698092963</c:v>
                </c:pt>
                <c:pt idx="27">
                  <c:v>0.22616723064048849</c:v>
                </c:pt>
                <c:pt idx="28">
                  <c:v>0.20999908119391897</c:v>
                </c:pt>
                <c:pt idx="29">
                  <c:v>0.19452983363867316</c:v>
                </c:pt>
                <c:pt idx="30">
                  <c:v>0.17970744608996525</c:v>
                </c:pt>
                <c:pt idx="31">
                  <c:v>0.16548527477905806</c:v>
                </c:pt>
                <c:pt idx="32">
                  <c:v>0.15182136582117178</c:v>
                </c:pt>
                <c:pt idx="33">
                  <c:v>0.13867785820568113</c:v>
                </c:pt>
                <c:pt idx="34">
                  <c:v>0.12602047783351744</c:v>
                </c:pt>
                <c:pt idx="35">
                  <c:v>0.11381810655010782</c:v>
                </c:pt>
                <c:pt idx="36">
                  <c:v>0.10204241331323538</c:v>
                </c:pt>
                <c:pt idx="37">
                  <c:v>9.0667537123866992E-2</c:v>
                </c:pt>
                <c:pt idx="38">
                  <c:v>7.9669813303139048E-2</c:v>
                </c:pt>
                <c:pt idx="39">
                  <c:v>6.9027536245187315E-2</c:v>
                </c:pt>
                <c:pt idx="40">
                  <c:v>5.8720753006795467E-2</c:v>
                </c:pt>
                <c:pt idx="41">
                  <c:v>4.8731083081164028E-2</c:v>
                </c:pt>
                <c:pt idx="42">
                  <c:v>3.9041560497794059E-2</c:v>
                </c:pt>
                <c:pt idx="43">
                  <c:v>2.9636495034360166E-2</c:v>
                </c:pt>
                <c:pt idx="44">
                  <c:v>2.0501349850812645E-2</c:v>
                </c:pt>
                <c:pt idx="45">
                  <c:v>1.1622633285168105E-2</c:v>
                </c:pt>
                <c:pt idx="46">
                  <c:v>2.9878029034231535E-3</c:v>
                </c:pt>
                <c:pt idx="47">
                  <c:v>-5.4148198123591396E-3</c:v>
                </c:pt>
                <c:pt idx="48">
                  <c:v>-1.3596125511793788E-2</c:v>
                </c:pt>
                <c:pt idx="49">
                  <c:v>-2.1566284932179824E-2</c:v>
                </c:pt>
                <c:pt idx="50">
                  <c:v>-2.9334809766586201E-2</c:v>
                </c:pt>
                <c:pt idx="51">
                  <c:v>-3.6910607306274823E-2</c:v>
                </c:pt>
                <c:pt idx="52">
                  <c:v>-4.4302029600434167E-2</c:v>
                </c:pt>
                <c:pt idx="53">
                  <c:v>-5.151691777532541E-2</c:v>
                </c:pt>
                <c:pt idx="54">
                  <c:v>-5.8562642069361459E-2</c:v>
                </c:pt>
                <c:pt idx="55">
                  <c:v>-6.5446138067813076E-2</c:v>
                </c:pt>
                <c:pt idx="56">
                  <c:v>-7.2173939558628497E-2</c:v>
                </c:pt>
                <c:pt idx="57">
                  <c:v>-7.8752208377625088E-2</c:v>
                </c:pt>
                <c:pt idx="58">
                  <c:v>-8.5186761565562152E-2</c:v>
                </c:pt>
                <c:pt idx="59">
                  <c:v>-9.1483096120233309E-2</c:v>
                </c:pt>
                <c:pt idx="60">
                  <c:v>-9.7646411592714921E-2</c:v>
                </c:pt>
                <c:pt idx="61">
                  <c:v>-0.10368163074747461</c:v>
                </c:pt>
                <c:pt idx="62">
                  <c:v>-0.10959341848050275</c:v>
                </c:pt>
                <c:pt idx="63">
                  <c:v>-0.11538619916741077</c:v>
                </c:pt>
                <c:pt idx="64">
                  <c:v>-0.12106417259407376</c:v>
                </c:pt>
                <c:pt idx="65">
                  <c:v>-0.12663132860546633</c:v>
                </c:pt>
                <c:pt idx="66">
                  <c:v>-0.13209146059351773</c:v>
                </c:pt>
                <c:pt idx="67">
                  <c:v>-0.13744817793180486</c:v>
                </c:pt>
                <c:pt idx="68">
                  <c:v>-0.14270491745346581</c:v>
                </c:pt>
                <c:pt idx="69">
                  <c:v>-0.1478649540586352</c:v>
                </c:pt>
                <c:pt idx="70">
                  <c:v>-0.15293141052880577</c:v>
                </c:pt>
                <c:pt idx="71">
                  <c:v>-0.15790726661766019</c:v>
                </c:pt>
                <c:pt idx="72">
                  <c:v>-0.16279536748093615</c:v>
                </c:pt>
                <c:pt idx="73">
                  <c:v>-0.16759843150170628</c:v>
                </c:pt>
                <c:pt idx="74">
                  <c:v>-0.17231905756195642</c:v>
                </c:pt>
                <c:pt idx="75">
                  <c:v>-0.17695973180643954</c:v>
                </c:pt>
                <c:pt idx="76">
                  <c:v>-0.18152283394042423</c:v>
                </c:pt>
                <c:pt idx="77">
                  <c:v>-0.18601064309904558</c:v>
                </c:pt>
                <c:pt idx="78">
                  <c:v>-0.19042534332247496</c:v>
                </c:pt>
                <c:pt idx="79">
                  <c:v>-0.19476902866800461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9AC-8840-D5E0BAD1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10831"/>
        <c:axId val="764146223"/>
      </c:lineChart>
      <c:catAx>
        <c:axId val="75381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sqft_above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46223"/>
        <c:crosses val="autoZero"/>
        <c:auto val="1"/>
        <c:lblAlgn val="ctr"/>
        <c:lblOffset val="100"/>
        <c:tickLblSkip val="15"/>
        <c:noMultiLvlLbl val="0"/>
      </c:catAx>
      <c:valAx>
        <c:axId val="7641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change in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160020</xdr:rowOff>
    </xdr:from>
    <xdr:to>
      <xdr:col>13</xdr:col>
      <xdr:colOff>396240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F78F2-D6E5-4ED9-9DDE-DDC539C3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0.16667</cdr:x>
      <cdr:y>0.37778</cdr:y>
    </cdr:from>
    <cdr:to>
      <cdr:x>0.95</cdr:x>
      <cdr:y>0.38056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A74F208-28A9-439C-A523-C206AAA87AAD}"/>
            </a:ext>
          </a:extLst>
        </cdr:cNvPr>
        <cdr:cNvCxnSpPr/>
      </cdr:nvCxnSpPr>
      <cdr:spPr>
        <a:xfrm xmlns:a="http://schemas.openxmlformats.org/drawingml/2006/main" flipV="1">
          <a:off x="762000" y="1036320"/>
          <a:ext cx="3581400" cy="76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91440</xdr:rowOff>
    </xdr:from>
    <xdr:to>
      <xdr:col>9</xdr:col>
      <xdr:colOff>982980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B6E48-71E3-489A-875E-ECDD18A7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</cdr:x>
      <cdr:y>0.775</cdr:y>
    </cdr:from>
    <cdr:to>
      <cdr:x>0.94167</cdr:x>
      <cdr:y>0.775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7D131C-F019-4088-97CF-93E8DBB5723D}"/>
            </a:ext>
          </a:extLst>
        </cdr:cNvPr>
        <cdr:cNvCxnSpPr/>
      </cdr:nvCxnSpPr>
      <cdr:spPr>
        <a:xfrm xmlns:a="http://schemas.openxmlformats.org/drawingml/2006/main">
          <a:off x="731520" y="2125980"/>
          <a:ext cx="35737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opLeftCell="AE1" workbookViewId="0">
      <selection activeCell="AX7" sqref="AX7:BA8"/>
    </sheetView>
  </sheetViews>
  <sheetFormatPr defaultRowHeight="14.4" x14ac:dyDescent="0.3"/>
  <cols>
    <col min="25" max="25" width="12" customWidth="1"/>
  </cols>
  <sheetData>
    <row r="2" spans="1:53" x14ac:dyDescent="0.3">
      <c r="B2" t="s">
        <v>68</v>
      </c>
    </row>
    <row r="3" spans="1:53" ht="15" thickBot="1" x14ac:dyDescent="0.35"/>
    <row r="4" spans="1:53" ht="41.4" x14ac:dyDescent="0.3">
      <c r="A4" s="10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5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5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  <c r="V4" s="12" t="s">
        <v>21</v>
      </c>
      <c r="W4" s="12" t="s">
        <v>22</v>
      </c>
      <c r="X4" s="12" t="s">
        <v>23</v>
      </c>
      <c r="Y4" s="12" t="s">
        <v>24</v>
      </c>
      <c r="Z4" s="12" t="s">
        <v>25</v>
      </c>
      <c r="AA4" s="8" t="s">
        <v>26</v>
      </c>
      <c r="AB4" s="12" t="s">
        <v>27</v>
      </c>
      <c r="AC4" s="12" t="s">
        <v>28</v>
      </c>
      <c r="AD4" s="12" t="s">
        <v>29</v>
      </c>
      <c r="AE4" s="12" t="s">
        <v>30</v>
      </c>
      <c r="AF4" s="5" t="s">
        <v>31</v>
      </c>
      <c r="AG4" s="5" t="s">
        <v>32</v>
      </c>
      <c r="AH4" s="5" t="s">
        <v>33</v>
      </c>
      <c r="AI4" s="12" t="s">
        <v>34</v>
      </c>
      <c r="AJ4" s="5" t="s">
        <v>35</v>
      </c>
      <c r="AK4" s="12" t="s">
        <v>36</v>
      </c>
      <c r="AL4" s="5" t="s">
        <v>37</v>
      </c>
      <c r="AM4" s="12" t="s">
        <v>38</v>
      </c>
      <c r="AN4" s="12" t="s">
        <v>39</v>
      </c>
      <c r="AO4" s="12" t="s">
        <v>40</v>
      </c>
      <c r="AP4" s="5" t="s">
        <v>41</v>
      </c>
      <c r="AQ4" s="5" t="s">
        <v>42</v>
      </c>
      <c r="AR4" s="12" t="s">
        <v>43</v>
      </c>
      <c r="AS4" s="12" t="s">
        <v>44</v>
      </c>
      <c r="AT4" s="5" t="s">
        <v>45</v>
      </c>
      <c r="AU4" s="12" t="s">
        <v>59</v>
      </c>
      <c r="AV4" s="12" t="s">
        <v>60</v>
      </c>
      <c r="AW4" s="12" t="s">
        <v>61</v>
      </c>
      <c r="AX4" s="5" t="s">
        <v>62</v>
      </c>
      <c r="AY4" s="5" t="s">
        <v>63</v>
      </c>
      <c r="AZ4" s="5" t="s">
        <v>64</v>
      </c>
      <c r="BA4" s="5" t="s">
        <v>65</v>
      </c>
    </row>
    <row r="5" spans="1:53" ht="41.4" x14ac:dyDescent="0.3">
      <c r="A5" s="11">
        <v>1</v>
      </c>
      <c r="B5" s="2">
        <v>1</v>
      </c>
      <c r="C5" s="2">
        <v>16000397</v>
      </c>
      <c r="D5" s="2" t="s">
        <v>66</v>
      </c>
      <c r="E5" s="2">
        <v>189000</v>
      </c>
      <c r="F5" s="6">
        <v>2</v>
      </c>
      <c r="G5" s="2">
        <v>1</v>
      </c>
      <c r="H5" s="2">
        <v>1200</v>
      </c>
      <c r="I5" s="2">
        <v>9850</v>
      </c>
      <c r="J5" s="2">
        <v>1</v>
      </c>
      <c r="K5" s="6">
        <v>0</v>
      </c>
      <c r="L5" s="2">
        <v>0</v>
      </c>
      <c r="M5" s="2">
        <v>4</v>
      </c>
      <c r="N5" s="2">
        <v>7</v>
      </c>
      <c r="O5" s="2">
        <v>1200</v>
      </c>
      <c r="P5" s="2">
        <v>0</v>
      </c>
      <c r="Q5" s="2">
        <v>1921</v>
      </c>
      <c r="R5" s="2">
        <v>0</v>
      </c>
      <c r="S5" s="2">
        <v>98002</v>
      </c>
      <c r="T5" s="2">
        <v>47.308900000000001</v>
      </c>
      <c r="U5" s="3">
        <v>-122.21</v>
      </c>
      <c r="V5" s="2">
        <v>1060</v>
      </c>
      <c r="W5" s="2">
        <v>5095</v>
      </c>
      <c r="X5" s="2">
        <v>20141205</v>
      </c>
      <c r="Y5" s="4">
        <v>41978</v>
      </c>
      <c r="Z5" s="2">
        <v>4</v>
      </c>
      <c r="AA5" s="9">
        <v>12.1495</v>
      </c>
      <c r="AB5" s="2">
        <v>7.0900800000000004</v>
      </c>
      <c r="AC5" s="2">
        <v>9.1951999999999998</v>
      </c>
      <c r="AD5" s="2">
        <v>7.0900800000000004</v>
      </c>
      <c r="AE5" s="2">
        <v>0</v>
      </c>
      <c r="AF5" s="6">
        <v>0</v>
      </c>
      <c r="AG5" s="6">
        <v>1</v>
      </c>
      <c r="AH5" s="6">
        <v>0</v>
      </c>
      <c r="AI5" s="2">
        <v>1</v>
      </c>
      <c r="AJ5" s="6">
        <v>0</v>
      </c>
      <c r="AK5" s="2">
        <v>0</v>
      </c>
      <c r="AL5" s="6">
        <v>0</v>
      </c>
      <c r="AM5" s="2">
        <v>1</v>
      </c>
      <c r="AN5" s="2">
        <v>1</v>
      </c>
      <c r="AO5" s="2">
        <v>0</v>
      </c>
      <c r="AP5" s="6">
        <v>0</v>
      </c>
      <c r="AQ5" s="6">
        <v>1</v>
      </c>
      <c r="AR5" s="2">
        <v>0</v>
      </c>
      <c r="AS5" s="2">
        <v>0</v>
      </c>
      <c r="AT5" s="6">
        <v>1</v>
      </c>
      <c r="AU5" s="2">
        <v>0</v>
      </c>
      <c r="AV5" s="2">
        <v>0</v>
      </c>
      <c r="AW5" s="2">
        <v>7.0900800000000004</v>
      </c>
      <c r="AX5" s="6">
        <v>0.32067000000000001</v>
      </c>
      <c r="AY5" s="6">
        <v>0</v>
      </c>
      <c r="AZ5" s="6">
        <v>0</v>
      </c>
      <c r="BA5" s="6">
        <v>0.32067000000000001</v>
      </c>
    </row>
    <row r="6" spans="1:53" ht="42" thickBot="1" x14ac:dyDescent="0.35">
      <c r="A6" s="11">
        <v>2</v>
      </c>
      <c r="B6" s="2">
        <v>1</v>
      </c>
      <c r="C6" s="2">
        <v>3814700200</v>
      </c>
      <c r="D6" s="2" t="s">
        <v>46</v>
      </c>
      <c r="E6" s="2">
        <v>329000</v>
      </c>
      <c r="F6" s="6">
        <v>3</v>
      </c>
      <c r="G6" s="2">
        <v>2.25</v>
      </c>
      <c r="H6" s="2">
        <v>2450</v>
      </c>
      <c r="I6" s="2">
        <v>6500</v>
      </c>
      <c r="J6" s="2">
        <v>2</v>
      </c>
      <c r="K6" s="6">
        <v>0</v>
      </c>
      <c r="L6" s="2">
        <v>0</v>
      </c>
      <c r="M6" s="2">
        <v>4</v>
      </c>
      <c r="N6" s="2">
        <v>8</v>
      </c>
      <c r="O6" s="2">
        <v>2450</v>
      </c>
      <c r="P6" s="2">
        <v>0</v>
      </c>
      <c r="Q6" s="2">
        <v>1985</v>
      </c>
      <c r="R6" s="2">
        <v>0</v>
      </c>
      <c r="S6" s="2">
        <v>98030</v>
      </c>
      <c r="T6" s="2">
        <v>47.373899999999999</v>
      </c>
      <c r="U6" s="3">
        <v>-122.172</v>
      </c>
      <c r="V6" s="2">
        <v>2200</v>
      </c>
      <c r="W6" s="2">
        <v>6865</v>
      </c>
      <c r="X6" s="2">
        <v>20141120</v>
      </c>
      <c r="Y6" s="4">
        <v>41963</v>
      </c>
      <c r="Z6" s="2">
        <v>4</v>
      </c>
      <c r="AA6" s="9">
        <v>12.703799999999999</v>
      </c>
      <c r="AB6" s="2">
        <v>7.8038400000000001</v>
      </c>
      <c r="AC6" s="2">
        <v>8.7796000000000003</v>
      </c>
      <c r="AD6" s="2">
        <v>7.8038400000000001</v>
      </c>
      <c r="AE6" s="2">
        <v>1</v>
      </c>
      <c r="AF6" s="6">
        <v>0</v>
      </c>
      <c r="AG6" s="6">
        <v>1</v>
      </c>
      <c r="AH6" s="6">
        <v>0</v>
      </c>
      <c r="AI6" s="2">
        <v>1</v>
      </c>
      <c r="AJ6" s="6">
        <v>0</v>
      </c>
      <c r="AK6" s="2">
        <v>0</v>
      </c>
      <c r="AL6" s="6">
        <v>0</v>
      </c>
      <c r="AM6" s="2">
        <v>1</v>
      </c>
      <c r="AN6" s="2">
        <v>1</v>
      </c>
      <c r="AO6" s="2">
        <v>0</v>
      </c>
      <c r="AP6" s="6">
        <v>0</v>
      </c>
      <c r="AQ6" s="6">
        <v>1</v>
      </c>
      <c r="AR6" s="2">
        <v>0</v>
      </c>
      <c r="AS6" s="2">
        <v>0</v>
      </c>
      <c r="AT6" s="6">
        <v>1</v>
      </c>
      <c r="AU6" s="2">
        <v>0</v>
      </c>
      <c r="AV6" s="2">
        <v>0</v>
      </c>
      <c r="AW6" s="2">
        <v>7.8038400000000001</v>
      </c>
      <c r="AX6" s="7">
        <v>-0.3931</v>
      </c>
      <c r="AY6" s="6">
        <v>0</v>
      </c>
      <c r="AZ6" s="6">
        <v>0</v>
      </c>
      <c r="BA6" s="7">
        <v>-0.3931</v>
      </c>
    </row>
    <row r="7" spans="1:53" ht="42" thickBot="1" x14ac:dyDescent="0.35">
      <c r="A7" s="10">
        <v>17</v>
      </c>
      <c r="B7" s="29">
        <v>1</v>
      </c>
      <c r="C7" s="29">
        <v>9126100861</v>
      </c>
      <c r="D7" s="29" t="s">
        <v>103</v>
      </c>
      <c r="E7" s="29">
        <v>557000</v>
      </c>
      <c r="F7" s="29">
        <v>3</v>
      </c>
      <c r="G7" s="29">
        <v>3.5</v>
      </c>
      <c r="H7" s="29">
        <v>1710</v>
      </c>
      <c r="I7" s="29">
        <v>2096</v>
      </c>
      <c r="J7" s="29">
        <v>2</v>
      </c>
      <c r="K7" s="29">
        <v>0</v>
      </c>
      <c r="L7" s="29">
        <v>0</v>
      </c>
      <c r="M7" s="29">
        <v>3</v>
      </c>
      <c r="N7" s="29">
        <v>8</v>
      </c>
      <c r="O7" s="29">
        <v>1290</v>
      </c>
      <c r="P7" s="29">
        <v>420</v>
      </c>
      <c r="Q7" s="29">
        <v>2008</v>
      </c>
      <c r="R7" s="29">
        <v>0</v>
      </c>
      <c r="S7" s="29">
        <v>98122</v>
      </c>
      <c r="T7" s="29">
        <v>47.605499999999999</v>
      </c>
      <c r="U7" s="30">
        <v>-122.30500000000001</v>
      </c>
      <c r="V7" s="29">
        <v>1630</v>
      </c>
      <c r="W7" s="29">
        <v>1543</v>
      </c>
      <c r="X7" s="29">
        <v>20150306</v>
      </c>
      <c r="Y7" s="31">
        <v>42069</v>
      </c>
      <c r="Z7" s="29">
        <v>1</v>
      </c>
      <c r="AA7" s="29">
        <v>13.2303</v>
      </c>
      <c r="AB7" s="29">
        <v>7.4442500000000003</v>
      </c>
      <c r="AC7" s="29">
        <v>7.6478000000000002</v>
      </c>
      <c r="AD7" s="29">
        <v>7.1623999999999999</v>
      </c>
      <c r="AE7" s="29">
        <v>1</v>
      </c>
      <c r="AF7" s="29">
        <v>0</v>
      </c>
      <c r="AG7" s="29">
        <v>0</v>
      </c>
      <c r="AH7" s="29">
        <v>0</v>
      </c>
      <c r="AI7" s="29">
        <v>1</v>
      </c>
      <c r="AJ7" s="29">
        <v>0</v>
      </c>
      <c r="AK7" s="29">
        <v>0</v>
      </c>
      <c r="AL7" s="29">
        <v>1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0.24834999999999999</v>
      </c>
      <c r="AY7" s="29">
        <v>0</v>
      </c>
      <c r="AZ7" s="29">
        <v>0</v>
      </c>
      <c r="BA7" s="29">
        <v>0</v>
      </c>
    </row>
    <row r="8" spans="1:53" ht="41.4" x14ac:dyDescent="0.3">
      <c r="A8" s="10">
        <v>5</v>
      </c>
      <c r="B8" s="29">
        <v>1</v>
      </c>
      <c r="C8" s="29">
        <v>5245600105</v>
      </c>
      <c r="D8" s="29" t="s">
        <v>104</v>
      </c>
      <c r="E8" s="29">
        <v>228000</v>
      </c>
      <c r="F8" s="29">
        <v>3</v>
      </c>
      <c r="G8" s="29">
        <v>1</v>
      </c>
      <c r="H8" s="29">
        <v>1190</v>
      </c>
      <c r="I8" s="29">
        <v>9199</v>
      </c>
      <c r="J8" s="29">
        <v>1</v>
      </c>
      <c r="K8" s="29">
        <v>0</v>
      </c>
      <c r="L8" s="29">
        <v>0</v>
      </c>
      <c r="M8" s="29">
        <v>3</v>
      </c>
      <c r="N8" s="29">
        <v>7</v>
      </c>
      <c r="O8" s="29">
        <v>1190</v>
      </c>
      <c r="P8" s="29">
        <v>0</v>
      </c>
      <c r="Q8" s="29">
        <v>1955</v>
      </c>
      <c r="R8" s="29">
        <v>0</v>
      </c>
      <c r="S8" s="29">
        <v>98148</v>
      </c>
      <c r="T8" s="29">
        <v>47.425800000000002</v>
      </c>
      <c r="U8" s="30">
        <v>-122.322</v>
      </c>
      <c r="V8" s="29">
        <v>1190</v>
      </c>
      <c r="W8" s="29">
        <v>9364</v>
      </c>
      <c r="X8" s="29">
        <v>20140916</v>
      </c>
      <c r="Y8" s="31">
        <v>41898</v>
      </c>
      <c r="Z8" s="29">
        <v>3</v>
      </c>
      <c r="AA8" s="29">
        <v>12.3371</v>
      </c>
      <c r="AB8" s="29">
        <v>7.0817100000000002</v>
      </c>
      <c r="AC8" s="29">
        <v>9.1268999999999991</v>
      </c>
      <c r="AD8" s="29">
        <v>7.0817100000000002</v>
      </c>
      <c r="AE8" s="29">
        <v>0</v>
      </c>
      <c r="AF8" s="29">
        <v>0</v>
      </c>
      <c r="AG8" s="29">
        <v>0</v>
      </c>
      <c r="AH8" s="29">
        <v>0</v>
      </c>
      <c r="AI8" s="29">
        <v>1</v>
      </c>
      <c r="AJ8" s="29">
        <v>0</v>
      </c>
      <c r="AK8" s="29">
        <v>0</v>
      </c>
      <c r="AL8" s="29">
        <v>0</v>
      </c>
      <c r="AM8" s="29">
        <v>1</v>
      </c>
      <c r="AN8" s="29">
        <v>0</v>
      </c>
      <c r="AO8" s="29">
        <v>0</v>
      </c>
      <c r="AP8" s="29">
        <v>1</v>
      </c>
      <c r="AQ8" s="29">
        <v>0</v>
      </c>
      <c r="AR8" s="29">
        <v>0</v>
      </c>
      <c r="AS8" s="29">
        <v>1</v>
      </c>
      <c r="AT8" s="29">
        <v>0</v>
      </c>
      <c r="AU8" s="29">
        <v>0</v>
      </c>
      <c r="AV8" s="29">
        <v>7.0817100000000002</v>
      </c>
      <c r="AW8" s="29">
        <v>0</v>
      </c>
      <c r="AX8" s="29">
        <v>0.32904</v>
      </c>
      <c r="AY8" s="29">
        <v>0</v>
      </c>
      <c r="AZ8" s="29">
        <v>0.32904</v>
      </c>
      <c r="BA8" s="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4" workbookViewId="0">
      <selection activeCell="K17" sqref="K17"/>
    </sheetView>
  </sheetViews>
  <sheetFormatPr defaultRowHeight="14.4" x14ac:dyDescent="0.3"/>
  <cols>
    <col min="3" max="3" width="24.88671875" bestFit="1" customWidth="1"/>
    <col min="4" max="4" width="12.109375" bestFit="1" customWidth="1"/>
    <col min="6" max="9" width="12.109375" bestFit="1" customWidth="1"/>
  </cols>
  <sheetData>
    <row r="2" spans="1:15" x14ac:dyDescent="0.3">
      <c r="B2" t="s">
        <v>69</v>
      </c>
    </row>
    <row r="3" spans="1:15" ht="15" thickBot="1" x14ac:dyDescent="0.35"/>
    <row r="4" spans="1:15" ht="41.4" x14ac:dyDescent="0.3">
      <c r="A4" s="8" t="s">
        <v>26</v>
      </c>
      <c r="B4" s="5" t="s">
        <v>5</v>
      </c>
      <c r="C4" s="5" t="s">
        <v>10</v>
      </c>
      <c r="D4" s="5" t="s">
        <v>31</v>
      </c>
      <c r="E4" s="5" t="s">
        <v>32</v>
      </c>
      <c r="F4" s="5" t="s">
        <v>33</v>
      </c>
      <c r="G4" s="5" t="s">
        <v>35</v>
      </c>
      <c r="H4" s="5" t="s">
        <v>37</v>
      </c>
      <c r="I4" s="5" t="s">
        <v>41</v>
      </c>
      <c r="J4" s="5" t="s">
        <v>42</v>
      </c>
      <c r="K4" s="5" t="s">
        <v>45</v>
      </c>
      <c r="L4" s="5" t="s">
        <v>62</v>
      </c>
      <c r="M4" s="5" t="s">
        <v>63</v>
      </c>
      <c r="N4" s="5" t="s">
        <v>64</v>
      </c>
      <c r="O4" s="5" t="s">
        <v>65</v>
      </c>
    </row>
    <row r="5" spans="1:15" x14ac:dyDescent="0.3">
      <c r="A5" s="9">
        <v>12.1495</v>
      </c>
      <c r="B5" s="6">
        <v>2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1</v>
      </c>
      <c r="K5" s="6">
        <v>1</v>
      </c>
      <c r="L5" s="6">
        <v>0.32067000000000001</v>
      </c>
      <c r="M5" s="6">
        <v>0</v>
      </c>
      <c r="N5" s="6">
        <v>0</v>
      </c>
      <c r="O5" s="6">
        <v>0.32067000000000001</v>
      </c>
    </row>
    <row r="6" spans="1:15" ht="15" thickBot="1" x14ac:dyDescent="0.35">
      <c r="A6" s="9">
        <v>12.703799999999999</v>
      </c>
      <c r="B6" s="6">
        <v>3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6">
        <v>1</v>
      </c>
      <c r="L6" s="7">
        <v>-0.3931</v>
      </c>
      <c r="M6" s="6">
        <v>0</v>
      </c>
      <c r="N6" s="6">
        <v>0</v>
      </c>
      <c r="O6" s="7">
        <v>-0.3931</v>
      </c>
    </row>
    <row r="7" spans="1:15" ht="15" thickBot="1" x14ac:dyDescent="0.35">
      <c r="A7" s="29">
        <v>13.2303</v>
      </c>
      <c r="B7" s="29">
        <v>3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</v>
      </c>
      <c r="I7" s="29">
        <v>0</v>
      </c>
      <c r="J7" s="29">
        <v>0</v>
      </c>
      <c r="K7" s="29">
        <v>0</v>
      </c>
      <c r="L7" s="29">
        <v>0.24834999999999999</v>
      </c>
      <c r="M7" s="29">
        <v>0</v>
      </c>
      <c r="N7" s="29">
        <v>0</v>
      </c>
      <c r="O7" s="29">
        <v>0</v>
      </c>
    </row>
    <row r="8" spans="1:15" x14ac:dyDescent="0.3">
      <c r="A8" s="29">
        <v>12.3371</v>
      </c>
      <c r="B8" s="29">
        <v>3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1</v>
      </c>
      <c r="J8" s="29">
        <v>0</v>
      </c>
      <c r="K8" s="29">
        <v>0</v>
      </c>
      <c r="L8" s="29">
        <v>0.32904</v>
      </c>
      <c r="M8" s="29">
        <v>0</v>
      </c>
      <c r="N8" s="29">
        <v>0.32904</v>
      </c>
      <c r="O8" s="29">
        <v>0</v>
      </c>
    </row>
    <row r="9" spans="1:15" ht="15" thickBot="1" x14ac:dyDescent="0.35"/>
    <row r="10" spans="1:15" ht="14.4" customHeight="1" x14ac:dyDescent="0.3">
      <c r="B10" s="14" t="s">
        <v>0</v>
      </c>
      <c r="C10" s="12" t="s">
        <v>47</v>
      </c>
      <c r="D10" s="12" t="s">
        <v>49</v>
      </c>
      <c r="E10" s="12" t="s">
        <v>51</v>
      </c>
      <c r="F10" s="16" t="s">
        <v>55</v>
      </c>
      <c r="G10" s="16"/>
      <c r="H10" s="16" t="s">
        <v>56</v>
      </c>
      <c r="I10" s="16"/>
      <c r="J10" s="16" t="s">
        <v>57</v>
      </c>
    </row>
    <row r="11" spans="1:15" ht="27.6" customHeight="1" x14ac:dyDescent="0.3">
      <c r="B11" s="15"/>
      <c r="C11" s="1" t="s">
        <v>48</v>
      </c>
      <c r="D11" s="1" t="s">
        <v>50</v>
      </c>
      <c r="E11" s="1" t="s">
        <v>52</v>
      </c>
      <c r="F11" s="17"/>
      <c r="G11" s="17"/>
      <c r="H11" s="17"/>
      <c r="I11" s="17"/>
      <c r="J11" s="17"/>
    </row>
    <row r="12" spans="1:15" x14ac:dyDescent="0.3">
      <c r="B12" s="15"/>
      <c r="C12" s="1"/>
      <c r="D12" s="1"/>
      <c r="E12" s="1" t="s">
        <v>53</v>
      </c>
      <c r="F12" s="17"/>
      <c r="G12" s="17"/>
      <c r="H12" s="17"/>
      <c r="I12" s="17"/>
      <c r="J12" s="17"/>
    </row>
    <row r="13" spans="1:15" x14ac:dyDescent="0.3">
      <c r="B13" s="15"/>
      <c r="C13" s="1"/>
      <c r="D13" s="1"/>
      <c r="E13" s="1" t="s">
        <v>54</v>
      </c>
      <c r="F13" s="17"/>
      <c r="G13" s="17"/>
      <c r="H13" s="17"/>
      <c r="I13" s="17"/>
      <c r="J13" s="17"/>
    </row>
    <row r="14" spans="1:15" x14ac:dyDescent="0.3">
      <c r="B14" s="11">
        <v>1</v>
      </c>
      <c r="C14" s="9">
        <v>12.1495</v>
      </c>
      <c r="D14" s="2">
        <v>12.538</v>
      </c>
      <c r="E14" s="2">
        <v>5.2200000000000003E-2</v>
      </c>
      <c r="F14" s="2">
        <v>12.4353</v>
      </c>
      <c r="G14" s="2">
        <v>12.640700000000001</v>
      </c>
      <c r="H14" s="2">
        <v>12.0624</v>
      </c>
      <c r="I14" s="2">
        <v>13.0136</v>
      </c>
      <c r="J14" s="2" t="s">
        <v>67</v>
      </c>
    </row>
    <row r="15" spans="1:15" ht="15" thickBot="1" x14ac:dyDescent="0.35">
      <c r="B15" s="11">
        <v>2</v>
      </c>
      <c r="C15" s="9">
        <v>12.703799999999999</v>
      </c>
      <c r="D15" s="2">
        <v>13.153700000000001</v>
      </c>
      <c r="E15" s="2">
        <v>4.5400000000000003E-2</v>
      </c>
      <c r="F15" s="2">
        <v>13.064299999999999</v>
      </c>
      <c r="G15" s="2">
        <v>13.243</v>
      </c>
      <c r="H15" s="2">
        <v>12.6808</v>
      </c>
      <c r="I15" s="2">
        <v>13.6266</v>
      </c>
      <c r="J15" s="2" t="s">
        <v>67</v>
      </c>
    </row>
    <row r="16" spans="1:15" ht="15" thickBot="1" x14ac:dyDescent="0.35">
      <c r="B16" s="11">
        <v>3</v>
      </c>
      <c r="C16" s="29">
        <v>13.2303</v>
      </c>
      <c r="D16" s="2">
        <v>13.3131</v>
      </c>
      <c r="E16" s="2">
        <v>3.0599999999999999E-2</v>
      </c>
      <c r="F16" s="2">
        <v>13.2529</v>
      </c>
      <c r="G16" s="2">
        <v>13.3733</v>
      </c>
      <c r="H16" s="2">
        <v>12.844799999999999</v>
      </c>
      <c r="I16" s="2">
        <v>13.7813</v>
      </c>
      <c r="J16" s="2" t="s">
        <v>67</v>
      </c>
    </row>
    <row r="17" spans="2:10" x14ac:dyDescent="0.3">
      <c r="B17" s="11">
        <v>4</v>
      </c>
      <c r="C17" s="29">
        <v>12.3371</v>
      </c>
      <c r="D17" s="2">
        <v>12.425599999999999</v>
      </c>
      <c r="E17" s="2">
        <v>3.9100000000000003E-2</v>
      </c>
      <c r="F17" s="2">
        <v>12.348800000000001</v>
      </c>
      <c r="G17" s="2">
        <v>12.5025</v>
      </c>
      <c r="H17" s="2">
        <v>11.955</v>
      </c>
      <c r="I17" s="2">
        <v>12.8963</v>
      </c>
      <c r="J17" s="2" t="s">
        <v>67</v>
      </c>
    </row>
    <row r="24" spans="2:10" x14ac:dyDescent="0.3">
      <c r="C24" t="s">
        <v>58</v>
      </c>
    </row>
    <row r="25" spans="2:10" x14ac:dyDescent="0.3">
      <c r="B25">
        <v>1</v>
      </c>
      <c r="C25" s="13">
        <f>EXP(C14)</f>
        <v>188999.56642660097</v>
      </c>
      <c r="D25" s="13">
        <f>EXP(D14)</f>
        <v>278730.3204550987</v>
      </c>
      <c r="E25" s="13"/>
      <c r="F25" s="13">
        <f>EXP(F14)</f>
        <v>251525.58676820213</v>
      </c>
      <c r="G25" s="13">
        <f>EXP(G14)</f>
        <v>308877.4885260447</v>
      </c>
      <c r="H25" s="13">
        <f>EXP(H14)</f>
        <v>173234.24933672789</v>
      </c>
      <c r="I25" s="13">
        <f>EXP(I14)</f>
        <v>448471.31464165152</v>
      </c>
    </row>
    <row r="26" spans="2:10" x14ac:dyDescent="0.3">
      <c r="B26">
        <v>2</v>
      </c>
      <c r="C26" s="13">
        <f>EXP(C15)</f>
        <v>328995.71324099711</v>
      </c>
      <c r="D26" s="13">
        <f>EXP(D15)</f>
        <v>515916.39183103462</v>
      </c>
      <c r="E26" s="13"/>
      <c r="F26" s="13">
        <f>EXP(F15)</f>
        <v>471795.07162383577</v>
      </c>
      <c r="G26" s="13">
        <f>EXP(G15)</f>
        <v>564107.43504039512</v>
      </c>
      <c r="H26" s="13">
        <f>EXP(H15)</f>
        <v>321515.16787265771</v>
      </c>
      <c r="I26" s="13">
        <f>EXP(I15)</f>
        <v>827860.54891623289</v>
      </c>
    </row>
    <row r="27" spans="2:10" x14ac:dyDescent="0.3">
      <c r="B27">
        <v>3</v>
      </c>
      <c r="C27" s="13">
        <f t="shared" ref="C27:D27" si="0">EXP(C16)</f>
        <v>556988.57108470716</v>
      </c>
      <c r="D27" s="13">
        <f t="shared" si="0"/>
        <v>605070.34319622407</v>
      </c>
      <c r="E27" s="13"/>
      <c r="F27" s="13">
        <f t="shared" ref="F27:I27" si="1">EXP(F16)</f>
        <v>569719.8341838601</v>
      </c>
      <c r="G27" s="13">
        <f t="shared" si="1"/>
        <v>642614.31364779419</v>
      </c>
      <c r="H27" s="13">
        <f t="shared" si="1"/>
        <v>378813.77330700489</v>
      </c>
      <c r="I27" s="13">
        <f t="shared" si="1"/>
        <v>966368.00673396874</v>
      </c>
    </row>
    <row r="28" spans="2:10" x14ac:dyDescent="0.3">
      <c r="B28">
        <v>4</v>
      </c>
      <c r="C28" s="13">
        <f t="shared" ref="C28:D28" si="2">EXP(C17)</f>
        <v>227999.79299055412</v>
      </c>
      <c r="D28" s="13">
        <f t="shared" si="2"/>
        <v>249097.58343027902</v>
      </c>
      <c r="E28" s="13"/>
      <c r="F28" s="13">
        <f t="shared" ref="F28:I28" si="3">EXP(F17)</f>
        <v>230683.05705405035</v>
      </c>
      <c r="G28" s="13">
        <f t="shared" si="3"/>
        <v>269008.9689904289</v>
      </c>
      <c r="H28" s="13">
        <f t="shared" si="3"/>
        <v>155593.17075283919</v>
      </c>
      <c r="I28" s="13">
        <f t="shared" si="3"/>
        <v>398833.77298253309</v>
      </c>
    </row>
    <row r="29" spans="2:10" x14ac:dyDescent="0.3">
      <c r="C29" s="13"/>
      <c r="D29" s="13"/>
      <c r="E29" s="13"/>
      <c r="F29" s="13"/>
      <c r="G29" s="13"/>
      <c r="H29" s="13"/>
      <c r="I29" s="13"/>
    </row>
  </sheetData>
  <mergeCells count="4">
    <mergeCell ref="B10:B13"/>
    <mergeCell ref="F10:G13"/>
    <mergeCell ref="H10:I13"/>
    <mergeCell ref="J10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L21" sqref="L21"/>
    </sheetView>
  </sheetViews>
  <sheetFormatPr defaultRowHeight="14.4" x14ac:dyDescent="0.3"/>
  <cols>
    <col min="3" max="3" width="8.77734375" bestFit="1" customWidth="1"/>
  </cols>
  <sheetData>
    <row r="1" spans="2:9" ht="15" thickBot="1" x14ac:dyDescent="0.35"/>
    <row r="2" spans="2:9" x14ac:dyDescent="0.3">
      <c r="B2" s="10" t="s">
        <v>0</v>
      </c>
      <c r="C2" s="12" t="s">
        <v>70</v>
      </c>
      <c r="D2" s="12" t="s">
        <v>71</v>
      </c>
      <c r="E2" s="12" t="s">
        <v>72</v>
      </c>
      <c r="F2" s="12" t="s">
        <v>73</v>
      </c>
    </row>
    <row r="3" spans="2:9" x14ac:dyDescent="0.3">
      <c r="B3" s="11">
        <v>1</v>
      </c>
      <c r="C3" s="2">
        <v>0</v>
      </c>
      <c r="D3" s="2">
        <v>336</v>
      </c>
      <c r="E3" s="2">
        <v>0.24101</v>
      </c>
      <c r="F3" s="2">
        <v>0.19621</v>
      </c>
    </row>
    <row r="4" spans="2:9" ht="15" thickBot="1" x14ac:dyDescent="0.35"/>
    <row r="5" spans="2:9" x14ac:dyDescent="0.3">
      <c r="B5" s="14" t="s">
        <v>74</v>
      </c>
      <c r="C5" s="16"/>
      <c r="D5" s="16"/>
      <c r="E5" s="16"/>
      <c r="F5" s="16"/>
      <c r="G5" s="16"/>
      <c r="H5" s="16"/>
      <c r="I5" s="16"/>
    </row>
    <row r="6" spans="2:9" ht="27.6" x14ac:dyDescent="0.3">
      <c r="B6" s="11" t="s">
        <v>48</v>
      </c>
      <c r="C6" s="1" t="s">
        <v>75</v>
      </c>
      <c r="D6" s="1" t="s">
        <v>53</v>
      </c>
      <c r="E6" s="1" t="s">
        <v>76</v>
      </c>
      <c r="F6" s="1" t="s">
        <v>77</v>
      </c>
      <c r="G6" s="1" t="s">
        <v>78</v>
      </c>
      <c r="H6" s="1" t="s">
        <v>79</v>
      </c>
      <c r="I6" s="1" t="s">
        <v>80</v>
      </c>
    </row>
    <row r="7" spans="2:9" x14ac:dyDescent="0.3">
      <c r="B7" s="11" t="s">
        <v>26</v>
      </c>
      <c r="C7" s="2">
        <v>336</v>
      </c>
      <c r="D7" s="2">
        <v>13.04299</v>
      </c>
      <c r="E7" s="2">
        <v>0.49581999999999998</v>
      </c>
      <c r="F7" s="2">
        <v>4382</v>
      </c>
      <c r="G7" s="2">
        <v>11.92205</v>
      </c>
      <c r="H7" s="2">
        <v>14.946910000000001</v>
      </c>
      <c r="I7" s="2"/>
    </row>
    <row r="8" spans="2:9" ht="55.2" x14ac:dyDescent="0.3">
      <c r="B8" s="11" t="s">
        <v>81</v>
      </c>
      <c r="C8" s="2">
        <v>336</v>
      </c>
      <c r="D8" s="2">
        <v>13.01066</v>
      </c>
      <c r="E8" s="2">
        <v>0.40795999999999999</v>
      </c>
      <c r="F8" s="2">
        <v>4372</v>
      </c>
      <c r="G8" s="2">
        <v>12.04735</v>
      </c>
      <c r="H8" s="2">
        <v>14.956899999999999</v>
      </c>
      <c r="I8" s="2" t="s">
        <v>82</v>
      </c>
    </row>
    <row r="9" spans="2:9" ht="15" thickBot="1" x14ac:dyDescent="0.35"/>
    <row r="10" spans="2:9" ht="27.6" customHeight="1" x14ac:dyDescent="0.3">
      <c r="B10" s="14" t="s">
        <v>83</v>
      </c>
      <c r="C10" s="16"/>
      <c r="D10" s="16"/>
    </row>
    <row r="11" spans="2:9" x14ac:dyDescent="0.3">
      <c r="B11" s="15" t="s">
        <v>84</v>
      </c>
      <c r="C11" s="17"/>
      <c r="D11" s="17"/>
    </row>
    <row r="12" spans="2:9" x14ac:dyDescent="0.3">
      <c r="B12" s="11"/>
      <c r="C12" s="1" t="s">
        <v>26</v>
      </c>
      <c r="D12" s="1" t="s">
        <v>81</v>
      </c>
    </row>
    <row r="13" spans="2:9" x14ac:dyDescent="0.3">
      <c r="B13" s="19" t="s">
        <v>26</v>
      </c>
      <c r="C13" s="18">
        <v>1</v>
      </c>
      <c r="D13" s="18">
        <v>0.87549999999999994</v>
      </c>
    </row>
    <row r="14" spans="2:9" x14ac:dyDescent="0.3">
      <c r="B14" s="20"/>
      <c r="C14" s="18"/>
      <c r="D14" s="18" t="s">
        <v>85</v>
      </c>
    </row>
    <row r="15" spans="2:9" x14ac:dyDescent="0.3">
      <c r="B15" s="19" t="s">
        <v>81</v>
      </c>
      <c r="C15" s="18">
        <v>0.87549999999999994</v>
      </c>
      <c r="D15" s="18">
        <v>1</v>
      </c>
    </row>
    <row r="16" spans="2:9" ht="43.2" x14ac:dyDescent="0.3">
      <c r="B16" s="20" t="s">
        <v>82</v>
      </c>
      <c r="C16" s="18" t="s">
        <v>85</v>
      </c>
      <c r="D16" s="18"/>
    </row>
    <row r="19" spans="2:12" x14ac:dyDescent="0.3">
      <c r="B19" s="24"/>
      <c r="C19" s="24" t="s">
        <v>100</v>
      </c>
      <c r="D19" s="24" t="s">
        <v>101</v>
      </c>
      <c r="E19" s="24" t="s">
        <v>102</v>
      </c>
    </row>
    <row r="20" spans="2:12" x14ac:dyDescent="0.3">
      <c r="B20" s="24" t="s">
        <v>86</v>
      </c>
      <c r="C20" s="22">
        <v>0.24101</v>
      </c>
      <c r="D20" s="25">
        <v>0.29929</v>
      </c>
      <c r="E20" s="25">
        <v>0.27218999999999999</v>
      </c>
    </row>
    <row r="21" spans="2:12" x14ac:dyDescent="0.3">
      <c r="B21" s="24" t="s">
        <v>88</v>
      </c>
      <c r="C21" s="22">
        <v>0.19621</v>
      </c>
      <c r="D21" s="25">
        <v>0.24357000000000001</v>
      </c>
      <c r="E21" s="25">
        <v>0.22008</v>
      </c>
      <c r="L21">
        <f>EXP(0.37681)</f>
        <v>1.4576273338659516</v>
      </c>
    </row>
    <row r="22" spans="2:12" x14ac:dyDescent="0.3">
      <c r="B22" s="24" t="s">
        <v>87</v>
      </c>
      <c r="C22" s="25">
        <f>D13^2</f>
        <v>0.76650024999999988</v>
      </c>
      <c r="D22" s="25">
        <f>0.83263^2</f>
        <v>0.69327271689999992</v>
      </c>
      <c r="E22" s="25">
        <v>0.71313000000000004</v>
      </c>
    </row>
    <row r="23" spans="2:12" x14ac:dyDescent="0.3">
      <c r="B23" s="24" t="s">
        <v>89</v>
      </c>
      <c r="C23" s="25">
        <f>1-((336-1)/(336-(14+1)))*(1-C22)</f>
        <v>0.75631646028037369</v>
      </c>
      <c r="D23" s="25">
        <f>1-((373-1)/(373-(9+1)))*(1-D22)</f>
        <v>0.6856679082280992</v>
      </c>
      <c r="E23" s="25">
        <f>1-((373-1)/(373-(9+1)))*(1-E22)</f>
        <v>0.70601752066115708</v>
      </c>
    </row>
    <row r="24" spans="2:12" x14ac:dyDescent="0.3">
      <c r="B24" s="24" t="s">
        <v>90</v>
      </c>
      <c r="C24" s="25">
        <f>ABS(C23-0.7301)</f>
        <v>2.6216460280373721E-2</v>
      </c>
      <c r="D24" s="25">
        <v>1.5268E-2</v>
      </c>
      <c r="E24" s="25">
        <v>4.9430000000000002E-2</v>
      </c>
    </row>
  </sheetData>
  <mergeCells count="3">
    <mergeCell ref="B5:I5"/>
    <mergeCell ref="B10:D10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opLeftCell="B4" workbookViewId="0">
      <selection activeCell="D14" sqref="D14"/>
    </sheetView>
  </sheetViews>
  <sheetFormatPr defaultRowHeight="14.4" x14ac:dyDescent="0.3"/>
  <cols>
    <col min="12" max="12" width="32.77734375" customWidth="1"/>
    <col min="13" max="13" width="11" bestFit="1" customWidth="1"/>
  </cols>
  <sheetData>
    <row r="1" spans="2:13" ht="15" thickBot="1" x14ac:dyDescent="0.35"/>
    <row r="2" spans="2:13" x14ac:dyDescent="0.3">
      <c r="B2" s="14" t="s">
        <v>91</v>
      </c>
      <c r="C2" s="16"/>
      <c r="D2" s="16"/>
      <c r="E2" s="16"/>
      <c r="F2" s="16"/>
      <c r="G2" s="16"/>
      <c r="H2" s="16"/>
    </row>
    <row r="3" spans="2:13" ht="27.6" x14ac:dyDescent="0.3">
      <c r="B3" s="15" t="s">
        <v>48</v>
      </c>
      <c r="C3" s="21" t="s">
        <v>92</v>
      </c>
      <c r="D3" s="1" t="s">
        <v>93</v>
      </c>
      <c r="E3" s="1" t="s">
        <v>95</v>
      </c>
      <c r="F3" s="21" t="s">
        <v>96</v>
      </c>
      <c r="G3" s="21" t="s">
        <v>97</v>
      </c>
      <c r="H3" s="1" t="s">
        <v>98</v>
      </c>
    </row>
    <row r="4" spans="2:13" ht="27.6" x14ac:dyDescent="0.3">
      <c r="B4" s="15"/>
      <c r="C4" s="21"/>
      <c r="D4" s="1" t="s">
        <v>94</v>
      </c>
      <c r="E4" s="1" t="s">
        <v>52</v>
      </c>
      <c r="F4" s="21"/>
      <c r="G4" s="21"/>
      <c r="H4" s="1" t="s">
        <v>94</v>
      </c>
    </row>
    <row r="5" spans="2:13" ht="27.6" x14ac:dyDescent="0.3">
      <c r="B5" s="11" t="s">
        <v>99</v>
      </c>
      <c r="C5" s="1">
        <v>1</v>
      </c>
      <c r="D5" s="2">
        <v>13.33356</v>
      </c>
      <c r="E5" s="2">
        <v>6.4810000000000006E-2</v>
      </c>
      <c r="F5" s="2">
        <v>205.74</v>
      </c>
      <c r="G5" s="2" t="s">
        <v>85</v>
      </c>
      <c r="H5" s="2">
        <v>0</v>
      </c>
    </row>
    <row r="6" spans="2:13" ht="27.6" x14ac:dyDescent="0.3">
      <c r="B6" s="11" t="s">
        <v>5</v>
      </c>
      <c r="C6" s="1">
        <v>1</v>
      </c>
      <c r="D6" s="3">
        <v>-7.4620000000000006E-2</v>
      </c>
      <c r="E6" s="2">
        <v>1.8630000000000001E-2</v>
      </c>
      <c r="F6" s="3">
        <v>-4</v>
      </c>
      <c r="G6" s="2" t="s">
        <v>85</v>
      </c>
      <c r="H6" s="3">
        <v>-0.13250000000000001</v>
      </c>
      <c r="L6" s="23">
        <f>EXP(D6)-1</f>
        <v>-7.1903904155077192E-2</v>
      </c>
    </row>
    <row r="7" spans="2:13" ht="41.4" x14ac:dyDescent="0.3">
      <c r="B7" s="11" t="s">
        <v>62</v>
      </c>
      <c r="C7" s="1">
        <v>1</v>
      </c>
      <c r="D7" s="3">
        <v>-0.69832000000000005</v>
      </c>
      <c r="E7" s="2">
        <v>7.1629999999999999E-2</v>
      </c>
      <c r="F7" s="3">
        <v>-9.75</v>
      </c>
      <c r="G7" s="2" t="s">
        <v>85</v>
      </c>
      <c r="H7" s="3">
        <v>-0.58980999999999995</v>
      </c>
      <c r="J7">
        <v>7.4107474</v>
      </c>
      <c r="L7" s="28">
        <f>EXP(D7*(J7-LN(1)))-1</f>
        <v>-0.99434419667821194</v>
      </c>
      <c r="M7" s="27">
        <f>EXP(D7*(J7-LN(1654)))-1</f>
        <v>1.4279958445517771E-4</v>
      </c>
    </row>
    <row r="8" spans="2:13" ht="27.6" x14ac:dyDescent="0.3">
      <c r="B8" s="11" t="s">
        <v>10</v>
      </c>
      <c r="C8" s="1">
        <v>1</v>
      </c>
      <c r="D8" s="2">
        <v>0.75344</v>
      </c>
      <c r="E8" s="2">
        <v>0.25664999999999999</v>
      </c>
      <c r="F8" s="2">
        <v>2.94</v>
      </c>
      <c r="G8" s="2">
        <v>3.5999999999999999E-3</v>
      </c>
      <c r="H8" s="2">
        <v>8.2900000000000001E-2</v>
      </c>
      <c r="L8" s="23">
        <f>EXP(D8)-1</f>
        <v>1.124295036910874</v>
      </c>
    </row>
    <row r="9" spans="2:13" ht="27.6" x14ac:dyDescent="0.3">
      <c r="B9" s="11" t="s">
        <v>31</v>
      </c>
      <c r="C9" s="1">
        <v>1</v>
      </c>
      <c r="D9" s="2">
        <v>0.32257000000000002</v>
      </c>
      <c r="E9" s="2">
        <v>9.35E-2</v>
      </c>
      <c r="F9" s="2">
        <v>3.45</v>
      </c>
      <c r="G9" s="2">
        <v>5.9999999999999995E-4</v>
      </c>
      <c r="H9" s="2">
        <v>0.1052</v>
      </c>
      <c r="L9" s="23">
        <f t="shared" ref="L7:L19" si="0">EXP(D9)-1</f>
        <v>0.38067153448442093</v>
      </c>
    </row>
    <row r="10" spans="2:13" ht="27.6" x14ac:dyDescent="0.3">
      <c r="B10" s="11" t="s">
        <v>32</v>
      </c>
      <c r="C10" s="1">
        <v>1</v>
      </c>
      <c r="D10" s="2">
        <v>0.15364</v>
      </c>
      <c r="E10" s="2">
        <v>2.9090000000000001E-2</v>
      </c>
      <c r="F10" s="2">
        <v>5.28</v>
      </c>
      <c r="G10" s="2" t="s">
        <v>85</v>
      </c>
      <c r="H10" s="2">
        <v>0.14629</v>
      </c>
      <c r="L10" s="23">
        <f t="shared" si="0"/>
        <v>0.16607102563873899</v>
      </c>
    </row>
    <row r="11" spans="2:13" x14ac:dyDescent="0.3">
      <c r="B11" s="11" t="s">
        <v>33</v>
      </c>
      <c r="C11" s="1">
        <v>1</v>
      </c>
      <c r="D11" s="3">
        <v>-0.11225</v>
      </c>
      <c r="E11" s="2">
        <v>4.7169999999999997E-2</v>
      </c>
      <c r="F11" s="3">
        <v>-2.38</v>
      </c>
      <c r="G11" s="2">
        <v>1.7899999999999999E-2</v>
      </c>
      <c r="H11" s="3">
        <v>-7.263E-2</v>
      </c>
      <c r="L11" s="23">
        <f t="shared" si="0"/>
        <v>-0.10617922562746285</v>
      </c>
    </row>
    <row r="12" spans="2:13" x14ac:dyDescent="0.3">
      <c r="B12" s="11" t="s">
        <v>35</v>
      </c>
      <c r="C12" s="1">
        <v>1</v>
      </c>
      <c r="D12" s="2">
        <v>0.45323999999999998</v>
      </c>
      <c r="E12" s="2">
        <v>0.15117</v>
      </c>
      <c r="F12" s="2">
        <v>3</v>
      </c>
      <c r="G12" s="2">
        <v>2.8999999999999998E-3</v>
      </c>
      <c r="H12" s="2">
        <v>8.6120000000000002E-2</v>
      </c>
      <c r="L12" s="23">
        <f t="shared" si="0"/>
        <v>0.57340175762565959</v>
      </c>
    </row>
    <row r="13" spans="2:13" ht="27.6" x14ac:dyDescent="0.3">
      <c r="B13" s="11" t="s">
        <v>37</v>
      </c>
      <c r="C13" s="1">
        <v>1</v>
      </c>
      <c r="D13" s="2">
        <v>0.37680999999999998</v>
      </c>
      <c r="E13" s="2">
        <v>3.1109999999999999E-2</v>
      </c>
      <c r="F13" s="2">
        <v>12.11</v>
      </c>
      <c r="G13" s="2" t="s">
        <v>85</v>
      </c>
      <c r="H13" s="2">
        <v>0.37483</v>
      </c>
      <c r="L13" s="23">
        <f t="shared" si="0"/>
        <v>0.45762733386595156</v>
      </c>
    </row>
    <row r="14" spans="2:13" x14ac:dyDescent="0.3">
      <c r="B14" s="11" t="s">
        <v>41</v>
      </c>
      <c r="C14" s="1">
        <v>1</v>
      </c>
      <c r="D14" s="3">
        <v>-0.54676999999999998</v>
      </c>
      <c r="E14" s="2">
        <v>3.925E-2</v>
      </c>
      <c r="F14" s="3">
        <v>-13.93</v>
      </c>
      <c r="G14" s="2" t="s">
        <v>85</v>
      </c>
      <c r="H14" s="3">
        <v>-0.45987</v>
      </c>
      <c r="L14" s="23">
        <f t="shared" si="0"/>
        <v>-0.4211836288591595</v>
      </c>
    </row>
    <row r="15" spans="2:13" x14ac:dyDescent="0.3">
      <c r="B15" s="11" t="s">
        <v>42</v>
      </c>
      <c r="C15" s="1">
        <v>1</v>
      </c>
      <c r="D15" s="3">
        <v>-0.38442999999999999</v>
      </c>
      <c r="E15" s="2">
        <v>3.2489999999999998E-2</v>
      </c>
      <c r="F15" s="3">
        <v>-11.83</v>
      </c>
      <c r="G15" s="2" t="s">
        <v>85</v>
      </c>
      <c r="H15" s="3">
        <v>-0.36842000000000003</v>
      </c>
      <c r="L15" s="23">
        <f t="shared" si="0"/>
        <v>-0.31916139637256447</v>
      </c>
    </row>
    <row r="16" spans="2:13" x14ac:dyDescent="0.3">
      <c r="B16" s="11" t="s">
        <v>45</v>
      </c>
      <c r="C16" s="1">
        <v>1</v>
      </c>
      <c r="D16" s="3">
        <v>-0.10542</v>
      </c>
      <c r="E16" s="2">
        <v>3.0689999999999999E-2</v>
      </c>
      <c r="F16" s="3">
        <v>-3.43</v>
      </c>
      <c r="G16" s="2">
        <v>6.9999999999999999E-4</v>
      </c>
      <c r="H16" s="3">
        <v>-9.2200000000000004E-2</v>
      </c>
      <c r="L16" s="23">
        <f t="shared" si="0"/>
        <v>-0.10005353431571373</v>
      </c>
    </row>
    <row r="17" spans="2:13" ht="27.6" x14ac:dyDescent="0.3">
      <c r="B17" s="11" t="s">
        <v>63</v>
      </c>
      <c r="C17" s="1">
        <v>1</v>
      </c>
      <c r="D17" s="3">
        <v>-0.21898999999999999</v>
      </c>
      <c r="E17" s="2">
        <v>0.10001</v>
      </c>
      <c r="F17" s="3">
        <v>-2.19</v>
      </c>
      <c r="G17" s="2">
        <v>2.93E-2</v>
      </c>
      <c r="H17" s="3">
        <v>-8.2239999999999994E-2</v>
      </c>
      <c r="L17" s="23">
        <f>EXP(D17*($J$7-LN(1)))-1</f>
        <v>-0.80267034499670964</v>
      </c>
    </row>
    <row r="18" spans="2:13" ht="27.6" x14ac:dyDescent="0.3">
      <c r="B18" s="11" t="s">
        <v>64</v>
      </c>
      <c r="C18" s="1">
        <v>1</v>
      </c>
      <c r="D18" s="2">
        <v>0.28106999999999999</v>
      </c>
      <c r="E18" s="2">
        <v>0.1055</v>
      </c>
      <c r="F18" s="2">
        <v>2.66</v>
      </c>
      <c r="G18" s="2">
        <v>8.0999999999999996E-3</v>
      </c>
      <c r="H18" s="2">
        <v>0.10070999999999999</v>
      </c>
      <c r="L18" s="23">
        <f>EXP(D18*($J$7-LN(1)))-1+$L$14</f>
        <v>6.6068431909988536</v>
      </c>
      <c r="M18" s="26">
        <f>EXP(D18*($J$7-LN(474)))-1</f>
        <v>0.42078314451504761</v>
      </c>
    </row>
    <row r="19" spans="2:13" ht="27.6" x14ac:dyDescent="0.3">
      <c r="B19" s="11" t="s">
        <v>65</v>
      </c>
      <c r="C19" s="1">
        <v>1</v>
      </c>
      <c r="D19" s="3">
        <v>-0.26882</v>
      </c>
      <c r="E19" s="2">
        <v>8.7749999999999995E-2</v>
      </c>
      <c r="F19" s="3">
        <v>-3.06</v>
      </c>
      <c r="G19" s="2">
        <v>2.3999999999999998E-3</v>
      </c>
      <c r="H19" s="3">
        <v>-0.13145000000000001</v>
      </c>
      <c r="L19" s="23">
        <f t="shared" ref="L18:L19" si="1">EXP(D19*($J$7-LN(1)))-1</f>
        <v>-0.86359912464953981</v>
      </c>
    </row>
  </sheetData>
  <mergeCells count="5">
    <mergeCell ref="B2:H2"/>
    <mergeCell ref="B3:B4"/>
    <mergeCell ref="C3:C4"/>
    <mergeCell ref="F3:F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3"/>
  <sheetViews>
    <sheetView tabSelected="1" workbookViewId="0">
      <selection activeCell="I22" sqref="I22"/>
    </sheetView>
  </sheetViews>
  <sheetFormatPr defaultRowHeight="14.4" x14ac:dyDescent="0.3"/>
  <cols>
    <col min="1" max="1" width="17.33203125" bestFit="1" customWidth="1"/>
    <col min="2" max="2" width="17.77734375" bestFit="1" customWidth="1"/>
    <col min="3" max="3" width="10.109375" bestFit="1" customWidth="1"/>
    <col min="4" max="4" width="24.33203125" bestFit="1" customWidth="1"/>
  </cols>
  <sheetData>
    <row r="2" spans="1:4" x14ac:dyDescent="0.3">
      <c r="D2" t="s">
        <v>108</v>
      </c>
    </row>
    <row r="3" spans="1:4" x14ac:dyDescent="0.3">
      <c r="A3" t="s">
        <v>105</v>
      </c>
      <c r="B3" t="s">
        <v>106</v>
      </c>
      <c r="C3" t="s">
        <v>14</v>
      </c>
      <c r="D3" t="s">
        <v>107</v>
      </c>
    </row>
    <row r="4" spans="1:4" x14ac:dyDescent="0.3">
      <c r="A4" s="3">
        <v>-0.69832000000000005</v>
      </c>
      <c r="B4">
        <v>7.4107474</v>
      </c>
      <c r="C4">
        <v>10</v>
      </c>
      <c r="D4" s="32">
        <f>EXP($A$4*($B$4-LN(C4)))-1</f>
        <v>-0.97176327666289664</v>
      </c>
    </row>
    <row r="5" spans="1:4" x14ac:dyDescent="0.3">
      <c r="C5">
        <v>20</v>
      </c>
      <c r="D5" s="32">
        <f t="shared" ref="D5:D9" si="0">EXP($A$4*($B$4-LN(C5)))-1</f>
        <v>-0.95418269235646802</v>
      </c>
    </row>
    <row r="6" spans="1:4" x14ac:dyDescent="0.3">
      <c r="C6">
        <v>30</v>
      </c>
      <c r="D6" s="32">
        <f t="shared" si="0"/>
        <v>-0.93918683408547821</v>
      </c>
    </row>
    <row r="7" spans="1:4" x14ac:dyDescent="0.3">
      <c r="C7">
        <v>40</v>
      </c>
      <c r="D7" s="32">
        <f t="shared" si="0"/>
        <v>-0.92565618699306906</v>
      </c>
    </row>
    <row r="8" spans="1:4" x14ac:dyDescent="0.3">
      <c r="C8">
        <v>50</v>
      </c>
      <c r="D8" s="32">
        <f t="shared" si="0"/>
        <v>-0.91312015607290808</v>
      </c>
    </row>
    <row r="9" spans="1:4" x14ac:dyDescent="0.3">
      <c r="C9">
        <v>60</v>
      </c>
      <c r="D9" s="32">
        <f t="shared" si="0"/>
        <v>-0.90132369474252783</v>
      </c>
    </row>
    <row r="10" spans="1:4" x14ac:dyDescent="0.3">
      <c r="C10">
        <v>70</v>
      </c>
      <c r="D10" s="32">
        <f t="shared" ref="D5:D68" si="1">EXP($A$4*($B$4-LN(C10)))-1</f>
        <v>-0.89010873773212118</v>
      </c>
    </row>
    <row r="11" spans="1:4" x14ac:dyDescent="0.3">
      <c r="C11">
        <v>80</v>
      </c>
      <c r="D11" s="32">
        <f t="shared" si="1"/>
        <v>-0.87936867492497095</v>
      </c>
    </row>
    <row r="12" spans="1:4" x14ac:dyDescent="0.3">
      <c r="C12">
        <v>90</v>
      </c>
      <c r="D12" s="32">
        <f t="shared" si="1"/>
        <v>-0.86902725559209515</v>
      </c>
    </row>
    <row r="13" spans="1:4" x14ac:dyDescent="0.3">
      <c r="C13">
        <v>100</v>
      </c>
      <c r="D13" s="32">
        <f t="shared" si="1"/>
        <v>-0.85902753341075277</v>
      </c>
    </row>
    <row r="14" spans="1:4" x14ac:dyDescent="0.3">
      <c r="C14">
        <v>110</v>
      </c>
      <c r="D14" s="32">
        <f t="shared" si="1"/>
        <v>-0.84932554178335506</v>
      </c>
    </row>
    <row r="15" spans="1:4" x14ac:dyDescent="0.3">
      <c r="C15">
        <v>120</v>
      </c>
      <c r="D15" s="32">
        <f t="shared" si="1"/>
        <v>-0.83988642799896218</v>
      </c>
    </row>
    <row r="16" spans="1:4" x14ac:dyDescent="0.3">
      <c r="C16">
        <v>130</v>
      </c>
      <c r="D16" s="32">
        <f t="shared" si="1"/>
        <v>-0.83068196470955102</v>
      </c>
    </row>
    <row r="17" spans="3:4" x14ac:dyDescent="0.3">
      <c r="C17">
        <v>140</v>
      </c>
      <c r="D17" s="32">
        <f t="shared" si="1"/>
        <v>-0.82168887974166882</v>
      </c>
    </row>
    <row r="18" spans="3:4" x14ac:dyDescent="0.3">
      <c r="C18">
        <v>150</v>
      </c>
      <c r="D18" s="32">
        <f t="shared" si="1"/>
        <v>-0.81288769591677401</v>
      </c>
    </row>
    <row r="19" spans="3:4" x14ac:dyDescent="0.3">
      <c r="C19">
        <v>160</v>
      </c>
      <c r="D19" s="32">
        <f t="shared" si="1"/>
        <v>-0.80426190155190613</v>
      </c>
    </row>
    <row r="20" spans="3:4" x14ac:dyDescent="0.3">
      <c r="C20">
        <v>170</v>
      </c>
      <c r="D20" s="32">
        <f t="shared" si="1"/>
        <v>-0.79579734263734025</v>
      </c>
    </row>
    <row r="21" spans="3:4" x14ac:dyDescent="0.3">
      <c r="C21">
        <v>180</v>
      </c>
      <c r="D21" s="32">
        <f t="shared" si="1"/>
        <v>-0.78748176791570124</v>
      </c>
    </row>
    <row r="22" spans="3:4" x14ac:dyDescent="0.3">
      <c r="C22">
        <v>190</v>
      </c>
      <c r="D22" s="32">
        <f t="shared" si="1"/>
        <v>-0.77930448205752945</v>
      </c>
    </row>
    <row r="23" spans="3:4" x14ac:dyDescent="0.3">
      <c r="C23">
        <v>200</v>
      </c>
      <c r="D23" s="32">
        <f t="shared" si="1"/>
        <v>-0.7712560769223562</v>
      </c>
    </row>
    <row r="24" spans="3:4" x14ac:dyDescent="0.3">
      <c r="C24">
        <v>210</v>
      </c>
      <c r="D24" s="32">
        <f t="shared" si="1"/>
        <v>-0.76332822030835878</v>
      </c>
    </row>
    <row r="25" spans="3:4" x14ac:dyDescent="0.3">
      <c r="C25">
        <v>220</v>
      </c>
      <c r="D25" s="32">
        <f t="shared" si="1"/>
        <v>-0.75551348774723914</v>
      </c>
    </row>
    <row r="26" spans="3:4" x14ac:dyDescent="0.3">
      <c r="C26">
        <v>230</v>
      </c>
      <c r="D26" s="32">
        <f t="shared" si="1"/>
        <v>-0.74780522702019225</v>
      </c>
    </row>
    <row r="27" spans="3:4" x14ac:dyDescent="0.3">
      <c r="C27">
        <v>240</v>
      </c>
      <c r="D27" s="32">
        <f t="shared" si="1"/>
        <v>-0.74019744788741759</v>
      </c>
    </row>
    <row r="28" spans="3:4" x14ac:dyDescent="0.3">
      <c r="C28">
        <v>250</v>
      </c>
      <c r="D28" s="32">
        <f t="shared" si="1"/>
        <v>-0.73268473148661806</v>
      </c>
    </row>
    <row r="29" spans="3:4" x14ac:dyDescent="0.3">
      <c r="C29">
        <v>260</v>
      </c>
      <c r="D29" s="32">
        <f t="shared" si="1"/>
        <v>-0.72526215524776494</v>
      </c>
    </row>
    <row r="30" spans="3:4" x14ac:dyDescent="0.3">
      <c r="C30">
        <v>270</v>
      </c>
      <c r="D30" s="32">
        <f t="shared" si="1"/>
        <v>-0.71792523017384724</v>
      </c>
    </row>
    <row r="31" spans="3:4" x14ac:dyDescent="0.3">
      <c r="C31">
        <v>280</v>
      </c>
      <c r="D31" s="32">
        <f t="shared" si="1"/>
        <v>-0.71066984806967026</v>
      </c>
    </row>
    <row r="32" spans="3:4" x14ac:dyDescent="0.3">
      <c r="C32">
        <v>290</v>
      </c>
      <c r="D32" s="32">
        <f t="shared" si="1"/>
        <v>-0.70349223684283013</v>
      </c>
    </row>
    <row r="33" spans="3:4" x14ac:dyDescent="0.3">
      <c r="C33">
        <v>300</v>
      </c>
      <c r="D33" s="32">
        <f t="shared" si="1"/>
        <v>-0.69638892240707373</v>
      </c>
    </row>
    <row r="34" spans="3:4" x14ac:dyDescent="0.3">
      <c r="C34">
        <v>310</v>
      </c>
      <c r="D34" s="32">
        <f t="shared" si="1"/>
        <v>-0.68935669602582872</v>
      </c>
    </row>
    <row r="35" spans="3:4" x14ac:dyDescent="0.3">
      <c r="C35">
        <v>320</v>
      </c>
      <c r="D35" s="32">
        <f t="shared" si="1"/>
        <v>-0.68239258616909071</v>
      </c>
    </row>
    <row r="36" spans="3:4" x14ac:dyDescent="0.3">
      <c r="C36">
        <v>330</v>
      </c>
      <c r="D36" s="32">
        <f t="shared" si="1"/>
        <v>-0.67549383413870645</v>
      </c>
    </row>
    <row r="37" spans="3:4" x14ac:dyDescent="0.3">
      <c r="C37">
        <v>340</v>
      </c>
      <c r="D37" s="32">
        <f t="shared" si="1"/>
        <v>-0.66865787285885825</v>
      </c>
    </row>
    <row r="38" spans="3:4" x14ac:dyDescent="0.3">
      <c r="C38">
        <v>350</v>
      </c>
      <c r="D38" s="32">
        <f t="shared" si="1"/>
        <v>-0.66188230833996431</v>
      </c>
    </row>
    <row r="39" spans="3:4" x14ac:dyDescent="0.3">
      <c r="C39">
        <v>360</v>
      </c>
      <c r="D39" s="32">
        <f t="shared" si="1"/>
        <v>-0.65516490341245381</v>
      </c>
    </row>
    <row r="40" spans="3:4" x14ac:dyDescent="0.3">
      <c r="C40">
        <v>370</v>
      </c>
      <c r="D40" s="32">
        <f t="shared" si="1"/>
        <v>-0.64850356339728954</v>
      </c>
    </row>
    <row r="41" spans="3:4" x14ac:dyDescent="0.3">
      <c r="C41">
        <v>380</v>
      </c>
      <c r="D41" s="32">
        <f t="shared" si="1"/>
        <v>-0.64189632343665126</v>
      </c>
    </row>
    <row r="42" spans="3:4" x14ac:dyDescent="0.3">
      <c r="C42">
        <v>390</v>
      </c>
      <c r="D42" s="32">
        <f t="shared" si="1"/>
        <v>-0.63534133725392672</v>
      </c>
    </row>
    <row r="43" spans="3:4" x14ac:dyDescent="0.3">
      <c r="C43">
        <v>400</v>
      </c>
      <c r="D43" s="32">
        <f t="shared" si="1"/>
        <v>-0.62883686714933273</v>
      </c>
    </row>
    <row r="44" spans="3:4" x14ac:dyDescent="0.3">
      <c r="C44">
        <v>410</v>
      </c>
      <c r="D44" s="32">
        <f t="shared" si="1"/>
        <v>-0.62238127506791352</v>
      </c>
    </row>
    <row r="45" spans="3:4" x14ac:dyDescent="0.3">
      <c r="C45">
        <v>420</v>
      </c>
      <c r="D45" s="32">
        <f t="shared" si="1"/>
        <v>-0.61597301460168108</v>
      </c>
    </row>
    <row r="46" spans="3:4" x14ac:dyDescent="0.3">
      <c r="C46">
        <v>430</v>
      </c>
      <c r="D46" s="32">
        <f t="shared" si="1"/>
        <v>-0.60961062380833153</v>
      </c>
    </row>
    <row r="47" spans="3:4" x14ac:dyDescent="0.3">
      <c r="C47">
        <v>440</v>
      </c>
      <c r="D47" s="32">
        <f t="shared" si="1"/>
        <v>-0.60329271874616808</v>
      </c>
    </row>
    <row r="48" spans="3:4" x14ac:dyDescent="0.3">
      <c r="C48">
        <v>450</v>
      </c>
      <c r="D48" s="32">
        <f t="shared" si="1"/>
        <v>-0.59701798763917813</v>
      </c>
    </row>
    <row r="49" spans="3:4" x14ac:dyDescent="0.3">
      <c r="C49">
        <v>460</v>
      </c>
      <c r="D49" s="32">
        <f t="shared" si="1"/>
        <v>-0.59078518559824089</v>
      </c>
    </row>
    <row r="50" spans="3:4" x14ac:dyDescent="0.3">
      <c r="C50">
        <v>470</v>
      </c>
      <c r="D50" s="32">
        <f t="shared" si="1"/>
        <v>-0.58459312983454725</v>
      </c>
    </row>
    <row r="51" spans="3:4" x14ac:dyDescent="0.3">
      <c r="C51">
        <v>480</v>
      </c>
      <c r="D51" s="32">
        <f t="shared" si="1"/>
        <v>-0.57844069530986664</v>
      </c>
    </row>
    <row r="52" spans="3:4" x14ac:dyDescent="0.3">
      <c r="C52">
        <v>490</v>
      </c>
      <c r="D52" s="32">
        <f t="shared" si="1"/>
        <v>-0.57232681077553971</v>
      </c>
    </row>
    <row r="53" spans="3:4" x14ac:dyDescent="0.3">
      <c r="C53">
        <v>500</v>
      </c>
      <c r="D53" s="32">
        <f t="shared" si="1"/>
        <v>-0.56625045515825034</v>
      </c>
    </row>
    <row r="54" spans="3:4" x14ac:dyDescent="0.3">
      <c r="C54">
        <v>510</v>
      </c>
      <c r="D54" s="32">
        <f t="shared" si="1"/>
        <v>-0.56021065425590555</v>
      </c>
    </row>
    <row r="55" spans="3:4" x14ac:dyDescent="0.3">
      <c r="C55">
        <v>520</v>
      </c>
      <c r="D55" s="32">
        <f t="shared" si="1"/>
        <v>-0.55420647771146792</v>
      </c>
    </row>
    <row r="56" spans="3:4" x14ac:dyDescent="0.3">
      <c r="C56">
        <v>530</v>
      </c>
      <c r="D56" s="32">
        <f t="shared" si="1"/>
        <v>-0.54823703623647313</v>
      </c>
    </row>
    <row r="57" spans="3:4" x14ac:dyDescent="0.3">
      <c r="C57">
        <v>540</v>
      </c>
      <c r="D57" s="32">
        <f t="shared" si="1"/>
        <v>-0.54230147905932213</v>
      </c>
    </row>
    <row r="58" spans="3:4" x14ac:dyDescent="0.3">
      <c r="C58">
        <v>550</v>
      </c>
      <c r="D58" s="32">
        <f t="shared" si="1"/>
        <v>-0.53639899157633109</v>
      </c>
    </row>
    <row r="59" spans="3:4" x14ac:dyDescent="0.3">
      <c r="C59">
        <v>560</v>
      </c>
      <c r="D59" s="32">
        <f t="shared" si="1"/>
        <v>-0.5305287931860414</v>
      </c>
    </row>
    <row r="60" spans="3:4" x14ac:dyDescent="0.3">
      <c r="C60">
        <v>570</v>
      </c>
      <c r="D60" s="32">
        <f t="shared" si="1"/>
        <v>-0.52469013528948616</v>
      </c>
    </row>
    <row r="61" spans="3:4" x14ac:dyDescent="0.3">
      <c r="C61">
        <v>580</v>
      </c>
      <c r="D61" s="32">
        <f t="shared" si="1"/>
        <v>-0.51888229944100828</v>
      </c>
    </row>
    <row r="62" spans="3:4" x14ac:dyDescent="0.3">
      <c r="C62">
        <v>590</v>
      </c>
      <c r="D62" s="32">
        <f t="shared" si="1"/>
        <v>-0.51310459563590161</v>
      </c>
    </row>
    <row r="63" spans="3:4" x14ac:dyDescent="0.3">
      <c r="C63">
        <v>600</v>
      </c>
      <c r="D63" s="32">
        <f t="shared" si="1"/>
        <v>-0.50735636072261081</v>
      </c>
    </row>
    <row r="64" spans="3:4" x14ac:dyDescent="0.3">
      <c r="C64">
        <v>610</v>
      </c>
      <c r="D64" s="32">
        <f t="shared" si="1"/>
        <v>-0.50163695692850774</v>
      </c>
    </row>
    <row r="65" spans="3:4" x14ac:dyDescent="0.3">
      <c r="C65">
        <v>620</v>
      </c>
      <c r="D65" s="32">
        <f t="shared" si="1"/>
        <v>-0.4959457704893917</v>
      </c>
    </row>
    <row r="66" spans="3:4" x14ac:dyDescent="0.3">
      <c r="C66">
        <v>630</v>
      </c>
      <c r="D66" s="32">
        <f t="shared" si="1"/>
        <v>-0.49028221037386777</v>
      </c>
    </row>
    <row r="67" spans="3:4" x14ac:dyDescent="0.3">
      <c r="C67">
        <v>640</v>
      </c>
      <c r="D67" s="32">
        <f t="shared" si="1"/>
        <v>-0.4846457070946335</v>
      </c>
    </row>
    <row r="68" spans="3:4" x14ac:dyDescent="0.3">
      <c r="C68">
        <v>650</v>
      </c>
      <c r="D68" s="32">
        <f t="shared" si="1"/>
        <v>-0.47903571159949165</v>
      </c>
    </row>
    <row r="69" spans="3:4" x14ac:dyDescent="0.3">
      <c r="C69">
        <v>660</v>
      </c>
      <c r="D69" s="32">
        <f t="shared" ref="D69:D132" si="2">EXP($A$4*($B$4-LN(C69)))-1</f>
        <v>-0.47345169423559808</v>
      </c>
    </row>
    <row r="70" spans="3:4" x14ac:dyDescent="0.3">
      <c r="C70">
        <v>670</v>
      </c>
      <c r="D70" s="32">
        <f t="shared" si="2"/>
        <v>-0.46789314378107416</v>
      </c>
    </row>
    <row r="71" spans="3:4" x14ac:dyDescent="0.3">
      <c r="C71">
        <v>680</v>
      </c>
      <c r="D71" s="32">
        <f t="shared" si="2"/>
        <v>-0.46235956653866672</v>
      </c>
    </row>
    <row r="72" spans="3:4" x14ac:dyDescent="0.3">
      <c r="C72">
        <v>690</v>
      </c>
      <c r="D72" s="32">
        <f t="shared" si="2"/>
        <v>-0.45685048548662344</v>
      </c>
    </row>
    <row r="73" spans="3:4" x14ac:dyDescent="0.3">
      <c r="C73">
        <v>700</v>
      </c>
      <c r="D73" s="32">
        <f t="shared" si="2"/>
        <v>-0.45136543948239982</v>
      </c>
    </row>
    <row r="74" spans="3:4" x14ac:dyDescent="0.3">
      <c r="C74">
        <v>710</v>
      </c>
      <c r="D74" s="32">
        <f t="shared" si="2"/>
        <v>-0.44590398251520313</v>
      </c>
    </row>
    <row r="75" spans="3:4" x14ac:dyDescent="0.3">
      <c r="C75">
        <v>720</v>
      </c>
      <c r="D75" s="32">
        <f t="shared" si="2"/>
        <v>-0.44046568300373257</v>
      </c>
    </row>
    <row r="76" spans="3:4" x14ac:dyDescent="0.3">
      <c r="C76">
        <v>730</v>
      </c>
      <c r="D76" s="32">
        <f t="shared" si="2"/>
        <v>-0.43505012313579472</v>
      </c>
    </row>
    <row r="77" spans="3:4" x14ac:dyDescent="0.3">
      <c r="C77">
        <v>740</v>
      </c>
      <c r="D77" s="32">
        <f t="shared" si="2"/>
        <v>-0.42965689824675957</v>
      </c>
    </row>
    <row r="78" spans="3:4" x14ac:dyDescent="0.3">
      <c r="C78">
        <v>750</v>
      </c>
      <c r="D78" s="32">
        <f t="shared" si="2"/>
        <v>-0.42428561623407879</v>
      </c>
    </row>
    <row r="79" spans="3:4" x14ac:dyDescent="0.3">
      <c r="C79">
        <v>760</v>
      </c>
      <c r="D79" s="32">
        <f t="shared" si="2"/>
        <v>-0.41893589700532241</v>
      </c>
    </row>
    <row r="80" spans="3:4" x14ac:dyDescent="0.3">
      <c r="C80">
        <v>770</v>
      </c>
      <c r="D80" s="32">
        <f t="shared" si="2"/>
        <v>-0.4136073719573985</v>
      </c>
    </row>
    <row r="81" spans="3:4" x14ac:dyDescent="0.3">
      <c r="C81">
        <v>780</v>
      </c>
      <c r="D81" s="32">
        <f t="shared" si="2"/>
        <v>-0.40829968348481271</v>
      </c>
    </row>
    <row r="82" spans="3:4" x14ac:dyDescent="0.3">
      <c r="C82">
        <v>790</v>
      </c>
      <c r="D82" s="32">
        <f t="shared" si="2"/>
        <v>-0.40301248451500271</v>
      </c>
    </row>
    <row r="83" spans="3:4" x14ac:dyDescent="0.3">
      <c r="C83">
        <v>800</v>
      </c>
      <c r="D83" s="32">
        <f t="shared" si="2"/>
        <v>-0.39774543806892382</v>
      </c>
    </row>
    <row r="84" spans="3:4" x14ac:dyDescent="0.3">
      <c r="C84">
        <v>810</v>
      </c>
      <c r="D84" s="32">
        <f t="shared" si="2"/>
        <v>-0.39249821684522324</v>
      </c>
    </row>
    <row r="85" spans="3:4" x14ac:dyDescent="0.3">
      <c r="C85">
        <v>820</v>
      </c>
      <c r="D85" s="32">
        <f t="shared" si="2"/>
        <v>-0.38727050282646014</v>
      </c>
    </row>
    <row r="86" spans="3:4" x14ac:dyDescent="0.3">
      <c r="C86">
        <v>830</v>
      </c>
      <c r="D86" s="32">
        <f t="shared" si="2"/>
        <v>-0.38206198690594606</v>
      </c>
    </row>
    <row r="87" spans="3:4" x14ac:dyDescent="0.3">
      <c r="C87">
        <v>840</v>
      </c>
      <c r="D87" s="32">
        <f t="shared" si="2"/>
        <v>-0.37687236853389283</v>
      </c>
    </row>
    <row r="88" spans="3:4" x14ac:dyDescent="0.3">
      <c r="C88">
        <v>850</v>
      </c>
      <c r="D88" s="32">
        <f t="shared" si="2"/>
        <v>-0.37170135538165117</v>
      </c>
    </row>
    <row r="89" spans="3:4" x14ac:dyDescent="0.3">
      <c r="C89">
        <v>860</v>
      </c>
      <c r="D89" s="32">
        <f t="shared" si="2"/>
        <v>-0.36654866302291289</v>
      </c>
    </row>
    <row r="90" spans="3:4" x14ac:dyDescent="0.3">
      <c r="C90">
        <v>870</v>
      </c>
      <c r="D90" s="32">
        <f t="shared" si="2"/>
        <v>-0.36141401463083189</v>
      </c>
    </row>
    <row r="91" spans="3:4" x14ac:dyDescent="0.3">
      <c r="C91">
        <v>880</v>
      </c>
      <c r="D91" s="32">
        <f t="shared" si="2"/>
        <v>-0.3562971406901001</v>
      </c>
    </row>
    <row r="92" spans="3:4" x14ac:dyDescent="0.3">
      <c r="C92">
        <v>890</v>
      </c>
      <c r="D92" s="32">
        <f t="shared" si="2"/>
        <v>-0.35119777872306979</v>
      </c>
    </row>
    <row r="93" spans="3:4" x14ac:dyDescent="0.3">
      <c r="C93">
        <v>900</v>
      </c>
      <c r="D93" s="32">
        <f t="shared" si="2"/>
        <v>-0.34611567302909751</v>
      </c>
    </row>
    <row r="94" spans="3:4" x14ac:dyDescent="0.3">
      <c r="C94">
        <v>910</v>
      </c>
      <c r="D94" s="32">
        <f t="shared" si="2"/>
        <v>-0.34105057443632336</v>
      </c>
    </row>
    <row r="95" spans="3:4" x14ac:dyDescent="0.3">
      <c r="C95">
        <v>920</v>
      </c>
      <c r="D95" s="32">
        <f t="shared" si="2"/>
        <v>-0.33600224006516644</v>
      </c>
    </row>
    <row r="96" spans="3:4" x14ac:dyDescent="0.3">
      <c r="C96">
        <v>930</v>
      </c>
      <c r="D96" s="32">
        <f t="shared" si="2"/>
        <v>-0.33097043310286356</v>
      </c>
    </row>
    <row r="97" spans="3:4" x14ac:dyDescent="0.3">
      <c r="C97">
        <v>940</v>
      </c>
      <c r="D97" s="32">
        <f t="shared" si="2"/>
        <v>-0.32595492258841574</v>
      </c>
    </row>
    <row r="98" spans="3:4" x14ac:dyDescent="0.3">
      <c r="C98">
        <v>950</v>
      </c>
      <c r="D98" s="32">
        <f t="shared" si="2"/>
        <v>-0.32095548320736778</v>
      </c>
    </row>
    <row r="99" spans="3:4" x14ac:dyDescent="0.3">
      <c r="C99">
        <v>960</v>
      </c>
      <c r="D99" s="32">
        <f t="shared" si="2"/>
        <v>-0.31597189509586054</v>
      </c>
    </row>
    <row r="100" spans="3:4" x14ac:dyDescent="0.3">
      <c r="C100">
        <v>970</v>
      </c>
      <c r="D100" s="32">
        <f t="shared" si="2"/>
        <v>-0.31100394365345396</v>
      </c>
    </row>
    <row r="101" spans="3:4" x14ac:dyDescent="0.3">
      <c r="C101">
        <v>980</v>
      </c>
      <c r="D101" s="32">
        <f t="shared" si="2"/>
        <v>-0.30605141936423741</v>
      </c>
    </row>
    <row r="102" spans="3:4" x14ac:dyDescent="0.3">
      <c r="C102">
        <v>990</v>
      </c>
      <c r="D102" s="32">
        <f t="shared" si="2"/>
        <v>-0.30111411762578011</v>
      </c>
    </row>
    <row r="103" spans="3:4" x14ac:dyDescent="0.3">
      <c r="C103">
        <v>1000</v>
      </c>
      <c r="D103" s="32">
        <f t="shared" si="2"/>
        <v>-0.29619183858550624</v>
      </c>
    </row>
    <row r="104" spans="3:4" x14ac:dyDescent="0.3">
      <c r="C104">
        <v>1010</v>
      </c>
      <c r="D104" s="32">
        <f t="shared" si="2"/>
        <v>-0.29128438698409398</v>
      </c>
    </row>
    <row r="105" spans="3:4" x14ac:dyDescent="0.3">
      <c r="C105">
        <v>1020</v>
      </c>
      <c r="D105" s="32">
        <f t="shared" si="2"/>
        <v>-0.28639157200553855</v>
      </c>
    </row>
    <row r="106" spans="3:4" x14ac:dyDescent="0.3">
      <c r="C106">
        <v>1030</v>
      </c>
      <c r="D106" s="32">
        <f t="shared" si="2"/>
        <v>-0.28151320713352879</v>
      </c>
    </row>
    <row r="107" spans="3:4" x14ac:dyDescent="0.3">
      <c r="C107">
        <v>1040</v>
      </c>
      <c r="D107" s="32">
        <f t="shared" si="2"/>
        <v>-0.27664911001381354</v>
      </c>
    </row>
    <row r="108" spans="3:4" x14ac:dyDescent="0.3">
      <c r="C108">
        <v>1050</v>
      </c>
      <c r="D108" s="32">
        <f t="shared" si="2"/>
        <v>-0.27179910232225113</v>
      </c>
    </row>
    <row r="109" spans="3:4" x14ac:dyDescent="0.3">
      <c r="C109">
        <v>1060</v>
      </c>
      <c r="D109" s="32">
        <f t="shared" si="2"/>
        <v>-0.26696300963826081</v>
      </c>
    </row>
    <row r="110" spans="3:4" x14ac:dyDescent="0.3">
      <c r="C110">
        <v>1070</v>
      </c>
      <c r="D110" s="32">
        <f t="shared" si="2"/>
        <v>-0.26214066132340097</v>
      </c>
    </row>
    <row r="111" spans="3:4" x14ac:dyDescent="0.3">
      <c r="C111">
        <v>1080</v>
      </c>
      <c r="D111" s="32">
        <f t="shared" si="2"/>
        <v>-0.25733189040482074</v>
      </c>
    </row>
    <row r="112" spans="3:4" x14ac:dyDescent="0.3">
      <c r="C112">
        <v>1090</v>
      </c>
      <c r="D112" s="32">
        <f t="shared" si="2"/>
        <v>-0.25253653346335203</v>
      </c>
    </row>
    <row r="113" spans="3:4" x14ac:dyDescent="0.3">
      <c r="C113">
        <v>1100</v>
      </c>
      <c r="D113" s="32">
        <f t="shared" si="2"/>
        <v>-0.2477544305260061</v>
      </c>
    </row>
    <row r="114" spans="3:4" x14ac:dyDescent="0.3">
      <c r="C114">
        <v>1110</v>
      </c>
      <c r="D114" s="32">
        <f t="shared" si="2"/>
        <v>-0.24298542496267361</v>
      </c>
    </row>
    <row r="115" spans="3:4" x14ac:dyDescent="0.3">
      <c r="C115">
        <v>1120</v>
      </c>
      <c r="D115" s="32">
        <f t="shared" si="2"/>
        <v>-0.23822936338682221</v>
      </c>
    </row>
    <row r="116" spans="3:4" x14ac:dyDescent="0.3">
      <c r="C116">
        <v>1130</v>
      </c>
      <c r="D116" s="32">
        <f t="shared" si="2"/>
        <v>-0.23348609555999966</v>
      </c>
    </row>
    <row r="117" spans="3:4" x14ac:dyDescent="0.3">
      <c r="C117">
        <v>1140</v>
      </c>
      <c r="D117" s="32">
        <f t="shared" si="2"/>
        <v>-0.22875547429997145</v>
      </c>
    </row>
    <row r="118" spans="3:4" x14ac:dyDescent="0.3">
      <c r="C118">
        <v>1150</v>
      </c>
      <c r="D118" s="32">
        <f t="shared" si="2"/>
        <v>-0.22403735539232017</v>
      </c>
    </row>
    <row r="119" spans="3:4" x14ac:dyDescent="0.3">
      <c r="C119">
        <v>1160</v>
      </c>
      <c r="D119" s="32">
        <f t="shared" si="2"/>
        <v>-0.21933159750534403</v>
      </c>
    </row>
    <row r="120" spans="3:4" x14ac:dyDescent="0.3">
      <c r="C120">
        <v>1170</v>
      </c>
      <c r="D120" s="32">
        <f t="shared" si="2"/>
        <v>-0.21463806210811054</v>
      </c>
    </row>
    <row r="121" spans="3:4" x14ac:dyDescent="0.3">
      <c r="C121">
        <v>1180</v>
      </c>
      <c r="D121" s="32">
        <f t="shared" si="2"/>
        <v>-0.20995661339152027</v>
      </c>
    </row>
    <row r="122" spans="3:4" x14ac:dyDescent="0.3">
      <c r="C122">
        <v>1190</v>
      </c>
      <c r="D122" s="32">
        <f t="shared" si="2"/>
        <v>-0.20528711819223922</v>
      </c>
    </row>
    <row r="123" spans="3:4" x14ac:dyDescent="0.3">
      <c r="C123">
        <v>1200</v>
      </c>
      <c r="D123" s="32">
        <f t="shared" si="2"/>
        <v>-0.20062944591938436</v>
      </c>
    </row>
    <row r="124" spans="3:4" x14ac:dyDescent="0.3">
      <c r="C124">
        <v>1210</v>
      </c>
      <c r="D124" s="32">
        <f t="shared" si="2"/>
        <v>-0.19598346848383075</v>
      </c>
    </row>
    <row r="125" spans="3:4" x14ac:dyDescent="0.3">
      <c r="C125">
        <v>1220</v>
      </c>
      <c r="D125" s="32">
        <f t="shared" si="2"/>
        <v>-0.19134906023002662</v>
      </c>
    </row>
    <row r="126" spans="3:4" x14ac:dyDescent="0.3">
      <c r="C126">
        <v>1230</v>
      </c>
      <c r="D126" s="32">
        <f t="shared" si="2"/>
        <v>-0.18672609787021666</v>
      </c>
    </row>
    <row r="127" spans="3:4" x14ac:dyDescent="0.3">
      <c r="C127">
        <v>1240</v>
      </c>
      <c r="D127" s="32">
        <f t="shared" si="2"/>
        <v>-0.18211446042095303</v>
      </c>
    </row>
    <row r="128" spans="3:4" x14ac:dyDescent="0.3">
      <c r="C128">
        <v>1250</v>
      </c>
      <c r="D128" s="32">
        <f t="shared" si="2"/>
        <v>-0.17751402914181835</v>
      </c>
    </row>
    <row r="129" spans="3:4" x14ac:dyDescent="0.3">
      <c r="C129">
        <v>1260</v>
      </c>
      <c r="D129" s="32">
        <f t="shared" si="2"/>
        <v>-0.17292468747624212</v>
      </c>
    </row>
    <row r="130" spans="3:4" x14ac:dyDescent="0.3">
      <c r="C130">
        <v>1270</v>
      </c>
      <c r="D130" s="32">
        <f t="shared" si="2"/>
        <v>-0.16834632099434743</v>
      </c>
    </row>
    <row r="131" spans="3:4" x14ac:dyDescent="0.3">
      <c r="C131">
        <v>1280</v>
      </c>
      <c r="D131" s="32">
        <f t="shared" si="2"/>
        <v>-0.16377881733772259</v>
      </c>
    </row>
    <row r="132" spans="3:4" x14ac:dyDescent="0.3">
      <c r="C132">
        <v>1290</v>
      </c>
      <c r="D132" s="32">
        <f t="shared" si="2"/>
        <v>-0.15922206616604995</v>
      </c>
    </row>
    <row r="133" spans="3:4" x14ac:dyDescent="0.3">
      <c r="C133">
        <v>1300</v>
      </c>
      <c r="D133" s="32">
        <f t="shared" ref="D133:D196" si="3">EXP($A$4*($B$4-LN(C133)))-1</f>
        <v>-0.15467595910551424</v>
      </c>
    </row>
    <row r="134" spans="3:4" x14ac:dyDescent="0.3">
      <c r="C134">
        <v>1310</v>
      </c>
      <c r="D134" s="32">
        <f t="shared" si="3"/>
        <v>-0.1501403896989123</v>
      </c>
    </row>
    <row r="135" spans="3:4" x14ac:dyDescent="0.3">
      <c r="C135">
        <v>1320</v>
      </c>
      <c r="D135" s="32">
        <f t="shared" si="3"/>
        <v>-0.14561525335740222</v>
      </c>
    </row>
    <row r="136" spans="3:4" x14ac:dyDescent="0.3">
      <c r="C136">
        <v>1330</v>
      </c>
      <c r="D136" s="32">
        <f t="shared" si="3"/>
        <v>-0.14110044731382232</v>
      </c>
    </row>
    <row r="137" spans="3:4" x14ac:dyDescent="0.3">
      <c r="C137">
        <v>1340</v>
      </c>
      <c r="D137" s="32">
        <f t="shared" si="3"/>
        <v>-0.13659587057751843</v>
      </c>
    </row>
    <row r="138" spans="3:4" x14ac:dyDescent="0.3">
      <c r="C138">
        <v>1350</v>
      </c>
      <c r="D138" s="32">
        <f t="shared" si="3"/>
        <v>-0.13210142389061763</v>
      </c>
    </row>
    <row r="139" spans="3:4" x14ac:dyDescent="0.3">
      <c r="C139">
        <v>1360</v>
      </c>
      <c r="D139" s="32">
        <f t="shared" si="3"/>
        <v>-0.12761700968569945</v>
      </c>
    </row>
    <row r="140" spans="3:4" x14ac:dyDescent="0.3">
      <c r="C140">
        <v>1370</v>
      </c>
      <c r="D140" s="32">
        <f t="shared" si="3"/>
        <v>-0.12314253204479542</v>
      </c>
    </row>
    <row r="141" spans="3:4" x14ac:dyDescent="0.3">
      <c r="C141">
        <v>1380</v>
      </c>
      <c r="D141" s="32">
        <f t="shared" si="3"/>
        <v>-0.11867789665968642</v>
      </c>
    </row>
    <row r="142" spans="3:4" x14ac:dyDescent="0.3">
      <c r="C142">
        <v>1390</v>
      </c>
      <c r="D142" s="32">
        <f t="shared" si="3"/>
        <v>-0.11422301079342334</v>
      </c>
    </row>
    <row r="143" spans="3:4" x14ac:dyDescent="0.3">
      <c r="C143">
        <v>1400</v>
      </c>
      <c r="D143" s="32">
        <f t="shared" si="3"/>
        <v>-0.10977778324304888</v>
      </c>
    </row>
    <row r="144" spans="3:4" x14ac:dyDescent="0.3">
      <c r="C144">
        <v>1410</v>
      </c>
      <c r="D144" s="32">
        <f t="shared" si="3"/>
        <v>-0.10534212430345546</v>
      </c>
    </row>
    <row r="145" spans="3:4" x14ac:dyDescent="0.3">
      <c r="C145">
        <v>1420</v>
      </c>
      <c r="D145" s="32">
        <f t="shared" si="3"/>
        <v>-0.10091594573235019</v>
      </c>
    </row>
    <row r="146" spans="3:4" x14ac:dyDescent="0.3">
      <c r="C146">
        <v>1430</v>
      </c>
      <c r="D146" s="32">
        <f t="shared" si="3"/>
        <v>-9.6499160716275401E-2</v>
      </c>
    </row>
    <row r="147" spans="3:4" x14ac:dyDescent="0.3">
      <c r="C147">
        <v>1440</v>
      </c>
      <c r="D147" s="32">
        <f t="shared" si="3"/>
        <v>-9.209168383765276E-2</v>
      </c>
    </row>
    <row r="148" spans="3:4" x14ac:dyDescent="0.3">
      <c r="C148">
        <v>1450</v>
      </c>
      <c r="D148" s="32">
        <f t="shared" si="3"/>
        <v>-8.7693431042812908E-2</v>
      </c>
    </row>
    <row r="149" spans="3:4" x14ac:dyDescent="0.3">
      <c r="C149">
        <v>1460</v>
      </c>
      <c r="D149" s="32">
        <f t="shared" si="3"/>
        <v>-8.3304319610967292E-2</v>
      </c>
    </row>
    <row r="150" spans="3:4" x14ac:dyDescent="0.3">
      <c r="C150">
        <v>1470</v>
      </c>
      <c r="D150" s="32">
        <f t="shared" si="3"/>
        <v>-7.8924268124098695E-2</v>
      </c>
    </row>
    <row r="151" spans="3:4" x14ac:dyDescent="0.3">
      <c r="C151">
        <v>1480</v>
      </c>
      <c r="D151" s="32">
        <f t="shared" si="3"/>
        <v>-7.4553196437727842E-2</v>
      </c>
    </row>
    <row r="152" spans="3:4" x14ac:dyDescent="0.3">
      <c r="C152">
        <v>1490</v>
      </c>
      <c r="D152" s="32">
        <f t="shared" si="3"/>
        <v>-7.0191025652531769E-2</v>
      </c>
    </row>
    <row r="153" spans="3:4" x14ac:dyDescent="0.3">
      <c r="C153">
        <v>1500</v>
      </c>
      <c r="D153" s="32">
        <f t="shared" si="3"/>
        <v>-6.5837678086779983E-2</v>
      </c>
    </row>
    <row r="154" spans="3:4" x14ac:dyDescent="0.3">
      <c r="C154">
        <v>1510</v>
      </c>
      <c r="D154" s="32">
        <f t="shared" si="3"/>
        <v>-6.1493077249558104E-2</v>
      </c>
    </row>
    <row r="155" spans="3:4" x14ac:dyDescent="0.3">
      <c r="C155">
        <v>1520</v>
      </c>
      <c r="D155" s="32">
        <f t="shared" si="3"/>
        <v>-5.7157147814757447E-2</v>
      </c>
    </row>
    <row r="156" spans="3:4" x14ac:dyDescent="0.3">
      <c r="C156">
        <v>1530</v>
      </c>
      <c r="D156" s="32">
        <f t="shared" si="3"/>
        <v>-5.2829815595797136E-2</v>
      </c>
    </row>
    <row r="157" spans="3:4" x14ac:dyDescent="0.3">
      <c r="C157">
        <v>1540</v>
      </c>
      <c r="D157" s="32">
        <f t="shared" si="3"/>
        <v>-4.8511007521057081E-2</v>
      </c>
    </row>
    <row r="158" spans="3:4" x14ac:dyDescent="0.3">
      <c r="C158">
        <v>1550</v>
      </c>
      <c r="D158" s="32">
        <f t="shared" si="3"/>
        <v>-4.4200651609995534E-2</v>
      </c>
    </row>
    <row r="159" spans="3:4" x14ac:dyDescent="0.3">
      <c r="C159">
        <v>1560</v>
      </c>
      <c r="D159" s="32">
        <f t="shared" si="3"/>
        <v>-3.9898676949933654E-2</v>
      </c>
    </row>
    <row r="160" spans="3:4" x14ac:dyDescent="0.3">
      <c r="C160">
        <v>1570</v>
      </c>
      <c r="D160" s="32">
        <f t="shared" si="3"/>
        <v>-3.560501367347102E-2</v>
      </c>
    </row>
    <row r="161" spans="3:4" x14ac:dyDescent="0.3">
      <c r="C161">
        <v>1580</v>
      </c>
      <c r="D161" s="32">
        <f t="shared" si="3"/>
        <v>-3.1319592936526308E-2</v>
      </c>
    </row>
    <row r="162" spans="3:4" x14ac:dyDescent="0.3">
      <c r="C162">
        <v>1590</v>
      </c>
      <c r="D162" s="32">
        <f t="shared" si="3"/>
        <v>-2.7042346896974934E-2</v>
      </c>
    </row>
    <row r="163" spans="3:4" x14ac:dyDescent="0.3">
      <c r="C163">
        <v>1600</v>
      </c>
      <c r="D163" s="32">
        <f t="shared" si="3"/>
        <v>-2.2773208693859237E-2</v>
      </c>
    </row>
    <row r="164" spans="3:4" x14ac:dyDescent="0.3">
      <c r="C164">
        <v>1610</v>
      </c>
      <c r="D164" s="32">
        <f t="shared" si="3"/>
        <v>-1.851211242716122E-2</v>
      </c>
    </row>
    <row r="165" spans="3:4" x14ac:dyDescent="0.3">
      <c r="C165">
        <v>1620</v>
      </c>
      <c r="D165" s="32">
        <f t="shared" si="3"/>
        <v>-1.4258993138116738E-2</v>
      </c>
    </row>
    <row r="166" spans="3:4" x14ac:dyDescent="0.3">
      <c r="C166">
        <v>1630</v>
      </c>
      <c r="D166" s="32">
        <f t="shared" si="3"/>
        <v>-1.0013786790044277E-2</v>
      </c>
    </row>
    <row r="167" spans="3:4" x14ac:dyDescent="0.3">
      <c r="C167">
        <v>1640</v>
      </c>
      <c r="D167" s="32">
        <f t="shared" si="3"/>
        <v>-5.7764302496904341E-3</v>
      </c>
    </row>
    <row r="168" spans="3:4" x14ac:dyDescent="0.3">
      <c r="C168">
        <v>1650</v>
      </c>
      <c r="D168" s="32">
        <f t="shared" si="3"/>
        <v>-1.5468612690525685E-3</v>
      </c>
    </row>
    <row r="169" spans="3:4" x14ac:dyDescent="0.3">
      <c r="C169">
        <v>1660</v>
      </c>
      <c r="D169" s="32">
        <f t="shared" si="3"/>
        <v>2.6749815323150461E-3</v>
      </c>
    </row>
    <row r="170" spans="3:4" x14ac:dyDescent="0.3">
      <c r="C170">
        <v>1670</v>
      </c>
      <c r="D170" s="32">
        <f t="shared" si="3"/>
        <v>6.8891586845440944E-3</v>
      </c>
    </row>
    <row r="171" spans="3:4" x14ac:dyDescent="0.3">
      <c r="C171">
        <v>1680</v>
      </c>
      <c r="D171" s="32">
        <f t="shared" si="3"/>
        <v>1.1095729884247563E-2</v>
      </c>
    </row>
    <row r="172" spans="3:4" x14ac:dyDescent="0.3">
      <c r="C172">
        <v>1690</v>
      </c>
      <c r="D172" s="32">
        <f t="shared" si="3"/>
        <v>1.5294754010885869E-2</v>
      </c>
    </row>
    <row r="173" spans="3:4" x14ac:dyDescent="0.3">
      <c r="C173">
        <v>1700</v>
      </c>
      <c r="D173" s="32">
        <f t="shared" si="3"/>
        <v>1.9486289142717883E-2</v>
      </c>
    </row>
    <row r="174" spans="3:4" x14ac:dyDescent="0.3">
      <c r="C174">
        <v>1710</v>
      </c>
      <c r="D174" s="32">
        <f t="shared" si="3"/>
        <v>2.3670392572349375E-2</v>
      </c>
    </row>
    <row r="175" spans="3:4" x14ac:dyDescent="0.3">
      <c r="C175">
        <v>1720</v>
      </c>
      <c r="D175" s="32">
        <f t="shared" si="3"/>
        <v>2.7847120821887561E-2</v>
      </c>
    </row>
    <row r="176" spans="3:4" x14ac:dyDescent="0.3">
      <c r="C176">
        <v>1730</v>
      </c>
      <c r="D176" s="32">
        <f t="shared" si="3"/>
        <v>3.2016529657718396E-2</v>
      </c>
    </row>
    <row r="177" spans="3:4" x14ac:dyDescent="0.3">
      <c r="C177">
        <v>1740</v>
      </c>
      <c r="D177" s="32">
        <f t="shared" si="3"/>
        <v>3.6178674104920594E-2</v>
      </c>
    </row>
    <row r="178" spans="3:4" x14ac:dyDescent="0.3">
      <c r="C178">
        <v>1750</v>
      </c>
      <c r="D178" s="32">
        <f t="shared" si="3"/>
        <v>4.0333608461314396E-2</v>
      </c>
    </row>
    <row r="179" spans="3:4" x14ac:dyDescent="0.3">
      <c r="C179">
        <v>1760</v>
      </c>
      <c r="D179" s="32">
        <f t="shared" si="3"/>
        <v>4.4481386311177928E-2</v>
      </c>
    </row>
    <row r="180" spans="3:4" x14ac:dyDescent="0.3">
      <c r="C180">
        <v>1770</v>
      </c>
      <c r="D180" s="32">
        <f t="shared" si="3"/>
        <v>4.8622060538615841E-2</v>
      </c>
    </row>
    <row r="181" spans="3:4" x14ac:dyDescent="0.3">
      <c r="C181">
        <v>1780</v>
      </c>
      <c r="D181" s="32">
        <f t="shared" si="3"/>
        <v>5.2755683340612425E-2</v>
      </c>
    </row>
    <row r="182" spans="3:4" x14ac:dyDescent="0.3">
      <c r="C182">
        <v>1790</v>
      </c>
      <c r="D182" s="32">
        <f t="shared" si="3"/>
        <v>5.6882306239764979E-2</v>
      </c>
    </row>
    <row r="183" spans="3:4" x14ac:dyDescent="0.3">
      <c r="C183">
        <v>1800</v>
      </c>
      <c r="D183" s="32">
        <f t="shared" si="3"/>
        <v>6.1001980096713426E-2</v>
      </c>
    </row>
    <row r="184" spans="3:4" x14ac:dyDescent="0.3">
      <c r="C184">
        <v>1810</v>
      </c>
      <c r="D184" s="32">
        <f t="shared" si="3"/>
        <v>6.5114755122271495E-2</v>
      </c>
    </row>
    <row r="185" spans="3:4" x14ac:dyDescent="0.3">
      <c r="C185">
        <v>1820</v>
      </c>
      <c r="D185" s="32">
        <f t="shared" si="3"/>
        <v>6.9220680889273467E-2</v>
      </c>
    </row>
    <row r="186" spans="3:4" x14ac:dyDescent="0.3">
      <c r="C186">
        <v>1830</v>
      </c>
      <c r="D186" s="32">
        <f t="shared" si="3"/>
        <v>7.331980634413382E-2</v>
      </c>
    </row>
    <row r="187" spans="3:4" x14ac:dyDescent="0.3">
      <c r="C187">
        <v>1840</v>
      </c>
      <c r="D187" s="32">
        <f t="shared" si="3"/>
        <v>7.7412179818143967E-2</v>
      </c>
    </row>
    <row r="188" spans="3:4" x14ac:dyDescent="0.3">
      <c r="C188">
        <v>1850</v>
      </c>
      <c r="D188" s="32">
        <f t="shared" si="3"/>
        <v>8.1497849038499881E-2</v>
      </c>
    </row>
    <row r="189" spans="3:4" x14ac:dyDescent="0.3">
      <c r="C189">
        <v>1860</v>
      </c>
      <c r="D189" s="32">
        <f t="shared" si="3"/>
        <v>8.5576861139073923E-2</v>
      </c>
    </row>
    <row r="190" spans="3:4" x14ac:dyDescent="0.3">
      <c r="C190">
        <v>1870</v>
      </c>
      <c r="D190" s="32">
        <f t="shared" si="3"/>
        <v>8.9649262670939978E-2</v>
      </c>
    </row>
    <row r="191" spans="3:4" x14ac:dyDescent="0.3">
      <c r="C191">
        <v>1880</v>
      </c>
      <c r="D191" s="32">
        <f t="shared" si="3"/>
        <v>9.371509961265323E-2</v>
      </c>
    </row>
    <row r="192" spans="3:4" x14ac:dyDescent="0.3">
      <c r="C192">
        <v>1890</v>
      </c>
      <c r="D192" s="32">
        <f t="shared" si="3"/>
        <v>9.7774417380299683E-2</v>
      </c>
    </row>
    <row r="193" spans="3:4" x14ac:dyDescent="0.3">
      <c r="C193">
        <v>1900</v>
      </c>
      <c r="D193" s="32">
        <f t="shared" si="3"/>
        <v>0.10182726083731186</v>
      </c>
    </row>
    <row r="194" spans="3:4" x14ac:dyDescent="0.3">
      <c r="C194">
        <v>1910</v>
      </c>
      <c r="D194" s="32">
        <f t="shared" si="3"/>
        <v>0.10587367430406691</v>
      </c>
    </row>
    <row r="195" spans="3:4" x14ac:dyDescent="0.3">
      <c r="C195">
        <v>1920</v>
      </c>
      <c r="D195" s="32">
        <f t="shared" si="3"/>
        <v>0.1099137015672651</v>
      </c>
    </row>
    <row r="196" spans="3:4" x14ac:dyDescent="0.3">
      <c r="C196">
        <v>1930</v>
      </c>
      <c r="D196" s="32">
        <f t="shared" si="3"/>
        <v>0.11394738588910136</v>
      </c>
    </row>
    <row r="197" spans="3:4" x14ac:dyDescent="0.3">
      <c r="C197">
        <v>1940</v>
      </c>
      <c r="D197" s="32">
        <f t="shared" ref="D197:D260" si="4">EXP($A$4*($B$4-LN(C197)))-1</f>
        <v>0.11797477001622991</v>
      </c>
    </row>
    <row r="198" spans="3:4" x14ac:dyDescent="0.3">
      <c r="C198">
        <v>1950</v>
      </c>
      <c r="D198" s="32">
        <f t="shared" si="4"/>
        <v>0.12199589618853302</v>
      </c>
    </row>
    <row r="199" spans="3:4" x14ac:dyDescent="0.3">
      <c r="C199">
        <v>1960</v>
      </c>
      <c r="D199" s="32">
        <f t="shared" si="4"/>
        <v>0.12601080614769344</v>
      </c>
    </row>
    <row r="200" spans="3:4" x14ac:dyDescent="0.3">
      <c r="C200">
        <v>1970</v>
      </c>
      <c r="D200" s="32">
        <f t="shared" si="4"/>
        <v>0.13001954114558267</v>
      </c>
    </row>
    <row r="201" spans="3:4" x14ac:dyDescent="0.3">
      <c r="C201">
        <v>1980</v>
      </c>
      <c r="D201" s="32">
        <f t="shared" si="4"/>
        <v>0.13402214195246054</v>
      </c>
    </row>
    <row r="202" spans="3:4" x14ac:dyDescent="0.3">
      <c r="C202">
        <v>1990</v>
      </c>
      <c r="D202" s="32">
        <f t="shared" si="4"/>
        <v>0.1380186488650037</v>
      </c>
    </row>
    <row r="203" spans="3:4" x14ac:dyDescent="0.3">
      <c r="C203">
        <v>2000</v>
      </c>
      <c r="D203" s="32">
        <f t="shared" si="4"/>
        <v>0.14200910171415493</v>
      </c>
    </row>
    <row r="204" spans="3:4" x14ac:dyDescent="0.3">
      <c r="C204">
        <v>2010</v>
      </c>
      <c r="D204" s="32">
        <f t="shared" si="4"/>
        <v>0.14599353987280717</v>
      </c>
    </row>
    <row r="205" spans="3:4" x14ac:dyDescent="0.3">
      <c r="C205">
        <v>2020</v>
      </c>
      <c r="D205" s="32">
        <f t="shared" si="4"/>
        <v>0.14997200226332019</v>
      </c>
    </row>
    <row r="206" spans="3:4" x14ac:dyDescent="0.3">
      <c r="C206">
        <v>2030</v>
      </c>
      <c r="D206" s="32">
        <f t="shared" si="4"/>
        <v>0.15394452736488318</v>
      </c>
    </row>
    <row r="207" spans="3:4" x14ac:dyDescent="0.3">
      <c r="C207">
        <v>2040</v>
      </c>
      <c r="D207" s="32">
        <f t="shared" si="4"/>
        <v>0.15791115322071136</v>
      </c>
    </row>
    <row r="208" spans="3:4" x14ac:dyDescent="0.3">
      <c r="C208">
        <v>2050</v>
      </c>
      <c r="D208" s="32">
        <f t="shared" si="4"/>
        <v>0.1618719174451031</v>
      </c>
    </row>
    <row r="209" spans="3:4" x14ac:dyDescent="0.3">
      <c r="C209">
        <v>2060</v>
      </c>
      <c r="D209" s="32">
        <f t="shared" si="4"/>
        <v>0.16582685723033963</v>
      </c>
    </row>
    <row r="210" spans="3:4" x14ac:dyDescent="0.3">
      <c r="C210">
        <v>2070</v>
      </c>
      <c r="D210" s="32">
        <f t="shared" si="4"/>
        <v>0.16977600935344261</v>
      </c>
    </row>
    <row r="211" spans="3:4" x14ac:dyDescent="0.3">
      <c r="C211">
        <v>2080</v>
      </c>
      <c r="D211" s="32">
        <f t="shared" si="4"/>
        <v>0.17371941018279835</v>
      </c>
    </row>
    <row r="212" spans="3:4" x14ac:dyDescent="0.3">
      <c r="C212">
        <v>2090</v>
      </c>
      <c r="D212" s="32">
        <f t="shared" si="4"/>
        <v>0.1776570956846335</v>
      </c>
    </row>
    <row r="213" spans="3:4" x14ac:dyDescent="0.3">
      <c r="C213">
        <v>2100</v>
      </c>
      <c r="D213" s="32">
        <f t="shared" si="4"/>
        <v>0.18158910142936802</v>
      </c>
    </row>
    <row r="214" spans="3:4" x14ac:dyDescent="0.3">
      <c r="C214">
        <v>2110</v>
      </c>
      <c r="D214" s="32">
        <f t="shared" si="4"/>
        <v>0.18551546259783169</v>
      </c>
    </row>
    <row r="215" spans="3:4" x14ac:dyDescent="0.3">
      <c r="C215">
        <v>2120</v>
      </c>
      <c r="D215" s="32">
        <f t="shared" si="4"/>
        <v>0.18943621398735599</v>
      </c>
    </row>
    <row r="216" spans="3:4" x14ac:dyDescent="0.3">
      <c r="C216">
        <v>2130</v>
      </c>
      <c r="D216" s="32">
        <f t="shared" si="4"/>
        <v>0.19335139001774371</v>
      </c>
    </row>
    <row r="217" spans="3:4" x14ac:dyDescent="0.3">
      <c r="C217">
        <v>2140</v>
      </c>
      <c r="D217" s="32">
        <f t="shared" si="4"/>
        <v>0.19726102473711715</v>
      </c>
    </row>
    <row r="218" spans="3:4" x14ac:dyDescent="0.3">
      <c r="C218">
        <v>2150</v>
      </c>
      <c r="D218" s="32">
        <f t="shared" si="4"/>
        <v>0.20116515182764605</v>
      </c>
    </row>
    <row r="219" spans="3:4" x14ac:dyDescent="0.3">
      <c r="C219">
        <v>2160</v>
      </c>
      <c r="D219" s="32">
        <f t="shared" si="4"/>
        <v>0.20506380461116613</v>
      </c>
    </row>
    <row r="220" spans="3:4" x14ac:dyDescent="0.3">
      <c r="C220">
        <v>2170</v>
      </c>
      <c r="D220" s="32">
        <f t="shared" si="4"/>
        <v>0.2089570160546832</v>
      </c>
    </row>
    <row r="221" spans="3:4" x14ac:dyDescent="0.3">
      <c r="C221">
        <v>2180</v>
      </c>
      <c r="D221" s="32">
        <f t="shared" si="4"/>
        <v>0.21284481877576433</v>
      </c>
    </row>
    <row r="222" spans="3:4" x14ac:dyDescent="0.3">
      <c r="C222">
        <v>2190</v>
      </c>
      <c r="D222" s="32">
        <f t="shared" si="4"/>
        <v>0.21672724504783325</v>
      </c>
    </row>
    <row r="223" spans="3:4" x14ac:dyDescent="0.3">
      <c r="C223">
        <v>2200</v>
      </c>
      <c r="D223" s="32">
        <f t="shared" si="4"/>
        <v>0.22060432680534903</v>
      </c>
    </row>
    <row r="224" spans="3:4" x14ac:dyDescent="0.3">
      <c r="C224">
        <v>2210</v>
      </c>
      <c r="D224" s="32">
        <f t="shared" si="4"/>
        <v>0.2244760956488947</v>
      </c>
    </row>
    <row r="225" spans="3:4" x14ac:dyDescent="0.3">
      <c r="C225">
        <v>2220</v>
      </c>
      <c r="D225" s="32">
        <f t="shared" si="4"/>
        <v>0.22834258285015729</v>
      </c>
    </row>
    <row r="226" spans="3:4" x14ac:dyDescent="0.3">
      <c r="C226">
        <v>2230</v>
      </c>
      <c r="D226" s="32">
        <f t="shared" si="4"/>
        <v>0.23220381935681966</v>
      </c>
    </row>
    <row r="227" spans="3:4" x14ac:dyDescent="0.3">
      <c r="C227">
        <v>2240</v>
      </c>
      <c r="D227" s="32">
        <f t="shared" si="4"/>
        <v>0.23605983579735157</v>
      </c>
    </row>
    <row r="228" spans="3:4" x14ac:dyDescent="0.3">
      <c r="C228">
        <v>2250</v>
      </c>
      <c r="D228" s="32">
        <f t="shared" si="4"/>
        <v>0.23991066248571569</v>
      </c>
    </row>
    <row r="229" spans="3:4" x14ac:dyDescent="0.3">
      <c r="C229">
        <v>2260</v>
      </c>
      <c r="D229" s="32">
        <f t="shared" si="4"/>
        <v>0.24375632942597414</v>
      </c>
    </row>
    <row r="230" spans="3:4" x14ac:dyDescent="0.3">
      <c r="C230">
        <v>2270</v>
      </c>
      <c r="D230" s="32">
        <f t="shared" si="4"/>
        <v>0.24759686631681865</v>
      </c>
    </row>
    <row r="231" spans="3:4" x14ac:dyDescent="0.3">
      <c r="C231">
        <v>2280</v>
      </c>
      <c r="D231" s="32">
        <f t="shared" si="4"/>
        <v>0.25143230255600524</v>
      </c>
    </row>
    <row r="232" spans="3:4" x14ac:dyDescent="0.3">
      <c r="C232">
        <v>2290</v>
      </c>
      <c r="D232" s="32">
        <f t="shared" si="4"/>
        <v>0.25526266724471025</v>
      </c>
    </row>
    <row r="233" spans="3:4" x14ac:dyDescent="0.3">
      <c r="C233">
        <v>2300</v>
      </c>
      <c r="D233" s="32">
        <f t="shared" si="4"/>
        <v>0.2590879891918052</v>
      </c>
    </row>
    <row r="234" spans="3:4" x14ac:dyDescent="0.3">
      <c r="C234">
        <v>2310</v>
      </c>
      <c r="D234" s="32">
        <f t="shared" si="4"/>
        <v>0.26290829691804629</v>
      </c>
    </row>
    <row r="235" spans="3:4" x14ac:dyDescent="0.3">
      <c r="C235">
        <v>2320</v>
      </c>
      <c r="D235" s="32">
        <f t="shared" si="4"/>
        <v>0.26672361866019534</v>
      </c>
    </row>
    <row r="236" spans="3:4" x14ac:dyDescent="0.3">
      <c r="C236">
        <v>2330</v>
      </c>
      <c r="D236" s="32">
        <f t="shared" si="4"/>
        <v>0.27053398237505366</v>
      </c>
    </row>
    <row r="237" spans="3:4" x14ac:dyDescent="0.3">
      <c r="C237">
        <v>2340</v>
      </c>
      <c r="D237" s="32">
        <f t="shared" si="4"/>
        <v>0.27433941574343046</v>
      </c>
    </row>
    <row r="238" spans="3:4" x14ac:dyDescent="0.3">
      <c r="C238">
        <v>2350</v>
      </c>
      <c r="D238" s="32">
        <f t="shared" si="4"/>
        <v>0.27813994617403259</v>
      </c>
    </row>
    <row r="239" spans="3:4" x14ac:dyDescent="0.3">
      <c r="C239">
        <v>2360</v>
      </c>
      <c r="D239" s="32">
        <f t="shared" si="4"/>
        <v>0.28193560080728353</v>
      </c>
    </row>
    <row r="240" spans="3:4" x14ac:dyDescent="0.3">
      <c r="C240">
        <v>2370</v>
      </c>
      <c r="D240" s="32">
        <f t="shared" si="4"/>
        <v>0.28572640651907921</v>
      </c>
    </row>
    <row r="241" spans="3:4" x14ac:dyDescent="0.3">
      <c r="C241">
        <v>2380</v>
      </c>
      <c r="D241" s="32">
        <f t="shared" si="4"/>
        <v>0.28951238992446604</v>
      </c>
    </row>
    <row r="242" spans="3:4" x14ac:dyDescent="0.3">
      <c r="C242">
        <v>2390</v>
      </c>
      <c r="D242" s="32">
        <f t="shared" si="4"/>
        <v>0.29329357738125994</v>
      </c>
    </row>
    <row r="243" spans="3:4" x14ac:dyDescent="0.3">
      <c r="C243">
        <v>2400</v>
      </c>
      <c r="D243" s="32">
        <f t="shared" si="4"/>
        <v>0.2970699949935971</v>
      </c>
    </row>
    <row r="244" spans="3:4" x14ac:dyDescent="0.3">
      <c r="C244">
        <v>2410</v>
      </c>
      <c r="D244" s="32">
        <f t="shared" si="4"/>
        <v>0.30084166861542005</v>
      </c>
    </row>
    <row r="245" spans="3:4" x14ac:dyDescent="0.3">
      <c r="C245">
        <v>2420</v>
      </c>
      <c r="D245" s="32">
        <f t="shared" si="4"/>
        <v>0.30460862385390652</v>
      </c>
    </row>
    <row r="246" spans="3:4" x14ac:dyDescent="0.3">
      <c r="C246">
        <v>2430</v>
      </c>
      <c r="D246" s="32">
        <f t="shared" si="4"/>
        <v>0.30837088607283225</v>
      </c>
    </row>
    <row r="247" spans="3:4" x14ac:dyDescent="0.3">
      <c r="C247">
        <v>2440</v>
      </c>
      <c r="D247" s="32">
        <f t="shared" si="4"/>
        <v>0.31212848039587415</v>
      </c>
    </row>
    <row r="248" spans="3:4" x14ac:dyDescent="0.3">
      <c r="C248">
        <v>2450</v>
      </c>
      <c r="D248" s="32">
        <f t="shared" si="4"/>
        <v>0.31588143170986149</v>
      </c>
    </row>
    <row r="249" spans="3:4" x14ac:dyDescent="0.3">
      <c r="C249">
        <v>2460</v>
      </c>
      <c r="D249" s="32">
        <f t="shared" si="4"/>
        <v>0.319629764667962</v>
      </c>
    </row>
    <row r="250" spans="3:4" x14ac:dyDescent="0.3">
      <c r="C250">
        <v>2470</v>
      </c>
      <c r="D250" s="32">
        <f t="shared" si="4"/>
        <v>0.32337350369281737</v>
      </c>
    </row>
    <row r="251" spans="3:4" x14ac:dyDescent="0.3">
      <c r="C251">
        <v>2480</v>
      </c>
      <c r="D251" s="32">
        <f t="shared" si="4"/>
        <v>0.32711267297962432</v>
      </c>
    </row>
    <row r="252" spans="3:4" x14ac:dyDescent="0.3">
      <c r="C252">
        <v>2490</v>
      </c>
      <c r="D252" s="32">
        <f t="shared" si="4"/>
        <v>0.33084729649915867</v>
      </c>
    </row>
    <row r="253" spans="3:4" x14ac:dyDescent="0.3">
      <c r="C253">
        <v>2500</v>
      </c>
      <c r="D253" s="32">
        <f t="shared" si="4"/>
        <v>0.33457739800074959</v>
      </c>
    </row>
    <row r="254" spans="3:4" x14ac:dyDescent="0.3">
      <c r="C254">
        <v>2510</v>
      </c>
      <c r="D254" s="32">
        <f t="shared" si="4"/>
        <v>0.33830300101520416</v>
      </c>
    </row>
    <row r="255" spans="3:4" x14ac:dyDescent="0.3">
      <c r="C255">
        <v>2520</v>
      </c>
      <c r="D255" s="32">
        <f t="shared" si="4"/>
        <v>0.34202412885767886</v>
      </c>
    </row>
    <row r="256" spans="3:4" x14ac:dyDescent="0.3">
      <c r="C256">
        <v>2530</v>
      </c>
      <c r="D256" s="32">
        <f t="shared" si="4"/>
        <v>0.34574080463050261</v>
      </c>
    </row>
    <row r="257" spans="3:4" x14ac:dyDescent="0.3">
      <c r="C257">
        <v>2540</v>
      </c>
      <c r="D257" s="32">
        <f t="shared" si="4"/>
        <v>0.34945305122595394</v>
      </c>
    </row>
    <row r="258" spans="3:4" x14ac:dyDescent="0.3">
      <c r="C258">
        <v>2550</v>
      </c>
      <c r="D258" s="32">
        <f t="shared" si="4"/>
        <v>0.35316089132898942</v>
      </c>
    </row>
    <row r="259" spans="3:4" x14ac:dyDescent="0.3">
      <c r="C259">
        <v>2560</v>
      </c>
      <c r="D259" s="32">
        <f t="shared" si="4"/>
        <v>0.3568643474199269</v>
      </c>
    </row>
    <row r="260" spans="3:4" x14ac:dyDescent="0.3">
      <c r="C260">
        <v>2570</v>
      </c>
      <c r="D260" s="32">
        <f t="shared" si="4"/>
        <v>0.36056344177708111</v>
      </c>
    </row>
    <row r="261" spans="3:4" x14ac:dyDescent="0.3">
      <c r="C261">
        <v>2580</v>
      </c>
      <c r="D261" s="32">
        <f t="shared" ref="D261:D303" si="5">EXP($A$4*($B$4-LN(C261)))-1</f>
        <v>0.3642581964793612</v>
      </c>
    </row>
    <row r="262" spans="3:4" x14ac:dyDescent="0.3">
      <c r="C262">
        <v>2590</v>
      </c>
      <c r="D262" s="32">
        <f t="shared" si="5"/>
        <v>0.36794863340881556</v>
      </c>
    </row>
    <row r="263" spans="3:4" x14ac:dyDescent="0.3">
      <c r="C263">
        <v>2600</v>
      </c>
      <c r="D263" s="32">
        <f t="shared" si="5"/>
        <v>0.3716347742531465</v>
      </c>
    </row>
    <row r="264" spans="3:4" x14ac:dyDescent="0.3">
      <c r="C264">
        <v>2610</v>
      </c>
      <c r="D264" s="32">
        <f t="shared" si="5"/>
        <v>0.37531664050817048</v>
      </c>
    </row>
    <row r="265" spans="3:4" x14ac:dyDescent="0.3">
      <c r="C265">
        <v>2620</v>
      </c>
      <c r="D265" s="32">
        <f t="shared" si="5"/>
        <v>0.37899425348024973</v>
      </c>
    </row>
    <row r="266" spans="3:4" x14ac:dyDescent="0.3">
      <c r="C266">
        <v>2630</v>
      </c>
      <c r="D266" s="32">
        <f t="shared" si="5"/>
        <v>0.3826676342886739</v>
      </c>
    </row>
    <row r="267" spans="3:4" x14ac:dyDescent="0.3">
      <c r="C267">
        <v>2640</v>
      </c>
      <c r="D267" s="32">
        <f t="shared" si="5"/>
        <v>0.38633680386800862</v>
      </c>
    </row>
    <row r="268" spans="3:4" x14ac:dyDescent="0.3">
      <c r="C268">
        <v>2650</v>
      </c>
      <c r="D268" s="32">
        <f t="shared" si="5"/>
        <v>0.390001782970407</v>
      </c>
    </row>
    <row r="269" spans="3:4" x14ac:dyDescent="0.3">
      <c r="C269">
        <v>2660</v>
      </c>
      <c r="D269" s="32">
        <f t="shared" si="5"/>
        <v>0.39366259216787713</v>
      </c>
    </row>
    <row r="270" spans="3:4" x14ac:dyDescent="0.3">
      <c r="C270">
        <v>2670</v>
      </c>
      <c r="D270" s="32">
        <f t="shared" si="5"/>
        <v>0.39731925185451922</v>
      </c>
    </row>
    <row r="271" spans="3:4" x14ac:dyDescent="0.3">
      <c r="C271">
        <v>2680</v>
      </c>
      <c r="D271" s="32">
        <f t="shared" si="5"/>
        <v>0.40097178224872287</v>
      </c>
    </row>
    <row r="272" spans="3:4" x14ac:dyDescent="0.3">
      <c r="C272">
        <v>2690</v>
      </c>
      <c r="D272" s="32">
        <f t="shared" si="5"/>
        <v>0.40462020339533322</v>
      </c>
    </row>
    <row r="273" spans="3:4" x14ac:dyDescent="0.3">
      <c r="C273">
        <v>2700</v>
      </c>
      <c r="D273" s="32">
        <f t="shared" si="5"/>
        <v>0.40826453516777605</v>
      </c>
    </row>
    <row r="274" spans="3:4" x14ac:dyDescent="0.3">
      <c r="C274">
        <v>2710</v>
      </c>
      <c r="D274" s="32">
        <f t="shared" si="5"/>
        <v>0.41190479727015772</v>
      </c>
    </row>
    <row r="275" spans="3:4" x14ac:dyDescent="0.3">
      <c r="C275">
        <v>2720</v>
      </c>
      <c r="D275" s="32">
        <f t="shared" si="5"/>
        <v>0.41554100923931991</v>
      </c>
    </row>
    <row r="276" spans="3:4" x14ac:dyDescent="0.3">
      <c r="C276">
        <v>2730</v>
      </c>
      <c r="D276" s="32">
        <f t="shared" si="5"/>
        <v>0.41917319044687718</v>
      </c>
    </row>
    <row r="277" spans="3:4" x14ac:dyDescent="0.3">
      <c r="C277">
        <v>2740</v>
      </c>
      <c r="D277" s="32">
        <f t="shared" si="5"/>
        <v>0.42280136010120595</v>
      </c>
    </row>
    <row r="278" spans="3:4" x14ac:dyDescent="0.3">
      <c r="C278">
        <v>2750</v>
      </c>
      <c r="D278" s="32">
        <f t="shared" si="5"/>
        <v>0.42642553724941878</v>
      </c>
    </row>
    <row r="279" spans="3:4" x14ac:dyDescent="0.3">
      <c r="C279">
        <v>2760</v>
      </c>
      <c r="D279" s="32">
        <f t="shared" si="5"/>
        <v>0.4300457407792917</v>
      </c>
    </row>
    <row r="280" spans="3:4" x14ac:dyDescent="0.3">
      <c r="C280">
        <v>2770</v>
      </c>
      <c r="D280" s="32">
        <f t="shared" si="5"/>
        <v>0.4336619894211744</v>
      </c>
    </row>
    <row r="281" spans="3:4" x14ac:dyDescent="0.3">
      <c r="C281">
        <v>2780</v>
      </c>
      <c r="D281" s="32">
        <f t="shared" si="5"/>
        <v>0.43727430174986281</v>
      </c>
    </row>
    <row r="282" spans="3:4" x14ac:dyDescent="0.3">
      <c r="C282">
        <v>2790</v>
      </c>
      <c r="D282" s="32">
        <f t="shared" si="5"/>
        <v>0.44088269618644782</v>
      </c>
    </row>
    <row r="283" spans="3:4" x14ac:dyDescent="0.3">
      <c r="C283">
        <v>2800</v>
      </c>
      <c r="D283" s="32">
        <f t="shared" si="5"/>
        <v>0.44448719100013157</v>
      </c>
    </row>
    <row r="284" spans="3:4" x14ac:dyDescent="0.3">
      <c r="C284">
        <v>2810</v>
      </c>
      <c r="D284" s="32">
        <f t="shared" si="5"/>
        <v>0.44808780431001871</v>
      </c>
    </row>
    <row r="285" spans="3:4" x14ac:dyDescent="0.3">
      <c r="C285">
        <v>2820</v>
      </c>
      <c r="D285" s="32">
        <f t="shared" si="5"/>
        <v>0.45168455408687702</v>
      </c>
    </row>
    <row r="286" spans="3:4" x14ac:dyDescent="0.3">
      <c r="C286">
        <v>2830</v>
      </c>
      <c r="D286" s="32">
        <f t="shared" si="5"/>
        <v>0.45527745815487752</v>
      </c>
    </row>
    <row r="287" spans="3:4" x14ac:dyDescent="0.3">
      <c r="C287">
        <v>2840</v>
      </c>
      <c r="D287" s="32">
        <f t="shared" si="5"/>
        <v>0.45886653419329715</v>
      </c>
    </row>
    <row r="288" spans="3:4" x14ac:dyDescent="0.3">
      <c r="C288">
        <v>2850</v>
      </c>
      <c r="D288" s="32">
        <f t="shared" si="5"/>
        <v>0.46245179973820805</v>
      </c>
    </row>
    <row r="289" spans="3:4" x14ac:dyDescent="0.3">
      <c r="C289">
        <v>2860</v>
      </c>
      <c r="D289" s="32">
        <f t="shared" si="5"/>
        <v>0.46603327218413648</v>
      </c>
    </row>
    <row r="290" spans="3:4" x14ac:dyDescent="0.3">
      <c r="C290">
        <v>2870</v>
      </c>
      <c r="D290" s="32">
        <f t="shared" si="5"/>
        <v>0.46961096878568909</v>
      </c>
    </row>
    <row r="291" spans="3:4" x14ac:dyDescent="0.3">
      <c r="C291">
        <v>2880</v>
      </c>
      <c r="D291" s="32">
        <f t="shared" si="5"/>
        <v>0.47318490665917001</v>
      </c>
    </row>
    <row r="292" spans="3:4" x14ac:dyDescent="0.3">
      <c r="C292">
        <v>2890</v>
      </c>
      <c r="D292" s="32">
        <f t="shared" si="5"/>
        <v>0.47675510278415789</v>
      </c>
    </row>
    <row r="293" spans="3:4" x14ac:dyDescent="0.3">
      <c r="C293">
        <v>2900</v>
      </c>
      <c r="D293" s="32">
        <f t="shared" si="5"/>
        <v>0.48032157400507303</v>
      </c>
    </row>
    <row r="294" spans="3:4" x14ac:dyDescent="0.3">
      <c r="C294">
        <v>2910</v>
      </c>
      <c r="D294" s="32">
        <f t="shared" si="5"/>
        <v>0.48388433703271305</v>
      </c>
    </row>
    <row r="295" spans="3:4" x14ac:dyDescent="0.3">
      <c r="C295">
        <v>2920</v>
      </c>
      <c r="D295" s="32">
        <f t="shared" si="5"/>
        <v>0.48744340844576994</v>
      </c>
    </row>
    <row r="296" spans="3:4" x14ac:dyDescent="0.3">
      <c r="C296">
        <v>2930</v>
      </c>
      <c r="D296" s="32">
        <f t="shared" si="5"/>
        <v>0.49099880469231727</v>
      </c>
    </row>
    <row r="297" spans="3:4" x14ac:dyDescent="0.3">
      <c r="C297">
        <v>2940</v>
      </c>
      <c r="D297" s="32">
        <f t="shared" si="5"/>
        <v>0.49455054209129012</v>
      </c>
    </row>
    <row r="298" spans="3:4" x14ac:dyDescent="0.3">
      <c r="C298">
        <v>2950</v>
      </c>
      <c r="D298" s="32">
        <f t="shared" si="5"/>
        <v>0.49809863683392641</v>
      </c>
    </row>
    <row r="299" spans="3:4" x14ac:dyDescent="0.3">
      <c r="C299">
        <v>2960</v>
      </c>
      <c r="D299" s="32">
        <f t="shared" si="5"/>
        <v>0.50164310498520148</v>
      </c>
    </row>
    <row r="300" spans="3:4" x14ac:dyDescent="0.3">
      <c r="C300">
        <v>2970</v>
      </c>
      <c r="D300" s="32">
        <f t="shared" si="5"/>
        <v>0.50518396248523234</v>
      </c>
    </row>
    <row r="301" spans="3:4" x14ac:dyDescent="0.3">
      <c r="C301">
        <v>2980</v>
      </c>
      <c r="D301" s="32">
        <f t="shared" si="5"/>
        <v>0.50872122515066476</v>
      </c>
    </row>
    <row r="302" spans="3:4" x14ac:dyDescent="0.3">
      <c r="C302">
        <v>2990</v>
      </c>
      <c r="D302" s="32">
        <f t="shared" si="5"/>
        <v>0.51225490867604373</v>
      </c>
    </row>
    <row r="303" spans="3:4" x14ac:dyDescent="0.3">
      <c r="C303">
        <v>3000</v>
      </c>
      <c r="D303" s="32">
        <f t="shared" si="5"/>
        <v>0.51578502863515596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0"/>
  <sheetViews>
    <sheetView topLeftCell="B1" workbookViewId="0">
      <selection activeCell="H26" sqref="H26"/>
    </sheetView>
  </sheetViews>
  <sheetFormatPr defaultRowHeight="14.4" x14ac:dyDescent="0.3"/>
  <cols>
    <col min="1" max="1" width="17.33203125" bestFit="1" customWidth="1"/>
    <col min="2" max="2" width="17.77734375" bestFit="1" customWidth="1"/>
    <col min="3" max="3" width="10.109375" bestFit="1" customWidth="1"/>
    <col min="4" max="4" width="23" bestFit="1" customWidth="1"/>
    <col min="7" max="7" width="17.33203125" bestFit="1" customWidth="1"/>
    <col min="8" max="8" width="17.77734375" bestFit="1" customWidth="1"/>
    <col min="9" max="9" width="10.109375" bestFit="1" customWidth="1"/>
    <col min="10" max="10" width="23" bestFit="1" customWidth="1"/>
    <col min="11" max="11" width="22.44140625" bestFit="1" customWidth="1"/>
  </cols>
  <sheetData>
    <row r="3" spans="1:11" x14ac:dyDescent="0.3">
      <c r="A3" t="s">
        <v>105</v>
      </c>
      <c r="D3" t="s">
        <v>107</v>
      </c>
    </row>
    <row r="4" spans="1:11" x14ac:dyDescent="0.3">
      <c r="A4" s="3">
        <v>-0.54676999999999998</v>
      </c>
      <c r="D4" s="32">
        <f>EXP(A4)-1</f>
        <v>-0.4211836288591595</v>
      </c>
    </row>
    <row r="5" spans="1:11" x14ac:dyDescent="0.3">
      <c r="A5" t="s">
        <v>105</v>
      </c>
      <c r="B5" t="s">
        <v>106</v>
      </c>
      <c r="C5" t="s">
        <v>14</v>
      </c>
      <c r="D5" t="s">
        <v>107</v>
      </c>
      <c r="E5" t="s">
        <v>41</v>
      </c>
    </row>
    <row r="6" spans="1:11" x14ac:dyDescent="0.3">
      <c r="A6" s="2">
        <v>0.28106999999999999</v>
      </c>
      <c r="B6">
        <v>7.4107474</v>
      </c>
      <c r="C6">
        <v>10</v>
      </c>
      <c r="D6" s="32">
        <f>(EXP($A$6*($B$6-LN(C6)))-1)+$D$4</f>
        <v>2.7816172528786236</v>
      </c>
      <c r="E6">
        <v>1</v>
      </c>
      <c r="G6" s="3"/>
      <c r="J6" s="32"/>
      <c r="K6" s="33"/>
    </row>
    <row r="7" spans="1:11" x14ac:dyDescent="0.3">
      <c r="C7">
        <v>20</v>
      </c>
      <c r="D7" s="32">
        <f t="shared" ref="D7:D70" si="0">(EXP($A$6*($B$6-LN(C7)))-1)+$D$4</f>
        <v>2.0376391767655457</v>
      </c>
      <c r="J7" s="32"/>
      <c r="K7" s="33"/>
    </row>
    <row r="8" spans="1:11" x14ac:dyDescent="0.3">
      <c r="C8">
        <v>30</v>
      </c>
      <c r="D8" s="32">
        <f t="shared" si="0"/>
        <v>1.6650894007531738</v>
      </c>
      <c r="J8" s="32"/>
      <c r="K8" s="33"/>
    </row>
    <row r="9" spans="1:11" x14ac:dyDescent="0.3">
      <c r="C9">
        <v>40</v>
      </c>
      <c r="D9" s="32">
        <f t="shared" si="0"/>
        <v>1.4253597923849322</v>
      </c>
      <c r="J9" s="32"/>
      <c r="K9" s="33"/>
    </row>
    <row r="10" spans="1:11" x14ac:dyDescent="0.3">
      <c r="C10">
        <v>50</v>
      </c>
      <c r="D10" s="32">
        <f t="shared" si="0"/>
        <v>1.2523109978808717</v>
      </c>
      <c r="J10" s="32"/>
      <c r="K10" s="33"/>
    </row>
    <row r="11" spans="1:11" x14ac:dyDescent="0.3">
      <c r="C11">
        <v>60</v>
      </c>
      <c r="D11" s="32">
        <f t="shared" si="0"/>
        <v>1.1187586238401215</v>
      </c>
      <c r="J11" s="32"/>
      <c r="K11" s="33"/>
    </row>
    <row r="12" spans="1:11" x14ac:dyDescent="0.3">
      <c r="C12">
        <v>70</v>
      </c>
      <c r="D12" s="32">
        <f t="shared" si="0"/>
        <v>1.0110601911949471</v>
      </c>
      <c r="J12" s="32"/>
      <c r="K12" s="33"/>
    </row>
    <row r="13" spans="1:11" x14ac:dyDescent="0.3">
      <c r="C13">
        <v>80</v>
      </c>
      <c r="D13" s="32">
        <f t="shared" si="0"/>
        <v>0.92146585172461215</v>
      </c>
      <c r="J13" s="32"/>
      <c r="K13" s="33"/>
    </row>
    <row r="14" spans="1:11" x14ac:dyDescent="0.3">
      <c r="C14">
        <v>90</v>
      </c>
      <c r="D14" s="32">
        <f t="shared" si="0"/>
        <v>0.8451814646434479</v>
      </c>
      <c r="J14" s="32"/>
      <c r="K14" s="33"/>
    </row>
    <row r="15" spans="1:11" x14ac:dyDescent="0.3">
      <c r="C15">
        <v>100</v>
      </c>
      <c r="D15" s="32">
        <f t="shared" si="0"/>
        <v>0.77905008334563997</v>
      </c>
      <c r="J15" s="32"/>
      <c r="K15" s="33"/>
    </row>
    <row r="16" spans="1:11" x14ac:dyDescent="0.3">
      <c r="C16">
        <v>110</v>
      </c>
      <c r="D16" s="32">
        <f t="shared" si="0"/>
        <v>0.72089087822061204</v>
      </c>
      <c r="J16" s="32"/>
      <c r="K16" s="33"/>
    </row>
    <row r="17" spans="3:11" x14ac:dyDescent="0.3">
      <c r="C17">
        <v>120</v>
      </c>
      <c r="D17" s="32">
        <f t="shared" si="0"/>
        <v>0.6691390953936085</v>
      </c>
      <c r="J17" s="32"/>
      <c r="K17" s="33"/>
    </row>
    <row r="18" spans="3:11" x14ac:dyDescent="0.3">
      <c r="C18">
        <v>130</v>
      </c>
      <c r="D18" s="32">
        <f t="shared" si="0"/>
        <v>0.62263689821560053</v>
      </c>
      <c r="J18" s="32"/>
      <c r="K18" s="33"/>
    </row>
    <row r="19" spans="3:11" x14ac:dyDescent="0.3">
      <c r="C19">
        <v>140</v>
      </c>
      <c r="D19" s="32">
        <f t="shared" si="0"/>
        <v>0.5805053948103116</v>
      </c>
      <c r="J19" s="32"/>
      <c r="K19" s="33"/>
    </row>
    <row r="20" spans="3:11" x14ac:dyDescent="0.3">
      <c r="C20">
        <v>150</v>
      </c>
      <c r="D20" s="32">
        <f t="shared" si="0"/>
        <v>0.54206292825813929</v>
      </c>
      <c r="J20" s="32"/>
      <c r="K20" s="33"/>
    </row>
    <row r="21" spans="3:11" x14ac:dyDescent="0.3">
      <c r="C21">
        <v>160</v>
      </c>
      <c r="D21" s="32">
        <f t="shared" si="0"/>
        <v>0.50677100830596111</v>
      </c>
      <c r="J21" s="32"/>
      <c r="K21" s="33"/>
    </row>
    <row r="22" spans="3:11" x14ac:dyDescent="0.3">
      <c r="C22">
        <v>170</v>
      </c>
      <c r="D22" s="32">
        <f t="shared" si="0"/>
        <v>0.47419743043186968</v>
      </c>
      <c r="J22" s="32"/>
      <c r="K22" s="33"/>
    </row>
    <row r="23" spans="3:11" x14ac:dyDescent="0.3">
      <c r="C23">
        <v>180</v>
      </c>
      <c r="D23" s="32">
        <f t="shared" si="0"/>
        <v>0.4439904519165434</v>
      </c>
      <c r="J23" s="32"/>
      <c r="K23" s="33"/>
    </row>
    <row r="24" spans="3:11" x14ac:dyDescent="0.3">
      <c r="C24">
        <v>190</v>
      </c>
      <c r="D24" s="32">
        <f t="shared" si="0"/>
        <v>0.41586029345941955</v>
      </c>
      <c r="J24" s="32"/>
      <c r="K24" s="33"/>
    </row>
    <row r="25" spans="3:11" x14ac:dyDescent="0.3">
      <c r="C25">
        <v>200</v>
      </c>
      <c r="D25" s="32">
        <f t="shared" si="0"/>
        <v>0.38956562042042431</v>
      </c>
      <c r="J25" s="32"/>
      <c r="K25" s="33"/>
    </row>
    <row r="26" spans="3:11" x14ac:dyDescent="0.3">
      <c r="C26">
        <v>210</v>
      </c>
      <c r="D26" s="32">
        <f t="shared" si="0"/>
        <v>0.36490348649578719</v>
      </c>
      <c r="J26" s="32"/>
      <c r="K26" s="33"/>
    </row>
    <row r="27" spans="3:11" x14ac:dyDescent="0.3">
      <c r="C27">
        <v>220</v>
      </c>
      <c r="D27" s="32">
        <f t="shared" si="0"/>
        <v>0.34170173376389656</v>
      </c>
      <c r="J27" s="32"/>
      <c r="K27" s="33"/>
    </row>
    <row r="28" spans="3:11" x14ac:dyDescent="0.3">
      <c r="C28">
        <v>230</v>
      </c>
      <c r="D28" s="32">
        <f t="shared" si="0"/>
        <v>0.31981316696021733</v>
      </c>
      <c r="J28" s="32"/>
      <c r="K28" s="33"/>
    </row>
    <row r="29" spans="3:11" x14ac:dyDescent="0.3">
      <c r="C29">
        <v>240</v>
      </c>
      <c r="D29" s="32">
        <f t="shared" si="0"/>
        <v>0.29911103015679075</v>
      </c>
      <c r="J29" s="32"/>
      <c r="K29" s="33"/>
    </row>
    <row r="30" spans="3:11" x14ac:dyDescent="0.3">
      <c r="C30">
        <v>250</v>
      </c>
      <c r="D30" s="32">
        <f t="shared" si="0"/>
        <v>0.27948545357722421</v>
      </c>
      <c r="J30" s="32"/>
      <c r="K30" s="33"/>
    </row>
    <row r="31" spans="3:11" x14ac:dyDescent="0.3">
      <c r="C31">
        <v>260</v>
      </c>
      <c r="D31" s="32">
        <f t="shared" si="0"/>
        <v>0.26084063271544333</v>
      </c>
      <c r="J31" s="32"/>
      <c r="K31" s="33"/>
    </row>
    <row r="32" spans="3:11" x14ac:dyDescent="0.3">
      <c r="C32">
        <v>270</v>
      </c>
      <c r="D32" s="32">
        <f t="shared" si="0"/>
        <v>0.24309256698092963</v>
      </c>
      <c r="J32" s="32"/>
      <c r="K32" s="33"/>
    </row>
    <row r="33" spans="3:11" x14ac:dyDescent="0.3">
      <c r="C33">
        <v>280</v>
      </c>
      <c r="D33" s="32">
        <f t="shared" si="0"/>
        <v>0.22616723064048849</v>
      </c>
      <c r="J33" s="32"/>
      <c r="K33" s="33"/>
    </row>
    <row r="34" spans="3:11" x14ac:dyDescent="0.3">
      <c r="C34">
        <v>290</v>
      </c>
      <c r="D34" s="32">
        <f t="shared" si="0"/>
        <v>0.20999908119391897</v>
      </c>
      <c r="J34" s="32"/>
      <c r="K34" s="33"/>
    </row>
    <row r="35" spans="3:11" x14ac:dyDescent="0.3">
      <c r="C35">
        <v>300</v>
      </c>
      <c r="D35" s="32">
        <f t="shared" si="0"/>
        <v>0.19452983363867316</v>
      </c>
      <c r="J35" s="32"/>
      <c r="K35" s="33"/>
    </row>
    <row r="36" spans="3:11" x14ac:dyDescent="0.3">
      <c r="C36">
        <v>310</v>
      </c>
      <c r="D36" s="32">
        <f t="shared" si="0"/>
        <v>0.17970744608996525</v>
      </c>
      <c r="J36" s="32"/>
      <c r="K36" s="33"/>
    </row>
    <row r="37" spans="3:11" x14ac:dyDescent="0.3">
      <c r="C37">
        <v>320</v>
      </c>
      <c r="D37" s="32">
        <f t="shared" si="0"/>
        <v>0.16548527477905806</v>
      </c>
      <c r="J37" s="32"/>
      <c r="K37" s="33"/>
    </row>
    <row r="38" spans="3:11" x14ac:dyDescent="0.3">
      <c r="C38">
        <v>330</v>
      </c>
      <c r="D38" s="32">
        <f t="shared" si="0"/>
        <v>0.15182136582117178</v>
      </c>
      <c r="J38" s="32"/>
      <c r="K38" s="33"/>
    </row>
    <row r="39" spans="3:11" x14ac:dyDescent="0.3">
      <c r="C39">
        <v>340</v>
      </c>
      <c r="D39" s="32">
        <f t="shared" si="0"/>
        <v>0.13867785820568113</v>
      </c>
      <c r="J39" s="32"/>
      <c r="K39" s="33"/>
    </row>
    <row r="40" spans="3:11" x14ac:dyDescent="0.3">
      <c r="C40">
        <v>350</v>
      </c>
      <c r="D40" s="32">
        <f t="shared" si="0"/>
        <v>0.12602047783351744</v>
      </c>
      <c r="J40" s="32"/>
      <c r="K40" s="33"/>
    </row>
    <row r="41" spans="3:11" x14ac:dyDescent="0.3">
      <c r="C41">
        <v>360</v>
      </c>
      <c r="D41" s="32">
        <f t="shared" si="0"/>
        <v>0.11381810655010782</v>
      </c>
      <c r="J41" s="32"/>
      <c r="K41" s="33"/>
    </row>
    <row r="42" spans="3:11" x14ac:dyDescent="0.3">
      <c r="C42">
        <v>370</v>
      </c>
      <c r="D42" s="32">
        <f t="shared" si="0"/>
        <v>0.10204241331323538</v>
      </c>
      <c r="J42" s="32"/>
      <c r="K42" s="33"/>
    </row>
    <row r="43" spans="3:11" x14ac:dyDescent="0.3">
      <c r="C43">
        <v>380</v>
      </c>
      <c r="D43" s="32">
        <f t="shared" si="0"/>
        <v>9.0667537123866992E-2</v>
      </c>
      <c r="J43" s="32"/>
      <c r="K43" s="33"/>
    </row>
    <row r="44" spans="3:11" x14ac:dyDescent="0.3">
      <c r="C44">
        <v>390</v>
      </c>
      <c r="D44" s="32">
        <f t="shared" si="0"/>
        <v>7.9669813303139048E-2</v>
      </c>
      <c r="J44" s="32"/>
      <c r="K44" s="33"/>
    </row>
    <row r="45" spans="3:11" x14ac:dyDescent="0.3">
      <c r="C45">
        <v>400</v>
      </c>
      <c r="D45" s="32">
        <f t="shared" si="0"/>
        <v>6.9027536245187315E-2</v>
      </c>
      <c r="J45" s="32"/>
      <c r="K45" s="33"/>
    </row>
    <row r="46" spans="3:11" x14ac:dyDescent="0.3">
      <c r="C46">
        <v>410</v>
      </c>
      <c r="D46" s="32">
        <f t="shared" si="0"/>
        <v>5.8720753006795467E-2</v>
      </c>
      <c r="J46" s="32"/>
      <c r="K46" s="33"/>
    </row>
    <row r="47" spans="3:11" x14ac:dyDescent="0.3">
      <c r="C47">
        <v>420</v>
      </c>
      <c r="D47" s="32">
        <f t="shared" si="0"/>
        <v>4.8731083081164028E-2</v>
      </c>
      <c r="J47" s="32"/>
      <c r="K47" s="33"/>
    </row>
    <row r="48" spans="3:11" x14ac:dyDescent="0.3">
      <c r="C48">
        <v>430</v>
      </c>
      <c r="D48" s="32">
        <f t="shared" si="0"/>
        <v>3.9041560497794059E-2</v>
      </c>
      <c r="J48" s="32"/>
      <c r="K48" s="33"/>
    </row>
    <row r="49" spans="3:11" x14ac:dyDescent="0.3">
      <c r="C49">
        <v>440</v>
      </c>
      <c r="D49" s="32">
        <f t="shared" si="0"/>
        <v>2.9636495034360166E-2</v>
      </c>
      <c r="J49" s="32"/>
      <c r="K49" s="33"/>
    </row>
    <row r="50" spans="3:11" x14ac:dyDescent="0.3">
      <c r="C50">
        <v>450</v>
      </c>
      <c r="D50" s="32">
        <f t="shared" si="0"/>
        <v>2.0501349850812645E-2</v>
      </c>
      <c r="J50" s="32"/>
      <c r="K50" s="33"/>
    </row>
    <row r="51" spans="3:11" x14ac:dyDescent="0.3">
      <c r="C51">
        <v>460</v>
      </c>
      <c r="D51" s="32">
        <f t="shared" si="0"/>
        <v>1.1622633285168105E-2</v>
      </c>
      <c r="J51" s="32"/>
      <c r="K51" s="33"/>
    </row>
    <row r="52" spans="3:11" x14ac:dyDescent="0.3">
      <c r="C52">
        <v>470</v>
      </c>
      <c r="D52" s="32">
        <f t="shared" si="0"/>
        <v>2.9878029034231535E-3</v>
      </c>
      <c r="J52" s="32"/>
      <c r="K52" s="33"/>
    </row>
    <row r="53" spans="3:11" x14ac:dyDescent="0.3">
      <c r="C53">
        <v>480</v>
      </c>
      <c r="D53" s="32">
        <f t="shared" si="0"/>
        <v>-5.4148198123591396E-3</v>
      </c>
      <c r="J53" s="32"/>
      <c r="K53" s="33"/>
    </row>
    <row r="54" spans="3:11" x14ac:dyDescent="0.3">
      <c r="C54">
        <v>490</v>
      </c>
      <c r="D54" s="32">
        <f t="shared" si="0"/>
        <v>-1.3596125511793788E-2</v>
      </c>
      <c r="J54" s="32"/>
      <c r="K54" s="33"/>
    </row>
    <row r="55" spans="3:11" x14ac:dyDescent="0.3">
      <c r="C55">
        <v>500</v>
      </c>
      <c r="D55" s="32">
        <f t="shared" si="0"/>
        <v>-2.1566284932179824E-2</v>
      </c>
      <c r="J55" s="32"/>
      <c r="K55" s="33"/>
    </row>
    <row r="56" spans="3:11" x14ac:dyDescent="0.3">
      <c r="C56">
        <v>510</v>
      </c>
      <c r="D56" s="32">
        <f t="shared" si="0"/>
        <v>-2.9334809766586201E-2</v>
      </c>
      <c r="J56" s="32"/>
      <c r="K56" s="33"/>
    </row>
    <row r="57" spans="3:11" x14ac:dyDescent="0.3">
      <c r="C57">
        <v>520</v>
      </c>
      <c r="D57" s="32">
        <f t="shared" si="0"/>
        <v>-3.6910607306274823E-2</v>
      </c>
      <c r="J57" s="32"/>
      <c r="K57" s="33"/>
    </row>
    <row r="58" spans="3:11" x14ac:dyDescent="0.3">
      <c r="C58">
        <v>530</v>
      </c>
      <c r="D58" s="32">
        <f t="shared" si="0"/>
        <v>-4.4302029600434167E-2</v>
      </c>
      <c r="J58" s="32"/>
      <c r="K58" s="33"/>
    </row>
    <row r="59" spans="3:11" x14ac:dyDescent="0.3">
      <c r="C59">
        <v>540</v>
      </c>
      <c r="D59" s="32">
        <f t="shared" si="0"/>
        <v>-5.151691777532541E-2</v>
      </c>
      <c r="J59" s="32"/>
      <c r="K59" s="33"/>
    </row>
    <row r="60" spans="3:11" x14ac:dyDescent="0.3">
      <c r="C60">
        <v>550</v>
      </c>
      <c r="D60" s="32">
        <f t="shared" si="0"/>
        <v>-5.8562642069361459E-2</v>
      </c>
      <c r="J60" s="32"/>
      <c r="K60" s="33"/>
    </row>
    <row r="61" spans="3:11" x14ac:dyDescent="0.3">
      <c r="C61">
        <v>560</v>
      </c>
      <c r="D61" s="32">
        <f t="shared" si="0"/>
        <v>-6.5446138067813076E-2</v>
      </c>
      <c r="J61" s="32"/>
      <c r="K61" s="33"/>
    </row>
    <row r="62" spans="3:11" x14ac:dyDescent="0.3">
      <c r="C62">
        <v>570</v>
      </c>
      <c r="D62" s="32">
        <f t="shared" si="0"/>
        <v>-7.2173939558628497E-2</v>
      </c>
      <c r="J62" s="32"/>
      <c r="K62" s="33"/>
    </row>
    <row r="63" spans="3:11" x14ac:dyDescent="0.3">
      <c r="C63">
        <v>580</v>
      </c>
      <c r="D63" s="32">
        <f t="shared" si="0"/>
        <v>-7.8752208377625088E-2</v>
      </c>
      <c r="J63" s="32"/>
      <c r="K63" s="33"/>
    </row>
    <row r="64" spans="3:11" x14ac:dyDescent="0.3">
      <c r="C64">
        <v>590</v>
      </c>
      <c r="D64" s="32">
        <f t="shared" si="0"/>
        <v>-8.5186761565562152E-2</v>
      </c>
      <c r="J64" s="32"/>
      <c r="K64" s="33"/>
    </row>
    <row r="65" spans="3:11" x14ac:dyDescent="0.3">
      <c r="C65">
        <v>600</v>
      </c>
      <c r="D65" s="32">
        <f t="shared" si="0"/>
        <v>-9.1483096120233309E-2</v>
      </c>
      <c r="J65" s="32"/>
      <c r="K65" s="33"/>
    </row>
    <row r="66" spans="3:11" x14ac:dyDescent="0.3">
      <c r="C66">
        <v>610</v>
      </c>
      <c r="D66" s="32">
        <f t="shared" si="0"/>
        <v>-9.7646411592714921E-2</v>
      </c>
      <c r="J66" s="32"/>
      <c r="K66" s="33"/>
    </row>
    <row r="67" spans="3:11" x14ac:dyDescent="0.3">
      <c r="C67">
        <v>620</v>
      </c>
      <c r="D67" s="32">
        <f t="shared" si="0"/>
        <v>-0.10368163074747461</v>
      </c>
      <c r="J67" s="32"/>
      <c r="K67" s="33"/>
    </row>
    <row r="68" spans="3:11" x14ac:dyDescent="0.3">
      <c r="C68">
        <v>630</v>
      </c>
      <c r="D68" s="32">
        <f t="shared" si="0"/>
        <v>-0.10959341848050275</v>
      </c>
      <c r="J68" s="32"/>
      <c r="K68" s="33"/>
    </row>
    <row r="69" spans="3:11" x14ac:dyDescent="0.3">
      <c r="C69">
        <v>640</v>
      </c>
      <c r="D69" s="32">
        <f t="shared" si="0"/>
        <v>-0.11538619916741077</v>
      </c>
      <c r="J69" s="32"/>
      <c r="K69" s="33"/>
    </row>
    <row r="70" spans="3:11" x14ac:dyDescent="0.3">
      <c r="C70">
        <v>650</v>
      </c>
      <c r="D70" s="32">
        <f t="shared" si="0"/>
        <v>-0.12106417259407376</v>
      </c>
      <c r="J70" s="32"/>
      <c r="K70" s="33"/>
    </row>
    <row r="71" spans="3:11" x14ac:dyDescent="0.3">
      <c r="C71">
        <v>660</v>
      </c>
      <c r="D71" s="32">
        <f t="shared" ref="D71:D134" si="1">(EXP($A$6*($B$6-LN(C71)))-1)+$D$4</f>
        <v>-0.12663132860546633</v>
      </c>
      <c r="J71" s="32"/>
      <c r="K71" s="33"/>
    </row>
    <row r="72" spans="3:11" x14ac:dyDescent="0.3">
      <c r="C72">
        <v>670</v>
      </c>
      <c r="D72" s="32">
        <f t="shared" si="1"/>
        <v>-0.13209146059351773</v>
      </c>
      <c r="J72" s="32"/>
      <c r="K72" s="33"/>
    </row>
    <row r="73" spans="3:11" x14ac:dyDescent="0.3">
      <c r="C73">
        <v>680</v>
      </c>
      <c r="D73" s="32">
        <f t="shared" si="1"/>
        <v>-0.13744817793180486</v>
      </c>
      <c r="J73" s="32"/>
      <c r="K73" s="33"/>
    </row>
    <row r="74" spans="3:11" x14ac:dyDescent="0.3">
      <c r="C74">
        <v>690</v>
      </c>
      <c r="D74" s="32">
        <f t="shared" si="1"/>
        <v>-0.14270491745346581</v>
      </c>
      <c r="J74" s="32"/>
      <c r="K74" s="33"/>
    </row>
    <row r="75" spans="3:11" x14ac:dyDescent="0.3">
      <c r="C75">
        <v>700</v>
      </c>
      <c r="D75" s="32">
        <f t="shared" si="1"/>
        <v>-0.1478649540586352</v>
      </c>
      <c r="J75" s="32"/>
      <c r="K75" s="33"/>
    </row>
    <row r="76" spans="3:11" x14ac:dyDescent="0.3">
      <c r="C76">
        <v>710</v>
      </c>
      <c r="D76" s="32">
        <f t="shared" si="1"/>
        <v>-0.15293141052880577</v>
      </c>
      <c r="J76" s="32"/>
      <c r="K76" s="33"/>
    </row>
    <row r="77" spans="3:11" x14ac:dyDescent="0.3">
      <c r="C77">
        <v>720</v>
      </c>
      <c r="D77" s="32">
        <f t="shared" si="1"/>
        <v>-0.15790726661766019</v>
      </c>
      <c r="J77" s="32"/>
      <c r="K77" s="33"/>
    </row>
    <row r="78" spans="3:11" x14ac:dyDescent="0.3">
      <c r="C78">
        <v>730</v>
      </c>
      <c r="D78" s="32">
        <f t="shared" si="1"/>
        <v>-0.16279536748093615</v>
      </c>
      <c r="J78" s="32"/>
      <c r="K78" s="33"/>
    </row>
    <row r="79" spans="3:11" x14ac:dyDescent="0.3">
      <c r="C79">
        <v>740</v>
      </c>
      <c r="D79" s="32">
        <f t="shared" si="1"/>
        <v>-0.16759843150170628</v>
      </c>
      <c r="J79" s="32"/>
      <c r="K79" s="33"/>
    </row>
    <row r="80" spans="3:11" x14ac:dyDescent="0.3">
      <c r="C80">
        <v>750</v>
      </c>
      <c r="D80" s="32">
        <f t="shared" si="1"/>
        <v>-0.17231905756195642</v>
      </c>
      <c r="J80" s="32"/>
      <c r="K80" s="33"/>
    </row>
    <row r="81" spans="3:11" x14ac:dyDescent="0.3">
      <c r="C81">
        <v>760</v>
      </c>
      <c r="D81" s="32">
        <f t="shared" si="1"/>
        <v>-0.17695973180643954</v>
      </c>
      <c r="J81" s="32"/>
      <c r="K81" s="33"/>
    </row>
    <row r="82" spans="3:11" x14ac:dyDescent="0.3">
      <c r="C82">
        <v>770</v>
      </c>
      <c r="D82" s="32">
        <f t="shared" si="1"/>
        <v>-0.18152283394042423</v>
      </c>
      <c r="J82" s="32"/>
      <c r="K82" s="33"/>
    </row>
    <row r="83" spans="3:11" x14ac:dyDescent="0.3">
      <c r="C83">
        <v>780</v>
      </c>
      <c r="D83" s="32">
        <f t="shared" si="1"/>
        <v>-0.18601064309904558</v>
      </c>
      <c r="J83" s="32"/>
      <c r="K83" s="33"/>
    </row>
    <row r="84" spans="3:11" x14ac:dyDescent="0.3">
      <c r="C84">
        <v>790</v>
      </c>
      <c r="D84" s="32">
        <f t="shared" si="1"/>
        <v>-0.19042534332247496</v>
      </c>
      <c r="J84" s="32"/>
      <c r="K84" s="33"/>
    </row>
    <row r="85" spans="3:11" x14ac:dyDescent="0.3">
      <c r="C85">
        <v>800</v>
      </c>
      <c r="D85" s="32">
        <f t="shared" si="1"/>
        <v>-0.19476902866800461</v>
      </c>
      <c r="J85" s="32"/>
      <c r="K85" s="33"/>
    </row>
    <row r="86" spans="3:11" x14ac:dyDescent="0.3">
      <c r="D86" s="32"/>
    </row>
    <row r="87" spans="3:11" x14ac:dyDescent="0.3">
      <c r="D87" s="32"/>
    </row>
    <row r="88" spans="3:11" x14ac:dyDescent="0.3">
      <c r="D88" s="32"/>
    </row>
    <row r="89" spans="3:11" x14ac:dyDescent="0.3">
      <c r="D89" s="32"/>
    </row>
    <row r="90" spans="3:11" x14ac:dyDescent="0.3">
      <c r="D90" s="32"/>
    </row>
    <row r="91" spans="3:11" x14ac:dyDescent="0.3">
      <c r="D91" s="32"/>
    </row>
    <row r="92" spans="3:11" x14ac:dyDescent="0.3">
      <c r="D92" s="32"/>
    </row>
    <row r="93" spans="3:11" x14ac:dyDescent="0.3">
      <c r="D93" s="32"/>
    </row>
    <row r="94" spans="3:11" x14ac:dyDescent="0.3">
      <c r="D94" s="32"/>
    </row>
    <row r="95" spans="3:11" x14ac:dyDescent="0.3">
      <c r="D95" s="32"/>
    </row>
    <row r="96" spans="3:11" x14ac:dyDescent="0.3">
      <c r="D96" s="32"/>
    </row>
    <row r="97" spans="4:4" x14ac:dyDescent="0.3">
      <c r="D97" s="32"/>
    </row>
    <row r="98" spans="4:4" x14ac:dyDescent="0.3">
      <c r="D98" s="32"/>
    </row>
    <row r="99" spans="4:4" x14ac:dyDescent="0.3">
      <c r="D99" s="32"/>
    </row>
    <row r="100" spans="4:4" x14ac:dyDescent="0.3">
      <c r="D100" s="32"/>
    </row>
    <row r="101" spans="4:4" x14ac:dyDescent="0.3">
      <c r="D101" s="32"/>
    </row>
    <row r="102" spans="4:4" x14ac:dyDescent="0.3">
      <c r="D102" s="32"/>
    </row>
    <row r="103" spans="4:4" x14ac:dyDescent="0.3">
      <c r="D103" s="32"/>
    </row>
    <row r="104" spans="4:4" x14ac:dyDescent="0.3">
      <c r="D104" s="32"/>
    </row>
    <row r="105" spans="4:4" x14ac:dyDescent="0.3">
      <c r="D105" s="32"/>
    </row>
    <row r="106" spans="4:4" x14ac:dyDescent="0.3">
      <c r="D106" s="32"/>
    </row>
    <row r="107" spans="4:4" x14ac:dyDescent="0.3">
      <c r="D107" s="32"/>
    </row>
    <row r="108" spans="4:4" x14ac:dyDescent="0.3">
      <c r="D108" s="32"/>
    </row>
    <row r="109" spans="4:4" x14ac:dyDescent="0.3">
      <c r="D109" s="32"/>
    </row>
    <row r="110" spans="4:4" x14ac:dyDescent="0.3">
      <c r="D110" s="32"/>
    </row>
    <row r="111" spans="4:4" x14ac:dyDescent="0.3">
      <c r="D111" s="32"/>
    </row>
    <row r="112" spans="4:4" x14ac:dyDescent="0.3">
      <c r="D112" s="32"/>
    </row>
    <row r="113" spans="4:4" x14ac:dyDescent="0.3">
      <c r="D113" s="32"/>
    </row>
    <row r="114" spans="4:4" x14ac:dyDescent="0.3">
      <c r="D114" s="32"/>
    </row>
    <row r="115" spans="4:4" x14ac:dyDescent="0.3">
      <c r="D115" s="32"/>
    </row>
    <row r="116" spans="4:4" x14ac:dyDescent="0.3">
      <c r="D116" s="32"/>
    </row>
    <row r="117" spans="4:4" x14ac:dyDescent="0.3">
      <c r="D117" s="32"/>
    </row>
    <row r="118" spans="4:4" x14ac:dyDescent="0.3">
      <c r="D118" s="32"/>
    </row>
    <row r="119" spans="4:4" x14ac:dyDescent="0.3">
      <c r="D119" s="32"/>
    </row>
    <row r="120" spans="4:4" x14ac:dyDescent="0.3">
      <c r="D120" s="32"/>
    </row>
    <row r="121" spans="4:4" x14ac:dyDescent="0.3">
      <c r="D121" s="32"/>
    </row>
    <row r="122" spans="4:4" x14ac:dyDescent="0.3">
      <c r="D122" s="32"/>
    </row>
    <row r="123" spans="4:4" x14ac:dyDescent="0.3">
      <c r="D123" s="32"/>
    </row>
    <row r="124" spans="4:4" x14ac:dyDescent="0.3">
      <c r="D124" s="32"/>
    </row>
    <row r="125" spans="4:4" x14ac:dyDescent="0.3">
      <c r="D125" s="32"/>
    </row>
    <row r="126" spans="4:4" x14ac:dyDescent="0.3">
      <c r="D126" s="32"/>
    </row>
    <row r="127" spans="4:4" x14ac:dyDescent="0.3">
      <c r="D127" s="32"/>
    </row>
    <row r="128" spans="4:4" x14ac:dyDescent="0.3">
      <c r="D128" s="32"/>
    </row>
    <row r="129" spans="4:4" x14ac:dyDescent="0.3">
      <c r="D129" s="32"/>
    </row>
    <row r="130" spans="4:4" x14ac:dyDescent="0.3">
      <c r="D130" s="32"/>
    </row>
    <row r="131" spans="4:4" x14ac:dyDescent="0.3">
      <c r="D131" s="32"/>
    </row>
    <row r="132" spans="4:4" x14ac:dyDescent="0.3">
      <c r="D132" s="32"/>
    </row>
    <row r="133" spans="4:4" x14ac:dyDescent="0.3">
      <c r="D133" s="32"/>
    </row>
    <row r="134" spans="4:4" x14ac:dyDescent="0.3">
      <c r="D134" s="32"/>
    </row>
    <row r="135" spans="4:4" x14ac:dyDescent="0.3">
      <c r="D135" s="32"/>
    </row>
    <row r="136" spans="4:4" x14ac:dyDescent="0.3">
      <c r="D136" s="32"/>
    </row>
    <row r="137" spans="4:4" x14ac:dyDescent="0.3">
      <c r="D137" s="32"/>
    </row>
    <row r="138" spans="4:4" x14ac:dyDescent="0.3">
      <c r="D138" s="32"/>
    </row>
    <row r="139" spans="4:4" x14ac:dyDescent="0.3">
      <c r="D139" s="32"/>
    </row>
    <row r="140" spans="4:4" x14ac:dyDescent="0.3">
      <c r="D140" s="32"/>
    </row>
    <row r="141" spans="4:4" x14ac:dyDescent="0.3">
      <c r="D141" s="32"/>
    </row>
    <row r="142" spans="4:4" x14ac:dyDescent="0.3">
      <c r="D142" s="32"/>
    </row>
    <row r="143" spans="4:4" x14ac:dyDescent="0.3">
      <c r="D143" s="32"/>
    </row>
    <row r="144" spans="4:4" x14ac:dyDescent="0.3">
      <c r="D144" s="32"/>
    </row>
    <row r="145" spans="4:4" x14ac:dyDescent="0.3">
      <c r="D145" s="32"/>
    </row>
    <row r="146" spans="4:4" x14ac:dyDescent="0.3">
      <c r="D146" s="32"/>
    </row>
    <row r="147" spans="4:4" x14ac:dyDescent="0.3">
      <c r="D147" s="32"/>
    </row>
    <row r="148" spans="4:4" x14ac:dyDescent="0.3">
      <c r="D148" s="32"/>
    </row>
    <row r="149" spans="4:4" x14ac:dyDescent="0.3">
      <c r="D149" s="32"/>
    </row>
    <row r="150" spans="4:4" x14ac:dyDescent="0.3">
      <c r="D150" s="32"/>
    </row>
    <row r="151" spans="4:4" x14ac:dyDescent="0.3">
      <c r="D151" s="32"/>
    </row>
    <row r="152" spans="4:4" x14ac:dyDescent="0.3">
      <c r="D152" s="32"/>
    </row>
    <row r="153" spans="4:4" x14ac:dyDescent="0.3">
      <c r="D153" s="32"/>
    </row>
    <row r="154" spans="4:4" x14ac:dyDescent="0.3">
      <c r="D154" s="32"/>
    </row>
    <row r="155" spans="4:4" x14ac:dyDescent="0.3">
      <c r="D155" s="32"/>
    </row>
    <row r="156" spans="4:4" x14ac:dyDescent="0.3">
      <c r="D156" s="32"/>
    </row>
    <row r="157" spans="4:4" x14ac:dyDescent="0.3">
      <c r="D157" s="32"/>
    </row>
    <row r="158" spans="4:4" x14ac:dyDescent="0.3">
      <c r="D158" s="32"/>
    </row>
    <row r="159" spans="4:4" x14ac:dyDescent="0.3">
      <c r="D159" s="32"/>
    </row>
    <row r="160" spans="4:4" x14ac:dyDescent="0.3">
      <c r="D160" s="32"/>
    </row>
    <row r="161" spans="4:4" x14ac:dyDescent="0.3">
      <c r="D161" s="32"/>
    </row>
    <row r="162" spans="4:4" x14ac:dyDescent="0.3">
      <c r="D162" s="32"/>
    </row>
    <row r="163" spans="4:4" x14ac:dyDescent="0.3">
      <c r="D163" s="32"/>
    </row>
    <row r="164" spans="4:4" x14ac:dyDescent="0.3">
      <c r="D164" s="32"/>
    </row>
    <row r="165" spans="4:4" x14ac:dyDescent="0.3">
      <c r="D165" s="32"/>
    </row>
    <row r="166" spans="4:4" x14ac:dyDescent="0.3">
      <c r="D166" s="32"/>
    </row>
    <row r="167" spans="4:4" x14ac:dyDescent="0.3">
      <c r="D167" s="32"/>
    </row>
    <row r="168" spans="4:4" x14ac:dyDescent="0.3">
      <c r="D168" s="32"/>
    </row>
    <row r="169" spans="4:4" x14ac:dyDescent="0.3">
      <c r="D169" s="32"/>
    </row>
    <row r="170" spans="4:4" x14ac:dyDescent="0.3">
      <c r="D170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Validation1-1</vt:lpstr>
      <vt:lpstr>Validation1-2</vt:lpstr>
      <vt:lpstr>Validation 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Tae Son</dc:creator>
  <cp:lastModifiedBy>Jun Tae Son</cp:lastModifiedBy>
  <dcterms:created xsi:type="dcterms:W3CDTF">2017-03-08T21:43:40Z</dcterms:created>
  <dcterms:modified xsi:type="dcterms:W3CDTF">2017-03-14T04:05:04Z</dcterms:modified>
</cp:coreProperties>
</file>