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86692\Documents\Misc\"/>
    </mc:Choice>
  </mc:AlternateContent>
  <xr:revisionPtr revIDLastSave="0" documentId="13_ncr:1_{42DA1DAD-F645-4818-9F72-7E60F5FA982F}" xr6:coauthVersionLast="45" xr6:coauthVersionMax="45" xr10:uidLastSave="{00000000-0000-0000-0000-000000000000}"/>
  <bookViews>
    <workbookView xWindow="32310" yWindow="810" windowWidth="23010" windowHeight="16290" xr2:uid="{3DB9ECDE-D61C-4DA8-B3C0-B409035D6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16" i="1" l="1"/>
  <c r="C17" i="1" s="1"/>
  <c r="C18" i="1" l="1"/>
  <c r="C19" i="1" s="1"/>
  <c r="C20" i="1" s="1"/>
  <c r="C21" i="1" s="1"/>
  <c r="C22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23" i="1" l="1"/>
  <c r="C24" i="1" s="1"/>
  <c r="C25" i="1" s="1"/>
  <c r="C26" i="1" s="1"/>
  <c r="H67" i="1"/>
  <c r="F66" i="1"/>
  <c r="F68" i="1" s="1"/>
  <c r="F58" i="1"/>
  <c r="F60" i="1" s="1"/>
  <c r="H58" i="1"/>
  <c r="H60" i="1" s="1"/>
  <c r="F48" i="1" l="1"/>
  <c r="F50" i="1" s="1"/>
  <c r="F52" i="1" s="1"/>
  <c r="H66" i="1"/>
  <c r="H68" i="1" s="1"/>
  <c r="F40" i="1"/>
  <c r="F42" i="1" s="1"/>
  <c r="H48" i="1"/>
  <c r="H50" i="1" s="1"/>
  <c r="H52" i="1" s="1"/>
  <c r="H43" i="1"/>
</calcChain>
</file>

<file path=xl/sharedStrings.xml><?xml version="1.0" encoding="utf-8"?>
<sst xmlns="http://schemas.openxmlformats.org/spreadsheetml/2006/main" count="173" uniqueCount="80">
  <si>
    <t>Month</t>
  </si>
  <si>
    <t>Actual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</si>
  <si>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</si>
  <si>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</si>
  <si>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</si>
  <si>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</si>
  <si>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</si>
  <si>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</si>
  <si>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</si>
  <si>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</si>
  <si>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</si>
  <si>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</si>
  <si>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Projected</t>
  </si>
  <si>
    <t>April</t>
  </si>
  <si>
    <t>May</t>
  </si>
  <si>
    <t>Extra Pilot $2.6k Payment</t>
  </si>
  <si>
    <t>Extra House $2.6k Payment</t>
  </si>
  <si>
    <t>Balance to House Mortgage</t>
  </si>
  <si>
    <t>2023 attack PMI</t>
  </si>
  <si>
    <t>9 years</t>
  </si>
  <si>
    <t>9 years @40k</t>
  </si>
  <si>
    <t>2036 and 68 years old birthday</t>
  </si>
  <si>
    <t>2039 and 71 years old into April</t>
  </si>
  <si>
    <t>2038 and 70 years old birthday</t>
  </si>
  <si>
    <t>Mortgage balance</t>
  </si>
  <si>
    <t>2022-2025 40k year extra pay</t>
  </si>
  <si>
    <t>balance end 2025</t>
  </si>
  <si>
    <t>2026-2030 40k year extra pay</t>
  </si>
  <si>
    <t>balance end 2030</t>
  </si>
  <si>
    <t>House equity</t>
  </si>
  <si>
    <t>balance 2026</t>
  </si>
  <si>
    <t>balance 2034</t>
  </si>
  <si>
    <t>2035-2038 40k year extra pay</t>
  </si>
  <si>
    <t>2026-2034 40k yr extra pay</t>
  </si>
  <si>
    <t>2035-2037 40k year extra pay</t>
  </si>
  <si>
    <t>House Equity</t>
  </si>
  <si>
    <t>Final Move at Beginning 2026</t>
  </si>
  <si>
    <t>loan amortization 40k/yr extra starting 2022 means end of mortgage 11/1/2028</t>
  </si>
  <si>
    <t>Final Move at Beginning 2029</t>
  </si>
  <si>
    <t>balance 2029</t>
  </si>
  <si>
    <t>2029-2036 40k yr extra pay</t>
  </si>
  <si>
    <t>2029-2037 40k yr extra pay</t>
  </si>
  <si>
    <t>2038 and 70 years old into May</t>
  </si>
  <si>
    <t>Final Move at Beginning 2033</t>
  </si>
  <si>
    <t>2029-2032 76k yr extra pay</t>
  </si>
  <si>
    <t>2029-2033 76k yr extra pay</t>
  </si>
  <si>
    <t>2034 and 66 years old birthday</t>
  </si>
  <si>
    <t>2033 and 65 years old into April</t>
  </si>
  <si>
    <t>Pay 5k to Pilot Loan</t>
  </si>
  <si>
    <t>FHA Loans calculate Interest monthly</t>
  </si>
  <si>
    <t>Pay 5k to Mortgage</t>
  </si>
  <si>
    <t>IRS Payment $5k</t>
  </si>
  <si>
    <t>Balance to Pilot Loan</t>
  </si>
  <si>
    <t>2024 Final Year on PMI</t>
  </si>
  <si>
    <t>2025 No More PMI</t>
  </si>
  <si>
    <t>2026 No More 401k Loans</t>
  </si>
  <si>
    <t>2027 Year of Age 59 1/2 in July</t>
  </si>
  <si>
    <t>2028 Year of Age 60</t>
  </si>
  <si>
    <t>2029 Semi-Final Year of Mortgage</t>
  </si>
  <si>
    <t>2030 Final Year of Mortgage</t>
  </si>
  <si>
    <t>2031 Year Age of 63</t>
  </si>
  <si>
    <t>2032 Year Age of 64</t>
  </si>
  <si>
    <t>2033 Year Age of 65</t>
  </si>
  <si>
    <t>Pay 2k to Pilot Loan/Adri Summer $$3k</t>
  </si>
  <si>
    <t>Pay 4k to Mortgage</t>
  </si>
  <si>
    <t>2022 Payoff Bruce</t>
  </si>
  <si>
    <t>Ilya Graduation, Adri End of School year, Visitors?</t>
  </si>
  <si>
    <t>Done with Braces payments for Ilya</t>
  </si>
  <si>
    <t>2021 Lower Bruce Loan Significantly</t>
  </si>
  <si>
    <t>Jason Bday</t>
  </si>
  <si>
    <t>Sabrina graduation?</t>
  </si>
  <si>
    <t>Savings</t>
  </si>
  <si>
    <t>Create a Will</t>
  </si>
  <si>
    <t>IRS Payment $2k/Pilot $3k</t>
  </si>
  <si>
    <t>IRS Payment $2k/Mortgage $3k</t>
  </si>
  <si>
    <t>IRS Payment $3k, Extension for TX 6/15</t>
  </si>
  <si>
    <t>Extra Pilot $2.1k Payment</t>
  </si>
  <si>
    <t>Mia took 4 1/2 years to pay off</t>
  </si>
  <si>
    <t>Bruce 3 year mark</t>
  </si>
  <si>
    <t>Bruce 3 1/2 year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</si>
</sst>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5FBC-2ACC-498E-9B50-C1988355D963}">
  <dimension ref="A1:K77"/>
  <sheetViews>
    <sheetView tabSelected="1" workbookViewId="0">
      <selection activeCell="D22" sqref="D22"/>
    </sheetView>
  </sheetViews>
  <sheetFormatPr defaultRowHeight="14.4" x14ac:dyDescent="0.3"/>
  <cols>
    <col min="1" max="1" width="18.77734375" bestFit="1" customWidth="1"/>
    <col min="3" max="3" width="15.21875" customWidth="1"/>
    <col min="4" max="4" width="42.21875" customWidth="1"/>
    <col min="7" max="7" width="26.44140625" customWidth="1"/>
    <col min="9" max="9" width="29.77734375" customWidth="1"/>
    <col min="10" max="10" width="12.21875" customWidth="1"/>
  </cols>
  <sheetData>
    <row r="1" spans="1:7" x14ac:dyDescent="0.3">
      <c r="A1" t="s">
        <v>68</v>
      </c>
    </row>
    <row r="2" spans="1:7" x14ac:dyDescent="0.3">
      <c r="A2" t="s">
        <v>0</v>
      </c>
      <c r="B2" t="s">
        <v>1</v>
      </c>
      <c r="C2" t="s">
        <v>12</v>
      </c>
    </row>
    <row r="3" spans="1:7" x14ac:dyDescent="0.3">
      <c r="A3" t="s">
        <v>11</v>
      </c>
      <c r="B3">
        <v>2300</v>
      </c>
      <c r="C3">
        <f>1300+1000+1000</f>
        <v>3300</v>
      </c>
      <c r="G3" s="19"/>
    </row>
    <row r="4" spans="1:7" x14ac:dyDescent="0.3">
      <c r="A4" t="s">
        <v>13</v>
      </c>
      <c r="C4">
        <f>3300+1200+1000</f>
        <v>5500</v>
      </c>
      <c r="D4" t="s">
        <v>76</v>
      </c>
      <c r="G4" s="19"/>
    </row>
    <row r="5" spans="1:7" x14ac:dyDescent="0.3">
      <c r="A5" t="s">
        <v>14</v>
      </c>
      <c r="C5">
        <f>5500+1000+1000</f>
        <v>7500</v>
      </c>
      <c r="D5" t="s">
        <v>66</v>
      </c>
    </row>
    <row r="6" spans="1:7" x14ac:dyDescent="0.3">
      <c r="A6" t="s">
        <v>2</v>
      </c>
      <c r="C6">
        <f>7500+1000+1200-3000</f>
        <v>6700</v>
      </c>
      <c r="D6" t="s">
        <v>75</v>
      </c>
    </row>
    <row r="7" spans="1:7" x14ac:dyDescent="0.3">
      <c r="A7" t="s">
        <v>3</v>
      </c>
      <c r="C7">
        <f>6700+1000+1200-5000</f>
        <v>3900</v>
      </c>
      <c r="D7" t="s">
        <v>63</v>
      </c>
    </row>
    <row r="8" spans="1:7" x14ac:dyDescent="0.3">
      <c r="A8" t="s">
        <v>4</v>
      </c>
      <c r="C8">
        <f>3900+1000+1200-5000</f>
        <v>1100</v>
      </c>
      <c r="D8" t="s">
        <v>48</v>
      </c>
    </row>
    <row r="9" spans="1:7" x14ac:dyDescent="0.3">
      <c r="A9" t="s">
        <v>5</v>
      </c>
      <c r="C9">
        <f>1100+1000+1200</f>
        <v>3300</v>
      </c>
      <c r="D9" t="s">
        <v>67</v>
      </c>
    </row>
    <row r="10" spans="1:7" x14ac:dyDescent="0.3">
      <c r="A10" t="s">
        <v>6</v>
      </c>
      <c r="C10">
        <f>3300+1200+1200</f>
        <v>5700</v>
      </c>
      <c r="D10" t="s">
        <v>15</v>
      </c>
    </row>
    <row r="11" spans="1:7" x14ac:dyDescent="0.3">
      <c r="A11" t="s">
        <v>7</v>
      </c>
      <c r="C11">
        <f>5700+1000+1200-5000</f>
        <v>2900</v>
      </c>
      <c r="D11" t="s">
        <v>48</v>
      </c>
    </row>
    <row r="12" spans="1:7" x14ac:dyDescent="0.3">
      <c r="A12" t="s">
        <v>8</v>
      </c>
      <c r="C12">
        <f>2900+1000+1200-5000</f>
        <v>100</v>
      </c>
      <c r="D12" t="s">
        <v>52</v>
      </c>
    </row>
    <row r="14" spans="1:7" x14ac:dyDescent="0.3">
      <c r="A14" t="s">
        <v>65</v>
      </c>
      <c r="D14" t="s">
        <v>49</v>
      </c>
      <c r="G14" t="s">
        <v>77</v>
      </c>
    </row>
    <row r="15" spans="1:7" x14ac:dyDescent="0.3">
      <c r="A15" t="s">
        <v>9</v>
      </c>
      <c r="C15">
        <v>2000</v>
      </c>
      <c r="D15" t="s">
        <v>69</v>
      </c>
    </row>
    <row r="16" spans="1:7" x14ac:dyDescent="0.3">
      <c r="A16" t="s">
        <v>10</v>
      </c>
      <c r="C16">
        <f>C15+2200</f>
        <v>4200</v>
      </c>
      <c r="D16" t="s">
        <v>72</v>
      </c>
    </row>
    <row r="17" spans="1:5" x14ac:dyDescent="0.3">
      <c r="A17" t="s">
        <v>11</v>
      </c>
      <c r="C17">
        <f>C16+2200-2000-3000</f>
        <v>1400</v>
      </c>
      <c r="D17" t="s">
        <v>73</v>
      </c>
    </row>
    <row r="18" spans="1:5" x14ac:dyDescent="0.3">
      <c r="A18" t="s">
        <v>13</v>
      </c>
      <c r="C18">
        <f>C17+2900</f>
        <v>4300</v>
      </c>
      <c r="D18" t="s">
        <v>15</v>
      </c>
    </row>
    <row r="19" spans="1:5" x14ac:dyDescent="0.3">
      <c r="A19" t="s">
        <v>14</v>
      </c>
      <c r="C19">
        <f>C18+2900</f>
        <v>7200</v>
      </c>
      <c r="D19" t="s">
        <v>70</v>
      </c>
      <c r="E19" t="s">
        <v>78</v>
      </c>
    </row>
    <row r="20" spans="1:5" x14ac:dyDescent="0.3">
      <c r="A20" t="s">
        <v>2</v>
      </c>
      <c r="C20">
        <f>C19+2900-5000</f>
        <v>5100</v>
      </c>
      <c r="D20" t="s">
        <v>50</v>
      </c>
    </row>
    <row r="21" spans="1:5" x14ac:dyDescent="0.3">
      <c r="A21" t="s">
        <v>3</v>
      </c>
      <c r="C21">
        <f>C20+2900-4000</f>
        <v>4000</v>
      </c>
      <c r="D21" t="s">
        <v>64</v>
      </c>
    </row>
    <row r="22" spans="1:5" x14ac:dyDescent="0.3">
      <c r="A22" t="s">
        <v>4</v>
      </c>
      <c r="C22">
        <f>C21+2900-4000</f>
        <v>2900</v>
      </c>
      <c r="D22" t="s">
        <v>64</v>
      </c>
    </row>
    <row r="23" spans="1:5" x14ac:dyDescent="0.3">
      <c r="A23" t="s">
        <v>5</v>
      </c>
      <c r="C23">
        <f>C22+2900-5000</f>
        <v>800</v>
      </c>
      <c r="D23" t="s">
        <v>50</v>
      </c>
    </row>
    <row r="24" spans="1:5" x14ac:dyDescent="0.3">
      <c r="A24" t="s">
        <v>6</v>
      </c>
      <c r="C24">
        <f>C23+2900</f>
        <v>3700</v>
      </c>
      <c r="D24" t="s">
        <v>16</v>
      </c>
    </row>
    <row r="25" spans="1:5" x14ac:dyDescent="0.3">
      <c r="A25" t="s">
        <v>7</v>
      </c>
      <c r="C25">
        <f>C24+2900-5000</f>
        <v>1600</v>
      </c>
      <c r="D25" t="s">
        <v>50</v>
      </c>
    </row>
    <row r="26" spans="1:5" x14ac:dyDescent="0.3">
      <c r="A26" t="s">
        <v>8</v>
      </c>
      <c r="C26">
        <f>C25+2900</f>
        <v>4500</v>
      </c>
      <c r="D26" t="s">
        <v>17</v>
      </c>
      <c r="E26" t="s">
        <v>79</v>
      </c>
    </row>
    <row r="28" spans="1:5" x14ac:dyDescent="0.3">
      <c r="A28" t="s">
        <v>18</v>
      </c>
      <c r="D28" t="s">
        <v>49</v>
      </c>
    </row>
    <row r="29" spans="1:5" x14ac:dyDescent="0.3">
      <c r="A29" t="s">
        <v>9</v>
      </c>
      <c r="C29">
        <v>2900</v>
      </c>
      <c r="D29" t="s">
        <v>69</v>
      </c>
    </row>
    <row r="30" spans="1:5" x14ac:dyDescent="0.3">
      <c r="A30" t="s">
        <v>10</v>
      </c>
      <c r="C30">
        <f>C29+2900</f>
        <v>5800</v>
      </c>
      <c r="D30" t="s">
        <v>71</v>
      </c>
    </row>
    <row r="31" spans="1:5" x14ac:dyDescent="0.3">
      <c r="A31" t="s">
        <v>11</v>
      </c>
      <c r="C31">
        <f>C30+2900-5000</f>
        <v>3700</v>
      </c>
      <c r="D31" t="s">
        <v>74</v>
      </c>
    </row>
    <row r="32" spans="1:5" x14ac:dyDescent="0.3">
      <c r="A32" t="s">
        <v>13</v>
      </c>
      <c r="C32">
        <f>C31+2900</f>
        <v>6600</v>
      </c>
      <c r="D32" t="s">
        <v>16</v>
      </c>
    </row>
    <row r="33" spans="1:11" x14ac:dyDescent="0.3">
      <c r="A33" t="s">
        <v>14</v>
      </c>
      <c r="C33">
        <f>C32+2900</f>
        <v>9500</v>
      </c>
      <c r="D33" t="s">
        <v>71</v>
      </c>
    </row>
    <row r="34" spans="1:11" x14ac:dyDescent="0.3">
      <c r="A34" t="s">
        <v>2</v>
      </c>
      <c r="C34">
        <f>C33+2900-5000</f>
        <v>7400</v>
      </c>
      <c r="D34" t="s">
        <v>50</v>
      </c>
    </row>
    <row r="35" spans="1:11" x14ac:dyDescent="0.3">
      <c r="A35" t="s">
        <v>3</v>
      </c>
      <c r="C35">
        <f>C34+2900-5000</f>
        <v>5300</v>
      </c>
      <c r="D35" t="s">
        <v>50</v>
      </c>
      <c r="G35" t="s">
        <v>37</v>
      </c>
    </row>
    <row r="36" spans="1:11" x14ac:dyDescent="0.3">
      <c r="A36" t="s">
        <v>4</v>
      </c>
      <c r="C36">
        <f>C35+2900-5000</f>
        <v>3200</v>
      </c>
      <c r="D36" t="s">
        <v>50</v>
      </c>
    </row>
    <row r="37" spans="1:11" ht="15" thickBot="1" x14ac:dyDescent="0.35">
      <c r="A37" t="s">
        <v>5</v>
      </c>
      <c r="C37">
        <f>C36+2900-5000</f>
        <v>1100</v>
      </c>
      <c r="D37" t="s">
        <v>50</v>
      </c>
    </row>
    <row r="38" spans="1:11" x14ac:dyDescent="0.3">
      <c r="A38" t="s">
        <v>6</v>
      </c>
      <c r="C38">
        <f>C37+2900</f>
        <v>4000</v>
      </c>
      <c r="D38" t="s">
        <v>16</v>
      </c>
      <c r="F38" s="11">
        <v>356000</v>
      </c>
      <c r="G38" s="12" t="s">
        <v>24</v>
      </c>
      <c r="H38" s="12"/>
      <c r="I38" s="13"/>
    </row>
    <row r="39" spans="1:11" x14ac:dyDescent="0.3">
      <c r="A39" t="s">
        <v>7</v>
      </c>
      <c r="C39">
        <f>C38+2900-5000</f>
        <v>1900</v>
      </c>
      <c r="D39" t="s">
        <v>50</v>
      </c>
      <c r="F39" s="14">
        <v>-160000</v>
      </c>
      <c r="G39" s="5" t="s">
        <v>25</v>
      </c>
      <c r="H39" s="5"/>
      <c r="I39" s="15"/>
    </row>
    <row r="40" spans="1:11" x14ac:dyDescent="0.3">
      <c r="A40" t="s">
        <v>8</v>
      </c>
      <c r="C40">
        <f>C39+2900</f>
        <v>4800</v>
      </c>
      <c r="D40" t="s">
        <v>17</v>
      </c>
      <c r="F40" s="14">
        <f>SUM(F38:F39)</f>
        <v>196000</v>
      </c>
      <c r="G40" s="5" t="s">
        <v>26</v>
      </c>
      <c r="H40" s="5"/>
      <c r="I40" s="15"/>
    </row>
    <row r="41" spans="1:11" x14ac:dyDescent="0.3">
      <c r="F41" s="14">
        <v>-196000</v>
      </c>
      <c r="G41" s="5" t="s">
        <v>27</v>
      </c>
      <c r="H41" s="5"/>
      <c r="I41" s="15"/>
    </row>
    <row r="42" spans="1:11" x14ac:dyDescent="0.3">
      <c r="A42" t="s">
        <v>53</v>
      </c>
      <c r="D42" t="s">
        <v>49</v>
      </c>
      <c r="F42" s="14">
        <f>SUM(F40:F41)</f>
        <v>0</v>
      </c>
      <c r="G42" s="5" t="s">
        <v>28</v>
      </c>
      <c r="H42" s="5"/>
      <c r="I42" s="15" t="s">
        <v>19</v>
      </c>
    </row>
    <row r="43" spans="1:11" ht="15" thickBot="1" x14ac:dyDescent="0.35">
      <c r="A43" t="s">
        <v>9</v>
      </c>
      <c r="C43">
        <v>2900</v>
      </c>
      <c r="D43" t="s">
        <v>69</v>
      </c>
      <c r="F43" s="16"/>
      <c r="G43" s="17"/>
      <c r="H43" s="17">
        <f>9*40000</f>
        <v>360000</v>
      </c>
      <c r="I43" s="18" t="s">
        <v>20</v>
      </c>
    </row>
    <row r="44" spans="1:11" ht="15" thickBot="1" x14ac:dyDescent="0.35">
      <c r="A44" t="s">
        <v>10</v>
      </c>
      <c r="C44">
        <f>C43+2900</f>
        <v>5800</v>
      </c>
      <c r="D44" t="s">
        <v>71</v>
      </c>
    </row>
    <row r="45" spans="1:11" x14ac:dyDescent="0.3">
      <c r="A45" t="s">
        <v>11</v>
      </c>
      <c r="C45">
        <f>C44+2900-5000</f>
        <v>3700</v>
      </c>
      <c r="D45" t="s">
        <v>51</v>
      </c>
      <c r="F45" s="1"/>
      <c r="G45" s="2" t="s">
        <v>36</v>
      </c>
      <c r="H45" s="2"/>
      <c r="I45" s="3"/>
      <c r="J45" s="4"/>
      <c r="K45" s="5"/>
    </row>
    <row r="46" spans="1:11" x14ac:dyDescent="0.3">
      <c r="A46" t="s">
        <v>13</v>
      </c>
      <c r="C46">
        <f>C45+2900</f>
        <v>6600</v>
      </c>
      <c r="D46" t="s">
        <v>16</v>
      </c>
      <c r="F46" s="4">
        <v>700000</v>
      </c>
      <c r="G46" s="10" t="s">
        <v>24</v>
      </c>
      <c r="H46" s="5">
        <v>750000</v>
      </c>
      <c r="I46" s="6" t="s">
        <v>24</v>
      </c>
      <c r="J46" s="4"/>
      <c r="K46" s="5"/>
    </row>
    <row r="47" spans="1:11" x14ac:dyDescent="0.3">
      <c r="A47" t="s">
        <v>14</v>
      </c>
      <c r="C47">
        <f>C46+2900</f>
        <v>9500</v>
      </c>
      <c r="D47" t="s">
        <v>71</v>
      </c>
      <c r="F47" s="4">
        <v>-218000</v>
      </c>
      <c r="G47" s="10" t="s">
        <v>29</v>
      </c>
      <c r="H47" s="5">
        <v>-218000</v>
      </c>
      <c r="I47" s="6" t="s">
        <v>29</v>
      </c>
      <c r="J47" s="4"/>
      <c r="K47" s="5"/>
    </row>
    <row r="48" spans="1:11" x14ac:dyDescent="0.3">
      <c r="A48" t="s">
        <v>2</v>
      </c>
      <c r="C48">
        <f>C47+2900-5000</f>
        <v>7400</v>
      </c>
      <c r="D48" t="s">
        <v>50</v>
      </c>
      <c r="F48" s="4">
        <f>SUM(F46:F47)</f>
        <v>482000</v>
      </c>
      <c r="G48" s="10" t="s">
        <v>30</v>
      </c>
      <c r="H48" s="5">
        <f>SUM(H46:H47)</f>
        <v>532000</v>
      </c>
      <c r="I48" s="6" t="s">
        <v>30</v>
      </c>
      <c r="J48" s="4"/>
      <c r="K48" s="5"/>
    </row>
    <row r="49" spans="1:11" x14ac:dyDescent="0.3">
      <c r="A49" t="s">
        <v>3</v>
      </c>
      <c r="C49">
        <f>C48+2900-5000</f>
        <v>5300</v>
      </c>
      <c r="D49" t="s">
        <v>50</v>
      </c>
      <c r="F49" s="4">
        <v>-360000</v>
      </c>
      <c r="G49" s="10" t="s">
        <v>33</v>
      </c>
      <c r="H49" s="5">
        <v>-360000</v>
      </c>
      <c r="I49" s="6" t="s">
        <v>33</v>
      </c>
      <c r="J49" s="4"/>
      <c r="K49" s="5"/>
    </row>
    <row r="50" spans="1:11" x14ac:dyDescent="0.3">
      <c r="A50" t="s">
        <v>4</v>
      </c>
      <c r="C50">
        <f>C49+2900-5000</f>
        <v>3200</v>
      </c>
      <c r="D50" t="s">
        <v>50</v>
      </c>
      <c r="F50" s="4">
        <f>SUM(F48:F49)</f>
        <v>122000</v>
      </c>
      <c r="G50" s="10" t="s">
        <v>31</v>
      </c>
      <c r="H50" s="5">
        <f>SUM(H48:H49)</f>
        <v>172000</v>
      </c>
      <c r="I50" s="6" t="s">
        <v>31</v>
      </c>
      <c r="J50" s="4"/>
      <c r="K50" s="5"/>
    </row>
    <row r="51" spans="1:11" x14ac:dyDescent="0.3">
      <c r="A51" t="s">
        <v>5</v>
      </c>
      <c r="C51">
        <f>C50+2900-5000</f>
        <v>1100</v>
      </c>
      <c r="D51" t="s">
        <v>50</v>
      </c>
      <c r="F51" s="4">
        <v>-120000</v>
      </c>
      <c r="G51" s="10" t="s">
        <v>34</v>
      </c>
      <c r="H51" s="5">
        <v>-160000</v>
      </c>
      <c r="I51" s="6" t="s">
        <v>32</v>
      </c>
      <c r="J51" s="4"/>
      <c r="K51" s="5"/>
    </row>
    <row r="52" spans="1:11" ht="15" thickBot="1" x14ac:dyDescent="0.35">
      <c r="A52" t="s">
        <v>6</v>
      </c>
      <c r="C52">
        <f>C51+2900</f>
        <v>4000</v>
      </c>
      <c r="D52" t="s">
        <v>16</v>
      </c>
      <c r="F52" s="7">
        <f>SUM(F50:F51)</f>
        <v>2000</v>
      </c>
      <c r="G52" s="8" t="s">
        <v>23</v>
      </c>
      <c r="H52" s="8">
        <f>SUM(H50:H51)</f>
        <v>12000</v>
      </c>
      <c r="I52" s="9" t="s">
        <v>22</v>
      </c>
      <c r="J52" s="4"/>
      <c r="K52" s="5"/>
    </row>
    <row r="53" spans="1:11" x14ac:dyDescent="0.3">
      <c r="A53" t="s">
        <v>7</v>
      </c>
      <c r="C53">
        <f>C52+2900-5000</f>
        <v>1900</v>
      </c>
      <c r="D53" t="s">
        <v>50</v>
      </c>
    </row>
    <row r="54" spans="1:11" ht="15" thickBot="1" x14ac:dyDescent="0.35">
      <c r="A54" t="s">
        <v>8</v>
      </c>
      <c r="C54">
        <f>C53+2900</f>
        <v>4800</v>
      </c>
      <c r="D54" t="s">
        <v>17</v>
      </c>
    </row>
    <row r="55" spans="1:11" x14ac:dyDescent="0.3">
      <c r="F55" s="1"/>
      <c r="G55" s="2" t="s">
        <v>38</v>
      </c>
      <c r="H55" s="2"/>
      <c r="I55" s="3"/>
      <c r="J55" s="5"/>
      <c r="K55" s="5"/>
    </row>
    <row r="56" spans="1:11" x14ac:dyDescent="0.3">
      <c r="A56" t="s">
        <v>54</v>
      </c>
      <c r="F56" s="4">
        <v>700000</v>
      </c>
      <c r="G56" s="10" t="s">
        <v>24</v>
      </c>
      <c r="H56" s="5">
        <v>750000</v>
      </c>
      <c r="I56" s="6" t="s">
        <v>24</v>
      </c>
      <c r="J56" s="5"/>
      <c r="K56" s="5"/>
    </row>
    <row r="57" spans="1:11" x14ac:dyDescent="0.3">
      <c r="A57" t="s">
        <v>9</v>
      </c>
      <c r="C57">
        <v>3300</v>
      </c>
      <c r="F57" s="4">
        <v>-375000</v>
      </c>
      <c r="G57" s="10" t="s">
        <v>29</v>
      </c>
      <c r="H57" s="5">
        <v>-375000</v>
      </c>
      <c r="I57" s="6" t="s">
        <v>29</v>
      </c>
      <c r="J57" s="5"/>
      <c r="K57" s="5"/>
    </row>
    <row r="58" spans="1:11" x14ac:dyDescent="0.3">
      <c r="A58" t="s">
        <v>10</v>
      </c>
      <c r="C58">
        <f>C57+3300</f>
        <v>6600</v>
      </c>
      <c r="F58" s="4">
        <f>SUM(F56:F57)</f>
        <v>325000</v>
      </c>
      <c r="G58" s="10" t="s">
        <v>39</v>
      </c>
      <c r="H58" s="5">
        <f>SUM(H56:H57)</f>
        <v>375000</v>
      </c>
      <c r="I58" s="6" t="s">
        <v>39</v>
      </c>
      <c r="J58" s="5"/>
      <c r="K58" s="5"/>
    </row>
    <row r="59" spans="1:11" x14ac:dyDescent="0.3">
      <c r="A59" t="s">
        <v>11</v>
      </c>
      <c r="C59">
        <f t="shared" ref="C59:C68" si="0">C58+3300</f>
        <v>9900</v>
      </c>
      <c r="F59" s="4">
        <v>-320000</v>
      </c>
      <c r="G59" s="10" t="s">
        <v>40</v>
      </c>
      <c r="H59" s="5">
        <v>-360000</v>
      </c>
      <c r="I59" s="6" t="s">
        <v>41</v>
      </c>
      <c r="J59" s="5"/>
      <c r="K59" s="5"/>
    </row>
    <row r="60" spans="1:11" ht="15" thickBot="1" x14ac:dyDescent="0.35">
      <c r="A60" t="s">
        <v>13</v>
      </c>
      <c r="C60">
        <f t="shared" si="0"/>
        <v>13200</v>
      </c>
      <c r="D60" t="s">
        <v>16</v>
      </c>
      <c r="F60" s="7">
        <f>SUM(F58:F59)</f>
        <v>5000</v>
      </c>
      <c r="G60" s="8" t="s">
        <v>21</v>
      </c>
      <c r="H60" s="8">
        <f>SUM(H58:H59)</f>
        <v>15000</v>
      </c>
      <c r="I60" s="9" t="s">
        <v>42</v>
      </c>
      <c r="J60" s="5"/>
      <c r="K60" s="5"/>
    </row>
    <row r="61" spans="1:11" x14ac:dyDescent="0.3">
      <c r="A61" t="s">
        <v>14</v>
      </c>
      <c r="C61">
        <f t="shared" si="0"/>
        <v>16500</v>
      </c>
      <c r="F61" s="5"/>
      <c r="G61" s="10"/>
      <c r="H61" s="5"/>
      <c r="I61" s="5"/>
      <c r="J61" s="5"/>
      <c r="K61" s="5"/>
    </row>
    <row r="62" spans="1:11" ht="15" thickBot="1" x14ac:dyDescent="0.35">
      <c r="A62" t="s">
        <v>2</v>
      </c>
      <c r="C62">
        <f t="shared" si="0"/>
        <v>19800</v>
      </c>
      <c r="F62" s="5"/>
      <c r="G62" s="5"/>
      <c r="H62" s="5"/>
      <c r="I62" s="5"/>
      <c r="J62" s="5"/>
      <c r="K62" s="5"/>
    </row>
    <row r="63" spans="1:11" x14ac:dyDescent="0.3">
      <c r="A63" t="s">
        <v>3</v>
      </c>
      <c r="C63">
        <f t="shared" si="0"/>
        <v>23100</v>
      </c>
      <c r="F63" s="1"/>
      <c r="G63" s="2" t="s">
        <v>43</v>
      </c>
      <c r="H63" s="2"/>
      <c r="I63" s="3"/>
      <c r="J63" s="5"/>
      <c r="K63" s="5"/>
    </row>
    <row r="64" spans="1:11" x14ac:dyDescent="0.3">
      <c r="A64" t="s">
        <v>4</v>
      </c>
      <c r="C64">
        <f t="shared" si="0"/>
        <v>26400</v>
      </c>
      <c r="F64" s="4">
        <v>700000</v>
      </c>
      <c r="G64" s="10" t="s">
        <v>24</v>
      </c>
      <c r="H64" s="5">
        <v>750000</v>
      </c>
      <c r="I64" s="6" t="s">
        <v>24</v>
      </c>
      <c r="J64" s="5"/>
      <c r="K64" s="5"/>
    </row>
    <row r="65" spans="1:11" x14ac:dyDescent="0.3">
      <c r="A65" t="s">
        <v>5</v>
      </c>
      <c r="C65">
        <f t="shared" si="0"/>
        <v>29700</v>
      </c>
      <c r="F65" s="4">
        <v>-375000</v>
      </c>
      <c r="G65" s="10" t="s">
        <v>35</v>
      </c>
      <c r="H65" s="5">
        <v>-375000</v>
      </c>
      <c r="I65" s="6" t="s">
        <v>35</v>
      </c>
      <c r="J65" s="5"/>
      <c r="K65" s="5"/>
    </row>
    <row r="66" spans="1:11" x14ac:dyDescent="0.3">
      <c r="A66" t="s">
        <v>6</v>
      </c>
      <c r="C66">
        <f t="shared" si="0"/>
        <v>33000</v>
      </c>
      <c r="D66" t="s">
        <v>16</v>
      </c>
      <c r="F66" s="4">
        <f>SUM(F64:F65)</f>
        <v>325000</v>
      </c>
      <c r="G66" s="10" t="s">
        <v>39</v>
      </c>
      <c r="H66" s="5">
        <f>SUM(H64:H65)</f>
        <v>375000</v>
      </c>
      <c r="I66" s="6" t="s">
        <v>39</v>
      </c>
      <c r="J66" s="5"/>
      <c r="K66" s="5"/>
    </row>
    <row r="67" spans="1:11" x14ac:dyDescent="0.3">
      <c r="A67" t="s">
        <v>7</v>
      </c>
      <c r="C67">
        <f t="shared" si="0"/>
        <v>36300</v>
      </c>
      <c r="F67" s="4">
        <v>-304000</v>
      </c>
      <c r="G67" s="10" t="s">
        <v>44</v>
      </c>
      <c r="H67" s="5">
        <f>5*-76000</f>
        <v>-380000</v>
      </c>
      <c r="I67" s="6" t="s">
        <v>45</v>
      </c>
      <c r="J67" s="5"/>
      <c r="K67" s="5"/>
    </row>
    <row r="68" spans="1:11" ht="15" thickBot="1" x14ac:dyDescent="0.35">
      <c r="A68" t="s">
        <v>8</v>
      </c>
      <c r="C68">
        <f t="shared" si="0"/>
        <v>39600</v>
      </c>
      <c r="D68" t="s">
        <v>17</v>
      </c>
      <c r="F68" s="7">
        <f>SUM(F66:F67)</f>
        <v>21000</v>
      </c>
      <c r="G68" s="8" t="s">
        <v>47</v>
      </c>
      <c r="H68" s="8">
        <f>SUM(H66:H67)</f>
        <v>-5000</v>
      </c>
      <c r="I68" s="9" t="s">
        <v>46</v>
      </c>
      <c r="J68" s="5"/>
      <c r="K68" s="5"/>
    </row>
    <row r="70" spans="1:11" x14ac:dyDescent="0.3">
      <c r="A70" t="s">
        <v>55</v>
      </c>
    </row>
    <row r="71" spans="1:11" x14ac:dyDescent="0.3">
      <c r="A71" t="s">
        <v>56</v>
      </c>
    </row>
    <row r="72" spans="1:11" x14ac:dyDescent="0.3">
      <c r="A72" t="s">
        <v>57</v>
      </c>
      <c r="F72" s="5"/>
      <c r="G72" s="5"/>
      <c r="H72" s="5"/>
      <c r="I72" s="10"/>
      <c r="J72" s="5"/>
      <c r="K72" s="5"/>
    </row>
    <row r="73" spans="1:11" x14ac:dyDescent="0.3">
      <c r="A73" t="s">
        <v>58</v>
      </c>
      <c r="F73" s="5"/>
      <c r="G73" s="5"/>
      <c r="H73" s="5"/>
      <c r="I73" s="5"/>
      <c r="J73" s="5"/>
      <c r="K73" s="5"/>
    </row>
    <row r="74" spans="1:11" x14ac:dyDescent="0.3">
      <c r="A74" t="s">
        <v>59</v>
      </c>
    </row>
    <row r="75" spans="1:11" x14ac:dyDescent="0.3">
      <c r="A75" t="s">
        <v>60</v>
      </c>
    </row>
    <row r="76" spans="1:11" x14ac:dyDescent="0.3">
      <c r="A76" t="s">
        <v>61</v>
      </c>
    </row>
    <row r="77" spans="1:11" x14ac:dyDescent="0.3">
      <c r="A77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Tuomy</dc:creator>
  <cp:lastModifiedBy>Jason Tuomy</cp:lastModifiedBy>
  <dcterms:created xsi:type="dcterms:W3CDTF">2020-06-29T15:14:44Z</dcterms:created>
  <dcterms:modified xsi:type="dcterms:W3CDTF">2021-03-18T15:26:33Z</dcterms:modified>
</cp:coreProperties>
</file>