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\Documents\GitHub\vanlew-ucla-phd-dissertation\scripts\"/>
    </mc:Choice>
  </mc:AlternateContent>
  <bookViews>
    <workbookView xWindow="0" yWindow="0" windowWidth="24000" windowHeight="9735"/>
  </bookViews>
  <sheets>
    <sheet name="Sheet1" sheetId="1" r:id="rId1"/>
  </sheets>
  <definedNames>
    <definedName name="adomega">Sheet1!$F$43</definedName>
    <definedName name="adtau">Sheet1!$F$42</definedName>
    <definedName name="alpha">Sheet1!$F$41</definedName>
    <definedName name="alphaD">Sheet1!$D$12</definedName>
    <definedName name="alphaS">Sheet1!$D$50</definedName>
    <definedName name="beta">Sheet1!#REF!</definedName>
    <definedName name="cjNu">Sheet1!$F$54</definedName>
    <definedName name="cjOmega">Sheet1!$F$56</definedName>
    <definedName name="cjPe">Sheet1!$F$53</definedName>
    <definedName name="cjPr">Sheet1!#REF!</definedName>
    <definedName name="cjRa">Sheet1!#REF!</definedName>
    <definedName name="cjRE">Sheet1!#REF!</definedName>
    <definedName name="cjTau">Sheet1!$F$55</definedName>
    <definedName name="cps">Sheet1!$D$48</definedName>
    <definedName name="deltaT">Sheet1!#REF!</definedName>
    <definedName name="dp">Sheet1!$D$14</definedName>
    <definedName name="dt">Sheet1!$F$32</definedName>
    <definedName name="dx">Sheet1!$F$31</definedName>
    <definedName name="dy">Sheet1!#REF!</definedName>
    <definedName name="dz">Sheet1!#REF!</definedName>
    <definedName name="g">Sheet1!#REF!</definedName>
    <definedName name="ks">Sheet1!$D$47</definedName>
    <definedName name="latticeC">Sheet1!$F$29</definedName>
    <definedName name="Momnu">#REF!</definedName>
    <definedName name="Momtau">#REF!</definedName>
    <definedName name="nsomega">Sheet1!$F$40</definedName>
    <definedName name="nsPe">Sheet1!$F$37</definedName>
    <definedName name="nsRe">Sheet1!$F$36</definedName>
    <definedName name="nstau">Sheet1!$F$39</definedName>
    <definedName name="nu">Sheet1!$F$38</definedName>
    <definedName name="nuD">Sheet1!$D$11</definedName>
    <definedName name="Nx">Sheet1!$F$21</definedName>
    <definedName name="Ny">Sheet1!$F$22</definedName>
    <definedName name="Nz">Sheet1!$F$23</definedName>
    <definedName name="P_res_i">Sheet1!$F$61</definedName>
    <definedName name="P_res_o">Sheet1!$F$62</definedName>
    <definedName name="Pr">Sheet1!$F$35</definedName>
    <definedName name="qn">Sheet1!$D$51</definedName>
    <definedName name="Ra">Sheet1!#REF!</definedName>
    <definedName name="Re">#REF!</definedName>
    <definedName name="res">Sheet1!$F$26</definedName>
    <definedName name="Rho0">Sheet1!$D$13</definedName>
    <definedName name="Rhos">Sheet1!$D$49</definedName>
    <definedName name="tD">Sheet1!$D$19</definedName>
    <definedName name="thermalLatticeC">Sheet1!$F$30</definedName>
    <definedName name="uD">Sheet1!$D$18</definedName>
    <definedName name="uLB">Sheet1!$F$25</definedName>
    <definedName name="xlim">Sheet1!$D$15</definedName>
    <definedName name="xstar">Sheet1!$F$15</definedName>
    <definedName name="ylim">Sheet1!$D$16</definedName>
    <definedName name="ystar">Sheet1!$F$16</definedName>
    <definedName name="zlim">Sheet1!$D$17</definedName>
    <definedName name="zstar">Sheet1!$F$17</definedName>
  </definedNames>
  <calcPr calcId="152511"/>
</workbook>
</file>

<file path=xl/calcChain.xml><?xml version="1.0" encoding="utf-8"?>
<calcChain xmlns="http://schemas.openxmlformats.org/spreadsheetml/2006/main">
  <c r="F35" i="1" l="1"/>
  <c r="F31" i="1"/>
  <c r="D47" i="1"/>
  <c r="D50" i="1" s="1"/>
  <c r="F29" i="1"/>
  <c r="D14" i="1"/>
  <c r="F17" i="1" s="1"/>
  <c r="F23" i="1" s="1"/>
  <c r="F13" i="1"/>
  <c r="F25" i="1" l="1"/>
  <c r="F68" i="1"/>
  <c r="F70" i="1"/>
  <c r="F36" i="1"/>
  <c r="F37" i="1" s="1"/>
  <c r="F53" i="1"/>
  <c r="F16" i="1"/>
  <c r="F22" i="1" s="1"/>
  <c r="G32" i="1"/>
  <c r="F15" i="1"/>
  <c r="F14" i="1"/>
  <c r="D19" i="1"/>
  <c r="F19" i="1" l="1"/>
  <c r="F80" i="1"/>
  <c r="F41" i="1"/>
  <c r="D52" i="1"/>
  <c r="F54" i="1"/>
  <c r="F55" i="1" s="1"/>
  <c r="F56" i="1" s="1"/>
  <c r="H31" i="1"/>
  <c r="F21" i="1"/>
  <c r="F24" i="1" s="1"/>
  <c r="F74" i="1"/>
  <c r="F18" i="1"/>
  <c r="F76" i="1" s="1"/>
  <c r="D64" i="1"/>
  <c r="D63" i="1"/>
  <c r="F38" i="1" l="1"/>
  <c r="F11" i="1"/>
  <c r="D65" i="1"/>
  <c r="F39" i="1" l="1"/>
  <c r="F40" i="1" s="1"/>
  <c r="F42" i="1"/>
  <c r="F43" i="1" s="1"/>
</calcChain>
</file>

<file path=xl/sharedStrings.xml><?xml version="1.0" encoding="utf-8"?>
<sst xmlns="http://schemas.openxmlformats.org/spreadsheetml/2006/main" count="154" uniqueCount="122">
  <si>
    <t>Put inputs into these boxes</t>
  </si>
  <si>
    <t>Check these boxes against the output from the simulation</t>
  </si>
  <si>
    <t>FLUID</t>
  </si>
  <si>
    <t>Domain parameters</t>
  </si>
  <si>
    <t>Physical</t>
  </si>
  <si>
    <t>Units</t>
  </si>
  <si>
    <t>Non-dimensional</t>
  </si>
  <si>
    <t>Notes</t>
  </si>
  <si>
    <t>kinematic viscosity</t>
  </si>
  <si>
    <t>ν</t>
  </si>
  <si>
    <t>Physical property</t>
  </si>
  <si>
    <t>thermal diffusivity</t>
  </si>
  <si>
    <t>α</t>
  </si>
  <si>
    <t>density</t>
  </si>
  <si>
    <t>characteristic length</t>
  </si>
  <si>
    <t>m</t>
  </si>
  <si>
    <t>Pebble diameter</t>
  </si>
  <si>
    <t>domain length in x</t>
  </si>
  <si>
    <t>X*</t>
  </si>
  <si>
    <t>domain length in y</t>
  </si>
  <si>
    <t>Y*</t>
  </si>
  <si>
    <t>domain length in z</t>
  </si>
  <si>
    <t>Z*</t>
  </si>
  <si>
    <t>characteristic velocity</t>
  </si>
  <si>
    <t>m/s</t>
  </si>
  <si>
    <t>maximum velocity present in system</t>
  </si>
  <si>
    <t>time</t>
  </si>
  <si>
    <t>s</t>
  </si>
  <si>
    <t>Numerical Parameters</t>
  </si>
  <si>
    <t>nodes in x</t>
  </si>
  <si>
    <t>Nx</t>
  </si>
  <si>
    <t>Chosen lattice nodes in x-direction</t>
  </si>
  <si>
    <t>nodes in y</t>
  </si>
  <si>
    <t>Ny</t>
  </si>
  <si>
    <t>Lattice nodes to make dy = dx</t>
  </si>
  <si>
    <t>nodes in z</t>
  </si>
  <si>
    <t>Nz</t>
  </si>
  <si>
    <t>Lattice nodes to make dz = dx</t>
  </si>
  <si>
    <t>Characteristic velocity</t>
  </si>
  <si>
    <t>res.</t>
  </si>
  <si>
    <t>resolution based on domain length and lattice nodes in x-direction</t>
  </si>
  <si>
    <t>Conversion Variables</t>
  </si>
  <si>
    <t>lattice speed of sound</t>
  </si>
  <si>
    <t>thermal lattice speed of sound</t>
  </si>
  <si>
    <t>discrete lattice spacing</t>
  </si>
  <si>
    <t>dx</t>
  </si>
  <si>
    <t>Should be equal to 1/resolution →</t>
  </si>
  <si>
    <t>discrete time step</t>
  </si>
  <si>
    <t>dt</t>
  </si>
  <si>
    <t>Thermal Lattice Units</t>
  </si>
  <si>
    <t>Prandtl number</t>
  </si>
  <si>
    <t>Pr</t>
  </si>
  <si>
    <t>Reynolds number</t>
  </si>
  <si>
    <t>Re</t>
  </si>
  <si>
    <t>Based on grid variables and values of Ra, Pr</t>
  </si>
  <si>
    <t>relaxation time</t>
  </si>
  <si>
    <t>relaxation parameter</t>
  </si>
  <si>
    <t>thermal relaxation time</t>
  </si>
  <si>
    <t>thermal relaxation parameter</t>
  </si>
  <si>
    <t>SOLID</t>
  </si>
  <si>
    <t>Thermal</t>
  </si>
  <si>
    <t>thermal conductivity</t>
  </si>
  <si>
    <t>k</t>
  </si>
  <si>
    <t>W/m-K</t>
  </si>
  <si>
    <t>specific heat</t>
  </si>
  <si>
    <t>J/kg-K</t>
  </si>
  <si>
    <t>ρ</t>
  </si>
  <si>
    <t>thermal source</t>
  </si>
  <si>
    <t>q'''</t>
  </si>
  <si>
    <t>lattice thermal source</t>
  </si>
  <si>
    <t>qLB</t>
  </si>
  <si>
    <t>K/dt</t>
  </si>
  <si>
    <t>Conversions – FLUID</t>
  </si>
  <si>
    <t>Pressure</t>
  </si>
  <si>
    <t>Lattice to physical</t>
  </si>
  <si>
    <t>inlet lattice density</t>
  </si>
  <si>
    <t>outlet lattice density</t>
  </si>
  <si>
    <t>inlet pressure</t>
  </si>
  <si>
    <t>Pa</t>
  </si>
  <si>
    <t>outlet pressure</t>
  </si>
  <si>
    <t>pressure drop</t>
  </si>
  <si>
    <t>ΔP</t>
  </si>
  <si>
    <t>Velocity</t>
  </si>
  <si>
    <t>Dimensionless to Physical</t>
  </si>
  <si>
    <t>velocity</t>
  </si>
  <si>
    <t>u</t>
  </si>
  <si>
    <t>() → (m/s)</t>
  </si>
  <si>
    <t>Physical to Lattice</t>
  </si>
  <si>
    <t>(m/s) → ()</t>
  </si>
  <si>
    <t>Peclet number</t>
  </si>
  <si>
    <t>Pe</t>
  </si>
  <si>
    <r>
      <t>Number of nodes to span d</t>
    </r>
    <r>
      <rPr>
        <vertAlign val="subscript"/>
        <sz val="12"/>
        <color rgb="FF000000"/>
        <rFont val="Calibri"/>
        <family val="2"/>
        <scheme val="minor"/>
      </rPr>
      <t>p</t>
    </r>
  </si>
  <si>
    <r>
      <t>ρ</t>
    </r>
    <r>
      <rPr>
        <vertAlign val="subscript"/>
        <sz val="12"/>
        <color rgb="FF000000"/>
        <rFont val="Calibri"/>
        <family val="2"/>
        <scheme val="minor"/>
      </rPr>
      <t>0</t>
    </r>
  </si>
  <si>
    <r>
      <t>d</t>
    </r>
    <r>
      <rPr>
        <vertAlign val="subscript"/>
        <sz val="12"/>
        <color rgb="FF000000"/>
        <rFont val="Calibri"/>
        <family val="2"/>
        <scheme val="minor"/>
      </rPr>
      <t>p</t>
    </r>
  </si>
  <si>
    <r>
      <t>u</t>
    </r>
    <r>
      <rPr>
        <vertAlign val="subscript"/>
        <sz val="12"/>
        <color rgb="FF000000"/>
        <rFont val="Calibri"/>
        <family val="2"/>
        <scheme val="minor"/>
      </rPr>
      <t>0</t>
    </r>
  </si>
  <si>
    <r>
      <t>t</t>
    </r>
    <r>
      <rPr>
        <vertAlign val="subscript"/>
        <sz val="12"/>
        <color rgb="FF000000"/>
        <rFont val="Calibri"/>
        <family val="2"/>
        <scheme val="minor"/>
      </rPr>
      <t>0</t>
    </r>
  </si>
  <si>
    <r>
      <t>u</t>
    </r>
    <r>
      <rPr>
        <vertAlign val="subscript"/>
        <sz val="12"/>
        <color rgb="FF000000"/>
        <rFont val="Calibri"/>
        <family val="2"/>
        <scheme val="minor"/>
      </rPr>
      <t>0,LB</t>
    </r>
  </si>
  <si>
    <r>
      <t>c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</si>
  <si>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ν</t>
    </r>
    <r>
      <rPr>
        <vertAlign val="subscript"/>
        <sz val="12"/>
        <color rgb="FF000000"/>
        <rFont val="Calibri"/>
        <family val="2"/>
        <scheme val="minor"/>
      </rPr>
      <t>LB</t>
    </r>
  </si>
  <si>
    <r>
      <t>τ</t>
    </r>
    <r>
      <rPr>
        <vertAlign val="subscript"/>
        <sz val="12"/>
        <color rgb="FF000000"/>
        <rFont val="Calibri"/>
        <family val="2"/>
        <scheme val="minor"/>
      </rPr>
      <t>LB</t>
    </r>
  </si>
  <si>
    <r>
      <t>ω</t>
    </r>
    <r>
      <rPr>
        <vertAlign val="subscript"/>
        <sz val="12"/>
        <color rgb="FF000000"/>
        <rFont val="Calibri"/>
        <family val="2"/>
        <scheme val="minor"/>
      </rPr>
      <t>LB</t>
    </r>
  </si>
  <si>
    <r>
      <t>α</t>
    </r>
    <r>
      <rPr>
        <vertAlign val="subscript"/>
        <sz val="12"/>
        <color rgb="FF000000"/>
        <rFont val="Calibri"/>
        <family val="2"/>
        <scheme val="minor"/>
      </rPr>
      <t>LBT</t>
    </r>
  </si>
  <si>
    <r>
      <t>τ</t>
    </r>
    <r>
      <rPr>
        <vertAlign val="subscript"/>
        <sz val="12"/>
        <color rgb="FF000000"/>
        <rFont val="Calibri"/>
        <family val="2"/>
        <scheme val="minor"/>
      </rPr>
      <t>LBT</t>
    </r>
  </si>
  <si>
    <r>
      <t>ω</t>
    </r>
    <r>
      <rPr>
        <vertAlign val="subscript"/>
        <sz val="12"/>
        <color rgb="FF000000"/>
        <rFont val="Calibri"/>
        <family val="2"/>
        <scheme val="minor"/>
      </rPr>
      <t>LBT</t>
    </r>
  </si>
  <si>
    <r>
      <t>C</t>
    </r>
    <r>
      <rPr>
        <vertAlign val="subscript"/>
        <sz val="12"/>
        <color rgb="FF000000"/>
        <rFont val="Calibri"/>
        <family val="2"/>
        <scheme val="minor"/>
      </rPr>
      <t>p</t>
    </r>
  </si>
  <si>
    <r>
      <t>ρ</t>
    </r>
    <r>
      <rPr>
        <vertAlign val="subscript"/>
        <sz val="12"/>
        <color rgb="FF000000"/>
        <rFont val="Calibri"/>
        <family val="2"/>
        <scheme val="minor"/>
      </rPr>
      <t>i,LB</t>
    </r>
  </si>
  <si>
    <r>
      <t>ρ</t>
    </r>
    <r>
      <rPr>
        <vertAlign val="subscript"/>
        <sz val="12"/>
        <color rgb="FF000000"/>
        <rFont val="Calibri"/>
        <family val="2"/>
        <scheme val="minor"/>
      </rPr>
      <t>o,LB</t>
    </r>
  </si>
  <si>
    <r>
      <t>P</t>
    </r>
    <r>
      <rPr>
        <vertAlign val="subscript"/>
        <sz val="12"/>
        <color rgb="FF000000"/>
        <rFont val="Calibri"/>
        <family val="2"/>
        <scheme val="minor"/>
      </rPr>
      <t>i</t>
    </r>
  </si>
  <si>
    <r>
      <t>P</t>
    </r>
    <r>
      <rPr>
        <vertAlign val="subscript"/>
        <sz val="12"/>
        <color rgb="FF000000"/>
        <rFont val="Calibri"/>
        <family val="2"/>
        <scheme val="minor"/>
      </rPr>
      <t>o</t>
    </r>
  </si>
  <si>
    <t>must be less than the speed of sound of either lattice</t>
  </si>
  <si>
    <t>Temperature</t>
  </si>
  <si>
    <t>T</t>
  </si>
  <si>
    <t>() → (K)</t>
  </si>
  <si>
    <t>Lattice to Physical</t>
  </si>
  <si>
    <t>(K) → ()</t>
  </si>
  <si>
    <r>
      <t>m</t>
    </r>
    <r>
      <rPr>
        <vertAlign val="superscript"/>
        <sz val="12"/>
        <color rgb="FF000000"/>
        <rFont val="Roboto Condensed Light"/>
      </rPr>
      <t>2</t>
    </r>
    <r>
      <rPr>
        <sz val="12"/>
        <color rgb="FF000000"/>
        <rFont val="Roboto Condensed Light"/>
      </rPr>
      <t>/s</t>
    </r>
  </si>
  <si>
    <r>
      <t>kg/m</t>
    </r>
    <r>
      <rPr>
        <vertAlign val="superscript"/>
        <sz val="12"/>
        <color rgb="FF000000"/>
        <rFont val="Roboto Condensed Light"/>
      </rPr>
      <t>3</t>
    </r>
  </si>
  <si>
    <r>
      <t>W/m</t>
    </r>
    <r>
      <rPr>
        <vertAlign val="superscript"/>
        <sz val="12"/>
        <color rgb="FF000000"/>
        <rFont val="Roboto Condensed Light"/>
      </rPr>
      <t>3</t>
    </r>
  </si>
  <si>
    <t>Total nodes</t>
  </si>
  <si>
    <t>Time</t>
  </si>
  <si>
    <t>() → (s)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</si>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</sst>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E+000"/>
    <numFmt numFmtId="165" formatCode="0.00000"/>
    <numFmt numFmtId="166" formatCode="[$$-409]#,##0.00;[Red]&quot;-&quot;[$$-409]#,##0.00"/>
    <numFmt numFmtId="167" formatCode="0.00000E+000"/>
  </numFmts>
  <fonts count="14">
    <font>
      <sz val="11"/>
      <color rgb="FF000000"/>
      <name val="Liberation Sans1"/>
    </font>
    <font>
      <sz val="11"/>
      <color rgb="FF000000"/>
      <name val="Liberation Sans1"/>
    </font>
    <font>
      <b/>
      <i/>
      <sz val="16"/>
      <color rgb="FF000000"/>
      <name val="Liberation Sans1"/>
    </font>
    <font>
      <b/>
      <i/>
      <u/>
      <sz val="11"/>
      <color rgb="FF000000"/>
      <name val="Liberation Sans1"/>
    </font>
    <font>
      <i/>
      <sz val="12"/>
      <color rgb="FF000000"/>
      <name val="Consolas"/>
      <family val="3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Roboto Condensed Light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vertAlign val="subscript"/>
      <sz val="12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vertAlign val="superscript"/>
      <sz val="12"/>
      <color rgb="FF000000"/>
      <name val="Roboto Condensed Light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FE7F5"/>
        <bgColor rgb="FFCFE7F5"/>
      </patternFill>
    </fill>
    <fill>
      <patternFill patternType="solid">
        <fgColor rgb="FFE6E6E6"/>
        <bgColor rgb="FFE6E6E6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6E6E6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6" fontId="3" fillId="0" borderId="0"/>
    <xf numFmtId="0" fontId="1" fillId="2" borderId="0"/>
    <xf numFmtId="0" fontId="1" fillId="2" borderId="0"/>
    <xf numFmtId="0" fontId="1" fillId="3" borderId="0"/>
  </cellStyleXfs>
  <cellXfs count="42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4" borderId="1" xfId="0" applyFont="1" applyFill="1" applyBorder="1"/>
    <xf numFmtId="0" fontId="5" fillId="0" borderId="0" xfId="0" applyFont="1" applyAlignment="1">
      <alignment horizontal="center"/>
    </xf>
    <xf numFmtId="0" fontId="6" fillId="0" borderId="0" xfId="0" applyFont="1" applyFill="1" applyBorder="1"/>
    <xf numFmtId="164" fontId="6" fillId="0" borderId="0" xfId="0" applyNumberFormat="1" applyFont="1" applyFill="1" applyBorder="1"/>
    <xf numFmtId="0" fontId="6" fillId="0" borderId="0" xfId="0" applyFont="1" applyFill="1"/>
    <xf numFmtId="0" fontId="6" fillId="5" borderId="1" xfId="0" applyFont="1" applyFill="1" applyBorder="1"/>
    <xf numFmtId="0" fontId="4" fillId="0" borderId="0" xfId="0" applyFont="1" applyAlignment="1">
      <alignment horizontal="center"/>
    </xf>
    <xf numFmtId="0" fontId="6" fillId="6" borderId="1" xfId="0" applyFont="1" applyFill="1" applyBorder="1"/>
    <xf numFmtId="165" fontId="6" fillId="6" borderId="0" xfId="0" applyNumberFormat="1" applyFont="1" applyFill="1" applyBorder="1"/>
    <xf numFmtId="0" fontId="8" fillId="0" borderId="0" xfId="0" applyFont="1"/>
    <xf numFmtId="0" fontId="8" fillId="4" borderId="1" xfId="0" applyFont="1" applyFill="1" applyBorder="1"/>
    <xf numFmtId="0" fontId="9" fillId="0" borderId="0" xfId="0" applyFont="1"/>
    <xf numFmtId="0" fontId="8" fillId="0" borderId="0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8" fillId="6" borderId="0" xfId="0" applyFont="1" applyFill="1" applyBorder="1"/>
    <xf numFmtId="0" fontId="8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2" fillId="0" borderId="0" xfId="0" applyFont="1"/>
    <xf numFmtId="0" fontId="6" fillId="2" borderId="2" xfId="0" applyFont="1" applyFill="1" applyBorder="1" applyAlignment="1"/>
    <xf numFmtId="0" fontId="7" fillId="0" borderId="0" xfId="0" applyFont="1" applyAlignment="1">
      <alignment horizontal="center"/>
    </xf>
    <xf numFmtId="167" fontId="6" fillId="0" borderId="0" xfId="0" applyNumberFormat="1" applyFont="1"/>
    <xf numFmtId="0" fontId="7" fillId="2" borderId="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3" fontId="6" fillId="4" borderId="1" xfId="0" applyNumberFormat="1" applyFont="1" applyFill="1" applyBorder="1"/>
    <xf numFmtId="0" fontId="6" fillId="7" borderId="0" xfId="0" applyFont="1" applyFill="1" applyAlignment="1">
      <alignment horizontal="center"/>
    </xf>
    <xf numFmtId="167" fontId="6" fillId="7" borderId="0" xfId="0" applyNumberFormat="1" applyFont="1" applyFill="1"/>
    <xf numFmtId="0" fontId="6" fillId="8" borderId="1" xfId="0" applyFont="1" applyFill="1" applyBorder="1"/>
    <xf numFmtId="4" fontId="6" fillId="0" borderId="0" xfId="0" applyNumberFormat="1" applyFont="1"/>
  </cellXfs>
  <cellStyles count="8">
    <cellStyle name="Heading" xfId="1"/>
    <cellStyle name="Heading1" xfId="2"/>
    <cellStyle name="Normal" xfId="0" builtinId="0" customBuiltin="1"/>
    <cellStyle name="Result" xfId="3"/>
    <cellStyle name="Result2" xfId="4"/>
    <cellStyle name="Untitled1" xfId="5"/>
    <cellStyle name="Untitled2" xfId="6"/>
    <cellStyle name="Untitled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80"/>
  <sheetViews>
    <sheetView tabSelected="1" topLeftCell="A55" workbookViewId="0">
      <selection activeCell="F75" sqref="F75"/>
    </sheetView>
  </sheetViews>
  <sheetFormatPr defaultRowHeight="16.5" customHeight="1"/>
  <cols>
    <col min="1" max="1" width="4.75" style="1" customWidth="1"/>
    <col min="2" max="2" width="30.125" style="13" customWidth="1"/>
    <col min="3" max="3" width="5.375" style="20" customWidth="1"/>
    <col min="4" max="4" width="13.5" style="2" customWidth="1"/>
    <col min="5" max="5" width="8.25" style="28" customWidth="1"/>
    <col min="6" max="6" width="17.125" style="2" customWidth="1"/>
    <col min="7" max="7" width="59.625" style="1" customWidth="1"/>
    <col min="8" max="1023" width="10.625" style="1" customWidth="1"/>
    <col min="1024" max="1024" width="10.625" style="2" customWidth="1"/>
    <col min="1025" max="16384" width="9" style="2"/>
  </cols>
  <sheetData>
    <row r="1" spans="1:1023" ht="12.75" customHeight="1">
      <c r="G1" s="2"/>
      <c r="H1" s="2"/>
    </row>
    <row r="2" spans="1:1023" ht="12.75" customHeight="1">
      <c r="G2" s="2"/>
      <c r="H2" s="2"/>
    </row>
    <row r="3" spans="1:1023" ht="12.75" customHeight="1">
      <c r="G3" s="2"/>
      <c r="H3" s="2"/>
    </row>
    <row r="4" spans="1:1023" ht="12.75" customHeight="1">
      <c r="B4" s="14" t="s">
        <v>0</v>
      </c>
      <c r="G4" s="2"/>
      <c r="H4" s="2"/>
    </row>
    <row r="5" spans="1:1023" ht="12.75" customHeight="1">
      <c r="B5" s="27" t="s">
        <v>1</v>
      </c>
      <c r="C5" s="27"/>
      <c r="D5" s="27"/>
      <c r="E5" s="30"/>
      <c r="G5" s="2"/>
      <c r="H5" s="2"/>
    </row>
    <row r="6" spans="1:1023" ht="12.75" customHeight="1">
      <c r="G6" s="2"/>
      <c r="H6" s="2"/>
    </row>
    <row r="7" spans="1:1023" ht="12.75" customHeight="1">
      <c r="G7" s="2"/>
      <c r="H7" s="2"/>
    </row>
    <row r="8" spans="1:1023" ht="12.75" customHeight="1">
      <c r="G8" s="2"/>
      <c r="H8" s="2"/>
    </row>
    <row r="9" spans="1:1023" ht="17.25">
      <c r="B9" s="13" t="s">
        <v>2</v>
      </c>
      <c r="G9" s="2"/>
      <c r="H9" s="2"/>
    </row>
    <row r="10" spans="1:1023" s="13" customFormat="1" ht="16.5" customHeight="1">
      <c r="A10" s="20"/>
      <c r="B10" s="15" t="s">
        <v>3</v>
      </c>
      <c r="C10" s="20"/>
      <c r="D10" s="26" t="s">
        <v>4</v>
      </c>
      <c r="E10" s="36" t="s">
        <v>5</v>
      </c>
      <c r="F10" s="26" t="s">
        <v>6</v>
      </c>
      <c r="G10" s="26" t="s">
        <v>7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  <c r="IW10" s="20"/>
      <c r="IX10" s="20"/>
      <c r="IY10" s="20"/>
      <c r="IZ10" s="20"/>
      <c r="JA10" s="20"/>
      <c r="JB10" s="20"/>
      <c r="JC10" s="20"/>
      <c r="JD10" s="20"/>
      <c r="JE10" s="20"/>
      <c r="JF10" s="20"/>
      <c r="JG10" s="20"/>
      <c r="JH10" s="20"/>
      <c r="JI10" s="20"/>
      <c r="JJ10" s="20"/>
      <c r="JK10" s="20"/>
      <c r="JL10" s="20"/>
      <c r="JM10" s="20"/>
      <c r="JN10" s="20"/>
      <c r="JO10" s="20"/>
      <c r="JP10" s="20"/>
      <c r="JQ10" s="20"/>
      <c r="JR10" s="20"/>
      <c r="JS10" s="20"/>
      <c r="JT10" s="20"/>
      <c r="JU10" s="20"/>
      <c r="JV10" s="20"/>
      <c r="JW10" s="20"/>
      <c r="JX10" s="20"/>
      <c r="JY10" s="20"/>
      <c r="JZ10" s="20"/>
      <c r="KA10" s="20"/>
      <c r="KB10" s="20"/>
      <c r="KC10" s="20"/>
      <c r="KD10" s="20"/>
      <c r="KE10" s="20"/>
      <c r="KF10" s="20"/>
      <c r="KG10" s="20"/>
      <c r="KH10" s="20"/>
      <c r="KI10" s="20"/>
      <c r="KJ10" s="20"/>
      <c r="KK10" s="20"/>
      <c r="KL10" s="20"/>
      <c r="KM10" s="20"/>
      <c r="KN10" s="20"/>
      <c r="KO10" s="20"/>
      <c r="KP10" s="20"/>
      <c r="KQ10" s="20"/>
      <c r="KR10" s="20"/>
      <c r="KS10" s="20"/>
      <c r="KT10" s="20"/>
      <c r="KU10" s="20"/>
      <c r="KV10" s="20"/>
      <c r="KW10" s="20"/>
      <c r="KX10" s="20"/>
      <c r="KY10" s="20"/>
      <c r="KZ10" s="20"/>
      <c r="LA10" s="20"/>
      <c r="LB10" s="20"/>
      <c r="LC10" s="20"/>
      <c r="LD10" s="20"/>
      <c r="LE10" s="20"/>
      <c r="LF10" s="20"/>
      <c r="LG10" s="20"/>
      <c r="LH10" s="20"/>
      <c r="LI10" s="20"/>
      <c r="LJ10" s="20"/>
      <c r="LK10" s="20"/>
      <c r="LL10" s="20"/>
      <c r="LM10" s="20"/>
      <c r="LN10" s="20"/>
      <c r="LO10" s="20"/>
      <c r="LP10" s="20"/>
      <c r="LQ10" s="20"/>
      <c r="LR10" s="20"/>
      <c r="LS10" s="20"/>
      <c r="LT10" s="20"/>
      <c r="LU10" s="20"/>
      <c r="LV10" s="20"/>
      <c r="LW10" s="20"/>
      <c r="LX10" s="20"/>
      <c r="LY10" s="20"/>
      <c r="LZ10" s="20"/>
      <c r="MA10" s="20"/>
      <c r="MB10" s="20"/>
      <c r="MC10" s="20"/>
      <c r="MD10" s="20"/>
      <c r="ME10" s="20"/>
      <c r="MF10" s="20"/>
      <c r="MG10" s="20"/>
      <c r="MH10" s="20"/>
      <c r="MI10" s="20"/>
      <c r="MJ10" s="20"/>
      <c r="MK10" s="20"/>
      <c r="ML10" s="20"/>
      <c r="MM10" s="20"/>
      <c r="MN10" s="20"/>
      <c r="MO10" s="20"/>
      <c r="MP10" s="20"/>
      <c r="MQ10" s="20"/>
      <c r="MR10" s="20"/>
      <c r="MS10" s="20"/>
      <c r="MT10" s="20"/>
      <c r="MU10" s="20"/>
      <c r="MV10" s="20"/>
      <c r="MW10" s="20"/>
      <c r="MX10" s="20"/>
      <c r="MY10" s="20"/>
      <c r="MZ10" s="20"/>
      <c r="NA10" s="20"/>
      <c r="NB10" s="20"/>
      <c r="NC10" s="20"/>
      <c r="ND10" s="20"/>
      <c r="NE10" s="20"/>
      <c r="NF10" s="20"/>
      <c r="NG10" s="20"/>
      <c r="NH10" s="20"/>
      <c r="NI10" s="20"/>
      <c r="NJ10" s="20"/>
      <c r="NK10" s="20"/>
      <c r="NL10" s="20"/>
      <c r="NM10" s="20"/>
      <c r="NN10" s="20"/>
      <c r="NO10" s="20"/>
      <c r="NP10" s="20"/>
      <c r="NQ10" s="20"/>
      <c r="NR10" s="20"/>
      <c r="NS10" s="20"/>
      <c r="NT10" s="20"/>
      <c r="NU10" s="20"/>
      <c r="NV10" s="20"/>
      <c r="NW10" s="20"/>
      <c r="NX10" s="20"/>
      <c r="NY10" s="20"/>
      <c r="NZ10" s="20"/>
      <c r="OA10" s="20"/>
      <c r="OB10" s="20"/>
      <c r="OC10" s="20"/>
      <c r="OD10" s="20"/>
      <c r="OE10" s="20"/>
      <c r="OF10" s="20"/>
      <c r="OG10" s="20"/>
      <c r="OH10" s="20"/>
      <c r="OI10" s="20"/>
      <c r="OJ10" s="20"/>
      <c r="OK10" s="20"/>
      <c r="OL10" s="20"/>
      <c r="OM10" s="20"/>
      <c r="ON10" s="20"/>
      <c r="OO10" s="20"/>
      <c r="OP10" s="20"/>
      <c r="OQ10" s="20"/>
      <c r="OR10" s="20"/>
      <c r="OS10" s="20"/>
      <c r="OT10" s="20"/>
      <c r="OU10" s="20"/>
      <c r="OV10" s="20"/>
      <c r="OW10" s="20"/>
      <c r="OX10" s="20"/>
      <c r="OY10" s="20"/>
      <c r="OZ10" s="20"/>
      <c r="PA10" s="20"/>
      <c r="PB10" s="20"/>
      <c r="PC10" s="20"/>
      <c r="PD10" s="20"/>
      <c r="PE10" s="20"/>
      <c r="PF10" s="20"/>
      <c r="PG10" s="20"/>
      <c r="PH10" s="20"/>
      <c r="PI10" s="20"/>
      <c r="PJ10" s="20"/>
      <c r="PK10" s="20"/>
      <c r="PL10" s="20"/>
      <c r="PM10" s="20"/>
      <c r="PN10" s="20"/>
      <c r="PO10" s="20"/>
      <c r="PP10" s="20"/>
      <c r="PQ10" s="20"/>
      <c r="PR10" s="20"/>
      <c r="PS10" s="20"/>
      <c r="PT10" s="20"/>
      <c r="PU10" s="20"/>
      <c r="PV10" s="20"/>
      <c r="PW10" s="20"/>
      <c r="PX10" s="20"/>
      <c r="PY10" s="20"/>
      <c r="PZ10" s="20"/>
      <c r="QA10" s="20"/>
      <c r="QB10" s="20"/>
      <c r="QC10" s="20"/>
      <c r="QD10" s="20"/>
      <c r="QE10" s="20"/>
      <c r="QF10" s="20"/>
      <c r="QG10" s="20"/>
      <c r="QH10" s="20"/>
      <c r="QI10" s="20"/>
      <c r="QJ10" s="20"/>
      <c r="QK10" s="20"/>
      <c r="QL10" s="20"/>
      <c r="QM10" s="20"/>
      <c r="QN10" s="20"/>
      <c r="QO10" s="20"/>
      <c r="QP10" s="20"/>
      <c r="QQ10" s="20"/>
      <c r="QR10" s="20"/>
      <c r="QS10" s="20"/>
      <c r="QT10" s="20"/>
      <c r="QU10" s="20"/>
      <c r="QV10" s="20"/>
      <c r="QW10" s="20"/>
      <c r="QX10" s="20"/>
      <c r="QY10" s="20"/>
      <c r="QZ10" s="20"/>
      <c r="RA10" s="20"/>
      <c r="RB10" s="20"/>
      <c r="RC10" s="20"/>
      <c r="RD10" s="20"/>
      <c r="RE10" s="20"/>
      <c r="RF10" s="20"/>
      <c r="RG10" s="20"/>
      <c r="RH10" s="20"/>
      <c r="RI10" s="20"/>
      <c r="RJ10" s="20"/>
      <c r="RK10" s="20"/>
      <c r="RL10" s="20"/>
      <c r="RM10" s="20"/>
      <c r="RN10" s="20"/>
      <c r="RO10" s="20"/>
      <c r="RP10" s="20"/>
      <c r="RQ10" s="20"/>
      <c r="RR10" s="20"/>
      <c r="RS10" s="20"/>
      <c r="RT10" s="20"/>
      <c r="RU10" s="20"/>
      <c r="RV10" s="20"/>
      <c r="RW10" s="20"/>
      <c r="RX10" s="20"/>
      <c r="RY10" s="20"/>
      <c r="RZ10" s="20"/>
      <c r="SA10" s="20"/>
      <c r="SB10" s="20"/>
      <c r="SC10" s="20"/>
      <c r="SD10" s="20"/>
      <c r="SE10" s="20"/>
      <c r="SF10" s="20"/>
      <c r="SG10" s="20"/>
      <c r="SH10" s="20"/>
      <c r="SI10" s="20"/>
      <c r="SJ10" s="20"/>
      <c r="SK10" s="20"/>
      <c r="SL10" s="20"/>
      <c r="SM10" s="20"/>
      <c r="SN10" s="20"/>
      <c r="SO10" s="20"/>
      <c r="SP10" s="20"/>
      <c r="SQ10" s="20"/>
      <c r="SR10" s="20"/>
      <c r="SS10" s="20"/>
      <c r="ST10" s="20"/>
      <c r="SU10" s="20"/>
      <c r="SV10" s="20"/>
      <c r="SW10" s="20"/>
      <c r="SX10" s="20"/>
      <c r="SY10" s="20"/>
      <c r="SZ10" s="20"/>
      <c r="TA10" s="20"/>
      <c r="TB10" s="20"/>
      <c r="TC10" s="20"/>
      <c r="TD10" s="20"/>
      <c r="TE10" s="20"/>
      <c r="TF10" s="20"/>
      <c r="TG10" s="20"/>
      <c r="TH10" s="20"/>
      <c r="TI10" s="20"/>
      <c r="TJ10" s="20"/>
      <c r="TK10" s="20"/>
      <c r="TL10" s="20"/>
      <c r="TM10" s="20"/>
      <c r="TN10" s="20"/>
      <c r="TO10" s="20"/>
      <c r="TP10" s="20"/>
      <c r="TQ10" s="20"/>
      <c r="TR10" s="20"/>
      <c r="TS10" s="20"/>
      <c r="TT10" s="20"/>
      <c r="TU10" s="20"/>
      <c r="TV10" s="20"/>
      <c r="TW10" s="20"/>
      <c r="TX10" s="20"/>
      <c r="TY10" s="20"/>
      <c r="TZ10" s="20"/>
      <c r="UA10" s="20"/>
      <c r="UB10" s="20"/>
      <c r="UC10" s="20"/>
      <c r="UD10" s="20"/>
      <c r="UE10" s="20"/>
      <c r="UF10" s="20"/>
      <c r="UG10" s="20"/>
      <c r="UH10" s="20"/>
      <c r="UI10" s="20"/>
      <c r="UJ10" s="20"/>
      <c r="UK10" s="20"/>
      <c r="UL10" s="20"/>
      <c r="UM10" s="20"/>
      <c r="UN10" s="20"/>
      <c r="UO10" s="20"/>
      <c r="UP10" s="20"/>
      <c r="UQ10" s="20"/>
      <c r="UR10" s="20"/>
      <c r="US10" s="20"/>
      <c r="UT10" s="20"/>
      <c r="UU10" s="20"/>
      <c r="UV10" s="20"/>
      <c r="UW10" s="20"/>
      <c r="UX10" s="20"/>
      <c r="UY10" s="20"/>
      <c r="UZ10" s="20"/>
      <c r="VA10" s="20"/>
      <c r="VB10" s="20"/>
      <c r="VC10" s="20"/>
      <c r="VD10" s="20"/>
      <c r="VE10" s="20"/>
      <c r="VF10" s="20"/>
      <c r="VG10" s="20"/>
      <c r="VH10" s="20"/>
      <c r="VI10" s="20"/>
      <c r="VJ10" s="20"/>
      <c r="VK10" s="20"/>
      <c r="VL10" s="20"/>
      <c r="VM10" s="20"/>
      <c r="VN10" s="20"/>
      <c r="VO10" s="20"/>
      <c r="VP10" s="20"/>
      <c r="VQ10" s="20"/>
      <c r="VR10" s="20"/>
      <c r="VS10" s="20"/>
      <c r="VT10" s="20"/>
      <c r="VU10" s="20"/>
      <c r="VV10" s="20"/>
      <c r="VW10" s="20"/>
      <c r="VX10" s="20"/>
      <c r="VY10" s="20"/>
      <c r="VZ10" s="20"/>
      <c r="WA10" s="20"/>
      <c r="WB10" s="20"/>
      <c r="WC10" s="20"/>
      <c r="WD10" s="20"/>
      <c r="WE10" s="20"/>
      <c r="WF10" s="20"/>
      <c r="WG10" s="20"/>
      <c r="WH10" s="20"/>
      <c r="WI10" s="20"/>
      <c r="WJ10" s="20"/>
      <c r="WK10" s="20"/>
      <c r="WL10" s="20"/>
      <c r="WM10" s="20"/>
      <c r="WN10" s="20"/>
      <c r="WO10" s="20"/>
      <c r="WP10" s="20"/>
      <c r="WQ10" s="20"/>
      <c r="WR10" s="20"/>
      <c r="WS10" s="20"/>
      <c r="WT10" s="20"/>
      <c r="WU10" s="20"/>
      <c r="WV10" s="20"/>
      <c r="WW10" s="20"/>
      <c r="WX10" s="20"/>
      <c r="WY10" s="20"/>
      <c r="WZ10" s="20"/>
      <c r="XA10" s="20"/>
      <c r="XB10" s="20"/>
      <c r="XC10" s="20"/>
      <c r="XD10" s="20"/>
      <c r="XE10" s="20"/>
      <c r="XF10" s="20"/>
      <c r="XG10" s="20"/>
      <c r="XH10" s="20"/>
      <c r="XI10" s="20"/>
      <c r="XJ10" s="20"/>
      <c r="XK10" s="20"/>
      <c r="XL10" s="20"/>
      <c r="XM10" s="20"/>
      <c r="XN10" s="20"/>
      <c r="XO10" s="20"/>
      <c r="XP10" s="20"/>
      <c r="XQ10" s="20"/>
      <c r="XR10" s="20"/>
      <c r="XS10" s="20"/>
      <c r="XT10" s="20"/>
      <c r="XU10" s="20"/>
      <c r="XV10" s="20"/>
      <c r="XW10" s="20"/>
      <c r="XX10" s="20"/>
      <c r="XY10" s="20"/>
      <c r="XZ10" s="20"/>
      <c r="YA10" s="20"/>
      <c r="YB10" s="20"/>
      <c r="YC10" s="20"/>
      <c r="YD10" s="20"/>
      <c r="YE10" s="20"/>
      <c r="YF10" s="20"/>
      <c r="YG10" s="20"/>
      <c r="YH10" s="20"/>
      <c r="YI10" s="20"/>
      <c r="YJ10" s="20"/>
      <c r="YK10" s="20"/>
      <c r="YL10" s="20"/>
      <c r="YM10" s="20"/>
      <c r="YN10" s="20"/>
      <c r="YO10" s="20"/>
      <c r="YP10" s="20"/>
      <c r="YQ10" s="20"/>
      <c r="YR10" s="20"/>
      <c r="YS10" s="20"/>
      <c r="YT10" s="20"/>
      <c r="YU10" s="20"/>
      <c r="YV10" s="20"/>
      <c r="YW10" s="20"/>
      <c r="YX10" s="20"/>
      <c r="YY10" s="20"/>
      <c r="YZ10" s="20"/>
      <c r="ZA10" s="20"/>
      <c r="ZB10" s="20"/>
      <c r="ZC10" s="20"/>
      <c r="ZD10" s="20"/>
      <c r="ZE10" s="20"/>
      <c r="ZF10" s="20"/>
      <c r="ZG10" s="20"/>
      <c r="ZH10" s="20"/>
      <c r="ZI10" s="20"/>
      <c r="ZJ10" s="20"/>
      <c r="ZK10" s="20"/>
      <c r="ZL10" s="20"/>
      <c r="ZM10" s="20"/>
      <c r="ZN10" s="20"/>
      <c r="ZO10" s="20"/>
      <c r="ZP10" s="20"/>
      <c r="ZQ10" s="20"/>
      <c r="ZR10" s="20"/>
      <c r="ZS10" s="20"/>
      <c r="ZT10" s="20"/>
      <c r="ZU10" s="20"/>
      <c r="ZV10" s="20"/>
      <c r="ZW10" s="20"/>
      <c r="ZX10" s="20"/>
      <c r="ZY10" s="20"/>
      <c r="ZZ10" s="20"/>
      <c r="AAA10" s="20"/>
      <c r="AAB10" s="20"/>
      <c r="AAC10" s="20"/>
      <c r="AAD10" s="20"/>
      <c r="AAE10" s="20"/>
      <c r="AAF10" s="20"/>
      <c r="AAG10" s="20"/>
      <c r="AAH10" s="20"/>
      <c r="AAI10" s="20"/>
      <c r="AAJ10" s="20"/>
      <c r="AAK10" s="20"/>
      <c r="AAL10" s="20"/>
      <c r="AAM10" s="20"/>
      <c r="AAN10" s="20"/>
      <c r="AAO10" s="20"/>
      <c r="AAP10" s="20"/>
      <c r="AAQ10" s="20"/>
      <c r="AAR10" s="20"/>
      <c r="AAS10" s="20"/>
      <c r="AAT10" s="20"/>
      <c r="AAU10" s="20"/>
      <c r="AAV10" s="20"/>
      <c r="AAW10" s="20"/>
      <c r="AAX10" s="20"/>
      <c r="AAY10" s="20"/>
      <c r="AAZ10" s="20"/>
      <c r="ABA10" s="20"/>
      <c r="ABB10" s="20"/>
      <c r="ABC10" s="20"/>
      <c r="ABD10" s="20"/>
      <c r="ABE10" s="20"/>
      <c r="ABF10" s="20"/>
      <c r="ABG10" s="20"/>
      <c r="ABH10" s="20"/>
      <c r="ABI10" s="20"/>
      <c r="ABJ10" s="20"/>
      <c r="ABK10" s="20"/>
      <c r="ABL10" s="20"/>
      <c r="ABM10" s="20"/>
      <c r="ABN10" s="20"/>
      <c r="ABO10" s="20"/>
      <c r="ABP10" s="20"/>
      <c r="ABQ10" s="20"/>
      <c r="ABR10" s="20"/>
      <c r="ABS10" s="20"/>
      <c r="ABT10" s="20"/>
      <c r="ABU10" s="20"/>
      <c r="ABV10" s="20"/>
      <c r="ABW10" s="20"/>
      <c r="ABX10" s="20"/>
      <c r="ABY10" s="20"/>
      <c r="ABZ10" s="20"/>
      <c r="ACA10" s="20"/>
      <c r="ACB10" s="20"/>
      <c r="ACC10" s="20"/>
      <c r="ACD10" s="20"/>
      <c r="ACE10" s="20"/>
      <c r="ACF10" s="20"/>
      <c r="ACG10" s="20"/>
      <c r="ACH10" s="20"/>
      <c r="ACI10" s="20"/>
      <c r="ACJ10" s="20"/>
      <c r="ACK10" s="20"/>
      <c r="ACL10" s="20"/>
      <c r="ACM10" s="20"/>
      <c r="ACN10" s="20"/>
      <c r="ACO10" s="20"/>
      <c r="ACP10" s="20"/>
      <c r="ACQ10" s="20"/>
      <c r="ACR10" s="20"/>
      <c r="ACS10" s="20"/>
      <c r="ACT10" s="20"/>
      <c r="ACU10" s="20"/>
      <c r="ACV10" s="20"/>
      <c r="ACW10" s="20"/>
      <c r="ACX10" s="20"/>
      <c r="ACY10" s="20"/>
      <c r="ACZ10" s="20"/>
      <c r="ADA10" s="20"/>
      <c r="ADB10" s="20"/>
      <c r="ADC10" s="20"/>
      <c r="ADD10" s="20"/>
      <c r="ADE10" s="20"/>
      <c r="ADF10" s="20"/>
      <c r="ADG10" s="20"/>
      <c r="ADH10" s="20"/>
      <c r="ADI10" s="20"/>
      <c r="ADJ10" s="20"/>
      <c r="ADK10" s="20"/>
      <c r="ADL10" s="20"/>
      <c r="ADM10" s="20"/>
      <c r="ADN10" s="20"/>
      <c r="ADO10" s="20"/>
      <c r="ADP10" s="20"/>
      <c r="ADQ10" s="20"/>
      <c r="ADR10" s="20"/>
      <c r="ADS10" s="20"/>
      <c r="ADT10" s="20"/>
      <c r="ADU10" s="20"/>
      <c r="ADV10" s="20"/>
      <c r="ADW10" s="20"/>
      <c r="ADX10" s="20"/>
      <c r="ADY10" s="20"/>
      <c r="ADZ10" s="20"/>
      <c r="AEA10" s="20"/>
      <c r="AEB10" s="20"/>
      <c r="AEC10" s="20"/>
      <c r="AED10" s="20"/>
      <c r="AEE10" s="20"/>
      <c r="AEF10" s="20"/>
      <c r="AEG10" s="20"/>
      <c r="AEH10" s="20"/>
      <c r="AEI10" s="20"/>
      <c r="AEJ10" s="20"/>
      <c r="AEK10" s="20"/>
      <c r="AEL10" s="20"/>
      <c r="AEM10" s="20"/>
      <c r="AEN10" s="20"/>
      <c r="AEO10" s="20"/>
      <c r="AEP10" s="20"/>
      <c r="AEQ10" s="20"/>
      <c r="AER10" s="20"/>
      <c r="AES10" s="20"/>
      <c r="AET10" s="20"/>
      <c r="AEU10" s="20"/>
      <c r="AEV10" s="20"/>
      <c r="AEW10" s="20"/>
      <c r="AEX10" s="20"/>
      <c r="AEY10" s="20"/>
      <c r="AEZ10" s="20"/>
      <c r="AFA10" s="20"/>
      <c r="AFB10" s="20"/>
      <c r="AFC10" s="20"/>
      <c r="AFD10" s="20"/>
      <c r="AFE10" s="20"/>
      <c r="AFF10" s="20"/>
      <c r="AFG10" s="20"/>
      <c r="AFH10" s="20"/>
      <c r="AFI10" s="20"/>
      <c r="AFJ10" s="20"/>
      <c r="AFK10" s="20"/>
      <c r="AFL10" s="20"/>
      <c r="AFM10" s="20"/>
      <c r="AFN10" s="20"/>
      <c r="AFO10" s="20"/>
      <c r="AFP10" s="20"/>
      <c r="AFQ10" s="20"/>
      <c r="AFR10" s="20"/>
      <c r="AFS10" s="20"/>
      <c r="AFT10" s="20"/>
      <c r="AFU10" s="20"/>
      <c r="AFV10" s="20"/>
      <c r="AFW10" s="20"/>
      <c r="AFX10" s="20"/>
      <c r="AFY10" s="20"/>
      <c r="AFZ10" s="20"/>
      <c r="AGA10" s="20"/>
      <c r="AGB10" s="20"/>
      <c r="AGC10" s="20"/>
      <c r="AGD10" s="20"/>
      <c r="AGE10" s="20"/>
      <c r="AGF10" s="20"/>
      <c r="AGG10" s="20"/>
      <c r="AGH10" s="20"/>
      <c r="AGI10" s="20"/>
      <c r="AGJ10" s="20"/>
      <c r="AGK10" s="20"/>
      <c r="AGL10" s="20"/>
      <c r="AGM10" s="20"/>
      <c r="AGN10" s="20"/>
      <c r="AGO10" s="20"/>
      <c r="AGP10" s="20"/>
      <c r="AGQ10" s="20"/>
      <c r="AGR10" s="20"/>
      <c r="AGS10" s="20"/>
      <c r="AGT10" s="20"/>
      <c r="AGU10" s="20"/>
      <c r="AGV10" s="20"/>
      <c r="AGW10" s="20"/>
      <c r="AGX10" s="20"/>
      <c r="AGY10" s="20"/>
      <c r="AGZ10" s="20"/>
      <c r="AHA10" s="20"/>
      <c r="AHB10" s="20"/>
      <c r="AHC10" s="20"/>
      <c r="AHD10" s="20"/>
      <c r="AHE10" s="20"/>
      <c r="AHF10" s="20"/>
      <c r="AHG10" s="20"/>
      <c r="AHH10" s="20"/>
      <c r="AHI10" s="20"/>
      <c r="AHJ10" s="20"/>
      <c r="AHK10" s="20"/>
      <c r="AHL10" s="20"/>
      <c r="AHM10" s="20"/>
      <c r="AHN10" s="20"/>
      <c r="AHO10" s="20"/>
      <c r="AHP10" s="20"/>
      <c r="AHQ10" s="20"/>
      <c r="AHR10" s="20"/>
      <c r="AHS10" s="20"/>
      <c r="AHT10" s="20"/>
      <c r="AHU10" s="20"/>
      <c r="AHV10" s="20"/>
      <c r="AHW10" s="20"/>
      <c r="AHX10" s="20"/>
      <c r="AHY10" s="20"/>
      <c r="AHZ10" s="20"/>
      <c r="AIA10" s="20"/>
      <c r="AIB10" s="20"/>
      <c r="AIC10" s="20"/>
      <c r="AID10" s="20"/>
      <c r="AIE10" s="20"/>
      <c r="AIF10" s="20"/>
      <c r="AIG10" s="20"/>
      <c r="AIH10" s="20"/>
      <c r="AII10" s="20"/>
      <c r="AIJ10" s="20"/>
      <c r="AIK10" s="20"/>
      <c r="AIL10" s="20"/>
      <c r="AIM10" s="20"/>
      <c r="AIN10" s="20"/>
      <c r="AIO10" s="20"/>
      <c r="AIP10" s="20"/>
      <c r="AIQ10" s="20"/>
      <c r="AIR10" s="20"/>
      <c r="AIS10" s="20"/>
      <c r="AIT10" s="20"/>
      <c r="AIU10" s="20"/>
      <c r="AIV10" s="20"/>
      <c r="AIW10" s="20"/>
      <c r="AIX10" s="20"/>
      <c r="AIY10" s="20"/>
      <c r="AIZ10" s="20"/>
      <c r="AJA10" s="20"/>
      <c r="AJB10" s="20"/>
      <c r="AJC10" s="20"/>
      <c r="AJD10" s="20"/>
      <c r="AJE10" s="20"/>
      <c r="AJF10" s="20"/>
      <c r="AJG10" s="20"/>
      <c r="AJH10" s="20"/>
      <c r="AJI10" s="20"/>
      <c r="AJJ10" s="20"/>
      <c r="AJK10" s="20"/>
      <c r="AJL10" s="20"/>
      <c r="AJM10" s="20"/>
      <c r="AJN10" s="20"/>
      <c r="AJO10" s="20"/>
      <c r="AJP10" s="20"/>
      <c r="AJQ10" s="20"/>
      <c r="AJR10" s="20"/>
      <c r="AJS10" s="20"/>
      <c r="AJT10" s="20"/>
      <c r="AJU10" s="20"/>
      <c r="AJV10" s="20"/>
      <c r="AJW10" s="20"/>
      <c r="AJX10" s="20"/>
      <c r="AJY10" s="20"/>
      <c r="AJZ10" s="20"/>
      <c r="AKA10" s="20"/>
      <c r="AKB10" s="20"/>
      <c r="AKC10" s="20"/>
      <c r="AKD10" s="20"/>
      <c r="AKE10" s="20"/>
      <c r="AKF10" s="20"/>
      <c r="AKG10" s="20"/>
      <c r="AKH10" s="20"/>
      <c r="AKI10" s="20"/>
      <c r="AKJ10" s="20"/>
      <c r="AKK10" s="20"/>
      <c r="AKL10" s="20"/>
      <c r="AKM10" s="20"/>
      <c r="AKN10" s="20"/>
      <c r="AKO10" s="20"/>
      <c r="AKP10" s="20"/>
      <c r="AKQ10" s="20"/>
      <c r="AKR10" s="20"/>
      <c r="AKS10" s="20"/>
      <c r="AKT10" s="20"/>
      <c r="AKU10" s="20"/>
      <c r="AKV10" s="20"/>
      <c r="AKW10" s="20"/>
      <c r="AKX10" s="20"/>
      <c r="AKY10" s="20"/>
      <c r="AKZ10" s="20"/>
      <c r="ALA10" s="20"/>
      <c r="ALB10" s="20"/>
      <c r="ALC10" s="20"/>
      <c r="ALD10" s="20"/>
      <c r="ALE10" s="20"/>
      <c r="ALF10" s="20"/>
      <c r="ALG10" s="20"/>
      <c r="ALH10" s="20"/>
      <c r="ALI10" s="20"/>
      <c r="ALJ10" s="20"/>
      <c r="ALK10" s="20"/>
      <c r="ALL10" s="20"/>
      <c r="ALM10" s="20"/>
      <c r="ALN10" s="20"/>
      <c r="ALO10" s="20"/>
      <c r="ALP10" s="20"/>
      <c r="ALQ10" s="20"/>
      <c r="ALR10" s="20"/>
      <c r="ALS10" s="20"/>
      <c r="ALT10" s="20"/>
      <c r="ALU10" s="20"/>
      <c r="ALV10" s="20"/>
      <c r="ALW10" s="20"/>
      <c r="ALX10" s="20"/>
      <c r="ALY10" s="20"/>
      <c r="ALZ10" s="20"/>
      <c r="AMA10" s="20"/>
      <c r="AMB10" s="20"/>
      <c r="AMC10" s="20"/>
      <c r="AMD10" s="20"/>
      <c r="AME10" s="20"/>
      <c r="AMF10" s="20"/>
      <c r="AMG10" s="20"/>
      <c r="AMH10" s="20"/>
      <c r="AMI10" s="20"/>
    </row>
    <row r="11" spans="1:1023" ht="16.5" customHeight="1">
      <c r="A11" s="5"/>
      <c r="B11" s="16" t="s">
        <v>8</v>
      </c>
      <c r="C11" s="21" t="s">
        <v>9</v>
      </c>
      <c r="D11" s="7">
        <v>5.9199999999999997E-4</v>
      </c>
      <c r="E11" s="28" t="s">
        <v>115</v>
      </c>
      <c r="F11" s="2">
        <f>1/nsRe</f>
        <v>11.839999999999998</v>
      </c>
      <c r="G11" s="2" t="s">
        <v>10</v>
      </c>
      <c r="H11" s="2"/>
      <c r="I11" s="2"/>
      <c r="J11" s="2"/>
      <c r="K11" s="2"/>
      <c r="L11" s="2"/>
      <c r="M11" s="2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spans="1:1023" ht="16.5" customHeight="1">
      <c r="A12" s="5"/>
      <c r="B12" s="16" t="s">
        <v>11</v>
      </c>
      <c r="C12" s="21" t="s">
        <v>12</v>
      </c>
      <c r="D12" s="7">
        <v>8.9287965107430597E-4</v>
      </c>
      <c r="E12" s="28" t="s">
        <v>115</v>
      </c>
      <c r="G12" s="2"/>
      <c r="H12" s="2"/>
      <c r="I12" s="2"/>
      <c r="J12" s="2"/>
      <c r="K12" s="2"/>
      <c r="L12" s="2"/>
      <c r="M12" s="2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spans="1:1023" ht="16.5" customHeight="1">
      <c r="B13" s="16" t="s">
        <v>13</v>
      </c>
      <c r="C13" s="21" t="s">
        <v>92</v>
      </c>
      <c r="D13" s="6">
        <v>0.08</v>
      </c>
      <c r="E13" s="28" t="s">
        <v>116</v>
      </c>
      <c r="F13" s="2">
        <f>Rho0/Rho0</f>
        <v>1</v>
      </c>
      <c r="G13" s="2" t="s">
        <v>10</v>
      </c>
      <c r="H13" s="2"/>
      <c r="I13" s="2"/>
      <c r="J13" s="2"/>
      <c r="K13" s="2"/>
      <c r="L13" s="2"/>
      <c r="M13" s="2"/>
    </row>
    <row r="14" spans="1:1023" ht="16.5" customHeight="1">
      <c r="B14" s="16" t="s">
        <v>14</v>
      </c>
      <c r="C14" s="21" t="s">
        <v>93</v>
      </c>
      <c r="D14" s="6">
        <f>1/1000</f>
        <v>1E-3</v>
      </c>
      <c r="E14" s="28" t="s">
        <v>15</v>
      </c>
      <c r="F14" s="2">
        <f>dp/dp</f>
        <v>1</v>
      </c>
      <c r="G14" s="2" t="s">
        <v>16</v>
      </c>
      <c r="H14" s="2"/>
      <c r="I14" s="2"/>
      <c r="J14" s="2"/>
      <c r="K14" s="2"/>
      <c r="L14" s="2"/>
      <c r="M14" s="2"/>
    </row>
    <row r="15" spans="1:1023" ht="16.5" customHeight="1">
      <c r="B15" s="16" t="s">
        <v>17</v>
      </c>
      <c r="C15" s="21" t="s">
        <v>18</v>
      </c>
      <c r="D15" s="6">
        <v>2.5000000000000001E-2</v>
      </c>
      <c r="E15" s="28" t="s">
        <v>15</v>
      </c>
      <c r="F15" s="2">
        <f>xlim/dp</f>
        <v>25</v>
      </c>
      <c r="G15" s="8"/>
      <c r="H15" s="2"/>
      <c r="K15" s="2"/>
      <c r="L15" s="2"/>
      <c r="M15" s="2"/>
      <c r="O15" s="2"/>
    </row>
    <row r="16" spans="1:1023" ht="16.5" customHeight="1">
      <c r="B16" s="16" t="s">
        <v>19</v>
      </c>
      <c r="C16" s="21" t="s">
        <v>20</v>
      </c>
      <c r="D16" s="6">
        <v>1.4999999999999999E-2</v>
      </c>
      <c r="E16" s="28" t="s">
        <v>15</v>
      </c>
      <c r="F16" s="2">
        <f>ylim/dp</f>
        <v>15</v>
      </c>
      <c r="G16" s="8"/>
      <c r="H16" s="2"/>
      <c r="K16" s="2"/>
      <c r="L16" s="2"/>
      <c r="M16" s="2"/>
      <c r="O16" s="2"/>
    </row>
    <row r="17" spans="1:1023" ht="16.5" customHeight="1">
      <c r="A17" s="5"/>
      <c r="B17" s="16" t="s">
        <v>21</v>
      </c>
      <c r="C17" s="21" t="s">
        <v>22</v>
      </c>
      <c r="D17" s="6">
        <v>9.4514699999999993E-2</v>
      </c>
      <c r="E17" s="31" t="s">
        <v>15</v>
      </c>
      <c r="F17" s="6">
        <f>zlim/dp</f>
        <v>94.514699999999991</v>
      </c>
      <c r="G17" s="8"/>
      <c r="H17" s="5"/>
      <c r="I17" s="5"/>
      <c r="J17" s="5"/>
      <c r="K17" s="2"/>
      <c r="L17" s="2"/>
      <c r="M17" s="2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spans="1:1023" ht="16.5" customHeight="1">
      <c r="A18" s="5"/>
      <c r="B18" s="16" t="s">
        <v>23</v>
      </c>
      <c r="C18" s="21" t="s">
        <v>94</v>
      </c>
      <c r="D18" s="6">
        <v>0.05</v>
      </c>
      <c r="E18" s="31" t="s">
        <v>24</v>
      </c>
      <c r="F18" s="6">
        <f>uD*tD/dp</f>
        <v>1</v>
      </c>
      <c r="G18" s="2" t="s">
        <v>25</v>
      </c>
      <c r="H18" s="5"/>
      <c r="I18" s="5"/>
      <c r="J18" s="5"/>
      <c r="K18" s="2"/>
      <c r="L18" s="2"/>
      <c r="M18" s="2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spans="1:1023" ht="16.5" customHeight="1">
      <c r="A19" s="5"/>
      <c r="B19" s="16" t="s">
        <v>26</v>
      </c>
      <c r="C19" s="21" t="s">
        <v>95</v>
      </c>
      <c r="D19" s="6">
        <f>dp/uD</f>
        <v>0.02</v>
      </c>
      <c r="E19" s="31" t="s">
        <v>27</v>
      </c>
      <c r="F19" s="6">
        <f>tD/tD</f>
        <v>1</v>
      </c>
      <c r="G19" s="2"/>
      <c r="H19" s="2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  <c r="ADI19" s="5"/>
      <c r="ADJ19" s="5"/>
      <c r="ADK19" s="5"/>
      <c r="ADL19" s="5"/>
      <c r="ADM19" s="5"/>
      <c r="ADN19" s="5"/>
      <c r="ADO19" s="5"/>
      <c r="ADP19" s="5"/>
      <c r="ADQ19" s="5"/>
      <c r="ADR19" s="5"/>
      <c r="ADS19" s="5"/>
      <c r="ADT19" s="5"/>
      <c r="ADU19" s="5"/>
      <c r="ADV19" s="5"/>
      <c r="ADW19" s="5"/>
      <c r="ADX19" s="5"/>
      <c r="ADY19" s="5"/>
      <c r="ADZ19" s="5"/>
      <c r="AEA19" s="5"/>
      <c r="AEB19" s="5"/>
      <c r="AEC19" s="5"/>
      <c r="AED19" s="5"/>
      <c r="AEE19" s="5"/>
      <c r="AEF19" s="5"/>
      <c r="AEG19" s="5"/>
      <c r="AEH19" s="5"/>
      <c r="AEI19" s="5"/>
      <c r="AEJ19" s="5"/>
      <c r="AEK19" s="5"/>
      <c r="AEL19" s="5"/>
      <c r="AEM19" s="5"/>
      <c r="AEN19" s="5"/>
      <c r="AEO19" s="5"/>
      <c r="AEP19" s="5"/>
      <c r="AEQ19" s="5"/>
      <c r="AER19" s="5"/>
      <c r="AES19" s="5"/>
      <c r="AET19" s="5"/>
      <c r="AEU19" s="5"/>
      <c r="AEV19" s="5"/>
      <c r="AEW19" s="5"/>
      <c r="AEX19" s="5"/>
      <c r="AEY19" s="5"/>
      <c r="AEZ19" s="5"/>
      <c r="AFA19" s="5"/>
      <c r="AFB19" s="5"/>
      <c r="AFC19" s="5"/>
      <c r="AFD19" s="5"/>
      <c r="AFE19" s="5"/>
      <c r="AFF19" s="5"/>
      <c r="AFG19" s="5"/>
      <c r="AFH19" s="5"/>
      <c r="AFI19" s="5"/>
      <c r="AFJ19" s="5"/>
      <c r="AFK19" s="5"/>
      <c r="AFL19" s="5"/>
      <c r="AFM19" s="5"/>
      <c r="AFN19" s="5"/>
      <c r="AFO19" s="5"/>
      <c r="AFP19" s="5"/>
      <c r="AFQ19" s="5"/>
      <c r="AFR19" s="5"/>
      <c r="AFS19" s="5"/>
      <c r="AFT19" s="5"/>
      <c r="AFU19" s="5"/>
      <c r="AFV19" s="5"/>
      <c r="AFW19" s="5"/>
      <c r="AFX19" s="5"/>
      <c r="AFY19" s="5"/>
      <c r="AFZ19" s="5"/>
      <c r="AGA19" s="5"/>
      <c r="AGB19" s="5"/>
      <c r="AGC19" s="5"/>
      <c r="AGD19" s="5"/>
      <c r="AGE19" s="5"/>
      <c r="AGF19" s="5"/>
      <c r="AGG19" s="5"/>
      <c r="AGH19" s="5"/>
      <c r="AGI19" s="5"/>
      <c r="AGJ19" s="5"/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spans="1:1023" ht="16.5" customHeight="1">
      <c r="A20" s="10"/>
      <c r="B20" s="15" t="s">
        <v>28</v>
      </c>
      <c r="G20" s="2"/>
      <c r="H20" s="2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  <c r="NF20" s="10"/>
      <c r="NG20" s="10"/>
      <c r="NH20" s="10"/>
      <c r="NI20" s="10"/>
      <c r="NJ20" s="10"/>
      <c r="NK20" s="10"/>
      <c r="NL20" s="10"/>
      <c r="NM20" s="10"/>
      <c r="NN20" s="10"/>
      <c r="NO20" s="10"/>
      <c r="NP20" s="10"/>
      <c r="NQ20" s="10"/>
      <c r="NR20" s="10"/>
      <c r="NS20" s="10"/>
      <c r="NT20" s="10"/>
      <c r="NU20" s="10"/>
      <c r="NV20" s="10"/>
      <c r="NW20" s="10"/>
      <c r="NX20" s="10"/>
      <c r="NY20" s="10"/>
      <c r="NZ20" s="10"/>
      <c r="OA20" s="10"/>
      <c r="OB20" s="10"/>
      <c r="OC20" s="10"/>
      <c r="OD20" s="10"/>
      <c r="OE20" s="10"/>
      <c r="OF20" s="10"/>
      <c r="OG20" s="10"/>
      <c r="OH20" s="10"/>
      <c r="OI20" s="10"/>
      <c r="OJ20" s="10"/>
      <c r="OK20" s="10"/>
      <c r="OL20" s="10"/>
      <c r="OM20" s="10"/>
      <c r="ON20" s="10"/>
      <c r="OO20" s="10"/>
      <c r="OP20" s="10"/>
      <c r="OQ20" s="10"/>
      <c r="OR20" s="10"/>
      <c r="OS20" s="10"/>
      <c r="OT20" s="10"/>
      <c r="OU20" s="10"/>
      <c r="OV20" s="10"/>
      <c r="OW20" s="10"/>
      <c r="OX20" s="10"/>
      <c r="OY20" s="10"/>
      <c r="OZ20" s="10"/>
      <c r="PA20" s="10"/>
      <c r="PB20" s="10"/>
      <c r="PC20" s="10"/>
      <c r="PD20" s="10"/>
      <c r="PE20" s="10"/>
      <c r="PF20" s="10"/>
      <c r="PG20" s="10"/>
      <c r="PH20" s="10"/>
      <c r="PI20" s="10"/>
      <c r="PJ20" s="10"/>
      <c r="PK20" s="10"/>
      <c r="PL20" s="10"/>
      <c r="PM20" s="10"/>
      <c r="PN20" s="10"/>
      <c r="PO20" s="10"/>
      <c r="PP20" s="10"/>
      <c r="PQ20" s="10"/>
      <c r="PR20" s="10"/>
      <c r="PS20" s="10"/>
      <c r="PT20" s="10"/>
      <c r="PU20" s="10"/>
      <c r="PV20" s="10"/>
      <c r="PW20" s="10"/>
      <c r="PX20" s="10"/>
      <c r="PY20" s="10"/>
      <c r="PZ20" s="10"/>
      <c r="QA20" s="10"/>
      <c r="QB20" s="10"/>
      <c r="QC20" s="10"/>
      <c r="QD20" s="10"/>
      <c r="QE20" s="10"/>
      <c r="QF20" s="10"/>
      <c r="QG20" s="10"/>
      <c r="QH20" s="10"/>
      <c r="QI20" s="10"/>
      <c r="QJ20" s="10"/>
      <c r="QK20" s="10"/>
      <c r="QL20" s="10"/>
      <c r="QM20" s="10"/>
      <c r="QN20" s="10"/>
      <c r="QO20" s="10"/>
      <c r="QP20" s="10"/>
      <c r="QQ20" s="10"/>
      <c r="QR20" s="10"/>
      <c r="QS20" s="10"/>
      <c r="QT20" s="10"/>
      <c r="QU20" s="10"/>
      <c r="QV20" s="10"/>
      <c r="QW20" s="10"/>
      <c r="QX20" s="10"/>
      <c r="QY20" s="10"/>
      <c r="QZ20" s="10"/>
      <c r="RA20" s="10"/>
      <c r="RB20" s="10"/>
      <c r="RC20" s="10"/>
      <c r="RD20" s="10"/>
      <c r="RE20" s="10"/>
      <c r="RF20" s="10"/>
      <c r="RG20" s="10"/>
      <c r="RH20" s="10"/>
      <c r="RI20" s="10"/>
      <c r="RJ20" s="10"/>
      <c r="RK20" s="10"/>
      <c r="RL20" s="10"/>
      <c r="RM20" s="10"/>
      <c r="RN20" s="10"/>
      <c r="RO20" s="10"/>
      <c r="RP20" s="10"/>
      <c r="RQ20" s="10"/>
      <c r="RR20" s="10"/>
      <c r="RS20" s="10"/>
      <c r="RT20" s="10"/>
      <c r="RU20" s="10"/>
      <c r="RV20" s="10"/>
      <c r="RW20" s="10"/>
      <c r="RX20" s="10"/>
      <c r="RY20" s="10"/>
      <c r="RZ20" s="10"/>
      <c r="SA20" s="10"/>
      <c r="SB20" s="10"/>
      <c r="SC20" s="10"/>
      <c r="SD20" s="10"/>
      <c r="SE20" s="10"/>
      <c r="SF20" s="10"/>
      <c r="SG20" s="10"/>
      <c r="SH20" s="10"/>
      <c r="SI20" s="10"/>
      <c r="SJ20" s="10"/>
      <c r="SK20" s="10"/>
      <c r="SL20" s="10"/>
      <c r="SM20" s="10"/>
      <c r="SN20" s="10"/>
      <c r="SO20" s="10"/>
      <c r="SP20" s="10"/>
      <c r="SQ20" s="10"/>
      <c r="SR20" s="10"/>
      <c r="SS20" s="10"/>
      <c r="ST20" s="10"/>
      <c r="SU20" s="10"/>
      <c r="SV20" s="10"/>
      <c r="SW20" s="10"/>
      <c r="SX20" s="10"/>
      <c r="SY20" s="10"/>
      <c r="SZ20" s="10"/>
      <c r="TA20" s="10"/>
      <c r="TB20" s="10"/>
      <c r="TC20" s="10"/>
      <c r="TD20" s="10"/>
      <c r="TE20" s="10"/>
      <c r="TF20" s="10"/>
      <c r="TG20" s="10"/>
      <c r="TH20" s="10"/>
      <c r="TI20" s="10"/>
      <c r="TJ20" s="10"/>
      <c r="TK20" s="10"/>
      <c r="TL20" s="10"/>
      <c r="TM20" s="10"/>
      <c r="TN20" s="10"/>
      <c r="TO20" s="10"/>
      <c r="TP20" s="10"/>
      <c r="TQ20" s="10"/>
      <c r="TR20" s="10"/>
      <c r="TS20" s="10"/>
      <c r="TT20" s="10"/>
      <c r="TU20" s="10"/>
      <c r="TV20" s="10"/>
      <c r="TW20" s="10"/>
      <c r="TX20" s="10"/>
      <c r="TY20" s="10"/>
      <c r="TZ20" s="10"/>
      <c r="UA20" s="10"/>
      <c r="UB20" s="10"/>
      <c r="UC20" s="10"/>
      <c r="UD20" s="10"/>
      <c r="UE20" s="10"/>
      <c r="UF20" s="10"/>
      <c r="UG20" s="10"/>
      <c r="UH20" s="10"/>
      <c r="UI20" s="10"/>
      <c r="UJ20" s="10"/>
      <c r="UK20" s="10"/>
      <c r="UL20" s="10"/>
      <c r="UM20" s="10"/>
      <c r="UN20" s="10"/>
      <c r="UO20" s="10"/>
      <c r="UP20" s="10"/>
      <c r="UQ20" s="10"/>
      <c r="UR20" s="10"/>
      <c r="US20" s="10"/>
      <c r="UT20" s="10"/>
      <c r="UU20" s="10"/>
      <c r="UV20" s="10"/>
      <c r="UW20" s="10"/>
      <c r="UX20" s="10"/>
      <c r="UY20" s="10"/>
      <c r="UZ20" s="10"/>
      <c r="VA20" s="10"/>
      <c r="VB20" s="10"/>
      <c r="VC20" s="10"/>
      <c r="VD20" s="10"/>
      <c r="VE20" s="10"/>
      <c r="VF20" s="10"/>
      <c r="VG20" s="10"/>
      <c r="VH20" s="10"/>
      <c r="VI20" s="10"/>
      <c r="VJ20" s="10"/>
      <c r="VK20" s="10"/>
      <c r="VL20" s="10"/>
      <c r="VM20" s="10"/>
      <c r="VN20" s="10"/>
      <c r="VO20" s="10"/>
      <c r="VP20" s="10"/>
      <c r="VQ20" s="10"/>
      <c r="VR20" s="10"/>
      <c r="VS20" s="10"/>
      <c r="VT20" s="10"/>
      <c r="VU20" s="10"/>
      <c r="VV20" s="10"/>
      <c r="VW20" s="10"/>
      <c r="VX20" s="10"/>
      <c r="VY20" s="10"/>
      <c r="VZ20" s="10"/>
      <c r="WA20" s="10"/>
      <c r="WB20" s="10"/>
      <c r="WC20" s="10"/>
      <c r="WD20" s="10"/>
      <c r="WE20" s="10"/>
      <c r="WF20" s="10"/>
      <c r="WG20" s="10"/>
      <c r="WH20" s="10"/>
      <c r="WI20" s="10"/>
      <c r="WJ20" s="10"/>
      <c r="WK20" s="10"/>
      <c r="WL20" s="10"/>
      <c r="WM20" s="10"/>
      <c r="WN20" s="10"/>
      <c r="WO20" s="10"/>
      <c r="WP20" s="10"/>
      <c r="WQ20" s="10"/>
      <c r="WR20" s="10"/>
      <c r="WS20" s="10"/>
      <c r="WT20" s="10"/>
      <c r="WU20" s="10"/>
      <c r="WV20" s="10"/>
      <c r="WW20" s="10"/>
      <c r="WX20" s="10"/>
      <c r="WY20" s="10"/>
      <c r="WZ20" s="10"/>
      <c r="XA20" s="10"/>
      <c r="XB20" s="10"/>
      <c r="XC20" s="10"/>
      <c r="XD20" s="10"/>
      <c r="XE20" s="10"/>
      <c r="XF20" s="10"/>
      <c r="XG20" s="10"/>
      <c r="XH20" s="10"/>
      <c r="XI20" s="10"/>
      <c r="XJ20" s="10"/>
      <c r="XK20" s="10"/>
      <c r="XL20" s="10"/>
      <c r="XM20" s="10"/>
      <c r="XN20" s="10"/>
      <c r="XO20" s="10"/>
      <c r="XP20" s="10"/>
      <c r="XQ20" s="10"/>
      <c r="XR20" s="10"/>
      <c r="XS20" s="10"/>
      <c r="XT20" s="10"/>
      <c r="XU20" s="10"/>
      <c r="XV20" s="10"/>
      <c r="XW20" s="10"/>
      <c r="XX20" s="10"/>
      <c r="XY20" s="10"/>
      <c r="XZ20" s="10"/>
      <c r="YA20" s="10"/>
      <c r="YB20" s="10"/>
      <c r="YC20" s="10"/>
      <c r="YD20" s="10"/>
      <c r="YE20" s="10"/>
      <c r="YF20" s="10"/>
      <c r="YG20" s="10"/>
      <c r="YH20" s="10"/>
      <c r="YI20" s="10"/>
      <c r="YJ20" s="10"/>
      <c r="YK20" s="10"/>
      <c r="YL20" s="10"/>
      <c r="YM20" s="10"/>
      <c r="YN20" s="10"/>
      <c r="YO20" s="10"/>
      <c r="YP20" s="10"/>
      <c r="YQ20" s="10"/>
      <c r="YR20" s="10"/>
      <c r="YS20" s="10"/>
      <c r="YT20" s="10"/>
      <c r="YU20" s="10"/>
      <c r="YV20" s="10"/>
      <c r="YW20" s="10"/>
      <c r="YX20" s="10"/>
      <c r="YY20" s="10"/>
      <c r="YZ20" s="10"/>
      <c r="ZA20" s="10"/>
      <c r="ZB20" s="10"/>
      <c r="ZC20" s="10"/>
      <c r="ZD20" s="10"/>
      <c r="ZE20" s="10"/>
      <c r="ZF20" s="10"/>
      <c r="ZG20" s="10"/>
      <c r="ZH20" s="10"/>
      <c r="ZI20" s="10"/>
      <c r="ZJ20" s="10"/>
      <c r="ZK20" s="10"/>
      <c r="ZL20" s="10"/>
      <c r="ZM20" s="10"/>
      <c r="ZN20" s="10"/>
      <c r="ZO20" s="10"/>
      <c r="ZP20" s="10"/>
      <c r="ZQ20" s="10"/>
      <c r="ZR20" s="10"/>
      <c r="ZS20" s="10"/>
      <c r="ZT20" s="10"/>
      <c r="ZU20" s="10"/>
      <c r="ZV20" s="10"/>
      <c r="ZW20" s="10"/>
      <c r="ZX20" s="10"/>
      <c r="ZY20" s="10"/>
      <c r="ZZ20" s="10"/>
      <c r="AAA20" s="10"/>
      <c r="AAB20" s="10"/>
      <c r="AAC20" s="10"/>
      <c r="AAD20" s="10"/>
      <c r="AAE20" s="10"/>
      <c r="AAF20" s="10"/>
      <c r="AAG20" s="10"/>
      <c r="AAH20" s="10"/>
      <c r="AAI20" s="10"/>
      <c r="AAJ20" s="10"/>
      <c r="AAK20" s="10"/>
      <c r="AAL20" s="10"/>
      <c r="AAM20" s="10"/>
      <c r="AAN20" s="10"/>
      <c r="AAO20" s="10"/>
      <c r="AAP20" s="10"/>
      <c r="AAQ20" s="10"/>
      <c r="AAR20" s="10"/>
      <c r="AAS20" s="10"/>
      <c r="AAT20" s="10"/>
      <c r="AAU20" s="10"/>
      <c r="AAV20" s="10"/>
      <c r="AAW20" s="10"/>
      <c r="AAX20" s="10"/>
      <c r="AAY20" s="10"/>
      <c r="AAZ20" s="10"/>
      <c r="ABA20" s="10"/>
      <c r="ABB20" s="10"/>
      <c r="ABC20" s="10"/>
      <c r="ABD20" s="10"/>
      <c r="ABE20" s="10"/>
      <c r="ABF20" s="10"/>
      <c r="ABG20" s="10"/>
      <c r="ABH20" s="10"/>
      <c r="ABI20" s="10"/>
      <c r="ABJ20" s="10"/>
      <c r="ABK20" s="10"/>
      <c r="ABL20" s="10"/>
      <c r="ABM20" s="10"/>
      <c r="ABN20" s="10"/>
      <c r="ABO20" s="10"/>
      <c r="ABP20" s="10"/>
      <c r="ABQ20" s="10"/>
      <c r="ABR20" s="10"/>
      <c r="ABS20" s="10"/>
      <c r="ABT20" s="10"/>
      <c r="ABU20" s="10"/>
      <c r="ABV20" s="10"/>
      <c r="ABW20" s="10"/>
      <c r="ABX20" s="10"/>
      <c r="ABY20" s="10"/>
      <c r="ABZ20" s="10"/>
      <c r="ACA20" s="10"/>
      <c r="ACB20" s="10"/>
      <c r="ACC20" s="10"/>
      <c r="ACD20" s="10"/>
      <c r="ACE20" s="10"/>
      <c r="ACF20" s="10"/>
      <c r="ACG20" s="10"/>
      <c r="ACH20" s="10"/>
      <c r="ACI20" s="10"/>
      <c r="ACJ20" s="10"/>
      <c r="ACK20" s="10"/>
      <c r="ACL20" s="10"/>
      <c r="ACM20" s="10"/>
      <c r="ACN20" s="10"/>
      <c r="ACO20" s="10"/>
      <c r="ACP20" s="10"/>
      <c r="ACQ20" s="10"/>
      <c r="ACR20" s="10"/>
      <c r="ACS20" s="10"/>
      <c r="ACT20" s="10"/>
      <c r="ACU20" s="10"/>
      <c r="ACV20" s="10"/>
      <c r="ACW20" s="10"/>
      <c r="ACX20" s="10"/>
      <c r="ACY20" s="10"/>
      <c r="ACZ20" s="10"/>
      <c r="ADA20" s="10"/>
      <c r="ADB20" s="10"/>
      <c r="ADC20" s="10"/>
      <c r="ADD20" s="10"/>
      <c r="ADE20" s="10"/>
      <c r="ADF20" s="10"/>
      <c r="ADG20" s="10"/>
      <c r="ADH20" s="10"/>
      <c r="ADI20" s="10"/>
      <c r="ADJ20" s="10"/>
      <c r="ADK20" s="10"/>
      <c r="ADL20" s="10"/>
      <c r="ADM20" s="10"/>
      <c r="ADN20" s="10"/>
      <c r="ADO20" s="10"/>
      <c r="ADP20" s="10"/>
      <c r="ADQ20" s="10"/>
      <c r="ADR20" s="10"/>
      <c r="ADS20" s="10"/>
      <c r="ADT20" s="10"/>
      <c r="ADU20" s="10"/>
      <c r="ADV20" s="10"/>
      <c r="ADW20" s="10"/>
      <c r="ADX20" s="10"/>
      <c r="ADY20" s="10"/>
      <c r="ADZ20" s="10"/>
      <c r="AEA20" s="10"/>
      <c r="AEB20" s="10"/>
      <c r="AEC20" s="10"/>
      <c r="AED20" s="10"/>
      <c r="AEE20" s="10"/>
      <c r="AEF20" s="10"/>
      <c r="AEG20" s="10"/>
      <c r="AEH20" s="10"/>
      <c r="AEI20" s="10"/>
      <c r="AEJ20" s="10"/>
      <c r="AEK20" s="10"/>
      <c r="AEL20" s="10"/>
      <c r="AEM20" s="10"/>
      <c r="AEN20" s="10"/>
      <c r="AEO20" s="10"/>
      <c r="AEP20" s="10"/>
      <c r="AEQ20" s="10"/>
      <c r="AER20" s="10"/>
      <c r="AES20" s="10"/>
      <c r="AET20" s="10"/>
      <c r="AEU20" s="10"/>
      <c r="AEV20" s="10"/>
      <c r="AEW20" s="10"/>
      <c r="AEX20" s="10"/>
      <c r="AEY20" s="10"/>
      <c r="AEZ20" s="10"/>
      <c r="AFA20" s="10"/>
      <c r="AFB20" s="10"/>
      <c r="AFC20" s="10"/>
      <c r="AFD20" s="10"/>
      <c r="AFE20" s="10"/>
      <c r="AFF20" s="10"/>
      <c r="AFG20" s="10"/>
      <c r="AFH20" s="10"/>
      <c r="AFI20" s="10"/>
      <c r="AFJ20" s="10"/>
      <c r="AFK20" s="10"/>
      <c r="AFL20" s="10"/>
      <c r="AFM20" s="10"/>
      <c r="AFN20" s="10"/>
      <c r="AFO20" s="10"/>
      <c r="AFP20" s="10"/>
      <c r="AFQ20" s="10"/>
      <c r="AFR20" s="10"/>
      <c r="AFS20" s="10"/>
      <c r="AFT20" s="10"/>
      <c r="AFU20" s="10"/>
      <c r="AFV20" s="10"/>
      <c r="AFW20" s="10"/>
      <c r="AFX20" s="10"/>
      <c r="AFY20" s="10"/>
      <c r="AFZ20" s="10"/>
      <c r="AGA20" s="10"/>
      <c r="AGB20" s="10"/>
      <c r="AGC20" s="10"/>
      <c r="AGD20" s="10"/>
      <c r="AGE20" s="10"/>
      <c r="AGF20" s="10"/>
      <c r="AGG20" s="10"/>
      <c r="AGH20" s="10"/>
      <c r="AGI20" s="10"/>
      <c r="AGJ20" s="10"/>
      <c r="AGK20" s="10"/>
      <c r="AGL20" s="10"/>
      <c r="AGM20" s="10"/>
      <c r="AGN20" s="10"/>
      <c r="AGO20" s="10"/>
      <c r="AGP20" s="10"/>
      <c r="AGQ20" s="10"/>
      <c r="AGR20" s="10"/>
      <c r="AGS20" s="10"/>
      <c r="AGT20" s="10"/>
      <c r="AGU20" s="10"/>
      <c r="AGV20" s="10"/>
      <c r="AGW20" s="10"/>
      <c r="AGX20" s="10"/>
      <c r="AGY20" s="10"/>
      <c r="AGZ20" s="10"/>
      <c r="AHA20" s="10"/>
      <c r="AHB20" s="10"/>
      <c r="AHC20" s="10"/>
      <c r="AHD20" s="10"/>
      <c r="AHE20" s="10"/>
      <c r="AHF20" s="10"/>
      <c r="AHG20" s="10"/>
      <c r="AHH20" s="10"/>
      <c r="AHI20" s="10"/>
      <c r="AHJ20" s="10"/>
      <c r="AHK20" s="10"/>
      <c r="AHL20" s="10"/>
      <c r="AHM20" s="10"/>
      <c r="AHN20" s="10"/>
      <c r="AHO20" s="10"/>
      <c r="AHP20" s="10"/>
      <c r="AHQ20" s="10"/>
      <c r="AHR20" s="10"/>
      <c r="AHS20" s="10"/>
      <c r="AHT20" s="10"/>
      <c r="AHU20" s="10"/>
      <c r="AHV20" s="10"/>
      <c r="AHW20" s="10"/>
      <c r="AHX20" s="10"/>
      <c r="AHY20" s="10"/>
      <c r="AHZ20" s="10"/>
      <c r="AIA20" s="10"/>
      <c r="AIB20" s="10"/>
      <c r="AIC20" s="10"/>
      <c r="AID20" s="10"/>
      <c r="AIE20" s="10"/>
      <c r="AIF20" s="10"/>
      <c r="AIG20" s="10"/>
      <c r="AIH20" s="10"/>
      <c r="AII20" s="10"/>
      <c r="AIJ20" s="10"/>
      <c r="AIK20" s="10"/>
      <c r="AIL20" s="10"/>
      <c r="AIM20" s="10"/>
      <c r="AIN20" s="10"/>
      <c r="AIO20" s="10"/>
      <c r="AIP20" s="10"/>
      <c r="AIQ20" s="10"/>
      <c r="AIR20" s="10"/>
      <c r="AIS20" s="10"/>
      <c r="AIT20" s="10"/>
      <c r="AIU20" s="10"/>
      <c r="AIV20" s="10"/>
      <c r="AIW20" s="10"/>
      <c r="AIX20" s="10"/>
      <c r="AIY20" s="10"/>
      <c r="AIZ20" s="10"/>
      <c r="AJA20" s="10"/>
      <c r="AJB20" s="10"/>
      <c r="AJC20" s="10"/>
      <c r="AJD20" s="10"/>
      <c r="AJE20" s="10"/>
      <c r="AJF20" s="10"/>
      <c r="AJG20" s="10"/>
      <c r="AJH20" s="10"/>
      <c r="AJI20" s="10"/>
      <c r="AJJ20" s="10"/>
      <c r="AJK20" s="10"/>
      <c r="AJL20" s="10"/>
      <c r="AJM20" s="10"/>
      <c r="AJN20" s="10"/>
      <c r="AJO20" s="10"/>
      <c r="AJP20" s="10"/>
      <c r="AJQ20" s="10"/>
      <c r="AJR20" s="10"/>
      <c r="AJS20" s="10"/>
      <c r="AJT20" s="10"/>
      <c r="AJU20" s="10"/>
      <c r="AJV20" s="10"/>
      <c r="AJW20" s="10"/>
      <c r="AJX20" s="10"/>
      <c r="AJY20" s="10"/>
      <c r="AJZ20" s="10"/>
      <c r="AKA20" s="10"/>
      <c r="AKB20" s="10"/>
      <c r="AKC20" s="10"/>
      <c r="AKD20" s="10"/>
      <c r="AKE20" s="10"/>
      <c r="AKF20" s="10"/>
      <c r="AKG20" s="10"/>
      <c r="AKH20" s="10"/>
      <c r="AKI20" s="10"/>
      <c r="AKJ20" s="10"/>
      <c r="AKK20" s="10"/>
      <c r="AKL20" s="10"/>
      <c r="AKM20" s="10"/>
      <c r="AKN20" s="10"/>
      <c r="AKO20" s="10"/>
      <c r="AKP20" s="10"/>
      <c r="AKQ20" s="10"/>
      <c r="AKR20" s="10"/>
      <c r="AKS20" s="10"/>
      <c r="AKT20" s="10"/>
      <c r="AKU20" s="10"/>
      <c r="AKV20" s="10"/>
      <c r="AKW20" s="10"/>
      <c r="AKX20" s="10"/>
      <c r="AKY20" s="10"/>
      <c r="AKZ20" s="10"/>
      <c r="ALA20" s="10"/>
      <c r="ALB20" s="10"/>
      <c r="ALC20" s="10"/>
      <c r="ALD20" s="10"/>
      <c r="ALE20" s="10"/>
      <c r="ALF20" s="10"/>
      <c r="ALG20" s="10"/>
      <c r="ALH20" s="10"/>
      <c r="ALI20" s="10"/>
      <c r="ALJ20" s="10"/>
      <c r="ALK20" s="10"/>
      <c r="ALL20" s="10"/>
      <c r="ALM20" s="10"/>
      <c r="ALN20" s="10"/>
      <c r="ALO20" s="10"/>
      <c r="ALP20" s="10"/>
      <c r="ALQ20" s="10"/>
      <c r="ALR20" s="10"/>
      <c r="ALS20" s="10"/>
      <c r="ALT20" s="10"/>
      <c r="ALU20" s="10"/>
      <c r="ALV20" s="10"/>
      <c r="ALW20" s="10"/>
      <c r="ALX20" s="10"/>
      <c r="ALY20" s="10"/>
      <c r="ALZ20" s="10"/>
      <c r="AMA20" s="10"/>
      <c r="AMB20" s="10"/>
      <c r="AMC20" s="10"/>
      <c r="AMD20" s="10"/>
      <c r="AME20" s="10"/>
      <c r="AMF20" s="10"/>
      <c r="AMG20" s="10"/>
      <c r="AMH20" s="10"/>
      <c r="AMI20" s="10"/>
    </row>
    <row r="21" spans="1:1023" ht="16.5" customHeight="1">
      <c r="B21" s="14" t="s">
        <v>29</v>
      </c>
      <c r="C21" s="22" t="s">
        <v>30</v>
      </c>
      <c r="D21" s="4"/>
      <c r="E21" s="32"/>
      <c r="F21" s="4">
        <f>xstar*res+1</f>
        <v>126</v>
      </c>
      <c r="G21" s="2" t="s">
        <v>31</v>
      </c>
      <c r="H21" s="2"/>
      <c r="J21" s="2"/>
      <c r="K21" s="2"/>
      <c r="L21" s="2"/>
      <c r="M21" s="2"/>
    </row>
    <row r="22" spans="1:1023" ht="16.5" customHeight="1">
      <c r="B22" s="14" t="s">
        <v>32</v>
      </c>
      <c r="C22" s="22" t="s">
        <v>33</v>
      </c>
      <c r="D22" s="4"/>
      <c r="E22" s="32"/>
      <c r="F22" s="4">
        <f>ystar*res+1</f>
        <v>76</v>
      </c>
      <c r="G22" s="2" t="s">
        <v>34</v>
      </c>
      <c r="H22" s="2"/>
      <c r="K22" s="2"/>
      <c r="L22" s="2"/>
      <c r="M22" s="2"/>
      <c r="O22" s="2"/>
      <c r="P22" s="2"/>
    </row>
    <row r="23" spans="1:1023" ht="16.5" customHeight="1">
      <c r="B23" s="14" t="s">
        <v>35</v>
      </c>
      <c r="C23" s="22" t="s">
        <v>36</v>
      </c>
      <c r="D23" s="4"/>
      <c r="E23" s="32"/>
      <c r="F23" s="4">
        <f>zstar*res+1</f>
        <v>473.57349999999997</v>
      </c>
      <c r="G23" s="2" t="s">
        <v>37</v>
      </c>
      <c r="H23" s="2"/>
      <c r="K23" s="2"/>
      <c r="L23" s="2"/>
      <c r="M23" s="2"/>
      <c r="O23" s="2"/>
      <c r="P23" s="2"/>
    </row>
    <row r="24" spans="1:1023" ht="16.5" customHeight="1">
      <c r="B24" s="14" t="s">
        <v>118</v>
      </c>
      <c r="C24" s="22"/>
      <c r="D24" s="4"/>
      <c r="E24" s="32"/>
      <c r="F24" s="37">
        <f>Nx*Ny*Nz</f>
        <v>4534939.8360000001</v>
      </c>
      <c r="G24" s="2"/>
      <c r="H24" s="2"/>
      <c r="K24" s="2"/>
      <c r="L24" s="2"/>
      <c r="M24" s="2"/>
      <c r="O24" s="2"/>
      <c r="P24" s="2"/>
    </row>
    <row r="25" spans="1:1023" ht="16.5" customHeight="1">
      <c r="A25" s="5"/>
      <c r="B25" s="14" t="s">
        <v>38</v>
      </c>
      <c r="C25" s="22" t="s">
        <v>96</v>
      </c>
      <c r="D25" s="4"/>
      <c r="E25" s="32"/>
      <c r="F25" s="4">
        <f>dt/dx</f>
        <v>5.0000000000000001E-3</v>
      </c>
      <c r="G25" s="2" t="s">
        <v>109</v>
      </c>
      <c r="H25" s="2"/>
      <c r="I25" s="5"/>
      <c r="J25" s="2"/>
      <c r="K25" s="2"/>
      <c r="L25" s="2"/>
      <c r="M25" s="2"/>
      <c r="N25" s="5"/>
      <c r="O25" s="2"/>
      <c r="P25" s="2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spans="1:1023" ht="16.5" customHeight="1">
      <c r="B26" s="17" t="s">
        <v>91</v>
      </c>
      <c r="C26" s="23" t="s">
        <v>39</v>
      </c>
      <c r="D26" s="9"/>
      <c r="E26" s="33"/>
      <c r="F26" s="9">
        <v>5</v>
      </c>
      <c r="G26" s="2" t="s">
        <v>40</v>
      </c>
      <c r="H26" s="2"/>
      <c r="K26" s="2"/>
      <c r="L26" s="2"/>
      <c r="M26" s="2"/>
    </row>
    <row r="27" spans="1:1023" ht="16.5" customHeight="1">
      <c r="G27" s="2"/>
      <c r="H27" s="2"/>
      <c r="J27" s="2"/>
      <c r="K27" s="2"/>
      <c r="L27" s="2"/>
      <c r="M27" s="2"/>
    </row>
    <row r="28" spans="1:1023" ht="16.5" customHeight="1">
      <c r="B28" s="15" t="s">
        <v>41</v>
      </c>
      <c r="G28" s="2"/>
      <c r="H28" s="2"/>
      <c r="K28" s="2"/>
      <c r="L28" s="2"/>
      <c r="M28" s="2"/>
    </row>
    <row r="29" spans="1:1023" ht="16.5" customHeight="1">
      <c r="B29" s="13" t="s">
        <v>42</v>
      </c>
      <c r="C29" s="20" t="s">
        <v>97</v>
      </c>
      <c r="F29" s="2">
        <f>1/3</f>
        <v>0.33333333333333331</v>
      </c>
      <c r="G29" s="2"/>
      <c r="H29" s="2"/>
      <c r="K29" s="2"/>
      <c r="L29" s="2"/>
      <c r="M29" s="2"/>
    </row>
    <row r="30" spans="1:1023" ht="16.5" customHeight="1">
      <c r="B30" s="13" t="s">
        <v>43</v>
      </c>
      <c r="C30" s="20" t="s">
        <v>97</v>
      </c>
      <c r="F30" s="2">
        <v>0.25</v>
      </c>
      <c r="G30" s="2"/>
      <c r="H30" s="2"/>
      <c r="K30" s="2"/>
      <c r="L30" s="2"/>
      <c r="M30" s="2"/>
    </row>
    <row r="31" spans="1:1023" ht="16.5" customHeight="1">
      <c r="A31" s="5"/>
      <c r="B31" s="17" t="s">
        <v>44</v>
      </c>
      <c r="C31" s="23" t="s">
        <v>45</v>
      </c>
      <c r="D31" s="9"/>
      <c r="E31" s="33"/>
      <c r="F31" s="40">
        <f>1/res</f>
        <v>0.2</v>
      </c>
      <c r="G31" s="2" t="s">
        <v>46</v>
      </c>
      <c r="H31" s="2">
        <f>1/res</f>
        <v>0.2</v>
      </c>
      <c r="I31" s="2"/>
      <c r="J31" s="2"/>
      <c r="K31" s="2"/>
      <c r="L31" s="2"/>
      <c r="M31" s="2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spans="1:1023" ht="16.5" customHeight="1">
      <c r="B32" s="17" t="s">
        <v>47</v>
      </c>
      <c r="C32" s="23" t="s">
        <v>48</v>
      </c>
      <c r="D32" s="9"/>
      <c r="E32" s="33"/>
      <c r="F32" s="40">
        <v>1E-3</v>
      </c>
      <c r="G32" s="3">
        <f>dx^2</f>
        <v>4.0000000000000008E-2</v>
      </c>
      <c r="H32" s="2"/>
      <c r="K32" s="2"/>
      <c r="L32" s="2"/>
      <c r="M32" s="2"/>
      <c r="N32" s="2"/>
      <c r="O32" s="2"/>
      <c r="P32" s="2"/>
    </row>
    <row r="33" spans="1:1023" ht="16.5" customHeight="1">
      <c r="G33" s="2"/>
      <c r="H33" s="2"/>
      <c r="K33" s="2"/>
      <c r="L33" s="2"/>
      <c r="M33" s="2"/>
      <c r="N33" s="2"/>
      <c r="O33" s="2"/>
      <c r="P33" s="2"/>
    </row>
    <row r="34" spans="1:1023" ht="16.5" customHeight="1">
      <c r="A34" s="5"/>
      <c r="B34" s="15" t="s">
        <v>49</v>
      </c>
      <c r="G34" s="2"/>
      <c r="H34" s="2"/>
      <c r="I34" s="2"/>
      <c r="J34" s="2"/>
      <c r="K34" s="2"/>
      <c r="L34" s="2"/>
      <c r="M34" s="2"/>
      <c r="O34" s="2"/>
      <c r="P34" s="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  <c r="MM34" s="5"/>
      <c r="MN34" s="5"/>
      <c r="MO34" s="5"/>
      <c r="MP34" s="5"/>
      <c r="MQ34" s="5"/>
      <c r="MR34" s="5"/>
      <c r="MS34" s="5"/>
      <c r="MT34" s="5"/>
      <c r="MU34" s="5"/>
      <c r="MV34" s="5"/>
      <c r="MW34" s="5"/>
      <c r="MX34" s="5"/>
      <c r="MY34" s="5"/>
      <c r="MZ34" s="5"/>
      <c r="NA34" s="5"/>
      <c r="NB34" s="5"/>
      <c r="NC34" s="5"/>
      <c r="ND34" s="5"/>
      <c r="NE34" s="5"/>
      <c r="NF34" s="5"/>
      <c r="NG34" s="5"/>
      <c r="NH34" s="5"/>
      <c r="NI34" s="5"/>
      <c r="NJ34" s="5"/>
      <c r="NK34" s="5"/>
      <c r="NL34" s="5"/>
      <c r="NM34" s="5"/>
      <c r="NN34" s="5"/>
      <c r="NO34" s="5"/>
      <c r="NP34" s="5"/>
      <c r="NQ34" s="5"/>
      <c r="NR34" s="5"/>
      <c r="NS34" s="5"/>
      <c r="NT34" s="5"/>
      <c r="NU34" s="5"/>
      <c r="NV34" s="5"/>
      <c r="NW34" s="5"/>
      <c r="NX34" s="5"/>
      <c r="NY34" s="5"/>
      <c r="NZ34" s="5"/>
      <c r="OA34" s="5"/>
      <c r="OB34" s="5"/>
      <c r="OC34" s="5"/>
      <c r="OD34" s="5"/>
      <c r="OE34" s="5"/>
      <c r="OF34" s="5"/>
      <c r="OG34" s="5"/>
      <c r="OH34" s="5"/>
      <c r="OI34" s="5"/>
      <c r="OJ34" s="5"/>
      <c r="OK34" s="5"/>
      <c r="OL34" s="5"/>
      <c r="OM34" s="5"/>
      <c r="ON34" s="5"/>
      <c r="OO34" s="5"/>
      <c r="OP34" s="5"/>
      <c r="OQ34" s="5"/>
      <c r="OR34" s="5"/>
      <c r="OS34" s="5"/>
      <c r="OT34" s="5"/>
      <c r="OU34" s="5"/>
      <c r="OV34" s="5"/>
      <c r="OW34" s="5"/>
      <c r="OX34" s="5"/>
      <c r="OY34" s="5"/>
      <c r="OZ34" s="5"/>
      <c r="PA34" s="5"/>
      <c r="PB34" s="5"/>
      <c r="PC34" s="5"/>
      <c r="PD34" s="5"/>
      <c r="PE34" s="5"/>
      <c r="PF34" s="5"/>
      <c r="PG34" s="5"/>
      <c r="PH34" s="5"/>
      <c r="PI34" s="5"/>
      <c r="PJ34" s="5"/>
      <c r="PK34" s="5"/>
      <c r="PL34" s="5"/>
      <c r="PM34" s="5"/>
      <c r="PN34" s="5"/>
      <c r="PO34" s="5"/>
      <c r="PP34" s="5"/>
      <c r="PQ34" s="5"/>
      <c r="PR34" s="5"/>
      <c r="PS34" s="5"/>
      <c r="PT34" s="5"/>
      <c r="PU34" s="5"/>
      <c r="PV34" s="5"/>
      <c r="PW34" s="5"/>
      <c r="PX34" s="5"/>
      <c r="PY34" s="5"/>
      <c r="PZ34" s="5"/>
      <c r="QA34" s="5"/>
      <c r="QB34" s="5"/>
      <c r="QC34" s="5"/>
      <c r="QD34" s="5"/>
      <c r="QE34" s="5"/>
      <c r="QF34" s="5"/>
      <c r="QG34" s="5"/>
      <c r="QH34" s="5"/>
      <c r="QI34" s="5"/>
      <c r="QJ34" s="5"/>
      <c r="QK34" s="5"/>
      <c r="QL34" s="5"/>
      <c r="QM34" s="5"/>
      <c r="QN34" s="5"/>
      <c r="QO34" s="5"/>
      <c r="QP34" s="5"/>
      <c r="QQ34" s="5"/>
      <c r="QR34" s="5"/>
      <c r="QS34" s="5"/>
      <c r="QT34" s="5"/>
      <c r="QU34" s="5"/>
      <c r="QV34" s="5"/>
      <c r="QW34" s="5"/>
      <c r="QX34" s="5"/>
      <c r="QY34" s="5"/>
      <c r="QZ34" s="5"/>
      <c r="RA34" s="5"/>
      <c r="RB34" s="5"/>
      <c r="RC34" s="5"/>
      <c r="RD34" s="5"/>
      <c r="RE34" s="5"/>
      <c r="RF34" s="5"/>
      <c r="RG34" s="5"/>
      <c r="RH34" s="5"/>
      <c r="RI34" s="5"/>
      <c r="RJ34" s="5"/>
      <c r="RK34" s="5"/>
      <c r="RL34" s="5"/>
      <c r="RM34" s="5"/>
      <c r="RN34" s="5"/>
      <c r="RO34" s="5"/>
      <c r="RP34" s="5"/>
      <c r="RQ34" s="5"/>
      <c r="RR34" s="5"/>
      <c r="RS34" s="5"/>
      <c r="RT34" s="5"/>
      <c r="RU34" s="5"/>
      <c r="RV34" s="5"/>
      <c r="RW34" s="5"/>
      <c r="RX34" s="5"/>
      <c r="RY34" s="5"/>
      <c r="RZ34" s="5"/>
      <c r="SA34" s="5"/>
      <c r="SB34" s="5"/>
      <c r="SC34" s="5"/>
      <c r="SD34" s="5"/>
      <c r="SE34" s="5"/>
      <c r="SF34" s="5"/>
      <c r="SG34" s="5"/>
      <c r="SH34" s="5"/>
      <c r="SI34" s="5"/>
      <c r="SJ34" s="5"/>
      <c r="SK34" s="5"/>
      <c r="SL34" s="5"/>
      <c r="SM34" s="5"/>
      <c r="SN34" s="5"/>
      <c r="SO34" s="5"/>
      <c r="SP34" s="5"/>
      <c r="SQ34" s="5"/>
      <c r="SR34" s="5"/>
      <c r="SS34" s="5"/>
      <c r="ST34" s="5"/>
      <c r="SU34" s="5"/>
      <c r="SV34" s="5"/>
      <c r="SW34" s="5"/>
      <c r="SX34" s="5"/>
      <c r="SY34" s="5"/>
      <c r="SZ34" s="5"/>
      <c r="TA34" s="5"/>
      <c r="TB34" s="5"/>
      <c r="TC34" s="5"/>
      <c r="TD34" s="5"/>
      <c r="TE34" s="5"/>
      <c r="TF34" s="5"/>
      <c r="TG34" s="5"/>
      <c r="TH34" s="5"/>
      <c r="TI34" s="5"/>
      <c r="TJ34" s="5"/>
      <c r="TK34" s="5"/>
      <c r="TL34" s="5"/>
      <c r="TM34" s="5"/>
      <c r="TN34" s="5"/>
      <c r="TO34" s="5"/>
      <c r="TP34" s="5"/>
      <c r="TQ34" s="5"/>
      <c r="TR34" s="5"/>
      <c r="TS34" s="5"/>
      <c r="TT34" s="5"/>
      <c r="TU34" s="5"/>
      <c r="TV34" s="5"/>
      <c r="TW34" s="5"/>
      <c r="TX34" s="5"/>
      <c r="TY34" s="5"/>
      <c r="TZ34" s="5"/>
      <c r="UA34" s="5"/>
      <c r="UB34" s="5"/>
      <c r="UC34" s="5"/>
      <c r="UD34" s="5"/>
      <c r="UE34" s="5"/>
      <c r="UF34" s="5"/>
      <c r="UG34" s="5"/>
      <c r="UH34" s="5"/>
      <c r="UI34" s="5"/>
      <c r="UJ34" s="5"/>
      <c r="UK34" s="5"/>
      <c r="UL34" s="5"/>
      <c r="UM34" s="5"/>
      <c r="UN34" s="5"/>
      <c r="UO34" s="5"/>
      <c r="UP34" s="5"/>
      <c r="UQ34" s="5"/>
      <c r="UR34" s="5"/>
      <c r="US34" s="5"/>
      <c r="UT34" s="5"/>
      <c r="UU34" s="5"/>
      <c r="UV34" s="5"/>
      <c r="UW34" s="5"/>
      <c r="UX34" s="5"/>
      <c r="UY34" s="5"/>
      <c r="UZ34" s="5"/>
      <c r="VA34" s="5"/>
      <c r="VB34" s="5"/>
      <c r="VC34" s="5"/>
      <c r="VD34" s="5"/>
      <c r="VE34" s="5"/>
      <c r="VF34" s="5"/>
      <c r="VG34" s="5"/>
      <c r="VH34" s="5"/>
      <c r="VI34" s="5"/>
      <c r="VJ34" s="5"/>
      <c r="VK34" s="5"/>
      <c r="VL34" s="5"/>
      <c r="VM34" s="5"/>
      <c r="VN34" s="5"/>
      <c r="VO34" s="5"/>
      <c r="VP34" s="5"/>
      <c r="VQ34" s="5"/>
      <c r="VR34" s="5"/>
      <c r="VS34" s="5"/>
      <c r="VT34" s="5"/>
      <c r="VU34" s="5"/>
      <c r="VV34" s="5"/>
      <c r="VW34" s="5"/>
      <c r="VX34" s="5"/>
      <c r="VY34" s="5"/>
      <c r="VZ34" s="5"/>
      <c r="WA34" s="5"/>
      <c r="WB34" s="5"/>
      <c r="WC34" s="5"/>
      <c r="WD34" s="5"/>
      <c r="WE34" s="5"/>
      <c r="WF34" s="5"/>
      <c r="WG34" s="5"/>
      <c r="WH34" s="5"/>
      <c r="WI34" s="5"/>
      <c r="WJ34" s="5"/>
      <c r="WK34" s="5"/>
      <c r="WL34" s="5"/>
      <c r="WM34" s="5"/>
      <c r="WN34" s="5"/>
      <c r="WO34" s="5"/>
      <c r="WP34" s="5"/>
      <c r="WQ34" s="5"/>
      <c r="WR34" s="5"/>
      <c r="WS34" s="5"/>
      <c r="WT34" s="5"/>
      <c r="WU34" s="5"/>
      <c r="WV34" s="5"/>
      <c r="WW34" s="5"/>
      <c r="WX34" s="5"/>
      <c r="WY34" s="5"/>
      <c r="WZ34" s="5"/>
      <c r="XA34" s="5"/>
      <c r="XB34" s="5"/>
      <c r="XC34" s="5"/>
      <c r="XD34" s="5"/>
      <c r="XE34" s="5"/>
      <c r="XF34" s="5"/>
      <c r="XG34" s="5"/>
      <c r="XH34" s="5"/>
      <c r="XI34" s="5"/>
      <c r="XJ34" s="5"/>
      <c r="XK34" s="5"/>
      <c r="XL34" s="5"/>
      <c r="XM34" s="5"/>
      <c r="XN34" s="5"/>
      <c r="XO34" s="5"/>
      <c r="XP34" s="5"/>
      <c r="XQ34" s="5"/>
      <c r="XR34" s="5"/>
      <c r="XS34" s="5"/>
      <c r="XT34" s="5"/>
      <c r="XU34" s="5"/>
      <c r="XV34" s="5"/>
      <c r="XW34" s="5"/>
      <c r="XX34" s="5"/>
      <c r="XY34" s="5"/>
      <c r="XZ34" s="5"/>
      <c r="YA34" s="5"/>
      <c r="YB34" s="5"/>
      <c r="YC34" s="5"/>
      <c r="YD34" s="5"/>
      <c r="YE34" s="5"/>
      <c r="YF34" s="5"/>
      <c r="YG34" s="5"/>
      <c r="YH34" s="5"/>
      <c r="YI34" s="5"/>
      <c r="YJ34" s="5"/>
      <c r="YK34" s="5"/>
      <c r="YL34" s="5"/>
      <c r="YM34" s="5"/>
      <c r="YN34" s="5"/>
      <c r="YO34" s="5"/>
      <c r="YP34" s="5"/>
      <c r="YQ34" s="5"/>
      <c r="YR34" s="5"/>
      <c r="YS34" s="5"/>
      <c r="YT34" s="5"/>
      <c r="YU34" s="5"/>
      <c r="YV34" s="5"/>
      <c r="YW34" s="5"/>
      <c r="YX34" s="5"/>
      <c r="YY34" s="5"/>
      <c r="YZ34" s="5"/>
      <c r="ZA34" s="5"/>
      <c r="ZB34" s="5"/>
      <c r="ZC34" s="5"/>
      <c r="ZD34" s="5"/>
      <c r="ZE34" s="5"/>
      <c r="ZF34" s="5"/>
      <c r="ZG34" s="5"/>
      <c r="ZH34" s="5"/>
      <c r="ZI34" s="5"/>
      <c r="ZJ34" s="5"/>
      <c r="ZK34" s="5"/>
      <c r="ZL34" s="5"/>
      <c r="ZM34" s="5"/>
      <c r="ZN34" s="5"/>
      <c r="ZO34" s="5"/>
      <c r="ZP34" s="5"/>
      <c r="ZQ34" s="5"/>
      <c r="ZR34" s="5"/>
      <c r="ZS34" s="5"/>
      <c r="ZT34" s="5"/>
      <c r="ZU34" s="5"/>
      <c r="ZV34" s="5"/>
      <c r="ZW34" s="5"/>
      <c r="ZX34" s="5"/>
      <c r="ZY34" s="5"/>
      <c r="ZZ34" s="5"/>
      <c r="AAA34" s="5"/>
      <c r="AAB34" s="5"/>
      <c r="AAC34" s="5"/>
      <c r="AAD34" s="5"/>
      <c r="AAE34" s="5"/>
      <c r="AAF34" s="5"/>
      <c r="AAG34" s="5"/>
      <c r="AAH34" s="5"/>
      <c r="AAI34" s="5"/>
      <c r="AAJ34" s="5"/>
      <c r="AAK34" s="5"/>
      <c r="AAL34" s="5"/>
      <c r="AAM34" s="5"/>
      <c r="AAN34" s="5"/>
      <c r="AAO34" s="5"/>
      <c r="AAP34" s="5"/>
      <c r="AAQ34" s="5"/>
      <c r="AAR34" s="5"/>
      <c r="AAS34" s="5"/>
      <c r="AAT34" s="5"/>
      <c r="AAU34" s="5"/>
      <c r="AAV34" s="5"/>
      <c r="AAW34" s="5"/>
      <c r="AAX34" s="5"/>
      <c r="AAY34" s="5"/>
      <c r="AAZ34" s="5"/>
      <c r="ABA34" s="5"/>
      <c r="ABB34" s="5"/>
      <c r="ABC34" s="5"/>
      <c r="ABD34" s="5"/>
      <c r="ABE34" s="5"/>
      <c r="ABF34" s="5"/>
      <c r="ABG34" s="5"/>
      <c r="ABH34" s="5"/>
      <c r="ABI34" s="5"/>
      <c r="ABJ34" s="5"/>
      <c r="ABK34" s="5"/>
      <c r="ABL34" s="5"/>
      <c r="ABM34" s="5"/>
      <c r="ABN34" s="5"/>
      <c r="ABO34" s="5"/>
      <c r="ABP34" s="5"/>
      <c r="ABQ34" s="5"/>
      <c r="ABR34" s="5"/>
      <c r="ABS34" s="5"/>
      <c r="ABT34" s="5"/>
      <c r="ABU34" s="5"/>
      <c r="ABV34" s="5"/>
      <c r="ABW34" s="5"/>
      <c r="ABX34" s="5"/>
      <c r="ABY34" s="5"/>
      <c r="ABZ34" s="5"/>
      <c r="ACA34" s="5"/>
      <c r="ACB34" s="5"/>
      <c r="ACC34" s="5"/>
      <c r="ACD34" s="5"/>
      <c r="ACE34" s="5"/>
      <c r="ACF34" s="5"/>
      <c r="ACG34" s="5"/>
      <c r="ACH34" s="5"/>
      <c r="ACI34" s="5"/>
      <c r="ACJ34" s="5"/>
      <c r="ACK34" s="5"/>
      <c r="ACL34" s="5"/>
      <c r="ACM34" s="5"/>
      <c r="ACN34" s="5"/>
      <c r="ACO34" s="5"/>
      <c r="ACP34" s="5"/>
      <c r="ACQ34" s="5"/>
      <c r="ACR34" s="5"/>
      <c r="ACS34" s="5"/>
      <c r="ACT34" s="5"/>
      <c r="ACU34" s="5"/>
      <c r="ACV34" s="5"/>
      <c r="ACW34" s="5"/>
      <c r="ACX34" s="5"/>
      <c r="ACY34" s="5"/>
      <c r="ACZ34" s="5"/>
      <c r="ADA34" s="5"/>
      <c r="ADB34" s="5"/>
      <c r="ADC34" s="5"/>
      <c r="ADD34" s="5"/>
      <c r="ADE34" s="5"/>
      <c r="ADF34" s="5"/>
      <c r="ADG34" s="5"/>
      <c r="ADH34" s="5"/>
      <c r="ADI34" s="5"/>
      <c r="ADJ34" s="5"/>
      <c r="ADK34" s="5"/>
      <c r="ADL34" s="5"/>
      <c r="ADM34" s="5"/>
      <c r="ADN34" s="5"/>
      <c r="ADO34" s="5"/>
      <c r="ADP34" s="5"/>
      <c r="ADQ34" s="5"/>
      <c r="ADR34" s="5"/>
      <c r="ADS34" s="5"/>
      <c r="ADT34" s="5"/>
      <c r="ADU34" s="5"/>
      <c r="ADV34" s="5"/>
      <c r="ADW34" s="5"/>
      <c r="ADX34" s="5"/>
      <c r="ADY34" s="5"/>
      <c r="ADZ34" s="5"/>
      <c r="AEA34" s="5"/>
      <c r="AEB34" s="5"/>
      <c r="AEC34" s="5"/>
      <c r="AED34" s="5"/>
      <c r="AEE34" s="5"/>
      <c r="AEF34" s="5"/>
      <c r="AEG34" s="5"/>
      <c r="AEH34" s="5"/>
      <c r="AEI34" s="5"/>
      <c r="AEJ34" s="5"/>
      <c r="AEK34" s="5"/>
      <c r="AEL34" s="5"/>
      <c r="AEM34" s="5"/>
      <c r="AEN34" s="5"/>
      <c r="AEO34" s="5"/>
      <c r="AEP34" s="5"/>
      <c r="AEQ34" s="5"/>
      <c r="AER34" s="5"/>
      <c r="AES34" s="5"/>
      <c r="AET34" s="5"/>
      <c r="AEU34" s="5"/>
      <c r="AEV34" s="5"/>
      <c r="AEW34" s="5"/>
      <c r="AEX34" s="5"/>
      <c r="AEY34" s="5"/>
      <c r="AEZ34" s="5"/>
      <c r="AFA34" s="5"/>
      <c r="AFB34" s="5"/>
      <c r="AFC34" s="5"/>
      <c r="AFD34" s="5"/>
      <c r="AFE34" s="5"/>
      <c r="AFF34" s="5"/>
      <c r="AFG34" s="5"/>
      <c r="AFH34" s="5"/>
      <c r="AFI34" s="5"/>
      <c r="AFJ34" s="5"/>
      <c r="AFK34" s="5"/>
      <c r="AFL34" s="5"/>
      <c r="AFM34" s="5"/>
      <c r="AFN34" s="5"/>
      <c r="AFO34" s="5"/>
      <c r="AFP34" s="5"/>
      <c r="AFQ34" s="5"/>
      <c r="AFR34" s="5"/>
      <c r="AFS34" s="5"/>
      <c r="AFT34" s="5"/>
      <c r="AFU34" s="5"/>
      <c r="AFV34" s="5"/>
      <c r="AFW34" s="5"/>
      <c r="AFX34" s="5"/>
      <c r="AFY34" s="5"/>
      <c r="AFZ34" s="5"/>
      <c r="AGA34" s="5"/>
      <c r="AGB34" s="5"/>
      <c r="AGC34" s="5"/>
      <c r="AGD34" s="5"/>
      <c r="AGE34" s="5"/>
      <c r="AGF34" s="5"/>
      <c r="AGG34" s="5"/>
      <c r="AGH34" s="5"/>
      <c r="AGI34" s="5"/>
      <c r="AGJ34" s="5"/>
      <c r="AGK34" s="5"/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</row>
    <row r="35" spans="1:1023" ht="16.5" customHeight="1">
      <c r="B35" s="17" t="s">
        <v>50</v>
      </c>
      <c r="C35" s="23" t="s">
        <v>51</v>
      </c>
      <c r="D35" s="9"/>
      <c r="E35" s="33"/>
      <c r="F35" s="9">
        <f>nuD/alphaD</f>
        <v>0.66302328571124913</v>
      </c>
      <c r="G35" s="2" t="s">
        <v>10</v>
      </c>
      <c r="H35" s="2"/>
      <c r="I35" s="2"/>
      <c r="J35" s="2"/>
      <c r="K35" s="2"/>
      <c r="L35" s="2"/>
      <c r="M35" s="2"/>
      <c r="O35" s="2"/>
      <c r="P35" s="2"/>
    </row>
    <row r="36" spans="1:1023" ht="16.5" customHeight="1">
      <c r="B36" s="17" t="s">
        <v>52</v>
      </c>
      <c r="C36" s="23" t="s">
        <v>53</v>
      </c>
      <c r="D36" s="9"/>
      <c r="E36" s="33"/>
      <c r="F36" s="9">
        <f>uD*dp/nuD</f>
        <v>8.4459459459459471E-2</v>
      </c>
      <c r="G36" s="2" t="s">
        <v>10</v>
      </c>
      <c r="J36" s="2"/>
      <c r="K36" s="2"/>
      <c r="L36" s="2"/>
      <c r="M36" s="2"/>
      <c r="O36" s="2"/>
      <c r="P36" s="2"/>
    </row>
    <row r="37" spans="1:1023" ht="16.5" customHeight="1">
      <c r="B37" s="17" t="s">
        <v>89</v>
      </c>
      <c r="C37" s="23" t="s">
        <v>90</v>
      </c>
      <c r="D37" s="9"/>
      <c r="E37" s="33"/>
      <c r="F37" s="9">
        <f>nsRe*Pr</f>
        <v>5.5998588320206863E-2</v>
      </c>
      <c r="G37" s="2"/>
      <c r="J37" s="2"/>
      <c r="K37" s="2"/>
      <c r="L37" s="2"/>
      <c r="M37" s="2"/>
      <c r="O37" s="2"/>
      <c r="P37" s="2"/>
    </row>
    <row r="38" spans="1:1023" ht="16.5" customHeight="1">
      <c r="B38" s="17" t="s">
        <v>8</v>
      </c>
      <c r="C38" s="23" t="s">
        <v>98</v>
      </c>
      <c r="D38" s="9"/>
      <c r="E38" s="33"/>
      <c r="F38" s="9">
        <f>(dt/dx^2)*(1/nsRe)</f>
        <v>0.29599999999999987</v>
      </c>
      <c r="G38" s="2" t="s">
        <v>54</v>
      </c>
      <c r="H38" s="2"/>
      <c r="I38" s="2"/>
      <c r="J38" s="2"/>
      <c r="K38" s="2"/>
      <c r="L38" s="2"/>
      <c r="M38" s="2"/>
      <c r="O38" s="2"/>
      <c r="P38" s="2"/>
    </row>
    <row r="39" spans="1:1023" ht="16.5" customHeight="1">
      <c r="B39" s="17" t="s">
        <v>55</v>
      </c>
      <c r="C39" s="23" t="s">
        <v>99</v>
      </c>
      <c r="D39" s="9"/>
      <c r="E39" s="33"/>
      <c r="F39" s="9">
        <f>nu/latticeC+0.5</f>
        <v>1.3879999999999997</v>
      </c>
      <c r="G39" s="2"/>
      <c r="H39" s="2"/>
      <c r="J39" s="2"/>
      <c r="K39" s="2"/>
      <c r="L39" s="2"/>
      <c r="M39" s="2"/>
      <c r="O39" s="2"/>
      <c r="P39" s="2"/>
    </row>
    <row r="40" spans="1:1023" ht="16.5" customHeight="1">
      <c r="B40" s="18" t="s">
        <v>56</v>
      </c>
      <c r="C40" s="24" t="s">
        <v>100</v>
      </c>
      <c r="D40" s="11"/>
      <c r="E40" s="34"/>
      <c r="F40" s="11">
        <f>1/nstau</f>
        <v>0.72046109510086476</v>
      </c>
      <c r="G40" s="2"/>
      <c r="H40" s="2"/>
      <c r="I40" s="2"/>
      <c r="J40" s="2"/>
      <c r="K40" s="2"/>
      <c r="L40" s="2"/>
      <c r="M40" s="2"/>
      <c r="O40" s="2"/>
      <c r="P40" s="2"/>
    </row>
    <row r="41" spans="1:1023" ht="16.5" customHeight="1">
      <c r="B41" s="17" t="s">
        <v>11</v>
      </c>
      <c r="C41" s="23" t="s">
        <v>101</v>
      </c>
      <c r="D41" s="9"/>
      <c r="E41" s="33"/>
      <c r="F41" s="9">
        <f>(dt/dx^2) * (1/nsPe)</f>
        <v>0.44643982553715283</v>
      </c>
      <c r="G41" s="2"/>
      <c r="H41" s="2"/>
      <c r="J41" s="2"/>
      <c r="K41" s="2"/>
      <c r="L41" s="2"/>
      <c r="M41" s="2"/>
      <c r="O41" s="2"/>
      <c r="P41" s="2"/>
    </row>
    <row r="42" spans="1:1023" ht="16.5" customHeight="1">
      <c r="B42" s="17" t="s">
        <v>57</v>
      </c>
      <c r="C42" s="23" t="s">
        <v>102</v>
      </c>
      <c r="D42" s="9"/>
      <c r="E42" s="33"/>
      <c r="F42" s="9">
        <f>alpha/thermalLatticeC+0.5</f>
        <v>2.2857593021486116</v>
      </c>
      <c r="G42" s="2"/>
      <c r="H42" s="2"/>
      <c r="K42" s="2"/>
      <c r="L42" s="2"/>
      <c r="M42" s="2"/>
      <c r="O42" s="2"/>
      <c r="P42" s="2"/>
    </row>
    <row r="43" spans="1:1023" ht="16.5" customHeight="1">
      <c r="B43" s="18" t="s">
        <v>58</v>
      </c>
      <c r="C43" s="24" t="s">
        <v>103</v>
      </c>
      <c r="D43" s="11"/>
      <c r="E43" s="34"/>
      <c r="F43" s="11">
        <f>1/adtau</f>
        <v>0.43749138374281182</v>
      </c>
      <c r="G43" s="2"/>
      <c r="H43" s="2"/>
      <c r="M43" s="2"/>
      <c r="O43" s="2"/>
      <c r="P43" s="2"/>
    </row>
    <row r="44" spans="1:1023" ht="16.5" customHeight="1">
      <c r="G44" s="2"/>
      <c r="H44" s="2"/>
      <c r="P44" s="2"/>
    </row>
    <row r="45" spans="1:1023" ht="17.25">
      <c r="B45" s="13" t="s">
        <v>59</v>
      </c>
      <c r="G45" s="2"/>
      <c r="H45" s="2"/>
      <c r="P45" s="2"/>
    </row>
    <row r="46" spans="1:1023" ht="16.5" customHeight="1">
      <c r="A46" s="5"/>
      <c r="B46" s="15" t="s">
        <v>60</v>
      </c>
      <c r="G46" s="2"/>
      <c r="H46" s="2"/>
      <c r="I46" s="2"/>
      <c r="J46" s="2"/>
      <c r="K46" s="2"/>
      <c r="L46" s="2"/>
      <c r="M46" s="2"/>
      <c r="O46" s="2"/>
      <c r="P46" s="2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s="5"/>
      <c r="XS46" s="5"/>
      <c r="XT46" s="5"/>
      <c r="XU46" s="5"/>
      <c r="XV46" s="5"/>
      <c r="XW46" s="5"/>
      <c r="XX46" s="5"/>
      <c r="XY46" s="5"/>
      <c r="XZ46" s="5"/>
      <c r="YA46" s="5"/>
      <c r="YB46" s="5"/>
      <c r="YC46" s="5"/>
      <c r="YD46" s="5"/>
      <c r="YE46" s="5"/>
      <c r="YF46" s="5"/>
      <c r="YG46" s="5"/>
      <c r="YH46" s="5"/>
      <c r="YI46" s="5"/>
      <c r="YJ46" s="5"/>
      <c r="YK46" s="5"/>
      <c r="YL46" s="5"/>
      <c r="YM46" s="5"/>
      <c r="YN46" s="5"/>
      <c r="YO46" s="5"/>
      <c r="YP46" s="5"/>
      <c r="YQ46" s="5"/>
      <c r="YR46" s="5"/>
      <c r="YS46" s="5"/>
      <c r="YT46" s="5"/>
      <c r="YU46" s="5"/>
      <c r="YV46" s="5"/>
      <c r="YW46" s="5"/>
      <c r="YX46" s="5"/>
      <c r="YY46" s="5"/>
      <c r="YZ46" s="5"/>
      <c r="ZA46" s="5"/>
      <c r="ZB46" s="5"/>
      <c r="ZC46" s="5"/>
      <c r="ZD46" s="5"/>
      <c r="ZE46" s="5"/>
      <c r="ZF46" s="5"/>
      <c r="ZG46" s="5"/>
      <c r="ZH46" s="5"/>
      <c r="ZI46" s="5"/>
      <c r="ZJ46" s="5"/>
      <c r="ZK46" s="5"/>
      <c r="ZL46" s="5"/>
      <c r="ZM46" s="5"/>
      <c r="ZN46" s="5"/>
      <c r="ZO46" s="5"/>
      <c r="ZP46" s="5"/>
      <c r="ZQ46" s="5"/>
      <c r="ZR46" s="5"/>
      <c r="ZS46" s="5"/>
      <c r="ZT46" s="5"/>
      <c r="ZU46" s="5"/>
      <c r="ZV46" s="5"/>
      <c r="ZW46" s="5"/>
      <c r="ZX46" s="5"/>
      <c r="ZY46" s="5"/>
      <c r="ZZ46" s="5"/>
      <c r="AAA46" s="5"/>
      <c r="AAB46" s="5"/>
      <c r="AAC46" s="5"/>
      <c r="AAD46" s="5"/>
      <c r="AAE46" s="5"/>
      <c r="AAF46" s="5"/>
      <c r="AAG46" s="5"/>
      <c r="AAH46" s="5"/>
      <c r="AAI46" s="5"/>
      <c r="AAJ46" s="5"/>
      <c r="AAK46" s="5"/>
      <c r="AAL46" s="5"/>
      <c r="AAM46" s="5"/>
      <c r="AAN46" s="5"/>
      <c r="AAO46" s="5"/>
      <c r="AAP46" s="5"/>
      <c r="AAQ46" s="5"/>
      <c r="AAR46" s="5"/>
      <c r="AAS46" s="5"/>
      <c r="AAT46" s="5"/>
      <c r="AAU46" s="5"/>
      <c r="AAV46" s="5"/>
      <c r="AAW46" s="5"/>
      <c r="AAX46" s="5"/>
      <c r="AAY46" s="5"/>
      <c r="AAZ46" s="5"/>
      <c r="ABA46" s="5"/>
      <c r="ABB46" s="5"/>
      <c r="ABC46" s="5"/>
      <c r="ABD46" s="5"/>
      <c r="ABE46" s="5"/>
      <c r="ABF46" s="5"/>
      <c r="ABG46" s="5"/>
      <c r="ABH46" s="5"/>
      <c r="ABI46" s="5"/>
      <c r="ABJ46" s="5"/>
      <c r="ABK46" s="5"/>
      <c r="ABL46" s="5"/>
      <c r="ABM46" s="5"/>
      <c r="ABN46" s="5"/>
      <c r="ABO46" s="5"/>
      <c r="ABP46" s="5"/>
      <c r="ABQ46" s="5"/>
      <c r="ABR46" s="5"/>
      <c r="ABS46" s="5"/>
      <c r="ABT46" s="5"/>
      <c r="ABU46" s="5"/>
      <c r="ABV46" s="5"/>
      <c r="ABW46" s="5"/>
      <c r="ABX46" s="5"/>
      <c r="ABY46" s="5"/>
      <c r="ABZ46" s="5"/>
      <c r="ACA46" s="5"/>
      <c r="ACB46" s="5"/>
      <c r="ACC46" s="5"/>
      <c r="ACD46" s="5"/>
      <c r="ACE46" s="5"/>
      <c r="ACF46" s="5"/>
      <c r="ACG46" s="5"/>
      <c r="ACH46" s="5"/>
      <c r="ACI46" s="5"/>
      <c r="ACJ46" s="5"/>
      <c r="ACK46" s="5"/>
      <c r="ACL46" s="5"/>
      <c r="ACM46" s="5"/>
      <c r="ACN46" s="5"/>
      <c r="ACO46" s="5"/>
      <c r="ACP46" s="5"/>
      <c r="ACQ46" s="5"/>
      <c r="ACR46" s="5"/>
      <c r="ACS46" s="5"/>
      <c r="ACT46" s="5"/>
      <c r="ACU46" s="5"/>
      <c r="ACV46" s="5"/>
      <c r="ACW46" s="5"/>
      <c r="ACX46" s="5"/>
      <c r="ACY46" s="5"/>
      <c r="ACZ46" s="5"/>
      <c r="ADA46" s="5"/>
      <c r="ADB46" s="5"/>
      <c r="ADC46" s="5"/>
      <c r="ADD46" s="5"/>
      <c r="ADE46" s="5"/>
      <c r="ADF46" s="5"/>
      <c r="ADG46" s="5"/>
      <c r="ADH46" s="5"/>
      <c r="ADI46" s="5"/>
      <c r="ADJ46" s="5"/>
      <c r="ADK46" s="5"/>
      <c r="ADL46" s="5"/>
      <c r="ADM46" s="5"/>
      <c r="ADN46" s="5"/>
      <c r="ADO46" s="5"/>
      <c r="ADP46" s="5"/>
      <c r="ADQ46" s="5"/>
      <c r="ADR46" s="5"/>
      <c r="ADS46" s="5"/>
      <c r="ADT46" s="5"/>
      <c r="ADU46" s="5"/>
      <c r="ADV46" s="5"/>
      <c r="ADW46" s="5"/>
      <c r="ADX46" s="5"/>
      <c r="ADY46" s="5"/>
      <c r="ADZ46" s="5"/>
      <c r="AEA46" s="5"/>
      <c r="AEB46" s="5"/>
      <c r="AEC46" s="5"/>
      <c r="AED46" s="5"/>
      <c r="AEE46" s="5"/>
      <c r="AEF46" s="5"/>
      <c r="AEG46" s="5"/>
      <c r="AEH46" s="5"/>
      <c r="AEI46" s="5"/>
      <c r="AEJ46" s="5"/>
      <c r="AEK46" s="5"/>
      <c r="AEL46" s="5"/>
      <c r="AEM46" s="5"/>
      <c r="AEN46" s="5"/>
      <c r="AEO46" s="5"/>
      <c r="AEP46" s="5"/>
      <c r="AEQ46" s="5"/>
      <c r="AER46" s="5"/>
      <c r="AES46" s="5"/>
      <c r="AET46" s="5"/>
      <c r="AEU46" s="5"/>
      <c r="AEV46" s="5"/>
      <c r="AEW46" s="5"/>
      <c r="AEX46" s="5"/>
      <c r="AEY46" s="5"/>
      <c r="AEZ46" s="5"/>
      <c r="AFA46" s="5"/>
      <c r="AFB46" s="5"/>
      <c r="AFC46" s="5"/>
      <c r="AFD46" s="5"/>
      <c r="AFE46" s="5"/>
      <c r="AFF46" s="5"/>
      <c r="AFG46" s="5"/>
      <c r="AFH46" s="5"/>
      <c r="AFI46" s="5"/>
      <c r="AFJ46" s="5"/>
      <c r="AFK46" s="5"/>
      <c r="AFL46" s="5"/>
      <c r="AFM46" s="5"/>
      <c r="AFN46" s="5"/>
      <c r="AFO46" s="5"/>
      <c r="AFP46" s="5"/>
      <c r="AFQ46" s="5"/>
      <c r="AFR46" s="5"/>
      <c r="AFS46" s="5"/>
      <c r="AFT46" s="5"/>
      <c r="AFU46" s="5"/>
      <c r="AFV46" s="5"/>
      <c r="AFW46" s="5"/>
      <c r="AFX46" s="5"/>
      <c r="AFY46" s="5"/>
      <c r="AFZ46" s="5"/>
      <c r="AGA46" s="5"/>
      <c r="AGB46" s="5"/>
      <c r="AGC46" s="5"/>
      <c r="AGD46" s="5"/>
      <c r="AGE46" s="5"/>
      <c r="AGF46" s="5"/>
      <c r="AGG46" s="5"/>
      <c r="AGH46" s="5"/>
      <c r="AGI46" s="5"/>
      <c r="AGJ46" s="5"/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</row>
    <row r="47" spans="1:1023" ht="16.5" customHeight="1">
      <c r="A47" s="5"/>
      <c r="B47" s="16" t="s">
        <v>61</v>
      </c>
      <c r="C47" s="20" t="s">
        <v>62</v>
      </c>
      <c r="D47" s="2">
        <f>1.84</f>
        <v>1.84</v>
      </c>
      <c r="E47" s="28" t="s">
        <v>63</v>
      </c>
      <c r="G47" s="2"/>
      <c r="H47" s="2"/>
      <c r="I47" s="2"/>
      <c r="J47" s="2"/>
      <c r="K47" s="2"/>
      <c r="L47" s="2"/>
      <c r="M47" s="2"/>
      <c r="O47" s="2"/>
      <c r="P47" s="2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/>
      <c r="LY47" s="5"/>
      <c r="LZ47" s="5"/>
      <c r="MA47" s="5"/>
      <c r="MB47" s="5"/>
      <c r="MC47" s="5"/>
      <c r="MD47" s="5"/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/>
      <c r="MZ47" s="5"/>
      <c r="NA47" s="5"/>
      <c r="NB47" s="5"/>
      <c r="NC47" s="5"/>
      <c r="ND47" s="5"/>
      <c r="NE47" s="5"/>
      <c r="NF47" s="5"/>
      <c r="NG47" s="5"/>
      <c r="NH47" s="5"/>
      <c r="NI47" s="5"/>
      <c r="NJ47" s="5"/>
      <c r="NK47" s="5"/>
      <c r="NL47" s="5"/>
      <c r="NM47" s="5"/>
      <c r="NN47" s="5"/>
      <c r="NO47" s="5"/>
      <c r="NP47" s="5"/>
      <c r="NQ47" s="5"/>
      <c r="NR47" s="5"/>
      <c r="NS47" s="5"/>
      <c r="NT47" s="5"/>
      <c r="NU47" s="5"/>
      <c r="NV47" s="5"/>
      <c r="NW47" s="5"/>
      <c r="NX47" s="5"/>
      <c r="NY47" s="5"/>
      <c r="NZ47" s="5"/>
      <c r="OA47" s="5"/>
      <c r="OB47" s="5"/>
      <c r="OC47" s="5"/>
      <c r="OD47" s="5"/>
      <c r="OE47" s="5"/>
      <c r="OF47" s="5"/>
      <c r="OG47" s="5"/>
      <c r="OH47" s="5"/>
      <c r="OI47" s="5"/>
      <c r="OJ47" s="5"/>
      <c r="OK47" s="5"/>
      <c r="OL47" s="5"/>
      <c r="OM47" s="5"/>
      <c r="ON47" s="5"/>
      <c r="OO47" s="5"/>
      <c r="OP47" s="5"/>
      <c r="OQ47" s="5"/>
      <c r="OR47" s="5"/>
      <c r="OS47" s="5"/>
      <c r="OT47" s="5"/>
      <c r="OU47" s="5"/>
      <c r="OV47" s="5"/>
      <c r="OW47" s="5"/>
      <c r="OX47" s="5"/>
      <c r="OY47" s="5"/>
      <c r="OZ47" s="5"/>
      <c r="PA47" s="5"/>
      <c r="PB47" s="5"/>
      <c r="PC47" s="5"/>
      <c r="PD47" s="5"/>
      <c r="PE47" s="5"/>
      <c r="PF47" s="5"/>
      <c r="PG47" s="5"/>
      <c r="PH47" s="5"/>
      <c r="PI47" s="5"/>
      <c r="PJ47" s="5"/>
      <c r="PK47" s="5"/>
      <c r="PL47" s="5"/>
      <c r="PM47" s="5"/>
      <c r="PN47" s="5"/>
      <c r="PO47" s="5"/>
      <c r="PP47" s="5"/>
      <c r="PQ47" s="5"/>
      <c r="PR47" s="5"/>
      <c r="PS47" s="5"/>
      <c r="PT47" s="5"/>
      <c r="PU47" s="5"/>
      <c r="PV47" s="5"/>
      <c r="PW47" s="5"/>
      <c r="PX47" s="5"/>
      <c r="PY47" s="5"/>
      <c r="PZ47" s="5"/>
      <c r="QA47" s="5"/>
      <c r="QB47" s="5"/>
      <c r="QC47" s="5"/>
      <c r="QD47" s="5"/>
      <c r="QE47" s="5"/>
      <c r="QF47" s="5"/>
      <c r="QG47" s="5"/>
      <c r="QH47" s="5"/>
      <c r="QI47" s="5"/>
      <c r="QJ47" s="5"/>
      <c r="QK47" s="5"/>
      <c r="QL47" s="5"/>
      <c r="QM47" s="5"/>
      <c r="QN47" s="5"/>
      <c r="QO47" s="5"/>
      <c r="QP47" s="5"/>
      <c r="QQ47" s="5"/>
      <c r="QR47" s="5"/>
      <c r="QS47" s="5"/>
      <c r="QT47" s="5"/>
      <c r="QU47" s="5"/>
      <c r="QV47" s="5"/>
      <c r="QW47" s="5"/>
      <c r="QX47" s="5"/>
      <c r="QY47" s="5"/>
      <c r="QZ47" s="5"/>
      <c r="RA47" s="5"/>
      <c r="RB47" s="5"/>
      <c r="RC47" s="5"/>
      <c r="RD47" s="5"/>
      <c r="RE47" s="5"/>
      <c r="RF47" s="5"/>
      <c r="RG47" s="5"/>
      <c r="RH47" s="5"/>
      <c r="RI47" s="5"/>
      <c r="RJ47" s="5"/>
      <c r="RK47" s="5"/>
      <c r="RL47" s="5"/>
      <c r="RM47" s="5"/>
      <c r="RN47" s="5"/>
      <c r="RO47" s="5"/>
      <c r="RP47" s="5"/>
      <c r="RQ47" s="5"/>
      <c r="RR47" s="5"/>
      <c r="RS47" s="5"/>
      <c r="RT47" s="5"/>
      <c r="RU47" s="5"/>
      <c r="RV47" s="5"/>
      <c r="RW47" s="5"/>
      <c r="RX47" s="5"/>
      <c r="RY47" s="5"/>
      <c r="RZ47" s="5"/>
      <c r="SA47" s="5"/>
      <c r="SB47" s="5"/>
      <c r="SC47" s="5"/>
      <c r="SD47" s="5"/>
      <c r="SE47" s="5"/>
      <c r="SF47" s="5"/>
      <c r="SG47" s="5"/>
      <c r="SH47" s="5"/>
      <c r="SI47" s="5"/>
      <c r="SJ47" s="5"/>
      <c r="SK47" s="5"/>
      <c r="SL47" s="5"/>
      <c r="SM47" s="5"/>
      <c r="SN47" s="5"/>
      <c r="SO47" s="5"/>
      <c r="SP47" s="5"/>
      <c r="SQ47" s="5"/>
      <c r="SR47" s="5"/>
      <c r="SS47" s="5"/>
      <c r="ST47" s="5"/>
      <c r="SU47" s="5"/>
      <c r="SV47" s="5"/>
      <c r="SW47" s="5"/>
      <c r="SX47" s="5"/>
      <c r="SY47" s="5"/>
      <c r="SZ47" s="5"/>
      <c r="TA47" s="5"/>
      <c r="TB47" s="5"/>
      <c r="TC47" s="5"/>
      <c r="TD47" s="5"/>
      <c r="TE47" s="5"/>
      <c r="TF47" s="5"/>
      <c r="TG47" s="5"/>
      <c r="TH47" s="5"/>
      <c r="TI47" s="5"/>
      <c r="TJ47" s="5"/>
      <c r="TK47" s="5"/>
      <c r="TL47" s="5"/>
      <c r="TM47" s="5"/>
      <c r="TN47" s="5"/>
      <c r="TO47" s="5"/>
      <c r="TP47" s="5"/>
      <c r="TQ47" s="5"/>
      <c r="TR47" s="5"/>
      <c r="TS47" s="5"/>
      <c r="TT47" s="5"/>
      <c r="TU47" s="5"/>
      <c r="TV47" s="5"/>
      <c r="TW47" s="5"/>
      <c r="TX47" s="5"/>
      <c r="TY47" s="5"/>
      <c r="TZ47" s="5"/>
      <c r="UA47" s="5"/>
      <c r="UB47" s="5"/>
      <c r="UC47" s="5"/>
      <c r="UD47" s="5"/>
      <c r="UE47" s="5"/>
      <c r="UF47" s="5"/>
      <c r="UG47" s="5"/>
      <c r="UH47" s="5"/>
      <c r="UI47" s="5"/>
      <c r="UJ47" s="5"/>
      <c r="UK47" s="5"/>
      <c r="UL47" s="5"/>
      <c r="UM47" s="5"/>
      <c r="UN47" s="5"/>
      <c r="UO47" s="5"/>
      <c r="UP47" s="5"/>
      <c r="UQ47" s="5"/>
      <c r="UR47" s="5"/>
      <c r="US47" s="5"/>
      <c r="UT47" s="5"/>
      <c r="UU47" s="5"/>
      <c r="UV47" s="5"/>
      <c r="UW47" s="5"/>
      <c r="UX47" s="5"/>
      <c r="UY47" s="5"/>
      <c r="UZ47" s="5"/>
      <c r="VA47" s="5"/>
      <c r="VB47" s="5"/>
      <c r="VC47" s="5"/>
      <c r="VD47" s="5"/>
      <c r="VE47" s="5"/>
      <c r="VF47" s="5"/>
      <c r="VG47" s="5"/>
      <c r="VH47" s="5"/>
      <c r="VI47" s="5"/>
      <c r="VJ47" s="5"/>
      <c r="VK47" s="5"/>
      <c r="VL47" s="5"/>
      <c r="VM47" s="5"/>
      <c r="VN47" s="5"/>
      <c r="VO47" s="5"/>
      <c r="VP47" s="5"/>
      <c r="VQ47" s="5"/>
      <c r="VR47" s="5"/>
      <c r="VS47" s="5"/>
      <c r="VT47" s="5"/>
      <c r="VU47" s="5"/>
      <c r="VV47" s="5"/>
      <c r="VW47" s="5"/>
      <c r="VX47" s="5"/>
      <c r="VY47" s="5"/>
      <c r="VZ47" s="5"/>
      <c r="WA47" s="5"/>
      <c r="WB47" s="5"/>
      <c r="WC47" s="5"/>
      <c r="WD47" s="5"/>
      <c r="WE47" s="5"/>
      <c r="WF47" s="5"/>
      <c r="WG47" s="5"/>
      <c r="WH47" s="5"/>
      <c r="WI47" s="5"/>
      <c r="WJ47" s="5"/>
      <c r="WK47" s="5"/>
      <c r="WL47" s="5"/>
      <c r="WM47" s="5"/>
      <c r="WN47" s="5"/>
      <c r="WO47" s="5"/>
      <c r="WP47" s="5"/>
      <c r="WQ47" s="5"/>
      <c r="WR47" s="5"/>
      <c r="WS47" s="5"/>
      <c r="WT47" s="5"/>
      <c r="WU47" s="5"/>
      <c r="WV47" s="5"/>
      <c r="WW47" s="5"/>
      <c r="WX47" s="5"/>
      <c r="WY47" s="5"/>
      <c r="WZ47" s="5"/>
      <c r="XA47" s="5"/>
      <c r="XB47" s="5"/>
      <c r="XC47" s="5"/>
      <c r="XD47" s="5"/>
      <c r="XE47" s="5"/>
      <c r="XF47" s="5"/>
      <c r="XG47" s="5"/>
      <c r="XH47" s="5"/>
      <c r="XI47" s="5"/>
      <c r="XJ47" s="5"/>
      <c r="XK47" s="5"/>
      <c r="XL47" s="5"/>
      <c r="XM47" s="5"/>
      <c r="XN47" s="5"/>
      <c r="XO47" s="5"/>
      <c r="XP47" s="5"/>
      <c r="XQ47" s="5"/>
      <c r="XR47" s="5"/>
      <c r="XS47" s="5"/>
      <c r="XT47" s="5"/>
      <c r="XU47" s="5"/>
      <c r="XV47" s="5"/>
      <c r="XW47" s="5"/>
      <c r="XX47" s="5"/>
      <c r="XY47" s="5"/>
      <c r="XZ47" s="5"/>
      <c r="YA47" s="5"/>
      <c r="YB47" s="5"/>
      <c r="YC47" s="5"/>
      <c r="YD47" s="5"/>
      <c r="YE47" s="5"/>
      <c r="YF47" s="5"/>
      <c r="YG47" s="5"/>
      <c r="YH47" s="5"/>
      <c r="YI47" s="5"/>
      <c r="YJ47" s="5"/>
      <c r="YK47" s="5"/>
      <c r="YL47" s="5"/>
      <c r="YM47" s="5"/>
      <c r="YN47" s="5"/>
      <c r="YO47" s="5"/>
      <c r="YP47" s="5"/>
      <c r="YQ47" s="5"/>
      <c r="YR47" s="5"/>
      <c r="YS47" s="5"/>
      <c r="YT47" s="5"/>
      <c r="YU47" s="5"/>
      <c r="YV47" s="5"/>
      <c r="YW47" s="5"/>
      <c r="YX47" s="5"/>
      <c r="YY47" s="5"/>
      <c r="YZ47" s="5"/>
      <c r="ZA47" s="5"/>
      <c r="ZB47" s="5"/>
      <c r="ZC47" s="5"/>
      <c r="ZD47" s="5"/>
      <c r="ZE47" s="5"/>
      <c r="ZF47" s="5"/>
      <c r="ZG47" s="5"/>
      <c r="ZH47" s="5"/>
      <c r="ZI47" s="5"/>
      <c r="ZJ47" s="5"/>
      <c r="ZK47" s="5"/>
      <c r="ZL47" s="5"/>
      <c r="ZM47" s="5"/>
      <c r="ZN47" s="5"/>
      <c r="ZO47" s="5"/>
      <c r="ZP47" s="5"/>
      <c r="ZQ47" s="5"/>
      <c r="ZR47" s="5"/>
      <c r="ZS47" s="5"/>
      <c r="ZT47" s="5"/>
      <c r="ZU47" s="5"/>
      <c r="ZV47" s="5"/>
      <c r="ZW47" s="5"/>
      <c r="ZX47" s="5"/>
      <c r="ZY47" s="5"/>
      <c r="ZZ47" s="5"/>
      <c r="AAA47" s="5"/>
      <c r="AAB47" s="5"/>
      <c r="AAC47" s="5"/>
      <c r="AAD47" s="5"/>
      <c r="AAE47" s="5"/>
      <c r="AAF47" s="5"/>
      <c r="AAG47" s="5"/>
      <c r="AAH47" s="5"/>
      <c r="AAI47" s="5"/>
      <c r="AAJ47" s="5"/>
      <c r="AAK47" s="5"/>
      <c r="AAL47" s="5"/>
      <c r="AAM47" s="5"/>
      <c r="AAN47" s="5"/>
      <c r="AAO47" s="5"/>
      <c r="AAP47" s="5"/>
      <c r="AAQ47" s="5"/>
      <c r="AAR47" s="5"/>
      <c r="AAS47" s="5"/>
      <c r="AAT47" s="5"/>
      <c r="AAU47" s="5"/>
      <c r="AAV47" s="5"/>
      <c r="AAW47" s="5"/>
      <c r="AAX47" s="5"/>
      <c r="AAY47" s="5"/>
      <c r="AAZ47" s="5"/>
      <c r="ABA47" s="5"/>
      <c r="ABB47" s="5"/>
      <c r="ABC47" s="5"/>
      <c r="ABD47" s="5"/>
      <c r="ABE47" s="5"/>
      <c r="ABF47" s="5"/>
      <c r="ABG47" s="5"/>
      <c r="ABH47" s="5"/>
      <c r="ABI47" s="5"/>
      <c r="ABJ47" s="5"/>
      <c r="ABK47" s="5"/>
      <c r="ABL47" s="5"/>
      <c r="ABM47" s="5"/>
      <c r="ABN47" s="5"/>
      <c r="ABO47" s="5"/>
      <c r="ABP47" s="5"/>
      <c r="ABQ47" s="5"/>
      <c r="ABR47" s="5"/>
      <c r="ABS47" s="5"/>
      <c r="ABT47" s="5"/>
      <c r="ABU47" s="5"/>
      <c r="ABV47" s="5"/>
      <c r="ABW47" s="5"/>
      <c r="ABX47" s="5"/>
      <c r="ABY47" s="5"/>
      <c r="ABZ47" s="5"/>
      <c r="ACA47" s="5"/>
      <c r="ACB47" s="5"/>
      <c r="ACC47" s="5"/>
      <c r="ACD47" s="5"/>
      <c r="ACE47" s="5"/>
      <c r="ACF47" s="5"/>
      <c r="ACG47" s="5"/>
      <c r="ACH47" s="5"/>
      <c r="ACI47" s="5"/>
      <c r="ACJ47" s="5"/>
      <c r="ACK47" s="5"/>
      <c r="ACL47" s="5"/>
      <c r="ACM47" s="5"/>
      <c r="ACN47" s="5"/>
      <c r="ACO47" s="5"/>
      <c r="ACP47" s="5"/>
      <c r="ACQ47" s="5"/>
      <c r="ACR47" s="5"/>
      <c r="ACS47" s="5"/>
      <c r="ACT47" s="5"/>
      <c r="ACU47" s="5"/>
      <c r="ACV47" s="5"/>
      <c r="ACW47" s="5"/>
      <c r="ACX47" s="5"/>
      <c r="ACY47" s="5"/>
      <c r="ACZ47" s="5"/>
      <c r="ADA47" s="5"/>
      <c r="ADB47" s="5"/>
      <c r="ADC47" s="5"/>
      <c r="ADD47" s="5"/>
      <c r="ADE47" s="5"/>
      <c r="ADF47" s="5"/>
      <c r="ADG47" s="5"/>
      <c r="ADH47" s="5"/>
      <c r="ADI47" s="5"/>
      <c r="ADJ47" s="5"/>
      <c r="ADK47" s="5"/>
      <c r="ADL47" s="5"/>
      <c r="ADM47" s="5"/>
      <c r="ADN47" s="5"/>
      <c r="ADO47" s="5"/>
      <c r="ADP47" s="5"/>
      <c r="ADQ47" s="5"/>
      <c r="ADR47" s="5"/>
      <c r="ADS47" s="5"/>
      <c r="ADT47" s="5"/>
      <c r="ADU47" s="5"/>
      <c r="ADV47" s="5"/>
      <c r="ADW47" s="5"/>
      <c r="ADX47" s="5"/>
      <c r="ADY47" s="5"/>
      <c r="ADZ47" s="5"/>
      <c r="AEA47" s="5"/>
      <c r="AEB47" s="5"/>
      <c r="AEC47" s="5"/>
      <c r="AED47" s="5"/>
      <c r="AEE47" s="5"/>
      <c r="AEF47" s="5"/>
      <c r="AEG47" s="5"/>
      <c r="AEH47" s="5"/>
      <c r="AEI47" s="5"/>
      <c r="AEJ47" s="5"/>
      <c r="AEK47" s="5"/>
      <c r="AEL47" s="5"/>
      <c r="AEM47" s="5"/>
      <c r="AEN47" s="5"/>
      <c r="AEO47" s="5"/>
      <c r="AEP47" s="5"/>
      <c r="AEQ47" s="5"/>
      <c r="AER47" s="5"/>
      <c r="AES47" s="5"/>
      <c r="AET47" s="5"/>
      <c r="AEU47" s="5"/>
      <c r="AEV47" s="5"/>
      <c r="AEW47" s="5"/>
      <c r="AEX47" s="5"/>
      <c r="AEY47" s="5"/>
      <c r="AEZ47" s="5"/>
      <c r="AFA47" s="5"/>
      <c r="AFB47" s="5"/>
      <c r="AFC47" s="5"/>
      <c r="AFD47" s="5"/>
      <c r="AFE47" s="5"/>
      <c r="AFF47" s="5"/>
      <c r="AFG47" s="5"/>
      <c r="AFH47" s="5"/>
      <c r="AFI47" s="5"/>
      <c r="AFJ47" s="5"/>
      <c r="AFK47" s="5"/>
      <c r="AFL47" s="5"/>
      <c r="AFM47" s="5"/>
      <c r="AFN47" s="5"/>
      <c r="AFO47" s="5"/>
      <c r="AFP47" s="5"/>
      <c r="AFQ47" s="5"/>
      <c r="AFR47" s="5"/>
      <c r="AFS47" s="5"/>
      <c r="AFT47" s="5"/>
      <c r="AFU47" s="5"/>
      <c r="AFV47" s="5"/>
      <c r="AFW47" s="5"/>
      <c r="AFX47" s="5"/>
      <c r="AFY47" s="5"/>
      <c r="AFZ47" s="5"/>
      <c r="AGA47" s="5"/>
      <c r="AGB47" s="5"/>
      <c r="AGC47" s="5"/>
      <c r="AGD47" s="5"/>
      <c r="AGE47" s="5"/>
      <c r="AGF47" s="5"/>
      <c r="AGG47" s="5"/>
      <c r="AGH47" s="5"/>
      <c r="AGI47" s="5"/>
      <c r="AGJ47" s="5"/>
      <c r="AGK47" s="5"/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</row>
    <row r="48" spans="1:1023" ht="16.5" customHeight="1">
      <c r="A48" s="5"/>
      <c r="B48" s="16" t="s">
        <v>64</v>
      </c>
      <c r="C48" s="21" t="s">
        <v>104</v>
      </c>
      <c r="D48" s="2">
        <v>2</v>
      </c>
      <c r="E48" s="28" t="s">
        <v>65</v>
      </c>
      <c r="G48" s="2"/>
      <c r="H48" s="2"/>
      <c r="I48" s="2"/>
      <c r="J48" s="2"/>
      <c r="K48" s="2"/>
      <c r="L48" s="2"/>
      <c r="M48" s="2"/>
      <c r="O48" s="2"/>
      <c r="P48" s="2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5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  <c r="MZ48" s="5"/>
      <c r="NA48" s="5"/>
      <c r="NB48" s="5"/>
      <c r="NC48" s="5"/>
      <c r="ND48" s="5"/>
      <c r="NE48" s="5"/>
      <c r="NF48" s="5"/>
      <c r="NG48" s="5"/>
      <c r="NH48" s="5"/>
      <c r="NI48" s="5"/>
      <c r="NJ48" s="5"/>
      <c r="NK48" s="5"/>
      <c r="NL48" s="5"/>
      <c r="NM48" s="5"/>
      <c r="NN48" s="5"/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/>
      <c r="OB48" s="5"/>
      <c r="OC48" s="5"/>
      <c r="OD48" s="5"/>
      <c r="OE48" s="5"/>
      <c r="OF48" s="5"/>
      <c r="OG48" s="5"/>
      <c r="OH48" s="5"/>
      <c r="OI48" s="5"/>
      <c r="OJ48" s="5"/>
      <c r="OK48" s="5"/>
      <c r="OL48" s="5"/>
      <c r="OM48" s="5"/>
      <c r="ON48" s="5"/>
      <c r="OO48" s="5"/>
      <c r="OP48" s="5"/>
      <c r="OQ48" s="5"/>
      <c r="OR48" s="5"/>
      <c r="OS48" s="5"/>
      <c r="OT48" s="5"/>
      <c r="OU48" s="5"/>
      <c r="OV48" s="5"/>
      <c r="OW48" s="5"/>
      <c r="OX48" s="5"/>
      <c r="OY48" s="5"/>
      <c r="OZ48" s="5"/>
      <c r="PA48" s="5"/>
      <c r="PB48" s="5"/>
      <c r="PC48" s="5"/>
      <c r="PD48" s="5"/>
      <c r="PE48" s="5"/>
      <c r="PF48" s="5"/>
      <c r="PG48" s="5"/>
      <c r="PH48" s="5"/>
      <c r="PI48" s="5"/>
      <c r="PJ48" s="5"/>
      <c r="PK48" s="5"/>
      <c r="PL48" s="5"/>
      <c r="PM48" s="5"/>
      <c r="PN48" s="5"/>
      <c r="PO48" s="5"/>
      <c r="PP48" s="5"/>
      <c r="PQ48" s="5"/>
      <c r="PR48" s="5"/>
      <c r="PS48" s="5"/>
      <c r="PT48" s="5"/>
      <c r="PU48" s="5"/>
      <c r="PV48" s="5"/>
      <c r="PW48" s="5"/>
      <c r="PX48" s="5"/>
      <c r="PY48" s="5"/>
      <c r="PZ48" s="5"/>
      <c r="QA48" s="5"/>
      <c r="QB48" s="5"/>
      <c r="QC48" s="5"/>
      <c r="QD48" s="5"/>
      <c r="QE48" s="5"/>
      <c r="QF48" s="5"/>
      <c r="QG48" s="5"/>
      <c r="QH48" s="5"/>
      <c r="QI48" s="5"/>
      <c r="QJ48" s="5"/>
      <c r="QK48" s="5"/>
      <c r="QL48" s="5"/>
      <c r="QM48" s="5"/>
      <c r="QN48" s="5"/>
      <c r="QO48" s="5"/>
      <c r="QP48" s="5"/>
      <c r="QQ48" s="5"/>
      <c r="QR48" s="5"/>
      <c r="QS48" s="5"/>
      <c r="QT48" s="5"/>
      <c r="QU48" s="5"/>
      <c r="QV48" s="5"/>
      <c r="QW48" s="5"/>
      <c r="QX48" s="5"/>
      <c r="QY48" s="5"/>
      <c r="QZ48" s="5"/>
      <c r="RA48" s="5"/>
      <c r="RB48" s="5"/>
      <c r="RC48" s="5"/>
      <c r="RD48" s="5"/>
      <c r="RE48" s="5"/>
      <c r="RF48" s="5"/>
      <c r="RG48" s="5"/>
      <c r="RH48" s="5"/>
      <c r="RI48" s="5"/>
      <c r="RJ48" s="5"/>
      <c r="RK48" s="5"/>
      <c r="RL48" s="5"/>
      <c r="RM48" s="5"/>
      <c r="RN48" s="5"/>
      <c r="RO48" s="5"/>
      <c r="RP48" s="5"/>
      <c r="RQ48" s="5"/>
      <c r="RR48" s="5"/>
      <c r="RS48" s="5"/>
      <c r="RT48" s="5"/>
      <c r="RU48" s="5"/>
      <c r="RV48" s="5"/>
      <c r="RW48" s="5"/>
      <c r="RX48" s="5"/>
      <c r="RY48" s="5"/>
      <c r="RZ48" s="5"/>
      <c r="SA48" s="5"/>
      <c r="SB48" s="5"/>
      <c r="SC48" s="5"/>
      <c r="SD48" s="5"/>
      <c r="SE48" s="5"/>
      <c r="SF48" s="5"/>
      <c r="SG48" s="5"/>
      <c r="SH48" s="5"/>
      <c r="SI48" s="5"/>
      <c r="SJ48" s="5"/>
      <c r="SK48" s="5"/>
      <c r="SL48" s="5"/>
      <c r="SM48" s="5"/>
      <c r="SN48" s="5"/>
      <c r="SO48" s="5"/>
      <c r="SP48" s="5"/>
      <c r="SQ48" s="5"/>
      <c r="SR48" s="5"/>
      <c r="SS48" s="5"/>
      <c r="ST48" s="5"/>
      <c r="SU48" s="5"/>
      <c r="SV48" s="5"/>
      <c r="SW48" s="5"/>
      <c r="SX48" s="5"/>
      <c r="SY48" s="5"/>
      <c r="SZ48" s="5"/>
      <c r="TA48" s="5"/>
      <c r="TB48" s="5"/>
      <c r="TC48" s="5"/>
      <c r="TD48" s="5"/>
      <c r="TE48" s="5"/>
      <c r="TF48" s="5"/>
      <c r="TG48" s="5"/>
      <c r="TH48" s="5"/>
      <c r="TI48" s="5"/>
      <c r="TJ48" s="5"/>
      <c r="TK48" s="5"/>
      <c r="TL48" s="5"/>
      <c r="TM48" s="5"/>
      <c r="TN48" s="5"/>
      <c r="TO48" s="5"/>
      <c r="TP48" s="5"/>
      <c r="TQ48" s="5"/>
      <c r="TR48" s="5"/>
      <c r="TS48" s="5"/>
      <c r="TT48" s="5"/>
      <c r="TU48" s="5"/>
      <c r="TV48" s="5"/>
      <c r="TW48" s="5"/>
      <c r="TX48" s="5"/>
      <c r="TY48" s="5"/>
      <c r="TZ48" s="5"/>
      <c r="UA48" s="5"/>
      <c r="UB48" s="5"/>
      <c r="UC48" s="5"/>
      <c r="UD48" s="5"/>
      <c r="UE48" s="5"/>
      <c r="UF48" s="5"/>
      <c r="UG48" s="5"/>
      <c r="UH48" s="5"/>
      <c r="UI48" s="5"/>
      <c r="UJ48" s="5"/>
      <c r="UK48" s="5"/>
      <c r="UL48" s="5"/>
      <c r="UM48" s="5"/>
      <c r="UN48" s="5"/>
      <c r="UO48" s="5"/>
      <c r="UP48" s="5"/>
      <c r="UQ48" s="5"/>
      <c r="UR48" s="5"/>
      <c r="US48" s="5"/>
      <c r="UT48" s="5"/>
      <c r="UU48" s="5"/>
      <c r="UV48" s="5"/>
      <c r="UW48" s="5"/>
      <c r="UX48" s="5"/>
      <c r="UY48" s="5"/>
      <c r="UZ48" s="5"/>
      <c r="VA48" s="5"/>
      <c r="VB48" s="5"/>
      <c r="VC48" s="5"/>
      <c r="VD48" s="5"/>
      <c r="VE48" s="5"/>
      <c r="VF48" s="5"/>
      <c r="VG48" s="5"/>
      <c r="VH48" s="5"/>
      <c r="VI48" s="5"/>
      <c r="VJ48" s="5"/>
      <c r="VK48" s="5"/>
      <c r="VL48" s="5"/>
      <c r="VM48" s="5"/>
      <c r="VN48" s="5"/>
      <c r="VO48" s="5"/>
      <c r="VP48" s="5"/>
      <c r="VQ48" s="5"/>
      <c r="VR48" s="5"/>
      <c r="VS48" s="5"/>
      <c r="VT48" s="5"/>
      <c r="VU48" s="5"/>
      <c r="VV48" s="5"/>
      <c r="VW48" s="5"/>
      <c r="VX48" s="5"/>
      <c r="VY48" s="5"/>
      <c r="VZ48" s="5"/>
      <c r="WA48" s="5"/>
      <c r="WB48" s="5"/>
      <c r="WC48" s="5"/>
      <c r="WD48" s="5"/>
      <c r="WE48" s="5"/>
      <c r="WF48" s="5"/>
      <c r="WG48" s="5"/>
      <c r="WH48" s="5"/>
      <c r="WI48" s="5"/>
      <c r="WJ48" s="5"/>
      <c r="WK48" s="5"/>
      <c r="WL48" s="5"/>
      <c r="WM48" s="5"/>
      <c r="WN48" s="5"/>
      <c r="WO48" s="5"/>
      <c r="WP48" s="5"/>
      <c r="WQ48" s="5"/>
      <c r="WR48" s="5"/>
      <c r="WS48" s="5"/>
      <c r="WT48" s="5"/>
      <c r="WU48" s="5"/>
      <c r="WV48" s="5"/>
      <c r="WW48" s="5"/>
      <c r="WX48" s="5"/>
      <c r="WY48" s="5"/>
      <c r="WZ48" s="5"/>
      <c r="XA48" s="5"/>
      <c r="XB48" s="5"/>
      <c r="XC48" s="5"/>
      <c r="XD48" s="5"/>
      <c r="XE48" s="5"/>
      <c r="XF48" s="5"/>
      <c r="XG48" s="5"/>
      <c r="XH48" s="5"/>
      <c r="XI48" s="5"/>
      <c r="XJ48" s="5"/>
      <c r="XK48" s="5"/>
      <c r="XL48" s="5"/>
      <c r="XM48" s="5"/>
      <c r="XN48" s="5"/>
      <c r="XO48" s="5"/>
      <c r="XP48" s="5"/>
      <c r="XQ48" s="5"/>
      <c r="XR48" s="5"/>
      <c r="XS48" s="5"/>
      <c r="XT48" s="5"/>
      <c r="XU48" s="5"/>
      <c r="XV48" s="5"/>
      <c r="XW48" s="5"/>
      <c r="XX48" s="5"/>
      <c r="XY48" s="5"/>
      <c r="XZ48" s="5"/>
      <c r="YA48" s="5"/>
      <c r="YB48" s="5"/>
      <c r="YC48" s="5"/>
      <c r="YD48" s="5"/>
      <c r="YE48" s="5"/>
      <c r="YF48" s="5"/>
      <c r="YG48" s="5"/>
      <c r="YH48" s="5"/>
      <c r="YI48" s="5"/>
      <c r="YJ48" s="5"/>
      <c r="YK48" s="5"/>
      <c r="YL48" s="5"/>
      <c r="YM48" s="5"/>
      <c r="YN48" s="5"/>
      <c r="YO48" s="5"/>
      <c r="YP48" s="5"/>
      <c r="YQ48" s="5"/>
      <c r="YR48" s="5"/>
      <c r="YS48" s="5"/>
      <c r="YT48" s="5"/>
      <c r="YU48" s="5"/>
      <c r="YV48" s="5"/>
      <c r="YW48" s="5"/>
      <c r="YX48" s="5"/>
      <c r="YY48" s="5"/>
      <c r="YZ48" s="5"/>
      <c r="ZA48" s="5"/>
      <c r="ZB48" s="5"/>
      <c r="ZC48" s="5"/>
      <c r="ZD48" s="5"/>
      <c r="ZE48" s="5"/>
      <c r="ZF48" s="5"/>
      <c r="ZG48" s="5"/>
      <c r="ZH48" s="5"/>
      <c r="ZI48" s="5"/>
      <c r="ZJ48" s="5"/>
      <c r="ZK48" s="5"/>
      <c r="ZL48" s="5"/>
      <c r="ZM48" s="5"/>
      <c r="ZN48" s="5"/>
      <c r="ZO48" s="5"/>
      <c r="ZP48" s="5"/>
      <c r="ZQ48" s="5"/>
      <c r="ZR48" s="5"/>
      <c r="ZS48" s="5"/>
      <c r="ZT48" s="5"/>
      <c r="ZU48" s="5"/>
      <c r="ZV48" s="5"/>
      <c r="ZW48" s="5"/>
      <c r="ZX48" s="5"/>
      <c r="ZY48" s="5"/>
      <c r="ZZ48" s="5"/>
      <c r="AAA48" s="5"/>
      <c r="AAB48" s="5"/>
      <c r="AAC48" s="5"/>
      <c r="AAD48" s="5"/>
      <c r="AAE48" s="5"/>
      <c r="AAF48" s="5"/>
      <c r="AAG48" s="5"/>
      <c r="AAH48" s="5"/>
      <c r="AAI48" s="5"/>
      <c r="AAJ48" s="5"/>
      <c r="AAK48" s="5"/>
      <c r="AAL48" s="5"/>
      <c r="AAM48" s="5"/>
      <c r="AAN48" s="5"/>
      <c r="AAO48" s="5"/>
      <c r="AAP48" s="5"/>
      <c r="AAQ48" s="5"/>
      <c r="AAR48" s="5"/>
      <c r="AAS48" s="5"/>
      <c r="AAT48" s="5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</row>
    <row r="49" spans="1:1023" ht="16.5" customHeight="1">
      <c r="A49" s="5"/>
      <c r="B49" s="16" t="s">
        <v>13</v>
      </c>
      <c r="C49" s="21" t="s">
        <v>66</v>
      </c>
      <c r="D49" s="2">
        <v>3440</v>
      </c>
      <c r="E49" s="28" t="s">
        <v>116</v>
      </c>
      <c r="G49" s="2"/>
      <c r="H49" s="2"/>
      <c r="I49" s="2"/>
      <c r="J49" s="2"/>
      <c r="K49" s="2"/>
      <c r="L49" s="2"/>
      <c r="M49" s="2"/>
      <c r="O49" s="2"/>
      <c r="P49" s="2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  <c r="QQ49" s="5"/>
      <c r="QR49" s="5"/>
      <c r="QS49" s="5"/>
      <c r="QT49" s="5"/>
      <c r="QU49" s="5"/>
      <c r="QV49" s="5"/>
      <c r="QW49" s="5"/>
      <c r="QX49" s="5"/>
      <c r="QY49" s="5"/>
      <c r="QZ49" s="5"/>
      <c r="RA49" s="5"/>
      <c r="RB49" s="5"/>
      <c r="RC49" s="5"/>
      <c r="RD49" s="5"/>
      <c r="RE49" s="5"/>
      <c r="RF49" s="5"/>
      <c r="RG49" s="5"/>
      <c r="RH49" s="5"/>
      <c r="RI49" s="5"/>
      <c r="RJ49" s="5"/>
      <c r="RK49" s="5"/>
      <c r="RL49" s="5"/>
      <c r="RM49" s="5"/>
      <c r="RN49" s="5"/>
      <c r="RO49" s="5"/>
      <c r="RP49" s="5"/>
      <c r="RQ49" s="5"/>
      <c r="RR49" s="5"/>
      <c r="RS49" s="5"/>
      <c r="RT49" s="5"/>
      <c r="RU49" s="5"/>
      <c r="RV49" s="5"/>
      <c r="RW49" s="5"/>
      <c r="RX49" s="5"/>
      <c r="RY49" s="5"/>
      <c r="RZ49" s="5"/>
      <c r="SA49" s="5"/>
      <c r="SB49" s="5"/>
      <c r="SC49" s="5"/>
      <c r="SD49" s="5"/>
      <c r="SE49" s="5"/>
      <c r="SF49" s="5"/>
      <c r="SG49" s="5"/>
      <c r="SH49" s="5"/>
      <c r="SI49" s="5"/>
      <c r="SJ49" s="5"/>
      <c r="SK49" s="5"/>
      <c r="SL49" s="5"/>
      <c r="SM49" s="5"/>
      <c r="SN49" s="5"/>
      <c r="SO49" s="5"/>
      <c r="SP49" s="5"/>
      <c r="SQ49" s="5"/>
      <c r="SR49" s="5"/>
      <c r="SS49" s="5"/>
      <c r="ST49" s="5"/>
      <c r="SU49" s="5"/>
      <c r="SV49" s="5"/>
      <c r="SW49" s="5"/>
      <c r="SX49" s="5"/>
      <c r="SY49" s="5"/>
      <c r="SZ49" s="5"/>
      <c r="TA49" s="5"/>
      <c r="TB49" s="5"/>
      <c r="TC49" s="5"/>
      <c r="TD49" s="5"/>
      <c r="TE49" s="5"/>
      <c r="TF49" s="5"/>
      <c r="TG49" s="5"/>
      <c r="TH49" s="5"/>
      <c r="TI49" s="5"/>
      <c r="TJ49" s="5"/>
      <c r="TK49" s="5"/>
      <c r="TL49" s="5"/>
      <c r="TM49" s="5"/>
      <c r="TN49" s="5"/>
      <c r="TO49" s="5"/>
      <c r="TP49" s="5"/>
      <c r="TQ49" s="5"/>
      <c r="TR49" s="5"/>
      <c r="TS49" s="5"/>
      <c r="TT49" s="5"/>
      <c r="TU49" s="5"/>
      <c r="TV49" s="5"/>
      <c r="TW49" s="5"/>
      <c r="TX49" s="5"/>
      <c r="TY49" s="5"/>
      <c r="TZ49" s="5"/>
      <c r="UA49" s="5"/>
      <c r="UB49" s="5"/>
      <c r="UC49" s="5"/>
      <c r="UD49" s="5"/>
      <c r="UE49" s="5"/>
      <c r="UF49" s="5"/>
      <c r="UG49" s="5"/>
      <c r="UH49" s="5"/>
      <c r="UI49" s="5"/>
      <c r="UJ49" s="5"/>
      <c r="UK49" s="5"/>
      <c r="UL49" s="5"/>
      <c r="UM49" s="5"/>
      <c r="UN49" s="5"/>
      <c r="UO49" s="5"/>
      <c r="UP49" s="5"/>
      <c r="UQ49" s="5"/>
      <c r="UR49" s="5"/>
      <c r="US49" s="5"/>
      <c r="UT49" s="5"/>
      <c r="UU49" s="5"/>
      <c r="UV49" s="5"/>
      <c r="UW49" s="5"/>
      <c r="UX49" s="5"/>
      <c r="UY49" s="5"/>
      <c r="UZ49" s="5"/>
      <c r="VA49" s="5"/>
      <c r="VB49" s="5"/>
      <c r="VC49" s="5"/>
      <c r="VD49" s="5"/>
      <c r="VE49" s="5"/>
      <c r="VF49" s="5"/>
      <c r="VG49" s="5"/>
      <c r="VH49" s="5"/>
      <c r="VI49" s="5"/>
      <c r="VJ49" s="5"/>
      <c r="VK49" s="5"/>
      <c r="VL49" s="5"/>
      <c r="VM49" s="5"/>
      <c r="VN49" s="5"/>
      <c r="VO49" s="5"/>
      <c r="VP49" s="5"/>
      <c r="VQ49" s="5"/>
      <c r="VR49" s="5"/>
      <c r="VS49" s="5"/>
      <c r="VT49" s="5"/>
      <c r="VU49" s="5"/>
      <c r="VV49" s="5"/>
      <c r="VW49" s="5"/>
      <c r="VX49" s="5"/>
      <c r="VY49" s="5"/>
      <c r="VZ49" s="5"/>
      <c r="WA49" s="5"/>
      <c r="WB49" s="5"/>
      <c r="WC49" s="5"/>
      <c r="WD49" s="5"/>
      <c r="WE49" s="5"/>
      <c r="WF49" s="5"/>
      <c r="WG49" s="5"/>
      <c r="WH49" s="5"/>
      <c r="WI49" s="5"/>
      <c r="WJ49" s="5"/>
      <c r="WK49" s="5"/>
      <c r="WL49" s="5"/>
      <c r="WM49" s="5"/>
      <c r="WN49" s="5"/>
      <c r="WO49" s="5"/>
      <c r="WP49" s="5"/>
      <c r="WQ49" s="5"/>
      <c r="WR49" s="5"/>
      <c r="WS49" s="5"/>
      <c r="WT49" s="5"/>
      <c r="WU49" s="5"/>
      <c r="WV49" s="5"/>
      <c r="WW49" s="5"/>
      <c r="WX49" s="5"/>
      <c r="WY49" s="5"/>
      <c r="WZ49" s="5"/>
      <c r="XA49" s="5"/>
      <c r="XB49" s="5"/>
      <c r="XC49" s="5"/>
      <c r="XD49" s="5"/>
      <c r="XE49" s="5"/>
      <c r="XF49" s="5"/>
      <c r="XG49" s="5"/>
      <c r="XH49" s="5"/>
      <c r="XI49" s="5"/>
      <c r="XJ49" s="5"/>
      <c r="XK49" s="5"/>
      <c r="XL49" s="5"/>
      <c r="XM49" s="5"/>
      <c r="XN49" s="5"/>
      <c r="XO49" s="5"/>
      <c r="XP49" s="5"/>
      <c r="XQ49" s="5"/>
      <c r="XR49" s="5"/>
      <c r="XS49" s="5"/>
      <c r="XT49" s="5"/>
      <c r="XU49" s="5"/>
      <c r="XV49" s="5"/>
      <c r="XW49" s="5"/>
      <c r="XX49" s="5"/>
      <c r="XY49" s="5"/>
      <c r="XZ49" s="5"/>
      <c r="YA49" s="5"/>
      <c r="YB49" s="5"/>
      <c r="YC49" s="5"/>
      <c r="YD49" s="5"/>
      <c r="YE49" s="5"/>
      <c r="YF49" s="5"/>
      <c r="YG49" s="5"/>
      <c r="YH49" s="5"/>
      <c r="YI49" s="5"/>
      <c r="YJ49" s="5"/>
      <c r="YK49" s="5"/>
      <c r="YL49" s="5"/>
      <c r="YM49" s="5"/>
      <c r="YN49" s="5"/>
      <c r="YO49" s="5"/>
      <c r="YP49" s="5"/>
      <c r="YQ49" s="5"/>
      <c r="YR49" s="5"/>
      <c r="YS49" s="5"/>
      <c r="YT49" s="5"/>
      <c r="YU49" s="5"/>
      <c r="YV49" s="5"/>
      <c r="YW49" s="5"/>
      <c r="YX49" s="5"/>
      <c r="YY49" s="5"/>
      <c r="YZ49" s="5"/>
      <c r="ZA49" s="5"/>
      <c r="ZB49" s="5"/>
      <c r="ZC49" s="5"/>
      <c r="ZD49" s="5"/>
      <c r="ZE49" s="5"/>
      <c r="ZF49" s="5"/>
      <c r="ZG49" s="5"/>
      <c r="ZH49" s="5"/>
      <c r="ZI49" s="5"/>
      <c r="ZJ49" s="5"/>
      <c r="ZK49" s="5"/>
      <c r="ZL49" s="5"/>
      <c r="ZM49" s="5"/>
      <c r="ZN49" s="5"/>
      <c r="ZO49" s="5"/>
      <c r="ZP49" s="5"/>
      <c r="ZQ49" s="5"/>
      <c r="ZR49" s="5"/>
      <c r="ZS49" s="5"/>
      <c r="ZT49" s="5"/>
      <c r="ZU49" s="5"/>
      <c r="ZV49" s="5"/>
      <c r="ZW49" s="5"/>
      <c r="ZX49" s="5"/>
      <c r="ZY49" s="5"/>
      <c r="ZZ49" s="5"/>
      <c r="AAA49" s="5"/>
      <c r="AAB49" s="5"/>
      <c r="AAC49" s="5"/>
      <c r="AAD49" s="5"/>
      <c r="AAE49" s="5"/>
      <c r="AAF49" s="5"/>
      <c r="AAG49" s="5"/>
      <c r="AAH49" s="5"/>
      <c r="AAI49" s="5"/>
      <c r="AAJ49" s="5"/>
      <c r="AAK49" s="5"/>
      <c r="AAL49" s="5"/>
      <c r="AAM49" s="5"/>
      <c r="AAN49" s="5"/>
      <c r="AAO49" s="5"/>
      <c r="AAP49" s="5"/>
      <c r="AAQ49" s="5"/>
      <c r="AAR49" s="5"/>
      <c r="AAS49" s="5"/>
      <c r="AAT49" s="5"/>
      <c r="AAU49" s="5"/>
      <c r="AAV49" s="5"/>
      <c r="AAW49" s="5"/>
      <c r="AAX49" s="5"/>
      <c r="AAY49" s="5"/>
      <c r="AAZ49" s="5"/>
      <c r="ABA49" s="5"/>
      <c r="ABB49" s="5"/>
      <c r="ABC49" s="5"/>
      <c r="ABD49" s="5"/>
      <c r="ABE49" s="5"/>
      <c r="ABF49" s="5"/>
      <c r="ABG49" s="5"/>
      <c r="ABH49" s="5"/>
      <c r="ABI49" s="5"/>
      <c r="ABJ49" s="5"/>
      <c r="ABK49" s="5"/>
      <c r="ABL49" s="5"/>
      <c r="ABM49" s="5"/>
      <c r="ABN49" s="5"/>
      <c r="ABO49" s="5"/>
      <c r="ABP49" s="5"/>
      <c r="ABQ49" s="5"/>
      <c r="ABR49" s="5"/>
      <c r="ABS49" s="5"/>
      <c r="ABT49" s="5"/>
      <c r="ABU49" s="5"/>
      <c r="ABV49" s="5"/>
      <c r="ABW49" s="5"/>
      <c r="ABX49" s="5"/>
      <c r="ABY49" s="5"/>
      <c r="ABZ49" s="5"/>
      <c r="ACA49" s="5"/>
      <c r="ACB49" s="5"/>
      <c r="ACC49" s="5"/>
      <c r="ACD49" s="5"/>
      <c r="ACE49" s="5"/>
      <c r="ACF49" s="5"/>
      <c r="ACG49" s="5"/>
      <c r="ACH49" s="5"/>
      <c r="ACI49" s="5"/>
      <c r="ACJ49" s="5"/>
      <c r="ACK49" s="5"/>
      <c r="ACL49" s="5"/>
      <c r="ACM49" s="5"/>
      <c r="ACN49" s="5"/>
      <c r="ACO49" s="5"/>
      <c r="ACP49" s="5"/>
      <c r="ACQ49" s="5"/>
      <c r="ACR49" s="5"/>
      <c r="ACS49" s="5"/>
      <c r="ACT49" s="5"/>
      <c r="ACU49" s="5"/>
      <c r="ACV49" s="5"/>
      <c r="ACW49" s="5"/>
      <c r="ACX49" s="5"/>
      <c r="ACY49" s="5"/>
      <c r="ACZ49" s="5"/>
      <c r="ADA49" s="5"/>
      <c r="ADB49" s="5"/>
      <c r="ADC49" s="5"/>
      <c r="ADD49" s="5"/>
      <c r="ADE49" s="5"/>
      <c r="ADF49" s="5"/>
      <c r="ADG49" s="5"/>
      <c r="ADH49" s="5"/>
      <c r="ADI49" s="5"/>
      <c r="ADJ49" s="5"/>
      <c r="ADK49" s="5"/>
      <c r="ADL49" s="5"/>
      <c r="ADM49" s="5"/>
      <c r="ADN49" s="5"/>
      <c r="ADO49" s="5"/>
      <c r="ADP49" s="5"/>
      <c r="ADQ49" s="5"/>
      <c r="ADR49" s="5"/>
      <c r="ADS49" s="5"/>
      <c r="ADT49" s="5"/>
      <c r="ADU49" s="5"/>
      <c r="ADV49" s="5"/>
      <c r="ADW49" s="5"/>
      <c r="ADX49" s="5"/>
      <c r="ADY49" s="5"/>
      <c r="ADZ49" s="5"/>
      <c r="AEA49" s="5"/>
      <c r="AEB49" s="5"/>
      <c r="AEC49" s="5"/>
      <c r="AED49" s="5"/>
      <c r="AEE49" s="5"/>
      <c r="AEF49" s="5"/>
      <c r="AEG49" s="5"/>
      <c r="AEH49" s="5"/>
      <c r="AEI49" s="5"/>
      <c r="AEJ49" s="5"/>
      <c r="AEK49" s="5"/>
      <c r="AEL49" s="5"/>
      <c r="AEM49" s="5"/>
      <c r="AEN49" s="5"/>
      <c r="AEO49" s="5"/>
      <c r="AEP49" s="5"/>
      <c r="AEQ49" s="5"/>
      <c r="AER49" s="5"/>
      <c r="AES49" s="5"/>
      <c r="AET49" s="5"/>
      <c r="AEU49" s="5"/>
      <c r="AEV49" s="5"/>
      <c r="AEW49" s="5"/>
      <c r="AEX49" s="5"/>
      <c r="AEY49" s="5"/>
      <c r="AEZ49" s="5"/>
      <c r="AFA49" s="5"/>
      <c r="AFB49" s="5"/>
      <c r="AFC49" s="5"/>
      <c r="AFD49" s="5"/>
      <c r="AFE49" s="5"/>
      <c r="AFF49" s="5"/>
      <c r="AFG49" s="5"/>
      <c r="AFH49" s="5"/>
      <c r="AFI49" s="5"/>
      <c r="AFJ49" s="5"/>
      <c r="AFK49" s="5"/>
      <c r="AFL49" s="5"/>
      <c r="AFM49" s="5"/>
      <c r="AFN49" s="5"/>
      <c r="AFO49" s="5"/>
      <c r="AFP49" s="5"/>
      <c r="AFQ49" s="5"/>
      <c r="AFR49" s="5"/>
      <c r="AFS49" s="5"/>
      <c r="AFT49" s="5"/>
      <c r="AFU49" s="5"/>
      <c r="AFV49" s="5"/>
      <c r="AFW49" s="5"/>
      <c r="AFX49" s="5"/>
      <c r="AFY49" s="5"/>
      <c r="AFZ49" s="5"/>
      <c r="AGA49" s="5"/>
      <c r="AGB49" s="5"/>
      <c r="AGC49" s="5"/>
      <c r="AGD49" s="5"/>
      <c r="AGE49" s="5"/>
      <c r="AGF49" s="5"/>
      <c r="AGG49" s="5"/>
      <c r="AGH49" s="5"/>
      <c r="AGI49" s="5"/>
      <c r="AGJ49" s="5"/>
      <c r="AGK49" s="5"/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</row>
    <row r="50" spans="1:1023" ht="16.5" customHeight="1">
      <c r="B50" s="16" t="s">
        <v>11</v>
      </c>
      <c r="C50" s="21" t="s">
        <v>12</v>
      </c>
      <c r="D50" s="7">
        <f>ks/(Rhos*cps)</f>
        <v>2.674418604651163E-4</v>
      </c>
      <c r="E50" s="28" t="s">
        <v>115</v>
      </c>
      <c r="G50" s="2"/>
      <c r="H50" s="2"/>
      <c r="P50" s="2"/>
    </row>
    <row r="51" spans="1:1023" ht="16.5" customHeight="1">
      <c r="B51" s="16" t="s">
        <v>67</v>
      </c>
      <c r="C51" s="21" t="s">
        <v>68</v>
      </c>
      <c r="D51" s="7">
        <v>8000000</v>
      </c>
      <c r="E51" s="28" t="s">
        <v>117</v>
      </c>
      <c r="G51" s="2"/>
      <c r="H51" s="2"/>
      <c r="P51" s="2"/>
    </row>
    <row r="52" spans="1:1023" ht="16.5" customHeight="1">
      <c r="B52" s="19" t="s">
        <v>69</v>
      </c>
      <c r="C52" s="25" t="s">
        <v>70</v>
      </c>
      <c r="D52" s="12">
        <f>1/F53</f>
        <v>5.3488372093023253</v>
      </c>
      <c r="E52" s="35" t="s">
        <v>71</v>
      </c>
      <c r="G52" s="2"/>
      <c r="H52" s="2"/>
      <c r="P52" s="2"/>
    </row>
    <row r="53" spans="1:1023" ht="16.5" customHeight="1">
      <c r="B53" s="17" t="s">
        <v>89</v>
      </c>
      <c r="C53" s="23" t="s">
        <v>90</v>
      </c>
      <c r="D53" s="9"/>
      <c r="E53" s="33"/>
      <c r="F53" s="9">
        <f>dp*uD/alphaS</f>
        <v>0.18695652173913044</v>
      </c>
      <c r="G53" s="2"/>
      <c r="H53" s="2"/>
      <c r="I53" s="2"/>
      <c r="J53" s="2"/>
    </row>
    <row r="54" spans="1:1023" ht="16.5" customHeight="1">
      <c r="B54" s="17" t="s">
        <v>8</v>
      </c>
      <c r="C54" s="23" t="s">
        <v>98</v>
      </c>
      <c r="D54" s="9"/>
      <c r="E54" s="33"/>
      <c r="F54" s="9">
        <f>(dt/dx^2)*(1/cjPe)</f>
        <v>0.1337209302325581</v>
      </c>
      <c r="G54" s="2"/>
      <c r="H54" s="2"/>
      <c r="I54" s="2"/>
      <c r="J54" s="2"/>
    </row>
    <row r="55" spans="1:1023" ht="16.5" customHeight="1">
      <c r="B55" s="17" t="s">
        <v>55</v>
      </c>
      <c r="C55" s="23" t="s">
        <v>99</v>
      </c>
      <c r="D55" s="9"/>
      <c r="E55" s="33"/>
      <c r="F55" s="9">
        <f>cjNu/thermalLatticeC+0.5</f>
        <v>1.0348837209302324</v>
      </c>
      <c r="G55" s="2"/>
      <c r="H55" s="2"/>
      <c r="I55" s="2"/>
      <c r="J55" s="2"/>
    </row>
    <row r="56" spans="1:1023" ht="16.5" customHeight="1">
      <c r="B56" s="18" t="s">
        <v>56</v>
      </c>
      <c r="C56" s="24" t="s">
        <v>100</v>
      </c>
      <c r="D56" s="11"/>
      <c r="E56" s="34"/>
      <c r="F56" s="11">
        <f>1/cjTau</f>
        <v>0.96629213483146081</v>
      </c>
      <c r="G56" s="2"/>
      <c r="H56" s="2"/>
      <c r="I56" s="2"/>
      <c r="J56" s="2"/>
    </row>
    <row r="57" spans="1:1023" ht="16.5" customHeight="1">
      <c r="G57" s="2"/>
      <c r="H57" s="2"/>
      <c r="I57" s="2"/>
      <c r="J57" s="2"/>
    </row>
    <row r="58" spans="1:1023" ht="16.5" customHeight="1">
      <c r="B58" s="15" t="s">
        <v>72</v>
      </c>
      <c r="G58" s="2"/>
      <c r="H58" s="2"/>
      <c r="I58" s="2"/>
      <c r="J58" s="2"/>
    </row>
    <row r="59" spans="1:1023" ht="16.5" customHeight="1">
      <c r="B59" s="15" t="s">
        <v>73</v>
      </c>
      <c r="G59" s="2"/>
      <c r="H59" s="2"/>
      <c r="I59" s="2"/>
      <c r="J59" s="2"/>
    </row>
    <row r="60" spans="1:1023" ht="16.5" customHeight="1">
      <c r="B60" s="15" t="s">
        <v>74</v>
      </c>
      <c r="G60" s="2"/>
      <c r="H60" s="2"/>
      <c r="I60" s="2"/>
      <c r="J60" s="2"/>
    </row>
    <row r="61" spans="1:1023" ht="16.5" customHeight="1">
      <c r="B61" s="13" t="s">
        <v>75</v>
      </c>
      <c r="C61" s="20" t="s">
        <v>105</v>
      </c>
      <c r="F61" s="2">
        <v>100.7</v>
      </c>
      <c r="G61" s="2"/>
      <c r="H61" s="2"/>
      <c r="I61" s="2"/>
      <c r="J61" s="2"/>
    </row>
    <row r="62" spans="1:1023" ht="16.5" customHeight="1">
      <c r="B62" s="13" t="s">
        <v>76</v>
      </c>
      <c r="C62" s="20" t="s">
        <v>106</v>
      </c>
      <c r="F62" s="2">
        <v>1</v>
      </c>
      <c r="G62" s="2"/>
      <c r="H62" s="2"/>
      <c r="I62" s="2"/>
      <c r="J62" s="2"/>
    </row>
    <row r="63" spans="1:1023" ht="16.5" customHeight="1">
      <c r="B63" s="13" t="s">
        <v>77</v>
      </c>
      <c r="C63" s="20" t="s">
        <v>107</v>
      </c>
      <c r="D63" s="2">
        <f xml:space="preserve"> ( P_res_i / 3 ) * Rho0 * dx^2 / dt^2</f>
        <v>107413.33333333337</v>
      </c>
      <c r="E63" s="28" t="s">
        <v>78</v>
      </c>
    </row>
    <row r="64" spans="1:1023" ht="16.5" customHeight="1">
      <c r="B64" s="13" t="s">
        <v>79</v>
      </c>
      <c r="C64" s="20" t="s">
        <v>108</v>
      </c>
      <c r="D64" s="2">
        <f xml:space="preserve"> ( P_res_o / 3 ) * Rho0 * dx^2 / dt^2</f>
        <v>1066.6666666666667</v>
      </c>
      <c r="E64" s="28" t="s">
        <v>78</v>
      </c>
    </row>
    <row r="65" spans="2:11" ht="16.5" customHeight="1">
      <c r="B65" s="13" t="s">
        <v>80</v>
      </c>
      <c r="C65" s="20" t="s">
        <v>81</v>
      </c>
      <c r="D65" s="41">
        <f>D63-D64</f>
        <v>106346.6666666667</v>
      </c>
      <c r="E65" s="28" t="s">
        <v>78</v>
      </c>
    </row>
    <row r="67" spans="2:11" ht="16.5" customHeight="1">
      <c r="B67" s="15" t="s">
        <v>113</v>
      </c>
      <c r="C67" s="2"/>
    </row>
    <row r="68" spans="2:11" ht="16.5" customHeight="1">
      <c r="B68" s="13" t="s">
        <v>110</v>
      </c>
      <c r="C68" s="20" t="s">
        <v>111</v>
      </c>
      <c r="D68" s="2">
        <v>131.79</v>
      </c>
      <c r="E68" s="28" t="s">
        <v>112</v>
      </c>
      <c r="F68" s="2">
        <f>D68*(qn*dp^2/ks)</f>
        <v>572.99999999999989</v>
      </c>
    </row>
    <row r="69" spans="2:11" ht="16.5" customHeight="1">
      <c r="B69" s="15" t="s">
        <v>87</v>
      </c>
    </row>
    <row r="70" spans="2:11" ht="16.5" customHeight="1">
      <c r="B70" s="13" t="s">
        <v>110</v>
      </c>
      <c r="C70" s="20" t="s">
        <v>111</v>
      </c>
      <c r="D70" s="2">
        <v>573</v>
      </c>
      <c r="E70" s="28" t="s">
        <v>114</v>
      </c>
      <c r="F70" s="39">
        <f>D70/(qn*dp^2/ks)</f>
        <v>131.79000000000002</v>
      </c>
    </row>
    <row r="71" spans="2:11" ht="16.5" customHeight="1">
      <c r="F71" s="29"/>
    </row>
    <row r="72" spans="2:11" ht="16.5" customHeight="1">
      <c r="B72" s="15" t="s">
        <v>82</v>
      </c>
    </row>
    <row r="73" spans="2:11" ht="16.5" customHeight="1">
      <c r="B73" s="15" t="s">
        <v>83</v>
      </c>
      <c r="F73" s="1"/>
    </row>
    <row r="74" spans="2:11" ht="16.5" customHeight="1">
      <c r="B74" s="13" t="s">
        <v>84</v>
      </c>
      <c r="C74" s="20" t="s">
        <v>85</v>
      </c>
      <c r="D74" s="1">
        <v>43</v>
      </c>
      <c r="E74" s="28" t="s">
        <v>86</v>
      </c>
      <c r="F74" s="1">
        <f>D74*dp/tD</f>
        <v>2.15</v>
      </c>
      <c r="G74" s="2"/>
    </row>
    <row r="75" spans="2:11" ht="16.5" customHeight="1">
      <c r="B75" s="15" t="s">
        <v>87</v>
      </c>
      <c r="I75" s="2"/>
      <c r="J75" s="2"/>
      <c r="K75" s="2"/>
    </row>
    <row r="76" spans="2:11" ht="16.5" customHeight="1">
      <c r="B76" s="13" t="s">
        <v>84</v>
      </c>
      <c r="C76" s="20" t="s">
        <v>85</v>
      </c>
      <c r="D76" s="1">
        <v>0.05</v>
      </c>
      <c r="E76" s="28" t="s">
        <v>88</v>
      </c>
      <c r="F76" s="38">
        <f>D76/uD*uLB</f>
        <v>5.0000000000000001E-3</v>
      </c>
    </row>
    <row r="77" spans="2:11" ht="16.5" customHeight="1">
      <c r="B77" s="15"/>
    </row>
    <row r="78" spans="2:11" ht="16.5" customHeight="1">
      <c r="B78" s="15" t="s">
        <v>119</v>
      </c>
    </row>
    <row r="79" spans="2:11" ht="16.5" customHeight="1">
      <c r="B79" s="15" t="s">
        <v>83</v>
      </c>
    </row>
    <row r="80" spans="2:11" ht="16.5" customHeight="1">
      <c r="B80" s="13" t="s">
        <v>26</v>
      </c>
      <c r="C80" s="20" t="s">
        <v>121</v>
      </c>
      <c r="D80" s="2">
        <v>40</v>
      </c>
      <c r="E80" s="28" t="s">
        <v>120</v>
      </c>
      <c r="F80" s="2">
        <f>D80*tD</f>
        <v>0.8</v>
      </c>
    </row>
  </sheetData>
  <pageMargins left="0" right="0" top="0.39370000000000005" bottom="0.39370000000000005" header="0" footer="0"/>
  <pageSetup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8550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41</vt:i4>
      </vt:variant>
    </vt:vector>
  </HeadingPairs>
  <TitlesOfParts>
    <vt:vector size="42" baseType="lpstr">
      <vt:lpstr>Sheet1</vt:lpstr>
      <vt:lpstr>adomega</vt:lpstr>
      <vt:lpstr>adtau</vt:lpstr>
      <vt:lpstr>alpha</vt:lpstr>
      <vt:lpstr>alphaD</vt:lpstr>
      <vt:lpstr>alphaS</vt:lpstr>
      <vt:lpstr>cjNu</vt:lpstr>
      <vt:lpstr>cjOmega</vt:lpstr>
      <vt:lpstr>cjPe</vt:lpstr>
      <vt:lpstr>cjTau</vt:lpstr>
      <vt:lpstr>cps</vt:lpstr>
      <vt:lpstr>dp</vt:lpstr>
      <vt:lpstr>dt</vt:lpstr>
      <vt:lpstr>dx</vt:lpstr>
      <vt:lpstr>ks</vt:lpstr>
      <vt:lpstr>latticeC</vt:lpstr>
      <vt:lpstr>nsomega</vt:lpstr>
      <vt:lpstr>nsPe</vt:lpstr>
      <vt:lpstr>nsRe</vt:lpstr>
      <vt:lpstr>nstau</vt:lpstr>
      <vt:lpstr>nu</vt:lpstr>
      <vt:lpstr>nuD</vt:lpstr>
      <vt:lpstr>Nx</vt:lpstr>
      <vt:lpstr>Ny</vt:lpstr>
      <vt:lpstr>Nz</vt:lpstr>
      <vt:lpstr>P_res_i</vt:lpstr>
      <vt:lpstr>P_res_o</vt:lpstr>
      <vt:lpstr>Pr</vt:lpstr>
      <vt:lpstr>qn</vt:lpstr>
      <vt:lpstr>res</vt:lpstr>
      <vt:lpstr>Rho0</vt:lpstr>
      <vt:lpstr>Rhos</vt:lpstr>
      <vt:lpstr>tD</vt:lpstr>
      <vt:lpstr>thermalLatticeC</vt:lpstr>
      <vt:lpstr>uD</vt:lpstr>
      <vt:lpstr>uLB</vt:lpstr>
      <vt:lpstr>xlim</vt:lpstr>
      <vt:lpstr>xstar</vt:lpstr>
      <vt:lpstr>ylim</vt:lpstr>
      <vt:lpstr>ystar</vt:lpstr>
      <vt:lpstr>zlim</vt:lpstr>
      <vt:lpstr>zstar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cp:revision>48</cp:revision>
  <dcterms:created xsi:type="dcterms:W3CDTF">2014-05-02T13:18:19Z</dcterms:created>
  <dcterms:modified xsi:type="dcterms:W3CDTF">2015-05-01T00:08:56Z</dcterms:modified>
</cp:coreProperties>
</file>