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Tweedle\Documents\Chemical Processes\Energy Balance\"/>
    </mc:Choice>
  </mc:AlternateContent>
  <bookViews>
    <workbookView xWindow="0" yWindow="0" windowWidth="19200" windowHeight="8256" activeTab="2" xr2:uid="{80419918-2820-4FF8-A95C-C67963135A91}"/>
  </bookViews>
  <sheets>
    <sheet name="P3" sheetId="1" r:id="rId1"/>
    <sheet name="Numerical" sheetId="2" r:id="rId2"/>
    <sheet name="Formula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2" l="1"/>
  <c r="E15" i="2"/>
  <c r="I10" i="2"/>
  <c r="G15" i="2" s="1"/>
  <c r="E9" i="2"/>
  <c r="E3" i="2"/>
  <c r="G3" i="2" s="1"/>
  <c r="I58" i="1"/>
  <c r="E49" i="1"/>
  <c r="C6" i="2" l="1"/>
  <c r="H6" i="2" s="1"/>
  <c r="C9" i="2" s="1"/>
  <c r="L9" i="2" s="1"/>
  <c r="E19" i="2"/>
  <c r="I44" i="1"/>
  <c r="G49" i="1" s="1"/>
  <c r="E43" i="1"/>
  <c r="E37" i="1"/>
  <c r="G37" i="1" s="1"/>
  <c r="E53" i="1" l="1"/>
  <c r="C40" i="1"/>
  <c r="H40" i="1" s="1"/>
  <c r="C43" i="1" s="1"/>
  <c r="L43" i="1" s="1"/>
  <c r="C15" i="2"/>
  <c r="L15" i="2" s="1"/>
  <c r="C18" i="2" s="1"/>
  <c r="H18" i="2" s="1"/>
  <c r="C12" i="2"/>
  <c r="J12" i="2" s="1"/>
  <c r="C49" i="1" l="1"/>
  <c r="L49" i="1" s="1"/>
  <c r="C52" i="1" s="1"/>
  <c r="H52" i="1" s="1"/>
  <c r="C46" i="1"/>
  <c r="J46" i="1" s="1"/>
  <c r="C21" i="2"/>
  <c r="J21" i="2" s="1"/>
  <c r="D24" i="2"/>
  <c r="L24" i="2"/>
  <c r="F24" i="2"/>
  <c r="D58" i="1" l="1"/>
  <c r="C55" i="1"/>
  <c r="J55" i="1" s="1"/>
  <c r="L58" i="1"/>
  <c r="F58" i="1"/>
</calcChain>
</file>

<file path=xl/sharedStrings.xml><?xml version="1.0" encoding="utf-8"?>
<sst xmlns="http://schemas.openxmlformats.org/spreadsheetml/2006/main" count="153" uniqueCount="33">
  <si>
    <t>Part A</t>
  </si>
  <si>
    <t>Part B</t>
  </si>
  <si>
    <t>m</t>
  </si>
  <si>
    <t>s</t>
  </si>
  <si>
    <t>Area</t>
  </si>
  <si>
    <t xml:space="preserve">        =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</si>
  <si>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</si>
  <si>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Volume</t>
  </si>
  <si>
    <t xml:space="preserve">      =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</si>
  <si>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</si>
  <si>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Mass</t>
  </si>
  <si>
    <t xml:space="preserve">     =</t>
  </si>
  <si>
    <t>Pa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</si>
  <si>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*Pa*mol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*K</t>
    </r>
    <r>
      <rPr>
        <vertAlign val="superscript"/>
        <sz val="11"/>
        <color theme="1"/>
        <rFont val="Calibri"/>
        <family val="2"/>
        <scheme val="minor"/>
      </rPr>
      <t>-1</t>
    </r>
  </si>
  <si>
    <t>K</t>
  </si>
  <si>
    <t xml:space="preserve">       =</t>
  </si>
  <si>
    <t>mols</t>
  </si>
  <si>
    <t>Mols</t>
  </si>
  <si>
    <t>g</t>
  </si>
  <si>
    <t>mol</t>
  </si>
  <si>
    <t>kg</t>
  </si>
  <si>
    <t xml:space="preserve">          =</t>
  </si>
  <si>
    <t>Methane in</t>
  </si>
  <si>
    <t>Methane out</t>
  </si>
  <si>
    <t xml:space="preserve">Volume </t>
  </si>
  <si>
    <t>Velocity</t>
  </si>
  <si>
    <t xml:space="preserve">         =</t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</si>
  <si>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</si>
  <si>
    <t>J</t>
  </si>
  <si>
    <r>
      <rPr>
        <b/>
        <sz val="12"/>
        <rFont val="Calibri"/>
        <family val="2"/>
      </rPr>
      <t>Δ</t>
    </r>
    <r>
      <rPr>
        <b/>
        <sz val="12"/>
        <rFont val="Lucida Bright"/>
        <family val="1"/>
      </rPr>
      <t>PE</t>
    </r>
  </si>
  <si>
    <t>ΔKE</t>
  </si>
  <si>
    <t xml:space="preserve">            -</t>
  </si>
  <si>
    <t xml:space="preserve"> 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</si>
</sst>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Lucida Bright"/>
      <family val="1"/>
    </font>
    <font>
      <b/>
      <sz val="12"/>
      <name val="Lucida Bright"/>
      <family val="1"/>
    </font>
    <font>
      <vertAlign val="superscript"/>
      <sz val="11"/>
      <color theme="1"/>
      <name val="Calibri"/>
      <family val="2"/>
      <scheme val="minor"/>
    </font>
    <font>
      <b/>
      <sz val="12"/>
      <name val="Calibri Light"/>
      <family val="2"/>
    </font>
    <font>
      <b/>
      <sz val="12"/>
      <name val="Calibri"/>
      <family val="2"/>
    </font>
    <font>
      <b/>
      <sz val="12"/>
      <name val="Lucida Bright"/>
      <family val="2"/>
    </font>
    <font>
      <b/>
      <i/>
      <sz val="11"/>
      <name val="Lucida Bright"/>
      <family val="1"/>
    </font>
    <font>
      <b/>
      <i/>
      <sz val="12"/>
      <color theme="1"/>
      <name val="Lucida Bright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Font="1" applyBorder="1"/>
    <xf numFmtId="0" fontId="4" fillId="0" borderId="0" xfId="0" applyFont="1"/>
    <xf numFmtId="0" fontId="6" fillId="0" borderId="0" xfId="0" applyFont="1"/>
    <xf numFmtId="0" fontId="7" fillId="0" borderId="5" xfId="0" applyFont="1" applyBorder="1"/>
    <xf numFmtId="0" fontId="8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0</xdr:row>
      <xdr:rowOff>125730</xdr:rowOff>
    </xdr:from>
    <xdr:to>
      <xdr:col>7</xdr:col>
      <xdr:colOff>175260</xdr:colOff>
      <xdr:row>19</xdr:row>
      <xdr:rowOff>140970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DD749A-4A15-425B-A8A7-8341F418266C}"/>
            </a:ext>
          </a:extLst>
        </xdr:cNvPr>
        <xdr:cNvSpPr txBox="1"/>
      </xdr:nvSpPr>
      <xdr:spPr>
        <a:xfrm>
          <a:off x="1333500" y="125730"/>
          <a:ext cx="3665220" cy="3489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289560</xdr:colOff>
      <xdr:row>3</xdr:row>
      <xdr:rowOff>80010</xdr:rowOff>
    </xdr:from>
    <xdr:to>
      <xdr:col>5</xdr:col>
      <xdr:colOff>350520</xdr:colOff>
      <xdr:row>15</xdr:row>
      <xdr:rowOff>38100</xdr:rowOff>
    </xdr:to>
    <xdr:sp macro="" textlink="">
      <xdr:nvSpPr>
        <xdr:cNvPr id="3" name="Cylinder 2">
          <a:extLst>
            <a:ext uri="{FF2B5EF4-FFF2-40B4-BE49-F238E27FC236}">
              <a16:creationId xmlns:a16="http://schemas.microsoft.com/office/drawing/2014/main" id="{AAABA17B-CF9D-438E-9568-8942A5D08CD4}"/>
            </a:ext>
          </a:extLst>
        </xdr:cNvPr>
        <xdr:cNvSpPr/>
      </xdr:nvSpPr>
      <xdr:spPr>
        <a:xfrm>
          <a:off x="2209800" y="628650"/>
          <a:ext cx="1341120" cy="2152650"/>
        </a:xfrm>
        <a:prstGeom prst="can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304800</xdr:colOff>
      <xdr:row>0</xdr:row>
      <xdr:rowOff>137160</xdr:rowOff>
    </xdr:from>
    <xdr:to>
      <xdr:col>4</xdr:col>
      <xdr:colOff>312420</xdr:colOff>
      <xdr:row>4</xdr:row>
      <xdr:rowOff>102870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8735178-256A-4C56-8097-45E71250E396}"/>
            </a:ext>
          </a:extLst>
        </xdr:cNvPr>
        <xdr:cNvCxnSpPr/>
      </xdr:nvCxnSpPr>
      <xdr:spPr>
        <a:xfrm flipH="1">
          <a:off x="2865120" y="137160"/>
          <a:ext cx="7620" cy="69723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320040</xdr:colOff>
      <xdr:row>15</xdr:row>
      <xdr:rowOff>38100</xdr:rowOff>
    </xdr:from>
    <xdr:to>
      <xdr:col>7</xdr:col>
      <xdr:colOff>148590</xdr:colOff>
      <xdr:row>19</xdr:row>
      <xdr:rowOff>57150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1DADA6DA-5F96-4A62-A7CE-85CE0B0223A6}"/>
            </a:ext>
          </a:extLst>
        </xdr:cNvPr>
        <xdr:cNvCxnSpPr>
          <a:stCxn id="3" idx="3"/>
        </xdr:cNvCxnSpPr>
      </xdr:nvCxnSpPr>
      <xdr:spPr>
        <a:xfrm rot="16200000" flipH="1">
          <a:off x="3379470" y="2282190"/>
          <a:ext cx="750570" cy="174879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313690</xdr:colOff>
      <xdr:row>3</xdr:row>
      <xdr:rowOff>59690</xdr:rowOff>
    </xdr:from>
    <xdr:to>
      <xdr:col>4</xdr:col>
      <xdr:colOff>326390</xdr:colOff>
      <xdr:row>15</xdr:row>
      <xdr:rowOff>44450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CCB25C92-2B7C-4144-A3BD-952B5DB888EB}"/>
            </a:ext>
          </a:extLst>
        </xdr:cNvPr>
        <xdr:cNvCxnSpPr>
          <a:endCxn id="3" idx="3"/>
        </xdr:cNvCxnSpPr>
      </xdr:nvCxnSpPr>
      <xdr:spPr>
        <a:xfrm rot="5400000">
          <a:off x="1790700" y="1691640"/>
          <a:ext cx="2179320" cy="12700"/>
        </a:xfrm>
        <a:prstGeom prst="bentConnector5">
          <a:avLst>
            <a:gd name="adj1" fmla="val 612"/>
            <a:gd name="adj2" fmla="val 8580000"/>
            <a:gd name="adj3" fmla="val 9965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</xdr:colOff>
      <xdr:row>8</xdr:row>
      <xdr:rowOff>57150</xdr:rowOff>
    </xdr:from>
    <xdr:to>
      <xdr:col>2</xdr:col>
      <xdr:colOff>567690</xdr:colOff>
      <xdr:row>9</xdr:row>
      <xdr:rowOff>114300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669EF54-330E-4988-BA4A-699508224269}"/>
            </a:ext>
          </a:extLst>
        </xdr:cNvPr>
        <xdr:cNvSpPr txBox="1"/>
      </xdr:nvSpPr>
      <xdr:spPr>
        <a:xfrm>
          <a:off x="1314450" y="1520190"/>
          <a:ext cx="533400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200m</a:t>
          </a:r>
        </a:p>
      </xdr:txBody>
    </xdr:sp>
    <xdr:clientData/>
  </xdr:twoCellAnchor>
  <xdr:twoCellAnchor>
    <xdr:from>
      <xdr:col>5</xdr:col>
      <xdr:colOff>403860</xdr:colOff>
      <xdr:row>1</xdr:row>
      <xdr:rowOff>0</xdr:rowOff>
    </xdr:from>
    <xdr:to>
      <xdr:col>7</xdr:col>
      <xdr:colOff>30480</xdr:colOff>
      <xdr:row>6</xdr:row>
      <xdr:rowOff>106680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16D3A651-9A39-49B9-A12F-94A47D8FD285}"/>
                </a:ext>
              </a:extLst>
            </xdr:cNvPr>
            <xdr:cNvSpPr txBox="1"/>
          </xdr:nvSpPr>
          <xdr:spPr>
            <a:xfrm>
              <a:off x="3604260" y="182880"/>
              <a:ext cx="906780" cy="1021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Inlet:3cm</a:t>
              </a:r>
            </a:p>
            <a:p>
              <a:r>
                <a:rPr lang="en-US" sz="1100"/>
                <a:t>Methane</a:t>
              </a:r>
            </a:p>
            <a:p>
              <a:r>
                <a:rPr lang="en-US" sz="1100"/>
                <a:t>30°C</a:t>
              </a:r>
            </a:p>
            <a:p>
              <a:r>
                <a:rPr lang="en-US" sz="1100" baseline="0"/>
                <a:t>10.00 bar</a:t>
              </a:r>
            </a:p>
            <a:p>
              <a:r>
                <a:rPr lang="en-US" sz="1100" baseline="0"/>
                <a:t>Vavg: 5.00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𝑠</m:t>
                      </m:r>
                    </m:den>
                  </m:f>
                </m:oMath>
              </a14:m>
              <a:endParaRPr lang="en-US" sz="1100" b="0" baseline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16D3A651-9A39-49B9-A12F-94A47D8FD285}"/>
                </a:ext>
              </a:extLst>
            </xdr:cNvPr>
            <xdr:cNvSpPr txBox="1"/>
          </xdr:nvSpPr>
          <xdr:spPr>
            <a:xfrm>
              <a:off x="3604260" y="182880"/>
              <a:ext cx="906780" cy="1021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Inlet:3cm</a:t>
              </a:r>
            </a:p>
            <a:p>
              <a:r>
                <a:rPr lang="en-US" sz="1100"/>
                <a:t>Methane</a:t>
              </a:r>
            </a:p>
            <a:p>
              <a:r>
                <a:rPr lang="en-US" sz="1100"/>
                <a:t>30°C</a:t>
              </a:r>
            </a:p>
            <a:p>
              <a:r>
                <a:rPr lang="en-US" sz="1100" baseline="0"/>
                <a:t>10.00 bar</a:t>
              </a:r>
            </a:p>
            <a:p>
              <a:r>
                <a:rPr lang="en-US" sz="1100" baseline="0"/>
                <a:t>Vavg: 5.00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𝑚/𝑠</a:t>
              </a:r>
              <a:endParaRPr lang="en-US" sz="1100" b="0" baseline="0"/>
            </a:p>
            <a:p>
              <a:endParaRPr lang="en-US" sz="1100"/>
            </a:p>
          </xdr:txBody>
        </xdr:sp>
      </mc:Fallback>
    </mc:AlternateContent>
    <xdr:clientData/>
  </xdr:twoCellAnchor>
  <xdr:twoCellAnchor>
    <xdr:from>
      <xdr:col>6</xdr:col>
      <xdr:colOff>95250</xdr:colOff>
      <xdr:row>14</xdr:row>
      <xdr:rowOff>133350</xdr:rowOff>
    </xdr:from>
    <xdr:to>
      <xdr:col>7</xdr:col>
      <xdr:colOff>175260</xdr:colOff>
      <xdr:row>19</xdr:row>
      <xdr:rowOff>15240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188AFF2-3A8B-499C-B555-201B5872FBA0}"/>
            </a:ext>
          </a:extLst>
        </xdr:cNvPr>
        <xdr:cNvSpPr txBox="1"/>
      </xdr:nvSpPr>
      <xdr:spPr>
        <a:xfrm>
          <a:off x="3935730" y="2693670"/>
          <a:ext cx="720090" cy="796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Outlet</a:t>
          </a:r>
        </a:p>
        <a:p>
          <a:r>
            <a:rPr lang="en-US" sz="1100"/>
            <a:t>Methane</a:t>
          </a:r>
        </a:p>
        <a:p>
          <a:r>
            <a:rPr lang="en-US" sz="1100"/>
            <a:t>30°C</a:t>
          </a:r>
        </a:p>
        <a:p>
          <a:r>
            <a:rPr lang="en-US" sz="1100"/>
            <a:t>9.00</a:t>
          </a:r>
          <a:r>
            <a:rPr lang="en-US" sz="1100" baseline="0"/>
            <a:t> bar</a:t>
          </a:r>
          <a:endParaRPr lang="en-US" sz="1100"/>
        </a:p>
      </xdr:txBody>
    </xdr:sp>
    <xdr:clientData/>
  </xdr:twoCellAnchor>
  <xdr:twoCellAnchor>
    <xdr:from>
      <xdr:col>0</xdr:col>
      <xdr:colOff>34290</xdr:colOff>
      <xdr:row>22</xdr:row>
      <xdr:rowOff>0</xdr:rowOff>
    </xdr:from>
    <xdr:to>
      <xdr:col>4</xdr:col>
      <xdr:colOff>441960</xdr:colOff>
      <xdr:row>28</xdr:row>
      <xdr:rowOff>19050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2B06114D-584B-4E33-B3A4-86D973B3688C}"/>
            </a:ext>
          </a:extLst>
        </xdr:cNvPr>
        <xdr:cNvSpPr txBox="1"/>
      </xdr:nvSpPr>
      <xdr:spPr>
        <a:xfrm>
          <a:off x="34290" y="4023360"/>
          <a:ext cx="2967990" cy="11163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/>
            <a:t>Δ</a:t>
          </a:r>
          <a:r>
            <a:rPr lang="en-US" sz="1100"/>
            <a:t>U</a:t>
          </a:r>
          <a:r>
            <a:rPr lang="en-US" sz="1100" baseline="0"/>
            <a:t>+</a:t>
          </a:r>
          <a:r>
            <a:rPr lang="el-GR" sz="1100" baseline="0"/>
            <a:t>Δ</a:t>
          </a:r>
          <a:r>
            <a:rPr lang="en-US" sz="1100" baseline="0"/>
            <a:t>KE+</a:t>
          </a:r>
          <a:r>
            <a:rPr lang="el-GR" sz="1100" baseline="0"/>
            <a:t>Δ</a:t>
          </a:r>
          <a:r>
            <a:rPr lang="en-US" sz="1100" baseline="0"/>
            <a:t>PE=Q-W</a:t>
          </a:r>
        </a:p>
        <a:p>
          <a:r>
            <a:rPr lang="en-US" sz="1100" baseline="0"/>
            <a:t>internal energy, heat, and work are 0 therefore </a:t>
          </a:r>
          <a:r>
            <a:rPr lang="el-GR" sz="1100" baseline="0"/>
            <a:t>Δ</a:t>
          </a:r>
          <a:r>
            <a:rPr lang="en-US" sz="1100" baseline="0"/>
            <a:t>KE=-</a:t>
          </a:r>
          <a:r>
            <a:rPr lang="el-GR" sz="1100" baseline="0"/>
            <a:t>Δ</a:t>
          </a:r>
          <a:r>
            <a:rPr lang="en-US" sz="1100" baseline="0"/>
            <a:t>PE</a:t>
          </a:r>
        </a:p>
        <a:p>
          <a:r>
            <a:rPr lang="en-US" sz="1100" baseline="0"/>
            <a:t>The change in PE is negative due to the methane moving downwards which means KE is positive as the PE becomes KE.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64770</xdr:rowOff>
    </xdr:from>
    <xdr:to>
      <xdr:col>9</xdr:col>
      <xdr:colOff>636270</xdr:colOff>
      <xdr:row>20</xdr:row>
      <xdr:rowOff>7620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1F9360F-B66D-43D4-A028-6AA3981311F2}"/>
                </a:ext>
              </a:extLst>
            </xdr:cNvPr>
            <xdr:cNvSpPr txBox="1"/>
          </xdr:nvSpPr>
          <xdr:spPr>
            <a:xfrm>
              <a:off x="19050" y="64770"/>
              <a:ext cx="6377940" cy="36004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/>
                <a:t>For</a:t>
              </a:r>
              <a:r>
                <a:rPr lang="en-US" sz="1200" baseline="0"/>
                <a:t> Methane in:</a:t>
              </a:r>
              <a:br>
                <a:rPr lang="en-US" sz="1200" baseline="0"/>
              </a:br>
              <a:r>
                <a:rPr lang="en-US" sz="1200" baseline="0"/>
                <a:t>1.</a:t>
              </a:r>
              <a14:m>
                <m:oMath xmlns:m="http://schemas.openxmlformats.org/officeDocument/2006/math">
                  <m:r>
                    <a:rPr lang="en-US" sz="1200" b="0" i="1" baseline="0">
                      <a:latin typeface="Cambria Math" panose="02040503050406030204" pitchFamily="18" charset="0"/>
                    </a:rPr>
                    <m:t>𝐴𝑟𝑒𝑎</m:t>
                  </m:r>
                  <m:r>
                    <a:rPr lang="en-US" sz="1200" b="0" i="1" baseline="0">
                      <a:latin typeface="Cambria Math" panose="02040503050406030204" pitchFamily="18" charset="0"/>
                    </a:rPr>
                    <m:t>=</m:t>
                  </m:r>
                  <m:r>
                    <m:rPr>
                      <m:sty m:val="p"/>
                    </m:rPr>
                    <a:rPr lang="el-GR" sz="1200" b="0" i="1" baseline="0">
                      <a:latin typeface="Cambria Math" panose="02040503050406030204" pitchFamily="18" charset="0"/>
                    </a:rPr>
                    <m:t>π</m:t>
                  </m:r>
                  <m:sSup>
                    <m:sSupPr>
                      <m:ctrlPr>
                        <a:rPr lang="en-US" sz="12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200" b="0" i="1" baseline="0">
                          <a:latin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en-US" sz="1200" b="0" i="1" baseline="0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en-US" sz="1200" b="0" baseline="0"/>
            </a:p>
            <a:p>
              <a:r>
                <a:rPr lang="en-US" sz="1200" b="0" baseline="0"/>
                <a:t>2.</a:t>
              </a:r>
              <a14:m>
                <m:oMath xmlns:m="http://schemas.openxmlformats.org/officeDocument/2006/math">
                  <m:r>
                    <a:rPr lang="en-US" sz="1200" b="0" i="1" baseline="0">
                      <a:latin typeface="Cambria Math" panose="02040503050406030204" pitchFamily="18" charset="0"/>
                    </a:rPr>
                    <m:t>𝑉𝑜𝑙𝑢𝑚𝑒</m:t>
                  </m:r>
                  <m:r>
                    <a:rPr lang="en-US" sz="12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n-US" sz="1200" b="0" i="1" baseline="0">
                      <a:latin typeface="Cambria Math" panose="02040503050406030204" pitchFamily="18" charset="0"/>
                    </a:rPr>
                    <m:t>𝑎𝑟𝑒𝑎</m:t>
                  </m:r>
                  <m:r>
                    <a:rPr lang="en-US" sz="1200" b="0" i="1" baseline="0">
                      <a:latin typeface="Cambria Math" panose="02040503050406030204" pitchFamily="18" charset="0"/>
                    </a:rPr>
                    <m:t>∗</m:t>
                  </m:r>
                  <m:r>
                    <a:rPr lang="en-US" sz="1200" b="0" i="1" baseline="0">
                      <a:latin typeface="Cambria Math" panose="02040503050406030204" pitchFamily="18" charset="0"/>
                    </a:rPr>
                    <m:t>𝑣𝑒𝑙𝑜𝑐𝑖𝑡𝑦</m:t>
                  </m:r>
                </m:oMath>
              </a14:m>
              <a:endParaRPr lang="en-US" sz="1200" b="0" baseline="0"/>
            </a:p>
            <a:p>
              <a:r>
                <a:rPr lang="en-US" sz="1200" b="0" baseline="0"/>
                <a:t>3.</a:t>
              </a:r>
              <a14:m>
                <m:oMath xmlns:m="http://schemas.openxmlformats.org/officeDocument/2006/math">
                  <m:r>
                    <a:rPr lang="en-US" sz="1200" b="0" i="1" baseline="0">
                      <a:latin typeface="Cambria Math" panose="02040503050406030204" pitchFamily="18" charset="0"/>
                    </a:rPr>
                    <m:t>𝑀𝑜𝑙𝑒𝑠</m:t>
                  </m:r>
                  <m:r>
                    <a:rPr lang="en-US" sz="1200" b="0" i="1" baseline="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200" b="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 baseline="0">
                          <a:latin typeface="Cambria Math" panose="02040503050406030204" pitchFamily="18" charset="0"/>
                        </a:rPr>
                        <m:t>𝑃𝑉</m:t>
                      </m:r>
                    </m:num>
                    <m:den>
                      <m:r>
                        <a:rPr lang="en-US" sz="1200" b="0" i="1" baseline="0">
                          <a:latin typeface="Cambria Math" panose="02040503050406030204" pitchFamily="18" charset="0"/>
                        </a:rPr>
                        <m:t>𝑛𝑅𝑇</m:t>
                      </m:r>
                    </m:den>
                  </m:f>
                </m:oMath>
              </a14:m>
              <a:endParaRPr lang="en-US" sz="1200" b="0" baseline="0"/>
            </a:p>
            <a:p>
              <a:r>
                <a:rPr lang="en-US" sz="1200" b="0" baseline="0"/>
                <a:t>4.</a:t>
              </a:r>
              <a14:m>
                <m:oMath xmlns:m="http://schemas.openxmlformats.org/officeDocument/2006/math">
                  <m:r>
                    <a:rPr lang="en-US" sz="1200" b="0" i="1" baseline="0">
                      <a:latin typeface="Cambria Math" panose="02040503050406030204" pitchFamily="18" charset="0"/>
                    </a:rPr>
                    <m:t>𝑀𝑎𝑠𝑠</m:t>
                  </m:r>
                  <m:r>
                    <a:rPr lang="en-US" sz="12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n-US" sz="1200" b="0" i="1" baseline="0">
                      <a:latin typeface="Cambria Math" panose="02040503050406030204" pitchFamily="18" charset="0"/>
                    </a:rPr>
                    <m:t>𝑚𝑜𝑙𝑒𝑠</m:t>
                  </m:r>
                  <m:r>
                    <a:rPr lang="en-US" sz="1200" b="0" i="1" baseline="0">
                      <a:latin typeface="Cambria Math" panose="02040503050406030204" pitchFamily="18" charset="0"/>
                    </a:rPr>
                    <m:t>∗</m:t>
                  </m:r>
                  <m:r>
                    <a:rPr lang="en-US" sz="1200" b="0" i="1" baseline="0">
                      <a:latin typeface="Cambria Math" panose="02040503050406030204" pitchFamily="18" charset="0"/>
                    </a:rPr>
                    <m:t>𝑚𝑜𝑙𝑒𝑐𝑢𝑙𝑎𝑟</m:t>
                  </m:r>
                  <m:r>
                    <a:rPr lang="en-US" sz="1200" b="0" i="1" baseline="0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 baseline="0">
                      <a:latin typeface="Cambria Math" panose="02040503050406030204" pitchFamily="18" charset="0"/>
                    </a:rPr>
                    <m:t>𝑤𝑒𝑖𝑔𝑡h</m:t>
                  </m:r>
                </m:oMath>
              </a14:m>
              <a:endParaRPr lang="en-US" sz="1200" b="0" baseline="0"/>
            </a:p>
            <a:p>
              <a:endParaRPr lang="en-US" sz="1200" b="0" baseline="0"/>
            </a:p>
            <a:p>
              <a:r>
                <a:rPr lang="en-US" sz="1200" b="0" baseline="0"/>
                <a:t>For Methane out:</a:t>
              </a:r>
            </a:p>
            <a:p>
              <a:r>
                <a:rPr lang="en-US" sz="1200" b="0" baseline="0"/>
                <a:t>1.</a:t>
              </a:r>
              <a14:m>
                <m:oMath xmlns:m="http://schemas.openxmlformats.org/officeDocument/2006/math">
                  <m:r>
                    <a:rPr lang="en-US" sz="1200" b="0" i="1" baseline="0">
                      <a:latin typeface="Cambria Math" panose="02040503050406030204" pitchFamily="18" charset="0"/>
                    </a:rPr>
                    <m:t>𝑉𝑜𝑙𝑢𝑚𝑒</m:t>
                  </m:r>
                  <m:r>
                    <a:rPr lang="en-US" sz="1200" b="0" i="1" baseline="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200" b="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 baseline="0">
                          <a:latin typeface="Cambria Math" panose="02040503050406030204" pitchFamily="18" charset="0"/>
                        </a:rPr>
                        <m:t>𝑁𝑅𝑇</m:t>
                      </m:r>
                    </m:num>
                    <m:den>
                      <m:r>
                        <a:rPr lang="en-US" sz="1200" b="0" i="1" baseline="0">
                          <a:latin typeface="Cambria Math" panose="02040503050406030204" pitchFamily="18" charset="0"/>
                        </a:rPr>
                        <m:t>𝑃</m:t>
                      </m:r>
                    </m:den>
                  </m:f>
                </m:oMath>
              </a14:m>
              <a:endParaRPr lang="en-US" sz="1200" b="0" baseline="0"/>
            </a:p>
            <a:p>
              <a:r>
                <a:rPr lang="en-US" sz="1200" b="0" baseline="0"/>
                <a:t>2. </a:t>
              </a:r>
              <a14:m>
                <m:oMath xmlns:m="http://schemas.openxmlformats.org/officeDocument/2006/math">
                  <m:r>
                    <a:rPr lang="en-US" sz="1200" b="0" i="1" baseline="0">
                      <a:latin typeface="Cambria Math" panose="02040503050406030204" pitchFamily="18" charset="0"/>
                    </a:rPr>
                    <m:t>𝑉𝑒𝑙𝑜𝑐𝑖𝑡𝑦</m:t>
                  </m:r>
                  <m:r>
                    <a:rPr lang="en-US" sz="1200" b="0" i="1" baseline="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200" b="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 baseline="0">
                          <a:latin typeface="Cambria Math" panose="02040503050406030204" pitchFamily="18" charset="0"/>
                        </a:rPr>
                        <m:t>𝑣𝑜𝑙𝑢𝑚𝑒</m:t>
                      </m:r>
                    </m:num>
                    <m:den>
                      <m:r>
                        <a:rPr lang="en-US" sz="1200" b="0" i="1" baseline="0">
                          <a:latin typeface="Cambria Math" panose="02040503050406030204" pitchFamily="18" charset="0"/>
                        </a:rPr>
                        <m:t>𝑎𝑟𝑒𝑎</m:t>
                      </m:r>
                    </m:den>
                  </m:f>
                </m:oMath>
              </a14:m>
              <a:endParaRPr lang="en-US" sz="1200" b="0" baseline="0"/>
            </a:p>
            <a:p>
              <a:endParaRPr lang="en-US" sz="1200" b="0" baseline="0"/>
            </a:p>
            <a:p>
              <a:r>
                <a:rPr lang="en-US" sz="1200" b="0" baseline="0"/>
                <a:t>For </a:t>
              </a:r>
              <a:r>
                <a:rPr lang="el-GR" sz="1200" b="0" baseline="0"/>
                <a:t>Δ</a:t>
              </a:r>
              <a:r>
                <a:rPr lang="en-US" sz="1200" b="0" baseline="0"/>
                <a:t>PE:</a:t>
              </a:r>
            </a:p>
            <a:p>
              <a:r>
                <a:rPr lang="en-US" sz="1200" b="0" baseline="0"/>
                <a:t>1.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200" b="0" i="1" baseline="0">
                      <a:latin typeface="Cambria Math" panose="02040503050406030204" pitchFamily="18" charset="0"/>
                    </a:rPr>
                    <m:t>Δ</m:t>
                  </m:r>
                  <m:r>
                    <a:rPr lang="en-US" sz="1200" b="0" i="1" baseline="0">
                      <a:latin typeface="Cambria Math" panose="02040503050406030204" pitchFamily="18" charset="0"/>
                    </a:rPr>
                    <m:t>𝑃𝐸</m:t>
                  </m:r>
                  <m:r>
                    <a:rPr lang="en-US" sz="12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n-US" sz="1200" b="0" i="1" baseline="0">
                      <a:latin typeface="Cambria Math" panose="02040503050406030204" pitchFamily="18" charset="0"/>
                    </a:rPr>
                    <m:t>𝑚𝑔</m:t>
                  </m:r>
                  <m:r>
                    <m:rPr>
                      <m:sty m:val="p"/>
                    </m:rPr>
                    <a:rPr lang="el-GR" sz="1200" b="0" i="1" baseline="0">
                      <a:latin typeface="Cambria Math" panose="02040503050406030204" pitchFamily="18" charset="0"/>
                    </a:rPr>
                    <m:t>Δ</m:t>
                  </m:r>
                </m:oMath>
              </a14:m>
              <a:r>
                <a:rPr lang="en-US" sz="1200" b="0" baseline="0"/>
                <a:t>z</a:t>
              </a:r>
            </a:p>
            <a:p>
              <a:endParaRPr lang="en-US" sz="1200" b="0" baseline="0"/>
            </a:p>
            <a:p>
              <a:r>
                <a:rPr lang="en-US" sz="1200" b="0" baseline="0"/>
                <a:t>For </a:t>
              </a:r>
              <a:r>
                <a:rPr lang="el-GR" sz="1200" b="0" baseline="0"/>
                <a:t>Δ</a:t>
              </a:r>
              <a:r>
                <a:rPr lang="en-US" sz="1200" b="0" baseline="0"/>
                <a:t>KE:</a:t>
              </a:r>
            </a:p>
            <a:p>
              <a:r>
                <a:rPr lang="en-US" sz="1200" b="0" baseline="0"/>
                <a:t>1.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200" b="0" i="1" baseline="0">
                      <a:latin typeface="Cambria Math" panose="02040503050406030204" pitchFamily="18" charset="0"/>
                    </a:rPr>
                    <m:t>Δ</m:t>
                  </m:r>
                  <m:r>
                    <a:rPr lang="en-US" sz="1200" b="0" i="1" baseline="0">
                      <a:latin typeface="Cambria Math" panose="02040503050406030204" pitchFamily="18" charset="0"/>
                    </a:rPr>
                    <m:t>𝐾𝐸</m:t>
                  </m:r>
                  <m:r>
                    <a:rPr lang="en-US" sz="1200" b="0" i="1" baseline="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200" b="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 baseline="0">
                          <a:latin typeface="Cambria Math" panose="02040503050406030204" pitchFamily="18" charset="0"/>
                        </a:rPr>
                        <m:t>𝑚</m:t>
                      </m:r>
                      <m:d>
                        <m:dPr>
                          <m:ctrlPr>
                            <a:rPr lang="en-US" sz="1200" b="0" i="1" baseline="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200" b="0" i="1" baseline="0">
                              <a:latin typeface="Cambria Math" panose="02040503050406030204" pitchFamily="18" charset="0"/>
                            </a:rPr>
                            <m:t>𝑉</m:t>
                          </m:r>
                          <m:sSup>
                            <m:sSupPr>
                              <m:ctrlPr>
                                <a:rPr lang="en-US" sz="1200" b="0" i="1" baseline="0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200" b="0" i="1" baseline="0">
                                  <a:latin typeface="Cambria Math" panose="02040503050406030204" pitchFamily="18" charset="0"/>
                                </a:rPr>
                                <m:t>𝑓</m:t>
                              </m:r>
                            </m:e>
                            <m:sup>
                              <m:r>
                                <a:rPr lang="en-US" sz="1200" b="0" i="1" baseline="0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200" b="0" i="1" baseline="0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US" sz="1200" b="0" i="1" baseline="0">
                              <a:latin typeface="Cambria Math" panose="02040503050406030204" pitchFamily="18" charset="0"/>
                            </a:rPr>
                            <m:t>𝑉</m:t>
                          </m:r>
                          <m:sSup>
                            <m:sSupPr>
                              <m:ctrlPr>
                                <a:rPr lang="en-US" sz="1200" b="0" i="1" baseline="0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200" b="0" i="1" baseline="0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e>
                            <m:sup>
                              <m:r>
                                <a:rPr lang="en-US" sz="1200" b="0" i="1" baseline="0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d>
                    </m:num>
                    <m:den>
                      <m:r>
                        <a:rPr lang="en-US" sz="1200" b="0" i="1" baseline="0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200" b="0" baseline="0"/>
            </a:p>
            <a:p>
              <a:endParaRPr lang="en-US" sz="1100" b="0" baseline="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1F9360F-B66D-43D4-A028-6AA3981311F2}"/>
                </a:ext>
              </a:extLst>
            </xdr:cNvPr>
            <xdr:cNvSpPr txBox="1"/>
          </xdr:nvSpPr>
          <xdr:spPr>
            <a:xfrm>
              <a:off x="19050" y="64770"/>
              <a:ext cx="6377940" cy="36004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/>
                <a:t>For</a:t>
              </a:r>
              <a:r>
                <a:rPr lang="en-US" sz="1200" baseline="0"/>
                <a:t> Methane in:</a:t>
              </a:r>
              <a:br>
                <a:rPr lang="en-US" sz="1200" baseline="0"/>
              </a:br>
              <a:r>
                <a:rPr lang="en-US" sz="1200" baseline="0"/>
                <a:t>1.</a:t>
              </a:r>
              <a:r>
                <a:rPr lang="en-US" sz="1200" b="0" i="0" baseline="0">
                  <a:latin typeface="Cambria Math" panose="02040503050406030204" pitchFamily="18" charset="0"/>
                </a:rPr>
                <a:t>𝐴𝑟𝑒𝑎=</a:t>
              </a:r>
              <a:r>
                <a:rPr lang="el-GR" sz="1200" b="0" i="0" baseline="0">
                  <a:latin typeface="Cambria Math" panose="02040503050406030204" pitchFamily="18" charset="0"/>
                </a:rPr>
                <a:t>π</a:t>
              </a:r>
              <a:r>
                <a:rPr lang="en-US" sz="1200" b="0" i="0" baseline="0">
                  <a:latin typeface="Cambria Math" panose="02040503050406030204" pitchFamily="18" charset="0"/>
                </a:rPr>
                <a:t>𝑟^2</a:t>
              </a:r>
              <a:endParaRPr lang="en-US" sz="1200" b="0" baseline="0"/>
            </a:p>
            <a:p>
              <a:r>
                <a:rPr lang="en-US" sz="1200" b="0" baseline="0"/>
                <a:t>2.</a:t>
              </a:r>
              <a:r>
                <a:rPr lang="en-US" sz="1200" b="0" i="0" baseline="0">
                  <a:latin typeface="Cambria Math" panose="02040503050406030204" pitchFamily="18" charset="0"/>
                </a:rPr>
                <a:t>𝑉𝑜𝑙𝑢𝑚𝑒=𝑎𝑟𝑒𝑎∗𝑣𝑒𝑙𝑜𝑐𝑖𝑡𝑦</a:t>
              </a:r>
              <a:endParaRPr lang="en-US" sz="1200" b="0" baseline="0"/>
            </a:p>
            <a:p>
              <a:r>
                <a:rPr lang="en-US" sz="1200" b="0" baseline="0"/>
                <a:t>3.</a:t>
              </a:r>
              <a:r>
                <a:rPr lang="en-US" sz="1200" b="0" i="0" baseline="0">
                  <a:latin typeface="Cambria Math" panose="02040503050406030204" pitchFamily="18" charset="0"/>
                </a:rPr>
                <a:t>𝑀𝑜𝑙𝑒𝑠=𝑃𝑉/𝑛𝑅𝑇</a:t>
              </a:r>
              <a:endParaRPr lang="en-US" sz="1200" b="0" baseline="0"/>
            </a:p>
            <a:p>
              <a:r>
                <a:rPr lang="en-US" sz="1200" b="0" baseline="0"/>
                <a:t>4.</a:t>
              </a:r>
              <a:r>
                <a:rPr lang="en-US" sz="1200" b="0" i="0" baseline="0">
                  <a:latin typeface="Cambria Math" panose="02040503050406030204" pitchFamily="18" charset="0"/>
                </a:rPr>
                <a:t>𝑀𝑎𝑠𝑠=𝑚𝑜𝑙𝑒𝑠∗𝑚𝑜𝑙𝑒𝑐𝑢𝑙𝑎𝑟 𝑤𝑒𝑖𝑔𝑡ℎ</a:t>
              </a:r>
              <a:endParaRPr lang="en-US" sz="1200" b="0" baseline="0"/>
            </a:p>
            <a:p>
              <a:endParaRPr lang="en-US" sz="1200" b="0" baseline="0"/>
            </a:p>
            <a:p>
              <a:r>
                <a:rPr lang="en-US" sz="1200" b="0" baseline="0"/>
                <a:t>For Methane out:</a:t>
              </a:r>
            </a:p>
            <a:p>
              <a:r>
                <a:rPr lang="en-US" sz="1200" b="0" baseline="0"/>
                <a:t>1.</a:t>
              </a:r>
              <a:r>
                <a:rPr lang="en-US" sz="1200" b="0" i="0" baseline="0">
                  <a:latin typeface="Cambria Math" panose="02040503050406030204" pitchFamily="18" charset="0"/>
                </a:rPr>
                <a:t>𝑉𝑜𝑙𝑢𝑚𝑒=𝑁𝑅𝑇/𝑃</a:t>
              </a:r>
              <a:endParaRPr lang="en-US" sz="1200" b="0" baseline="0"/>
            </a:p>
            <a:p>
              <a:r>
                <a:rPr lang="en-US" sz="1200" b="0" baseline="0"/>
                <a:t>2. </a:t>
              </a:r>
              <a:r>
                <a:rPr lang="en-US" sz="1200" b="0" i="0" baseline="0">
                  <a:latin typeface="Cambria Math" panose="02040503050406030204" pitchFamily="18" charset="0"/>
                </a:rPr>
                <a:t>𝑉𝑒𝑙𝑜𝑐𝑖𝑡𝑦=𝑣𝑜𝑙𝑢𝑚𝑒/𝑎𝑟𝑒𝑎</a:t>
              </a:r>
              <a:endParaRPr lang="en-US" sz="1200" b="0" baseline="0"/>
            </a:p>
            <a:p>
              <a:endParaRPr lang="en-US" sz="1200" b="0" baseline="0"/>
            </a:p>
            <a:p>
              <a:r>
                <a:rPr lang="en-US" sz="1200" b="0" baseline="0"/>
                <a:t>For </a:t>
              </a:r>
              <a:r>
                <a:rPr lang="el-GR" sz="1200" b="0" baseline="0"/>
                <a:t>Δ</a:t>
              </a:r>
              <a:r>
                <a:rPr lang="en-US" sz="1200" b="0" baseline="0"/>
                <a:t>PE:</a:t>
              </a:r>
            </a:p>
            <a:p>
              <a:r>
                <a:rPr lang="en-US" sz="1200" b="0" baseline="0"/>
                <a:t>1.</a:t>
              </a:r>
              <a:r>
                <a:rPr lang="el-GR" sz="1200" b="0" i="0" baseline="0">
                  <a:latin typeface="Cambria Math" panose="02040503050406030204" pitchFamily="18" charset="0"/>
                </a:rPr>
                <a:t>Δ</a:t>
              </a:r>
              <a:r>
                <a:rPr lang="en-US" sz="1200" b="0" i="0" baseline="0">
                  <a:latin typeface="Cambria Math" panose="02040503050406030204" pitchFamily="18" charset="0"/>
                </a:rPr>
                <a:t>𝑃𝐸=𝑚𝑔</a:t>
              </a:r>
              <a:r>
                <a:rPr lang="el-GR" sz="1200" b="0" i="0" baseline="0">
                  <a:latin typeface="Cambria Math" panose="02040503050406030204" pitchFamily="18" charset="0"/>
                </a:rPr>
                <a:t>Δ</a:t>
              </a:r>
              <a:r>
                <a:rPr lang="en-US" sz="1200" b="0" baseline="0"/>
                <a:t>z</a:t>
              </a:r>
            </a:p>
            <a:p>
              <a:endParaRPr lang="en-US" sz="1200" b="0" baseline="0"/>
            </a:p>
            <a:p>
              <a:r>
                <a:rPr lang="en-US" sz="1200" b="0" baseline="0"/>
                <a:t>For </a:t>
              </a:r>
              <a:r>
                <a:rPr lang="el-GR" sz="1200" b="0" baseline="0"/>
                <a:t>Δ</a:t>
              </a:r>
              <a:r>
                <a:rPr lang="en-US" sz="1200" b="0" baseline="0"/>
                <a:t>KE:</a:t>
              </a:r>
            </a:p>
            <a:p>
              <a:r>
                <a:rPr lang="en-US" sz="1200" b="0" baseline="0"/>
                <a:t>1.</a:t>
              </a:r>
              <a:r>
                <a:rPr lang="el-GR" sz="1200" b="0" i="0" baseline="0">
                  <a:latin typeface="Cambria Math" panose="02040503050406030204" pitchFamily="18" charset="0"/>
                </a:rPr>
                <a:t>Δ</a:t>
              </a:r>
              <a:r>
                <a:rPr lang="en-US" sz="1200" b="0" i="0" baseline="0">
                  <a:latin typeface="Cambria Math" panose="02040503050406030204" pitchFamily="18" charset="0"/>
                </a:rPr>
                <a:t>𝐾𝐸=𝑚(𝑉𝑓^2−𝑉𝑖^2 )/2</a:t>
              </a:r>
              <a:endParaRPr lang="en-US" sz="1200" b="0" baseline="0"/>
            </a:p>
            <a:p>
              <a:endParaRPr lang="en-US" sz="1100" b="0" baseline="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7DF30-D9CF-479A-9219-7922C1EECFB6}">
  <dimension ref="A22:M60"/>
  <sheetViews>
    <sheetView topLeftCell="A29" workbookViewId="0">
      <selection activeCell="Q33" sqref="Q33"/>
    </sheetView>
  </sheetViews>
  <sheetFormatPr defaultRowHeight="14.4" x14ac:dyDescent="0.55000000000000004"/>
  <cols>
    <col min="2" max="2" width="4.3671875" customWidth="1"/>
    <col min="6" max="6" width="13.578125" customWidth="1"/>
    <col min="8" max="8" width="13.578125" customWidth="1"/>
  </cols>
  <sheetData>
    <row r="22" spans="1:1" x14ac:dyDescent="0.55000000000000004">
      <c r="A22" s="1" t="s">
        <v>0</v>
      </c>
    </row>
    <row r="35" spans="1:13" ht="15.6" x14ac:dyDescent="0.6">
      <c r="A35" s="8" t="s">
        <v>1</v>
      </c>
    </row>
    <row r="36" spans="1:13" x14ac:dyDescent="0.55000000000000004">
      <c r="A36" s="1" t="s">
        <v>22</v>
      </c>
    </row>
    <row r="37" spans="1:13" ht="16.8" thickBot="1" x14ac:dyDescent="0.6">
      <c r="A37" t="s">
        <v>4</v>
      </c>
      <c r="B37" t="s">
        <v>32</v>
      </c>
      <c r="C37" s="7">
        <v>1.4999999999999999E-2</v>
      </c>
      <c r="D37" s="4">
        <v>1.4999999999999999E-2</v>
      </c>
      <c r="E37" s="4">
        <f>PI()</f>
        <v>3.1415926535897931</v>
      </c>
      <c r="F37" t="s">
        <v>5</v>
      </c>
      <c r="G37">
        <f>C37*D37*E37</f>
        <v>7.0685834705770342E-4</v>
      </c>
      <c r="H37" t="s">
        <v>6</v>
      </c>
    </row>
    <row r="38" spans="1:13" ht="14.7" thickTop="1" x14ac:dyDescent="0.55000000000000004">
      <c r="C38" s="5"/>
      <c r="D38" s="6"/>
      <c r="E38" s="6"/>
    </row>
    <row r="40" spans="1:13" ht="16.8" thickBot="1" x14ac:dyDescent="0.6">
      <c r="A40" t="s">
        <v>7</v>
      </c>
      <c r="B40" t="s">
        <v>32</v>
      </c>
      <c r="C40" s="3">
        <f>G37</f>
        <v>7.0685834705770342E-4</v>
      </c>
      <c r="D40" s="4" t="s">
        <v>6</v>
      </c>
      <c r="E40" s="4">
        <v>5</v>
      </c>
      <c r="F40" s="4" t="s">
        <v>2</v>
      </c>
      <c r="G40" t="s">
        <v>8</v>
      </c>
      <c r="H40">
        <f>E40*C40</f>
        <v>3.5342917352885169E-3</v>
      </c>
      <c r="I40" t="s">
        <v>9</v>
      </c>
    </row>
    <row r="41" spans="1:13" ht="14.7" thickTop="1" x14ac:dyDescent="0.55000000000000004">
      <c r="C41" s="5"/>
      <c r="D41" s="6"/>
      <c r="E41" s="6"/>
      <c r="F41" s="6" t="s">
        <v>3</v>
      </c>
      <c r="I41" t="s">
        <v>3</v>
      </c>
    </row>
    <row r="43" spans="1:13" ht="16.8" thickBot="1" x14ac:dyDescent="0.6">
      <c r="A43" t="s">
        <v>17</v>
      </c>
      <c r="B43" t="s">
        <v>11</v>
      </c>
      <c r="C43" s="3">
        <f>H40</f>
        <v>3.5342917352885169E-3</v>
      </c>
      <c r="D43" s="4" t="s">
        <v>9</v>
      </c>
      <c r="E43" s="4">
        <f>1013250/1.01325</f>
        <v>1000000</v>
      </c>
      <c r="F43" s="4" t="s">
        <v>12</v>
      </c>
      <c r="G43" s="4">
        <v>1</v>
      </c>
      <c r="H43" s="4"/>
      <c r="I43" s="4">
        <v>1</v>
      </c>
      <c r="J43" s="4"/>
      <c r="K43" t="s">
        <v>15</v>
      </c>
      <c r="L43">
        <f>(C43*E43)/(G44*I44)</f>
        <v>1.4029743997315425</v>
      </c>
      <c r="M43" t="s">
        <v>16</v>
      </c>
    </row>
    <row r="44" spans="1:13" ht="16.8" thickTop="1" x14ac:dyDescent="0.55000000000000004">
      <c r="C44" s="5"/>
      <c r="D44" s="6" t="s">
        <v>3</v>
      </c>
      <c r="E44" s="6"/>
      <c r="F44" s="6"/>
      <c r="G44" s="6">
        <v>8.3140000000000001</v>
      </c>
      <c r="H44" s="6" t="s">
        <v>13</v>
      </c>
      <c r="I44" s="6">
        <f>30+273</f>
        <v>303</v>
      </c>
      <c r="J44" s="6" t="s">
        <v>14</v>
      </c>
      <c r="M44" t="s">
        <v>3</v>
      </c>
    </row>
    <row r="46" spans="1:13" ht="14.7" thickBot="1" x14ac:dyDescent="0.6">
      <c r="A46" t="s">
        <v>10</v>
      </c>
      <c r="B46" t="s">
        <v>21</v>
      </c>
      <c r="C46" s="3">
        <f>L43</f>
        <v>1.4029743997315425</v>
      </c>
      <c r="D46" s="4" t="s">
        <v>16</v>
      </c>
      <c r="E46" s="4">
        <v>16.04</v>
      </c>
      <c r="F46" s="4" t="s">
        <v>18</v>
      </c>
      <c r="G46" s="4">
        <v>1</v>
      </c>
      <c r="H46" s="4" t="s">
        <v>20</v>
      </c>
      <c r="I46" t="s">
        <v>8</v>
      </c>
      <c r="J46">
        <f>C46*E46/G47</f>
        <v>2.250370937169394E-2</v>
      </c>
      <c r="K46" t="s">
        <v>20</v>
      </c>
    </row>
    <row r="47" spans="1:13" ht="14.7" thickTop="1" x14ac:dyDescent="0.55000000000000004">
      <c r="C47" s="5"/>
      <c r="D47" s="6" t="s">
        <v>3</v>
      </c>
      <c r="E47" s="6">
        <v>1</v>
      </c>
      <c r="F47" s="6" t="s">
        <v>19</v>
      </c>
      <c r="G47" s="6">
        <v>1000</v>
      </c>
      <c r="H47" s="6" t="s">
        <v>18</v>
      </c>
      <c r="K47" t="s">
        <v>3</v>
      </c>
    </row>
    <row r="48" spans="1:13" x14ac:dyDescent="0.55000000000000004">
      <c r="A48" s="1" t="s">
        <v>23</v>
      </c>
    </row>
    <row r="49" spans="1:13" ht="16.8" thickBot="1" x14ac:dyDescent="0.6">
      <c r="A49" t="s">
        <v>24</v>
      </c>
      <c r="B49" t="s">
        <v>8</v>
      </c>
      <c r="C49" s="3">
        <f>L43</f>
        <v>1.4029743997315425</v>
      </c>
      <c r="D49" s="4" t="s">
        <v>16</v>
      </c>
      <c r="E49" s="4">
        <f>G44</f>
        <v>8.3140000000000001</v>
      </c>
      <c r="F49" s="4" t="s">
        <v>13</v>
      </c>
      <c r="G49" s="4">
        <f>I44</f>
        <v>303</v>
      </c>
      <c r="H49" s="4" t="s">
        <v>14</v>
      </c>
      <c r="I49" s="4">
        <v>1</v>
      </c>
      <c r="J49" s="4"/>
      <c r="K49" t="s">
        <v>15</v>
      </c>
      <c r="L49">
        <f>(C49*E49*G49)/I50</f>
        <v>3.9269908169872417E-3</v>
      </c>
      <c r="M49" t="s">
        <v>9</v>
      </c>
    </row>
    <row r="50" spans="1:13" ht="14.7" thickTop="1" x14ac:dyDescent="0.55000000000000004">
      <c r="C50" s="5"/>
      <c r="D50" s="6" t="s">
        <v>3</v>
      </c>
      <c r="E50" s="6"/>
      <c r="F50" s="6"/>
      <c r="G50" s="6"/>
      <c r="H50" s="6"/>
      <c r="I50" s="6">
        <v>900000</v>
      </c>
      <c r="J50" s="6" t="s">
        <v>12</v>
      </c>
      <c r="M50" t="s">
        <v>3</v>
      </c>
    </row>
    <row r="52" spans="1:13" ht="16.8" thickBot="1" x14ac:dyDescent="0.6">
      <c r="A52" t="s">
        <v>25</v>
      </c>
      <c r="B52" t="s">
        <v>32</v>
      </c>
      <c r="C52" s="3">
        <f>L49</f>
        <v>3.9269908169872417E-3</v>
      </c>
      <c r="D52" s="4" t="s">
        <v>9</v>
      </c>
      <c r="E52" s="4">
        <v>1</v>
      </c>
      <c r="F52" s="4"/>
      <c r="G52" t="s">
        <v>15</v>
      </c>
      <c r="H52">
        <f>C52/E53</f>
        <v>5.5555555555555562</v>
      </c>
      <c r="I52" t="s">
        <v>2</v>
      </c>
    </row>
    <row r="53" spans="1:13" ht="16.8" thickTop="1" x14ac:dyDescent="0.55000000000000004">
      <c r="C53" s="5"/>
      <c r="D53" s="6" t="s">
        <v>3</v>
      </c>
      <c r="E53" s="6">
        <f>G37</f>
        <v>7.0685834705770342E-4</v>
      </c>
      <c r="F53" s="6" t="s">
        <v>6</v>
      </c>
      <c r="I53" t="s">
        <v>3</v>
      </c>
    </row>
    <row r="54" spans="1:13" ht="14.7" thickBot="1" x14ac:dyDescent="0.6"/>
    <row r="55" spans="1:13" ht="16.2" thickTop="1" thickBot="1" x14ac:dyDescent="0.65">
      <c r="A55" s="9" t="s">
        <v>29</v>
      </c>
      <c r="B55" t="s">
        <v>11</v>
      </c>
      <c r="C55" s="3">
        <f>J46</f>
        <v>2.250370937169394E-2</v>
      </c>
      <c r="D55" s="4" t="s">
        <v>20</v>
      </c>
      <c r="E55" s="4">
        <v>9.81</v>
      </c>
      <c r="F55" s="4" t="s">
        <v>2</v>
      </c>
      <c r="G55" s="4">
        <v>-200</v>
      </c>
      <c r="H55" s="4" t="s">
        <v>2</v>
      </c>
      <c r="I55" t="s">
        <v>15</v>
      </c>
      <c r="J55" s="10">
        <f>C55*E55*G55</f>
        <v>-44.152277787263507</v>
      </c>
      <c r="K55" s="10" t="s">
        <v>28</v>
      </c>
    </row>
    <row r="56" spans="1:13" ht="17.100000000000001" thickTop="1" thickBot="1" x14ac:dyDescent="0.6">
      <c r="C56" s="5"/>
      <c r="D56" s="6" t="s">
        <v>3</v>
      </c>
      <c r="E56" s="6"/>
      <c r="F56" s="6" t="s">
        <v>27</v>
      </c>
      <c r="G56" s="6"/>
      <c r="H56" s="6"/>
      <c r="J56" s="10"/>
      <c r="K56" s="10" t="s">
        <v>3</v>
      </c>
    </row>
    <row r="57" spans="1:13" ht="15" thickTop="1" thickBot="1" x14ac:dyDescent="0.6"/>
    <row r="58" spans="1:13" ht="15.9" thickTop="1" thickBot="1" x14ac:dyDescent="0.6">
      <c r="A58" s="2" t="s">
        <v>30</v>
      </c>
      <c r="B58" t="s">
        <v>11</v>
      </c>
      <c r="C58" s="3">
        <v>1</v>
      </c>
      <c r="D58" s="4">
        <f>J46</f>
        <v>2.250370937169394E-2</v>
      </c>
      <c r="E58" s="4" t="s">
        <v>20</v>
      </c>
      <c r="F58" s="4">
        <f>H52^2</f>
        <v>30.864197530864207</v>
      </c>
      <c r="G58" s="4" t="s">
        <v>2</v>
      </c>
      <c r="H58" s="4" t="s">
        <v>31</v>
      </c>
      <c r="I58" s="4">
        <f>5^2</f>
        <v>25</v>
      </c>
      <c r="J58" s="4" t="s">
        <v>2</v>
      </c>
      <c r="K58" t="s">
        <v>5</v>
      </c>
      <c r="L58" s="11">
        <f>(((H52^2)-(E40^2))*J46)/C59</f>
        <v>6.5983098466386655E-2</v>
      </c>
      <c r="M58" s="11" t="s">
        <v>28</v>
      </c>
    </row>
    <row r="59" spans="1:13" ht="15.9" thickTop="1" thickBot="1" x14ac:dyDescent="0.6">
      <c r="C59" s="5">
        <v>2</v>
      </c>
      <c r="D59" s="6"/>
      <c r="E59" s="6" t="s">
        <v>3</v>
      </c>
      <c r="F59" s="6"/>
      <c r="G59" s="6" t="s">
        <v>3</v>
      </c>
      <c r="H59" s="6"/>
      <c r="I59" s="6"/>
      <c r="J59" s="6" t="s">
        <v>3</v>
      </c>
      <c r="L59" s="11"/>
      <c r="M59" s="11" t="s">
        <v>3</v>
      </c>
    </row>
    <row r="60" spans="1:13" ht="14.7" thickTop="1" x14ac:dyDescent="0.55000000000000004"/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117C3-7530-45F0-9CC0-37A189418A93}">
  <sheetPr>
    <pageSetUpPr fitToPage="1"/>
  </sheetPr>
  <dimension ref="A1:M26"/>
  <sheetViews>
    <sheetView showFormulas="1" workbookViewId="0">
      <selection activeCell="A25" sqref="A25"/>
    </sheetView>
  </sheetViews>
  <sheetFormatPr defaultRowHeight="14.4" x14ac:dyDescent="0.55000000000000004"/>
  <sheetData>
    <row r="1" spans="1:13" ht="15.6" x14ac:dyDescent="0.6">
      <c r="A1" s="8" t="s">
        <v>1</v>
      </c>
    </row>
    <row r="2" spans="1:13" x14ac:dyDescent="0.55000000000000004">
      <c r="A2" s="1" t="s">
        <v>22</v>
      </c>
    </row>
    <row r="3" spans="1:13" ht="16.8" thickBot="1" x14ac:dyDescent="0.6">
      <c r="A3" t="s">
        <v>4</v>
      </c>
      <c r="B3" t="s">
        <v>5</v>
      </c>
      <c r="C3" s="7">
        <v>1.4999999999999999E-2</v>
      </c>
      <c r="D3" s="4">
        <v>1.4999999999999999E-2</v>
      </c>
      <c r="E3" s="4">
        <f>PI()</f>
        <v>3.1415926535897931</v>
      </c>
      <c r="F3" t="s">
        <v>5</v>
      </c>
      <c r="G3">
        <f>C3*D3*E3</f>
        <v>7.0685834705770342E-4</v>
      </c>
      <c r="H3" t="s">
        <v>6</v>
      </c>
    </row>
    <row r="4" spans="1:13" ht="14.7" thickTop="1" x14ac:dyDescent="0.55000000000000004">
      <c r="C4" s="5"/>
      <c r="D4" s="6"/>
      <c r="E4" s="6"/>
    </row>
    <row r="6" spans="1:13" ht="16.8" thickBot="1" x14ac:dyDescent="0.6">
      <c r="A6" t="s">
        <v>7</v>
      </c>
      <c r="B6" t="s">
        <v>5</v>
      </c>
      <c r="C6" s="3">
        <f>G3</f>
        <v>7.0685834705770342E-4</v>
      </c>
      <c r="D6" s="4" t="s">
        <v>6</v>
      </c>
      <c r="E6" s="4">
        <v>5</v>
      </c>
      <c r="F6" s="4" t="s">
        <v>2</v>
      </c>
      <c r="G6" t="s">
        <v>8</v>
      </c>
      <c r="H6">
        <f>E6*C6</f>
        <v>3.5342917352885169E-3</v>
      </c>
      <c r="I6" t="s">
        <v>9</v>
      </c>
    </row>
    <row r="7" spans="1:13" ht="14.7" thickTop="1" x14ac:dyDescent="0.55000000000000004">
      <c r="C7" s="5"/>
      <c r="D7" s="6"/>
      <c r="E7" s="6"/>
      <c r="F7" s="6" t="s">
        <v>3</v>
      </c>
      <c r="I7" t="s">
        <v>3</v>
      </c>
    </row>
    <row r="9" spans="1:13" ht="16.8" thickBot="1" x14ac:dyDescent="0.6">
      <c r="A9" t="s">
        <v>17</v>
      </c>
      <c r="B9" t="s">
        <v>11</v>
      </c>
      <c r="C9" s="3">
        <f>H6</f>
        <v>3.5342917352885169E-3</v>
      </c>
      <c r="D9" s="4" t="s">
        <v>9</v>
      </c>
      <c r="E9" s="4">
        <f>1013250/1.01325</f>
        <v>1000000</v>
      </c>
      <c r="F9" s="4" t="s">
        <v>12</v>
      </c>
      <c r="G9" s="4">
        <v>1</v>
      </c>
      <c r="H9" s="4"/>
      <c r="I9" s="4">
        <v>1</v>
      </c>
      <c r="J9" s="4"/>
      <c r="K9" t="s">
        <v>15</v>
      </c>
      <c r="L9">
        <f>(C9*E9)/(G10*I10)</f>
        <v>1.4029743997315425</v>
      </c>
      <c r="M9" t="s">
        <v>16</v>
      </c>
    </row>
    <row r="10" spans="1:13" ht="16.8" thickTop="1" x14ac:dyDescent="0.55000000000000004">
      <c r="C10" s="5"/>
      <c r="D10" s="6" t="s">
        <v>3</v>
      </c>
      <c r="E10" s="6"/>
      <c r="F10" s="6"/>
      <c r="G10" s="6">
        <v>8.3140000000000001</v>
      </c>
      <c r="H10" s="6" t="s">
        <v>13</v>
      </c>
      <c r="I10" s="6">
        <f>30+273</f>
        <v>303</v>
      </c>
      <c r="J10" s="6" t="s">
        <v>14</v>
      </c>
      <c r="M10" t="s">
        <v>3</v>
      </c>
    </row>
    <row r="12" spans="1:13" ht="14.7" thickBot="1" x14ac:dyDescent="0.6">
      <c r="A12" t="s">
        <v>10</v>
      </c>
      <c r="B12" t="s">
        <v>21</v>
      </c>
      <c r="C12" s="3">
        <f>L9</f>
        <v>1.4029743997315425</v>
      </c>
      <c r="D12" s="4" t="s">
        <v>16</v>
      </c>
      <c r="E12" s="4">
        <v>16.04</v>
      </c>
      <c r="F12" s="4" t="s">
        <v>18</v>
      </c>
      <c r="G12" s="4">
        <v>1</v>
      </c>
      <c r="H12" s="4" t="s">
        <v>20</v>
      </c>
      <c r="I12" t="s">
        <v>8</v>
      </c>
      <c r="J12">
        <f>C12*E12/G13</f>
        <v>2.250370937169394E-2</v>
      </c>
      <c r="K12" t="s">
        <v>20</v>
      </c>
    </row>
    <row r="13" spans="1:13" ht="14.7" thickTop="1" x14ac:dyDescent="0.55000000000000004">
      <c r="C13" s="5"/>
      <c r="D13" s="6" t="s">
        <v>3</v>
      </c>
      <c r="E13" s="6">
        <v>1</v>
      </c>
      <c r="F13" s="6" t="s">
        <v>19</v>
      </c>
      <c r="G13" s="6">
        <v>1000</v>
      </c>
      <c r="H13" s="6" t="s">
        <v>18</v>
      </c>
      <c r="K13" t="s">
        <v>3</v>
      </c>
    </row>
    <row r="14" spans="1:13" x14ac:dyDescent="0.55000000000000004">
      <c r="A14" s="1" t="s">
        <v>23</v>
      </c>
    </row>
    <row r="15" spans="1:13" ht="16.8" thickBot="1" x14ac:dyDescent="0.6">
      <c r="A15" t="s">
        <v>24</v>
      </c>
      <c r="B15" t="s">
        <v>8</v>
      </c>
      <c r="C15" s="3">
        <f>L9</f>
        <v>1.4029743997315425</v>
      </c>
      <c r="D15" s="4" t="s">
        <v>16</v>
      </c>
      <c r="E15" s="4">
        <f>G10</f>
        <v>8.3140000000000001</v>
      </c>
      <c r="F15" s="4" t="s">
        <v>13</v>
      </c>
      <c r="G15" s="4">
        <f>I10</f>
        <v>303</v>
      </c>
      <c r="H15" s="4" t="s">
        <v>14</v>
      </c>
      <c r="I15" s="4">
        <v>1</v>
      </c>
      <c r="J15" s="4"/>
      <c r="K15" t="s">
        <v>15</v>
      </c>
      <c r="L15">
        <f>(C15*E15*G15)/I16</f>
        <v>3.9269908169872417E-3</v>
      </c>
      <c r="M15" t="s">
        <v>9</v>
      </c>
    </row>
    <row r="16" spans="1:13" ht="14.7" thickTop="1" x14ac:dyDescent="0.55000000000000004">
      <c r="C16" s="5"/>
      <c r="D16" s="6" t="s">
        <v>3</v>
      </c>
      <c r="E16" s="6"/>
      <c r="F16" s="6"/>
      <c r="G16" s="6"/>
      <c r="H16" s="6"/>
      <c r="I16" s="6">
        <v>900000</v>
      </c>
      <c r="J16" s="6" t="s">
        <v>12</v>
      </c>
      <c r="M16" t="s">
        <v>3</v>
      </c>
    </row>
    <row r="18" spans="1:13" ht="16.8" thickBot="1" x14ac:dyDescent="0.6">
      <c r="A18" t="s">
        <v>25</v>
      </c>
      <c r="B18" t="s">
        <v>26</v>
      </c>
      <c r="C18" s="3">
        <f>L15</f>
        <v>3.9269908169872417E-3</v>
      </c>
      <c r="D18" s="4" t="s">
        <v>9</v>
      </c>
      <c r="E18" s="4">
        <v>1</v>
      </c>
      <c r="F18" s="4"/>
      <c r="G18" t="s">
        <v>15</v>
      </c>
      <c r="H18">
        <f>C18/E19</f>
        <v>5.5555555555555562</v>
      </c>
      <c r="I18" t="s">
        <v>2</v>
      </c>
    </row>
    <row r="19" spans="1:13" ht="16.8" thickTop="1" x14ac:dyDescent="0.55000000000000004">
      <c r="C19" s="5"/>
      <c r="D19" s="6" t="s">
        <v>3</v>
      </c>
      <c r="E19" s="6">
        <f>G3</f>
        <v>7.0685834705770342E-4</v>
      </c>
      <c r="F19" s="6" t="s">
        <v>6</v>
      </c>
      <c r="I19" t="s">
        <v>3</v>
      </c>
    </row>
    <row r="20" spans="1:13" ht="14.7" thickBot="1" x14ac:dyDescent="0.6"/>
    <row r="21" spans="1:13" ht="16.2" thickTop="1" thickBot="1" x14ac:dyDescent="0.65">
      <c r="A21" s="9" t="s">
        <v>29</v>
      </c>
      <c r="B21" t="s">
        <v>11</v>
      </c>
      <c r="C21" s="3">
        <f>J12</f>
        <v>2.250370937169394E-2</v>
      </c>
      <c r="D21" s="4" t="s">
        <v>20</v>
      </c>
      <c r="E21" s="4">
        <v>9.81</v>
      </c>
      <c r="F21" s="4" t="s">
        <v>2</v>
      </c>
      <c r="G21" s="4">
        <v>-200</v>
      </c>
      <c r="H21" s="4" t="s">
        <v>2</v>
      </c>
      <c r="I21" t="s">
        <v>15</v>
      </c>
      <c r="J21" s="10">
        <f>C21*E21*G21</f>
        <v>-44.152277787263507</v>
      </c>
      <c r="K21" s="10" t="s">
        <v>28</v>
      </c>
    </row>
    <row r="22" spans="1:13" ht="17.100000000000001" thickTop="1" thickBot="1" x14ac:dyDescent="0.6">
      <c r="C22" s="5"/>
      <c r="D22" s="6" t="s">
        <v>3</v>
      </c>
      <c r="E22" s="6"/>
      <c r="F22" s="6" t="s">
        <v>27</v>
      </c>
      <c r="G22" s="6"/>
      <c r="H22" s="6"/>
      <c r="J22" s="10"/>
      <c r="K22" s="10" t="s">
        <v>3</v>
      </c>
    </row>
    <row r="23" spans="1:13" ht="15" thickTop="1" thickBot="1" x14ac:dyDescent="0.6"/>
    <row r="24" spans="1:13" ht="15.9" thickTop="1" thickBot="1" x14ac:dyDescent="0.6">
      <c r="A24" s="2" t="s">
        <v>30</v>
      </c>
      <c r="B24" t="s">
        <v>15</v>
      </c>
      <c r="C24" s="3">
        <v>1</v>
      </c>
      <c r="D24" s="4">
        <f>J12</f>
        <v>2.250370937169394E-2</v>
      </c>
      <c r="E24" s="4" t="s">
        <v>20</v>
      </c>
      <c r="F24" s="4">
        <f>H18^2</f>
        <v>30.864197530864207</v>
      </c>
      <c r="G24" s="4" t="s">
        <v>2</v>
      </c>
      <c r="H24" s="4" t="s">
        <v>31</v>
      </c>
      <c r="I24" s="4">
        <f>5^2</f>
        <v>25</v>
      </c>
      <c r="J24" s="4" t="s">
        <v>2</v>
      </c>
      <c r="K24" t="s">
        <v>5</v>
      </c>
      <c r="L24" s="11">
        <f>(((H18^2)-(E6^2))*J12)/C25</f>
        <v>6.5983098466386655E-2</v>
      </c>
      <c r="M24" s="11" t="s">
        <v>28</v>
      </c>
    </row>
    <row r="25" spans="1:13" ht="15.9" thickTop="1" thickBot="1" x14ac:dyDescent="0.6">
      <c r="C25" s="5">
        <v>2</v>
      </c>
      <c r="D25" s="6"/>
      <c r="E25" s="6" t="s">
        <v>3</v>
      </c>
      <c r="F25" s="6"/>
      <c r="G25" s="6" t="s">
        <v>3</v>
      </c>
      <c r="H25" s="6"/>
      <c r="I25" s="6"/>
      <c r="J25" s="6" t="s">
        <v>3</v>
      </c>
      <c r="L25" s="11"/>
      <c r="M25" s="11" t="s">
        <v>3</v>
      </c>
    </row>
    <row r="26" spans="1:13" ht="14.7" thickTop="1" x14ac:dyDescent="0.55000000000000004"/>
  </sheetData>
  <pageMargins left="0.7" right="0.7" top="0.75" bottom="0.75" header="0.3" footer="0.3"/>
  <pageSetup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55D5-9FBA-4FA3-8982-55DB7577FF8C}">
  <dimension ref="A1"/>
  <sheetViews>
    <sheetView tabSelected="1" workbookViewId="0">
      <selection activeCell="E24" sqref="E24"/>
    </sheetView>
  </sheetViews>
  <sheetFormatPr defaultRowHeight="14.4" x14ac:dyDescent="0.55000000000000004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P3</vt:lpstr>
      <vt:lpstr>Numerical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Tweedle</dc:creator>
  <cp:lastModifiedBy>Jake Tweedle</cp:lastModifiedBy>
  <cp:lastPrinted>2018-02-01T15:23:49Z</cp:lastPrinted>
  <dcterms:created xsi:type="dcterms:W3CDTF">2018-01-30T02:43:35Z</dcterms:created>
  <dcterms:modified xsi:type="dcterms:W3CDTF">2018-02-01T15:24:08Z</dcterms:modified>
</cp:coreProperties>
</file>