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 Tweedle\Documents\Chemical Processes\Energy Balance\"/>
    </mc:Choice>
  </mc:AlternateContent>
  <bookViews>
    <workbookView xWindow="0" yWindow="0" windowWidth="19200" windowHeight="8256" activeTab="3" xr2:uid="{D71D9CB9-3ECA-47C8-B236-BB44B39C7420}"/>
  </bookViews>
  <sheets>
    <sheet name="#1" sheetId="1" r:id="rId1"/>
    <sheet name="#3" sheetId="2" r:id="rId2"/>
    <sheet name="Sheet1" sheetId="3" r:id="rId3"/>
    <sheet name="Sheet2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4" l="1"/>
  <c r="G12" i="4"/>
  <c r="G9" i="4"/>
  <c r="D9" i="4"/>
  <c r="L23" i="3"/>
  <c r="I23" i="3"/>
  <c r="F23" i="3"/>
  <c r="D23" i="3"/>
  <c r="K17" i="3"/>
  <c r="H20" i="3" s="1"/>
  <c r="C12" i="3"/>
  <c r="B10" i="3"/>
  <c r="K12" i="3" s="1"/>
  <c r="K21" i="2" l="1"/>
  <c r="G12" i="2"/>
  <c r="G9" i="2"/>
  <c r="D9" i="2"/>
  <c r="H20" i="1"/>
  <c r="L23" i="1"/>
  <c r="I23" i="1"/>
  <c r="F23" i="1"/>
  <c r="D23" i="1"/>
  <c r="K17" i="1"/>
  <c r="K12" i="1"/>
  <c r="C12" i="1"/>
  <c r="B10" i="1"/>
</calcChain>
</file>

<file path=xl/sharedStrings.xml><?xml version="1.0" encoding="utf-8"?>
<sst xmlns="http://schemas.openxmlformats.org/spreadsheetml/2006/main" count="332" uniqueCount="93">
  <si>
    <t xml:space="preserve">Initial </t>
  </si>
  <si>
    <t xml:space="preserve">Final </t>
  </si>
  <si>
    <t>Pressure</t>
  </si>
  <si>
    <t>Temperature</t>
  </si>
  <si>
    <t>Mass</t>
  </si>
  <si>
    <t>H</t>
  </si>
  <si>
    <r>
      <t>H</t>
    </r>
    <r>
      <rPr>
        <vertAlign val="superscript"/>
        <sz val="11"/>
        <color theme="1"/>
        <rFont val="Calibri"/>
        <family val="2"/>
        <scheme val="minor"/>
      </rPr>
      <t>^</t>
    </r>
  </si>
  <si>
    <t>kPa</t>
  </si>
  <si>
    <t>Kmol</t>
  </si>
  <si>
    <t>KJ</t>
  </si>
  <si>
    <t>A.</t>
  </si>
  <si>
    <t>H^(1bar,100C)</t>
  </si>
  <si>
    <t>KJ/kg</t>
  </si>
  <si>
    <t>kj/kg</t>
  </si>
  <si>
    <t>H^(1bar,150C)</t>
  </si>
  <si>
    <t>H^(1bar,127C)</t>
  </si>
  <si>
    <t xml:space="preserve">    =</t>
  </si>
  <si>
    <t>Kg</t>
  </si>
  <si>
    <t xml:space="preserve"> +</t>
  </si>
  <si>
    <t>C</t>
  </si>
  <si>
    <t>127-100</t>
  </si>
  <si>
    <t>2776-2676</t>
  </si>
  <si>
    <t>150-100</t>
  </si>
  <si>
    <t xml:space="preserve"> =</t>
  </si>
  <si>
    <t>H^(1bar,600C)</t>
  </si>
  <si>
    <t>KJ/Kg</t>
  </si>
  <si>
    <t>H^(1bar,650C)</t>
  </si>
  <si>
    <t>627-600</t>
  </si>
  <si>
    <t>3816-3705</t>
  </si>
  <si>
    <t>650-600</t>
  </si>
  <si>
    <t>ΔH</t>
  </si>
  <si>
    <t>3765-2730</t>
  </si>
  <si>
    <t>B.</t>
  </si>
  <si>
    <t>H^(1bar,627C)</t>
  </si>
  <si>
    <t>∫(127-627)</t>
  </si>
  <si>
    <t>T</t>
  </si>
  <si>
    <t xml:space="preserve">        +</t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</si>
  <si>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</si>
  <si>
    <t xml:space="preserve">   -</t>
  </si>
  <si>
    <r>
      <t>T</t>
    </r>
    <r>
      <rPr>
        <vertAlign val="superscript"/>
        <sz val="11"/>
        <color theme="1"/>
        <rFont val="Calibri"/>
        <family val="2"/>
        <scheme val="minor"/>
      </rPr>
      <t>3</t>
    </r>
  </si>
  <si>
    <t>mols</t>
  </si>
  <si>
    <t>mol</t>
  </si>
  <si>
    <t>C.</t>
  </si>
  <si>
    <t>O2</t>
  </si>
  <si>
    <t>N2</t>
  </si>
  <si>
    <t>CH4</t>
  </si>
  <si>
    <t>C2H6</t>
  </si>
  <si>
    <t>CO2</t>
  </si>
  <si>
    <t>H20</t>
  </si>
  <si>
    <t>n(out)</t>
  </si>
  <si>
    <t>n(in)</t>
  </si>
  <si>
    <t>A)</t>
  </si>
  <si>
    <t xml:space="preserve">Air in </t>
  </si>
  <si>
    <t>s</t>
  </si>
  <si>
    <t xml:space="preserve">     +</t>
  </si>
  <si>
    <t>5 mol C2H6</t>
  </si>
  <si>
    <t>3.5 mol O2</t>
  </si>
  <si>
    <t>4.76 mol Air</t>
  </si>
  <si>
    <t>2 mol O2</t>
  </si>
  <si>
    <t>95 mol CH4</t>
  </si>
  <si>
    <t xml:space="preserve">           s</t>
  </si>
  <si>
    <t xml:space="preserve">     s</t>
  </si>
  <si>
    <t xml:space="preserve">          s</t>
  </si>
  <si>
    <t xml:space="preserve">       s</t>
  </si>
  <si>
    <t>air</t>
  </si>
  <si>
    <t>N(N2)</t>
  </si>
  <si>
    <t xml:space="preserve">   =</t>
  </si>
  <si>
    <t xml:space="preserve">       =</t>
  </si>
  <si>
    <t>N(CO2)</t>
  </si>
  <si>
    <t>2 Mol H20</t>
  </si>
  <si>
    <t xml:space="preserve">      +</t>
  </si>
  <si>
    <t>2 mol CO2</t>
  </si>
  <si>
    <t xml:space="preserve">       s </t>
  </si>
  <si>
    <t xml:space="preserve"> </t>
  </si>
  <si>
    <t xml:space="preserve">    s</t>
  </si>
  <si>
    <t>1 mol C2H6</t>
  </si>
  <si>
    <t xml:space="preserve">         =</t>
  </si>
  <si>
    <t xml:space="preserve">N(H2O) </t>
  </si>
  <si>
    <t>2 mol H2O</t>
  </si>
  <si>
    <t xml:space="preserve">   + </t>
  </si>
  <si>
    <t>3 mol H2O</t>
  </si>
  <si>
    <t xml:space="preserve">     =</t>
  </si>
  <si>
    <t xml:space="preserve"> = </t>
  </si>
  <si>
    <t xml:space="preserve">   - </t>
  </si>
  <si>
    <t xml:space="preserve">        s</t>
  </si>
  <si>
    <t>N(O2)out</t>
  </si>
  <si>
    <t>N(O2)in</t>
  </si>
  <si>
    <t>Q(preheater)</t>
  </si>
  <si>
    <t>N(air)</t>
  </si>
  <si>
    <t>∫(20 to 245)</t>
  </si>
  <si>
    <t>Cp(air)</t>
  </si>
  <si>
    <t>dt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</si>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</sst>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/>
    <xf numFmtId="0" fontId="0" fillId="0" borderId="0" xfId="0" applyBorder="1"/>
    <xf numFmtId="0" fontId="5" fillId="0" borderId="0" xfId="0" applyFont="1" applyBorder="1"/>
    <xf numFmtId="0" fontId="6" fillId="0" borderId="0" xfId="0" applyFont="1"/>
    <xf numFmtId="0" fontId="3" fillId="0" borderId="0" xfId="0" applyFont="1"/>
    <xf numFmtId="0" fontId="5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25</xdr:row>
      <xdr:rowOff>11430</xdr:rowOff>
    </xdr:from>
    <xdr:to>
      <xdr:col>3</xdr:col>
      <xdr:colOff>274320</xdr:colOff>
      <xdr:row>28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25F86F-C03F-4FF6-BC09-935FBF246717}"/>
            </a:ext>
          </a:extLst>
        </xdr:cNvPr>
        <xdr:cNvSpPr txBox="1"/>
      </xdr:nvSpPr>
      <xdr:spPr>
        <a:xfrm>
          <a:off x="15240" y="4712970"/>
          <a:ext cx="211836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using the steam table</a:t>
          </a:r>
          <a:r>
            <a:rPr lang="en-US" sz="1100" baseline="0"/>
            <a:t> is more accurate. using heat capacities is dependent upon temperature.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25</xdr:row>
      <xdr:rowOff>11430</xdr:rowOff>
    </xdr:from>
    <xdr:to>
      <xdr:col>3</xdr:col>
      <xdr:colOff>274320</xdr:colOff>
      <xdr:row>28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2A6519-CB3B-4ACB-AB89-E7CB9DDBEEA7}"/>
            </a:ext>
          </a:extLst>
        </xdr:cNvPr>
        <xdr:cNvSpPr txBox="1"/>
      </xdr:nvSpPr>
      <xdr:spPr>
        <a:xfrm>
          <a:off x="15240" y="4712970"/>
          <a:ext cx="211836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using the steam table</a:t>
          </a:r>
          <a:r>
            <a:rPr lang="en-US" sz="1100" baseline="0"/>
            <a:t> is more accurate. using heat capacities is dependent upon temperature.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AA92-C2A8-4F86-B577-B7FAE3648F74}">
  <sheetPr>
    <pageSetUpPr fitToPage="1"/>
  </sheetPr>
  <dimension ref="A1:R25"/>
  <sheetViews>
    <sheetView topLeftCell="A7" workbookViewId="0">
      <selection activeCell="T10" sqref="T10"/>
    </sheetView>
  </sheetViews>
  <sheetFormatPr defaultRowHeight="14.4" x14ac:dyDescent="0.55000000000000004"/>
  <cols>
    <col min="1" max="1" width="12.05078125" customWidth="1"/>
    <col min="2" max="2" width="4.62890625" customWidth="1"/>
    <col min="3" max="3" width="9" customWidth="1"/>
    <col min="4" max="4" width="9.47265625" customWidth="1"/>
    <col min="5" max="5" width="3.5234375" customWidth="1"/>
    <col min="6" max="6" width="8.15625" customWidth="1"/>
    <col min="7" max="7" width="4.5234375" customWidth="1"/>
    <col min="8" max="8" width="8.89453125" customWidth="1"/>
    <col min="9" max="9" width="7.7890625" customWidth="1"/>
    <col min="10" max="10" width="3" customWidth="1"/>
    <col min="11" max="11" width="4.62890625" customWidth="1"/>
    <col min="12" max="12" width="7.68359375" customWidth="1"/>
    <col min="13" max="13" width="2.41796875" customWidth="1"/>
    <col min="14" max="14" width="6.20703125" customWidth="1"/>
    <col min="16" max="16" width="1.9453125" customWidth="1"/>
  </cols>
  <sheetData>
    <row r="1" spans="1:12" x14ac:dyDescent="0.55000000000000004">
      <c r="B1" t="s">
        <v>0</v>
      </c>
      <c r="C1" t="s">
        <v>1</v>
      </c>
    </row>
    <row r="2" spans="1:12" x14ac:dyDescent="0.55000000000000004">
      <c r="A2" t="s">
        <v>2</v>
      </c>
      <c r="B2">
        <v>100</v>
      </c>
      <c r="C2">
        <v>100</v>
      </c>
      <c r="D2" t="s">
        <v>7</v>
      </c>
    </row>
    <row r="3" spans="1:12" x14ac:dyDescent="0.55000000000000004">
      <c r="A3" t="s">
        <v>3</v>
      </c>
      <c r="B3">
        <v>127</v>
      </c>
      <c r="C3">
        <v>627</v>
      </c>
      <c r="D3" t="s">
        <v>19</v>
      </c>
    </row>
    <row r="4" spans="1:12" x14ac:dyDescent="0.55000000000000004">
      <c r="A4" t="s">
        <v>4</v>
      </c>
      <c r="B4">
        <v>2</v>
      </c>
      <c r="C4">
        <v>2</v>
      </c>
      <c r="D4" t="s">
        <v>8</v>
      </c>
    </row>
    <row r="5" spans="1:12" ht="16.5" x14ac:dyDescent="0.55000000000000004">
      <c r="A5" t="s">
        <v>6</v>
      </c>
      <c r="D5" t="s">
        <v>12</v>
      </c>
    </row>
    <row r="6" spans="1:12" x14ac:dyDescent="0.55000000000000004">
      <c r="A6" t="s">
        <v>5</v>
      </c>
      <c r="D6" t="s">
        <v>9</v>
      </c>
    </row>
    <row r="9" spans="1:12" ht="15.6" x14ac:dyDescent="0.6">
      <c r="A9" s="1" t="s">
        <v>10</v>
      </c>
    </row>
    <row r="10" spans="1:12" x14ac:dyDescent="0.55000000000000004">
      <c r="A10" t="s">
        <v>11</v>
      </c>
      <c r="B10">
        <f>2676</f>
        <v>2676</v>
      </c>
      <c r="C10" t="s">
        <v>13</v>
      </c>
    </row>
    <row r="11" spans="1:12" x14ac:dyDescent="0.55000000000000004">
      <c r="A11" t="s">
        <v>14</v>
      </c>
      <c r="B11">
        <v>2776</v>
      </c>
      <c r="C11" t="s">
        <v>13</v>
      </c>
    </row>
    <row r="12" spans="1:12" ht="14.7" thickBot="1" x14ac:dyDescent="0.6">
      <c r="A12" t="s">
        <v>15</v>
      </c>
      <c r="B12" t="s">
        <v>16</v>
      </c>
      <c r="C12" s="2">
        <f>B10</f>
        <v>2676</v>
      </c>
      <c r="D12" s="3" t="s">
        <v>9</v>
      </c>
      <c r="E12" s="3" t="s">
        <v>18</v>
      </c>
      <c r="F12" s="3" t="s">
        <v>20</v>
      </c>
      <c r="G12" s="3" t="s">
        <v>19</v>
      </c>
      <c r="H12" s="3" t="s">
        <v>21</v>
      </c>
      <c r="I12" s="3" t="s">
        <v>25</v>
      </c>
      <c r="J12" t="s">
        <v>23</v>
      </c>
      <c r="K12">
        <f>B10+((127-100)*((B11-B10)/(150-100)))</f>
        <v>2730</v>
      </c>
      <c r="L12" t="s">
        <v>9</v>
      </c>
    </row>
    <row r="13" spans="1:12" ht="14.7" thickTop="1" x14ac:dyDescent="0.55000000000000004">
      <c r="C13" s="4"/>
      <c r="D13" s="5" t="s">
        <v>17</v>
      </c>
      <c r="E13" s="5"/>
      <c r="F13" s="5"/>
      <c r="G13" s="5"/>
      <c r="H13" s="5" t="s">
        <v>22</v>
      </c>
      <c r="I13" s="5" t="s">
        <v>19</v>
      </c>
      <c r="L13" t="s">
        <v>17</v>
      </c>
    </row>
    <row r="15" spans="1:12" x14ac:dyDescent="0.55000000000000004">
      <c r="A15" t="s">
        <v>24</v>
      </c>
      <c r="B15">
        <v>3705</v>
      </c>
      <c r="C15" t="s">
        <v>25</v>
      </c>
    </row>
    <row r="16" spans="1:12" x14ac:dyDescent="0.55000000000000004">
      <c r="A16" t="s">
        <v>26</v>
      </c>
      <c r="B16">
        <v>3816</v>
      </c>
      <c r="C16" t="s">
        <v>25</v>
      </c>
    </row>
    <row r="17" spans="1:18" ht="14.7" thickBot="1" x14ac:dyDescent="0.6">
      <c r="A17" t="s">
        <v>33</v>
      </c>
      <c r="B17" t="s">
        <v>16</v>
      </c>
      <c r="C17" s="2">
        <v>3705</v>
      </c>
      <c r="D17" s="3" t="s">
        <v>9</v>
      </c>
      <c r="E17" s="3" t="s">
        <v>18</v>
      </c>
      <c r="F17" s="3" t="s">
        <v>27</v>
      </c>
      <c r="G17" s="3" t="s">
        <v>19</v>
      </c>
      <c r="H17" s="3" t="s">
        <v>28</v>
      </c>
      <c r="I17" s="3" t="s">
        <v>25</v>
      </c>
      <c r="J17" t="s">
        <v>23</v>
      </c>
      <c r="K17">
        <f>B15+((627-600)*((3816-3705)/(650-600)))</f>
        <v>3764.94</v>
      </c>
      <c r="L17" t="s">
        <v>9</v>
      </c>
    </row>
    <row r="18" spans="1:18" ht="14.7" thickTop="1" x14ac:dyDescent="0.55000000000000004">
      <c r="C18" s="4"/>
      <c r="D18" s="5" t="s">
        <v>17</v>
      </c>
      <c r="E18" s="5"/>
      <c r="F18" s="5"/>
      <c r="G18" s="5"/>
      <c r="H18" s="5" t="s">
        <v>29</v>
      </c>
      <c r="I18" s="5" t="s">
        <v>19</v>
      </c>
      <c r="L18" t="s">
        <v>17</v>
      </c>
    </row>
    <row r="20" spans="1:18" ht="14.7" thickBot="1" x14ac:dyDescent="0.6">
      <c r="A20" s="6" t="s">
        <v>30</v>
      </c>
      <c r="B20" t="s">
        <v>23</v>
      </c>
      <c r="C20" s="2" t="s">
        <v>31</v>
      </c>
      <c r="D20" s="3" t="s">
        <v>9</v>
      </c>
      <c r="E20" s="3">
        <v>2</v>
      </c>
      <c r="F20" s="3">
        <v>18.02</v>
      </c>
      <c r="G20" s="3" t="s">
        <v>17</v>
      </c>
      <c r="H20" s="8">
        <f>(C4*18.02)*(K17-K12)</f>
        <v>37299.2376</v>
      </c>
      <c r="I20" s="8" t="s">
        <v>9</v>
      </c>
    </row>
    <row r="21" spans="1:18" ht="14.7" thickTop="1" x14ac:dyDescent="0.55000000000000004">
      <c r="C21" s="4"/>
      <c r="D21" s="5" t="s">
        <v>17</v>
      </c>
      <c r="E21" s="5"/>
      <c r="F21" s="5">
        <v>1</v>
      </c>
      <c r="G21" s="5" t="s">
        <v>8</v>
      </c>
      <c r="H21" s="7"/>
      <c r="I21" s="7"/>
    </row>
    <row r="22" spans="1:18" ht="15.6" x14ac:dyDescent="0.6">
      <c r="A22" s="9" t="s">
        <v>32</v>
      </c>
    </row>
    <row r="23" spans="1:18" ht="16.8" thickBot="1" x14ac:dyDescent="0.6">
      <c r="A23" s="6" t="s">
        <v>30</v>
      </c>
      <c r="B23" t="s">
        <v>23</v>
      </c>
      <c r="C23" s="12" t="s">
        <v>34</v>
      </c>
      <c r="D23" s="3">
        <f>33.46*10^-3</f>
        <v>3.3460000000000004E-2</v>
      </c>
      <c r="E23" s="3" t="s">
        <v>18</v>
      </c>
      <c r="F23" s="3">
        <f>0.688*10^-5</f>
        <v>6.8800000000000002E-6</v>
      </c>
      <c r="G23" s="3" t="s">
        <v>35</v>
      </c>
      <c r="H23" s="3" t="s">
        <v>36</v>
      </c>
      <c r="I23" s="3">
        <f>0.7604*10^-8</f>
        <v>7.6039999999999998E-9</v>
      </c>
      <c r="J23" s="3" t="s">
        <v>37</v>
      </c>
      <c r="K23" s="3" t="s">
        <v>38</v>
      </c>
      <c r="L23" s="3">
        <f>3.593*10^-12</f>
        <v>3.5929999999999997E-12</v>
      </c>
      <c r="M23" s="3" t="s">
        <v>39</v>
      </c>
      <c r="N23" s="3">
        <v>2000</v>
      </c>
      <c r="O23" s="3" t="s">
        <v>41</v>
      </c>
      <c r="P23" t="s">
        <v>23</v>
      </c>
      <c r="Q23" s="11">
        <v>37015.74</v>
      </c>
      <c r="R23" s="11" t="s">
        <v>9</v>
      </c>
    </row>
    <row r="24" spans="1:18" ht="14.7" thickTop="1" x14ac:dyDescent="0.55000000000000004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8" ht="15.6" x14ac:dyDescent="0.6">
      <c r="A25" s="9" t="s">
        <v>42</v>
      </c>
    </row>
  </sheetData>
  <printOptions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A75C-5DAC-4A75-903A-5C789689AF3A}">
  <sheetPr>
    <pageSetUpPr fitToPage="1"/>
  </sheetPr>
  <dimension ref="A1:N24"/>
  <sheetViews>
    <sheetView workbookViewId="0">
      <selection sqref="A1:XFD1048576"/>
    </sheetView>
  </sheetViews>
  <sheetFormatPr defaultRowHeight="14.4" x14ac:dyDescent="0.55000000000000004"/>
  <cols>
    <col min="1" max="1" width="10.89453125" customWidth="1"/>
    <col min="3" max="3" width="10.47265625" customWidth="1"/>
    <col min="4" max="4" width="10.26171875" customWidth="1"/>
    <col min="5" max="5" width="10.7890625" customWidth="1"/>
    <col min="6" max="6" width="9.734375" customWidth="1"/>
    <col min="7" max="7" width="9.62890625" customWidth="1"/>
    <col min="8" max="8" width="9.68359375" customWidth="1"/>
    <col min="9" max="9" width="10.47265625" customWidth="1"/>
    <col min="10" max="10" width="3.68359375" customWidth="1"/>
    <col min="11" max="11" width="6.1015625" customWidth="1"/>
    <col min="14" max="14" width="3.83984375" customWidth="1"/>
  </cols>
  <sheetData>
    <row r="1" spans="1:14" x14ac:dyDescent="0.55000000000000004"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14" ht="16.5" x14ac:dyDescent="0.55000000000000004">
      <c r="A2" t="s">
        <v>50</v>
      </c>
      <c r="B2">
        <v>249</v>
      </c>
      <c r="C2">
        <v>936</v>
      </c>
      <c r="D2">
        <v>95</v>
      </c>
      <c r="E2">
        <v>5</v>
      </c>
      <c r="F2">
        <v>0</v>
      </c>
      <c r="G2">
        <v>0</v>
      </c>
    </row>
    <row r="3" spans="1:14" x14ac:dyDescent="0.55000000000000004">
      <c r="A3" t="s">
        <v>49</v>
      </c>
      <c r="B3">
        <v>41.5</v>
      </c>
      <c r="C3">
        <v>936</v>
      </c>
      <c r="D3">
        <v>0</v>
      </c>
      <c r="E3">
        <v>0</v>
      </c>
      <c r="F3">
        <v>105</v>
      </c>
      <c r="G3">
        <v>205</v>
      </c>
    </row>
    <row r="5" spans="1:14" ht="15.6" x14ac:dyDescent="0.6">
      <c r="A5" s="9" t="s">
        <v>51</v>
      </c>
    </row>
    <row r="6" spans="1:14" ht="14.7" thickBot="1" x14ac:dyDescent="0.6">
      <c r="A6" s="11" t="s">
        <v>52</v>
      </c>
      <c r="B6" t="s">
        <v>16</v>
      </c>
      <c r="C6" s="2" t="s">
        <v>59</v>
      </c>
      <c r="D6" s="3" t="s">
        <v>58</v>
      </c>
      <c r="E6" s="3" t="s">
        <v>57</v>
      </c>
      <c r="F6" s="3" t="s">
        <v>54</v>
      </c>
      <c r="G6" s="3" t="s">
        <v>55</v>
      </c>
      <c r="H6" s="3" t="s">
        <v>56</v>
      </c>
      <c r="I6" s="3" t="s">
        <v>57</v>
      </c>
      <c r="J6" s="3">
        <v>1.2</v>
      </c>
      <c r="K6" t="s">
        <v>23</v>
      </c>
      <c r="L6" s="11">
        <v>1185</v>
      </c>
      <c r="M6" s="11" t="s">
        <v>41</v>
      </c>
      <c r="N6" s="11" t="s">
        <v>64</v>
      </c>
    </row>
    <row r="7" spans="1:14" ht="14.7" thickTop="1" x14ac:dyDescent="0.55000000000000004">
      <c r="C7" s="4" t="s">
        <v>60</v>
      </c>
      <c r="D7" s="5" t="s">
        <v>61</v>
      </c>
      <c r="E7" s="5" t="s">
        <v>62</v>
      </c>
      <c r="F7" s="5"/>
      <c r="G7" s="5" t="s">
        <v>61</v>
      </c>
      <c r="H7" s="5" t="s">
        <v>63</v>
      </c>
      <c r="I7" s="5" t="s">
        <v>60</v>
      </c>
      <c r="J7" s="5"/>
      <c r="L7" s="11"/>
      <c r="M7" s="11" t="s">
        <v>53</v>
      </c>
      <c r="N7" s="11"/>
    </row>
    <row r="9" spans="1:14" ht="14.7" thickBot="1" x14ac:dyDescent="0.6">
      <c r="A9" s="11" t="s">
        <v>86</v>
      </c>
      <c r="B9" t="s">
        <v>23</v>
      </c>
      <c r="C9" s="2">
        <v>0.21</v>
      </c>
      <c r="D9" s="3">
        <f>L6</f>
        <v>1185</v>
      </c>
      <c r="E9" s="3" t="s">
        <v>41</v>
      </c>
      <c r="F9" t="s">
        <v>67</v>
      </c>
      <c r="G9" s="11">
        <f>L6*0.21</f>
        <v>248.85</v>
      </c>
      <c r="H9" s="11" t="s">
        <v>40</v>
      </c>
    </row>
    <row r="10" spans="1:14" ht="14.7" thickTop="1" x14ac:dyDescent="0.55000000000000004">
      <c r="C10" s="4"/>
      <c r="D10" s="5"/>
      <c r="E10" s="5" t="s">
        <v>53</v>
      </c>
      <c r="G10" s="11"/>
      <c r="H10" s="11" t="s">
        <v>53</v>
      </c>
    </row>
    <row r="12" spans="1:14" ht="14.7" thickBot="1" x14ac:dyDescent="0.6">
      <c r="A12" s="11" t="s">
        <v>65</v>
      </c>
      <c r="B12" t="s">
        <v>66</v>
      </c>
      <c r="C12" s="2">
        <v>0.79</v>
      </c>
      <c r="D12" s="3">
        <v>1185</v>
      </c>
      <c r="E12" s="3" t="s">
        <v>40</v>
      </c>
      <c r="F12" t="s">
        <v>67</v>
      </c>
      <c r="G12" s="11">
        <f>L6*0.79</f>
        <v>936.15000000000009</v>
      </c>
      <c r="H12" s="11" t="s">
        <v>40</v>
      </c>
    </row>
    <row r="13" spans="1:14" ht="14.7" thickTop="1" x14ac:dyDescent="0.55000000000000004">
      <c r="C13" s="4"/>
      <c r="D13" s="5"/>
      <c r="E13" s="5" t="s">
        <v>53</v>
      </c>
      <c r="G13" s="11"/>
      <c r="H13" s="11" t="s">
        <v>53</v>
      </c>
    </row>
    <row r="15" spans="1:14" ht="14.7" thickBot="1" x14ac:dyDescent="0.6">
      <c r="A15" s="11" t="s">
        <v>68</v>
      </c>
      <c r="B15" t="s">
        <v>16</v>
      </c>
      <c r="C15" s="2" t="s">
        <v>59</v>
      </c>
      <c r="D15" s="3" t="s">
        <v>69</v>
      </c>
      <c r="E15" s="3" t="s">
        <v>70</v>
      </c>
      <c r="F15" s="3" t="s">
        <v>55</v>
      </c>
      <c r="G15" s="3" t="s">
        <v>71</v>
      </c>
      <c r="H15" t="s">
        <v>76</v>
      </c>
      <c r="I15" s="11">
        <v>105</v>
      </c>
      <c r="J15" s="11" t="s">
        <v>40</v>
      </c>
    </row>
    <row r="16" spans="1:14" ht="14.7" thickTop="1" x14ac:dyDescent="0.55000000000000004">
      <c r="C16" s="4" t="s">
        <v>72</v>
      </c>
      <c r="D16" s="5" t="s">
        <v>61</v>
      </c>
      <c r="E16" s="5" t="s">
        <v>73</v>
      </c>
      <c r="F16" s="5" t="s">
        <v>74</v>
      </c>
      <c r="G16" s="5" t="s">
        <v>75</v>
      </c>
      <c r="I16" s="11"/>
      <c r="J16" s="11" t="s">
        <v>53</v>
      </c>
    </row>
    <row r="18" spans="1:12" ht="14.7" thickBot="1" x14ac:dyDescent="0.6">
      <c r="A18" s="11" t="s">
        <v>77</v>
      </c>
      <c r="B18" t="s">
        <v>23</v>
      </c>
      <c r="C18" s="2" t="s">
        <v>59</v>
      </c>
      <c r="D18" s="3" t="s">
        <v>78</v>
      </c>
      <c r="E18" s="3" t="s">
        <v>79</v>
      </c>
      <c r="F18" s="3" t="s">
        <v>55</v>
      </c>
      <c r="G18" s="3" t="s">
        <v>80</v>
      </c>
      <c r="H18" t="s">
        <v>81</v>
      </c>
      <c r="I18" s="11">
        <v>205</v>
      </c>
      <c r="J18" s="11" t="s">
        <v>40</v>
      </c>
    </row>
    <row r="19" spans="1:12" ht="14.7" thickTop="1" x14ac:dyDescent="0.55000000000000004">
      <c r="C19" s="4" t="s">
        <v>84</v>
      </c>
      <c r="D19" s="5" t="s">
        <v>60</v>
      </c>
      <c r="E19" s="5"/>
      <c r="F19" s="5" t="s">
        <v>84</v>
      </c>
      <c r="G19" s="5" t="s">
        <v>75</v>
      </c>
      <c r="H19" t="s">
        <v>73</v>
      </c>
      <c r="I19" s="11"/>
      <c r="J19" s="11" t="s">
        <v>53</v>
      </c>
    </row>
    <row r="21" spans="1:12" ht="14.7" thickBot="1" x14ac:dyDescent="0.6">
      <c r="A21" s="11" t="s">
        <v>85</v>
      </c>
      <c r="B21" t="s">
        <v>82</v>
      </c>
      <c r="C21" s="2">
        <v>249</v>
      </c>
      <c r="D21" s="3" t="s">
        <v>83</v>
      </c>
      <c r="E21" s="3" t="s">
        <v>59</v>
      </c>
      <c r="F21" s="3" t="s">
        <v>58</v>
      </c>
      <c r="G21" s="3" t="s">
        <v>79</v>
      </c>
      <c r="H21" s="3" t="s">
        <v>55</v>
      </c>
      <c r="I21" s="3" t="s">
        <v>80</v>
      </c>
      <c r="J21" t="s">
        <v>23</v>
      </c>
      <c r="K21" s="11">
        <f>41.5</f>
        <v>41.5</v>
      </c>
      <c r="L21" s="11" t="s">
        <v>41</v>
      </c>
    </row>
    <row r="22" spans="1:12" ht="14.7" thickTop="1" x14ac:dyDescent="0.55000000000000004">
      <c r="C22" s="4"/>
      <c r="D22" s="5"/>
      <c r="E22" s="5" t="s">
        <v>63</v>
      </c>
      <c r="F22" s="5" t="s">
        <v>61</v>
      </c>
      <c r="G22" s="5"/>
      <c r="H22" s="5" t="s">
        <v>61</v>
      </c>
      <c r="I22" s="5" t="s">
        <v>75</v>
      </c>
      <c r="K22" s="11"/>
      <c r="L22" s="11" t="s">
        <v>53</v>
      </c>
    </row>
    <row r="24" spans="1:12" x14ac:dyDescent="0.55000000000000004">
      <c r="A24" t="s">
        <v>87</v>
      </c>
      <c r="B24" t="s">
        <v>67</v>
      </c>
      <c r="C24" t="s">
        <v>88</v>
      </c>
      <c r="D24" s="10" t="s">
        <v>89</v>
      </c>
      <c r="E24" s="10" t="s">
        <v>90</v>
      </c>
      <c r="F24" s="10" t="s">
        <v>91</v>
      </c>
      <c r="G24" s="10" t="s">
        <v>81</v>
      </c>
      <c r="H24">
        <v>7879</v>
      </c>
      <c r="I24" t="s">
        <v>92</v>
      </c>
    </row>
  </sheetData>
  <printOptions headings="1" gridLines="1"/>
  <pageMargins left="0.7" right="0.7" top="0.75" bottom="0.75" header="0.3" footer="0.3"/>
  <pageSetup scale="9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AF74-68D0-4CB6-A32F-396363859524}">
  <sheetPr>
    <pageSetUpPr fitToPage="1"/>
  </sheetPr>
  <dimension ref="A1:R25"/>
  <sheetViews>
    <sheetView showFormulas="1" topLeftCell="E1" workbookViewId="0">
      <selection activeCell="K23" sqref="K23"/>
    </sheetView>
  </sheetViews>
  <sheetFormatPr defaultRowHeight="14.4" x14ac:dyDescent="0.55000000000000004"/>
  <cols>
    <col min="1" max="1" width="12.05078125" customWidth="1"/>
    <col min="2" max="2" width="4.62890625" customWidth="1"/>
    <col min="3" max="3" width="9" customWidth="1"/>
    <col min="4" max="4" width="9.47265625" customWidth="1"/>
    <col min="5" max="5" width="1.3671875" customWidth="1"/>
    <col min="6" max="6" width="8.15625" customWidth="1"/>
    <col min="7" max="7" width="2.3125" customWidth="1"/>
    <col min="8" max="8" width="10.83984375" customWidth="1"/>
    <col min="9" max="9" width="7.7890625" customWidth="1"/>
    <col min="10" max="10" width="1.20703125" customWidth="1"/>
    <col min="11" max="11" width="21" customWidth="1"/>
    <col min="12" max="12" width="7.68359375" customWidth="1"/>
    <col min="13" max="13" width="2.41796875" customWidth="1"/>
    <col min="14" max="14" width="6.20703125" customWidth="1"/>
    <col min="16" max="16" width="1.9453125" customWidth="1"/>
  </cols>
  <sheetData>
    <row r="1" spans="1:12" x14ac:dyDescent="0.55000000000000004">
      <c r="B1" t="s">
        <v>0</v>
      </c>
      <c r="C1" t="s">
        <v>1</v>
      </c>
    </row>
    <row r="2" spans="1:12" x14ac:dyDescent="0.55000000000000004">
      <c r="A2" t="s">
        <v>2</v>
      </c>
      <c r="B2">
        <v>100</v>
      </c>
      <c r="C2">
        <v>100</v>
      </c>
      <c r="D2" t="s">
        <v>7</v>
      </c>
    </row>
    <row r="3" spans="1:12" x14ac:dyDescent="0.55000000000000004">
      <c r="A3" t="s">
        <v>3</v>
      </c>
      <c r="B3">
        <v>127</v>
      </c>
      <c r="C3">
        <v>627</v>
      </c>
      <c r="D3" t="s">
        <v>19</v>
      </c>
    </row>
    <row r="4" spans="1:12" x14ac:dyDescent="0.55000000000000004">
      <c r="A4" t="s">
        <v>4</v>
      </c>
      <c r="B4">
        <v>2</v>
      </c>
      <c r="C4">
        <v>2</v>
      </c>
      <c r="D4" t="s">
        <v>8</v>
      </c>
    </row>
    <row r="5" spans="1:12" ht="16.5" x14ac:dyDescent="0.55000000000000004">
      <c r="A5" t="s">
        <v>6</v>
      </c>
      <c r="D5" t="s">
        <v>12</v>
      </c>
    </row>
    <row r="6" spans="1:12" x14ac:dyDescent="0.55000000000000004">
      <c r="A6" t="s">
        <v>5</v>
      </c>
      <c r="D6" t="s">
        <v>9</v>
      </c>
    </row>
    <row r="9" spans="1:12" ht="15.6" x14ac:dyDescent="0.6">
      <c r="A9" s="1" t="s">
        <v>10</v>
      </c>
    </row>
    <row r="10" spans="1:12" x14ac:dyDescent="0.55000000000000004">
      <c r="A10" t="s">
        <v>11</v>
      </c>
      <c r="B10">
        <f>2676</f>
        <v>2676</v>
      </c>
      <c r="C10" t="s">
        <v>13</v>
      </c>
    </row>
    <row r="11" spans="1:12" x14ac:dyDescent="0.55000000000000004">
      <c r="A11" t="s">
        <v>14</v>
      </c>
      <c r="B11">
        <v>2776</v>
      </c>
      <c r="C11" t="s">
        <v>13</v>
      </c>
    </row>
    <row r="12" spans="1:12" ht="14.7" thickBot="1" x14ac:dyDescent="0.6">
      <c r="A12" t="s">
        <v>15</v>
      </c>
      <c r="B12" t="s">
        <v>16</v>
      </c>
      <c r="C12" s="2">
        <f>B10</f>
        <v>2676</v>
      </c>
      <c r="D12" s="3" t="s">
        <v>9</v>
      </c>
      <c r="E12" s="3" t="s">
        <v>18</v>
      </c>
      <c r="F12" s="3" t="s">
        <v>20</v>
      </c>
      <c r="G12" s="3" t="s">
        <v>19</v>
      </c>
      <c r="H12" s="3" t="s">
        <v>21</v>
      </c>
      <c r="I12" s="3" t="s">
        <v>25</v>
      </c>
      <c r="J12" t="s">
        <v>23</v>
      </c>
      <c r="K12">
        <f>B10+((127-100)*((B11-B10)/(150-100)))</f>
        <v>2730</v>
      </c>
      <c r="L12" t="s">
        <v>9</v>
      </c>
    </row>
    <row r="13" spans="1:12" ht="14.7" thickTop="1" x14ac:dyDescent="0.55000000000000004">
      <c r="C13" s="4"/>
      <c r="D13" s="5" t="s">
        <v>17</v>
      </c>
      <c r="E13" s="5"/>
      <c r="F13" s="5"/>
      <c r="G13" s="5"/>
      <c r="H13" s="5" t="s">
        <v>22</v>
      </c>
      <c r="I13" s="5" t="s">
        <v>19</v>
      </c>
      <c r="L13" t="s">
        <v>17</v>
      </c>
    </row>
    <row r="15" spans="1:12" x14ac:dyDescent="0.55000000000000004">
      <c r="A15" t="s">
        <v>24</v>
      </c>
      <c r="B15">
        <v>3705</v>
      </c>
      <c r="C15" t="s">
        <v>25</v>
      </c>
    </row>
    <row r="16" spans="1:12" x14ac:dyDescent="0.55000000000000004">
      <c r="A16" t="s">
        <v>26</v>
      </c>
      <c r="B16">
        <v>3816</v>
      </c>
      <c r="C16" t="s">
        <v>25</v>
      </c>
    </row>
    <row r="17" spans="1:18" ht="14.7" thickBot="1" x14ac:dyDescent="0.6">
      <c r="A17" t="s">
        <v>33</v>
      </c>
      <c r="B17" t="s">
        <v>16</v>
      </c>
      <c r="C17" s="2">
        <v>3705</v>
      </c>
      <c r="D17" s="3" t="s">
        <v>9</v>
      </c>
      <c r="E17" s="3" t="s">
        <v>18</v>
      </c>
      <c r="F17" s="3" t="s">
        <v>27</v>
      </c>
      <c r="G17" s="3" t="s">
        <v>19</v>
      </c>
      <c r="H17" s="3" t="s">
        <v>28</v>
      </c>
      <c r="I17" s="3" t="s">
        <v>25</v>
      </c>
      <c r="J17" t="s">
        <v>23</v>
      </c>
      <c r="K17">
        <f>B15+((627-600)*((3816-3705)/(650-600)))</f>
        <v>3764.94</v>
      </c>
      <c r="L17" t="s">
        <v>9</v>
      </c>
    </row>
    <row r="18" spans="1:18" ht="14.7" thickTop="1" x14ac:dyDescent="0.55000000000000004">
      <c r="C18" s="4"/>
      <c r="D18" s="5" t="s">
        <v>17</v>
      </c>
      <c r="E18" s="5"/>
      <c r="F18" s="5"/>
      <c r="G18" s="5"/>
      <c r="H18" s="5" t="s">
        <v>29</v>
      </c>
      <c r="I18" s="5" t="s">
        <v>19</v>
      </c>
      <c r="L18" t="s">
        <v>17</v>
      </c>
    </row>
    <row r="20" spans="1:18" ht="14.7" thickBot="1" x14ac:dyDescent="0.6">
      <c r="A20" s="6" t="s">
        <v>30</v>
      </c>
      <c r="B20" t="s">
        <v>23</v>
      </c>
      <c r="C20" s="2" t="s">
        <v>31</v>
      </c>
      <c r="D20" s="3" t="s">
        <v>9</v>
      </c>
      <c r="E20" s="3">
        <v>2</v>
      </c>
      <c r="F20" s="3">
        <v>18.02</v>
      </c>
      <c r="G20" s="3" t="s">
        <v>17</v>
      </c>
      <c r="H20" s="8">
        <f>(C4*18.02)*(K17-K12)</f>
        <v>37299.2376</v>
      </c>
      <c r="I20" s="8" t="s">
        <v>9</v>
      </c>
    </row>
    <row r="21" spans="1:18" ht="14.7" thickTop="1" x14ac:dyDescent="0.55000000000000004">
      <c r="C21" s="4"/>
      <c r="D21" s="5" t="s">
        <v>17</v>
      </c>
      <c r="E21" s="5"/>
      <c r="F21" s="5">
        <v>1</v>
      </c>
      <c r="G21" s="5" t="s">
        <v>8</v>
      </c>
      <c r="H21" s="7"/>
      <c r="I21" s="7"/>
    </row>
    <row r="22" spans="1:18" ht="15.6" x14ac:dyDescent="0.6">
      <c r="A22" s="9" t="s">
        <v>32</v>
      </c>
    </row>
    <row r="23" spans="1:18" ht="16.8" thickBot="1" x14ac:dyDescent="0.6">
      <c r="A23" s="6" t="s">
        <v>30</v>
      </c>
      <c r="B23" t="s">
        <v>23</v>
      </c>
      <c r="C23" s="12" t="s">
        <v>34</v>
      </c>
      <c r="D23" s="3">
        <f>33.46*10^-3</f>
        <v>3.3460000000000004E-2</v>
      </c>
      <c r="E23" s="3" t="s">
        <v>18</v>
      </c>
      <c r="F23" s="3">
        <f>0.688*10^-5</f>
        <v>6.8800000000000002E-6</v>
      </c>
      <c r="G23" s="3" t="s">
        <v>35</v>
      </c>
      <c r="H23" s="3" t="s">
        <v>36</v>
      </c>
      <c r="I23" s="3">
        <f>0.7604*10^-8</f>
        <v>7.6039999999999998E-9</v>
      </c>
      <c r="J23" s="3" t="s">
        <v>37</v>
      </c>
      <c r="K23" s="3" t="s">
        <v>38</v>
      </c>
      <c r="L23" s="3">
        <f>3.593*10^-12</f>
        <v>3.5929999999999997E-12</v>
      </c>
      <c r="M23" s="3" t="s">
        <v>39</v>
      </c>
      <c r="N23" s="3">
        <v>2000</v>
      </c>
      <c r="O23" s="3" t="s">
        <v>41</v>
      </c>
      <c r="P23" t="s">
        <v>23</v>
      </c>
      <c r="Q23" s="11">
        <v>37015.74</v>
      </c>
      <c r="R23" s="11" t="s">
        <v>9</v>
      </c>
    </row>
    <row r="24" spans="1:18" ht="14.7" thickTop="1" x14ac:dyDescent="0.55000000000000004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8" ht="15.6" x14ac:dyDescent="0.6">
      <c r="A25" s="9" t="s">
        <v>42</v>
      </c>
    </row>
  </sheetData>
  <printOptions gridLines="1"/>
  <pageMargins left="0.7" right="0.7" top="0.75" bottom="0.75" header="0.3" footer="0.3"/>
  <pageSetup scale="4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4014-3B94-4BA8-BB01-B18F4442B258}">
  <sheetPr>
    <pageSetUpPr fitToPage="1"/>
  </sheetPr>
  <dimension ref="A1:N24"/>
  <sheetViews>
    <sheetView showFormulas="1" tabSelected="1" topLeftCell="D1" workbookViewId="0">
      <selection activeCell="E1" sqref="E1:E1048576"/>
    </sheetView>
  </sheetViews>
  <sheetFormatPr defaultRowHeight="14.4" x14ac:dyDescent="0.55000000000000004"/>
  <cols>
    <col min="1" max="1" width="10.89453125" customWidth="1"/>
    <col min="3" max="3" width="10.47265625" customWidth="1"/>
    <col min="4" max="4" width="10.26171875" customWidth="1"/>
    <col min="5" max="5" width="5.26171875" customWidth="1"/>
    <col min="6" max="6" width="6.47265625" customWidth="1"/>
    <col min="7" max="7" width="5.47265625" customWidth="1"/>
    <col min="8" max="8" width="5.1015625" customWidth="1"/>
    <col min="9" max="9" width="5.41796875" customWidth="1"/>
    <col min="10" max="10" width="2.20703125" customWidth="1"/>
    <col min="11" max="11" width="2.5234375" customWidth="1"/>
    <col min="12" max="12" width="2.3671875" customWidth="1"/>
    <col min="13" max="13" width="1.83984375" customWidth="1"/>
    <col min="14" max="14" width="1.68359375" customWidth="1"/>
  </cols>
  <sheetData>
    <row r="1" spans="1:14" x14ac:dyDescent="0.55000000000000004"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14" x14ac:dyDescent="0.55000000000000004">
      <c r="A2" t="s">
        <v>50</v>
      </c>
      <c r="B2">
        <v>249</v>
      </c>
      <c r="C2">
        <v>936</v>
      </c>
      <c r="D2">
        <v>95</v>
      </c>
      <c r="E2">
        <v>5</v>
      </c>
      <c r="F2">
        <v>0</v>
      </c>
      <c r="G2">
        <v>0</v>
      </c>
    </row>
    <row r="3" spans="1:14" x14ac:dyDescent="0.55000000000000004">
      <c r="A3" t="s">
        <v>49</v>
      </c>
      <c r="B3">
        <v>41.5</v>
      </c>
      <c r="C3">
        <v>936</v>
      </c>
      <c r="D3">
        <v>0</v>
      </c>
      <c r="E3">
        <v>0</v>
      </c>
      <c r="F3">
        <v>105</v>
      </c>
      <c r="G3">
        <v>205</v>
      </c>
    </row>
    <row r="5" spans="1:14" ht="15.6" x14ac:dyDescent="0.6">
      <c r="A5" s="9" t="s">
        <v>51</v>
      </c>
    </row>
    <row r="6" spans="1:14" ht="14.7" thickBot="1" x14ac:dyDescent="0.6">
      <c r="A6" s="11" t="s">
        <v>52</v>
      </c>
      <c r="B6" t="s">
        <v>16</v>
      </c>
      <c r="C6" s="2" t="s">
        <v>59</v>
      </c>
      <c r="D6" s="3" t="s">
        <v>58</v>
      </c>
      <c r="E6" s="3" t="s">
        <v>57</v>
      </c>
      <c r="F6" s="3" t="s">
        <v>54</v>
      </c>
      <c r="G6" s="3" t="s">
        <v>55</v>
      </c>
      <c r="H6" s="3" t="s">
        <v>56</v>
      </c>
      <c r="I6" s="3" t="s">
        <v>57</v>
      </c>
      <c r="J6" s="3">
        <v>1.2</v>
      </c>
      <c r="K6" t="s">
        <v>23</v>
      </c>
      <c r="L6" s="11">
        <v>1185</v>
      </c>
      <c r="M6" s="11" t="s">
        <v>41</v>
      </c>
      <c r="N6" s="11" t="s">
        <v>64</v>
      </c>
    </row>
    <row r="7" spans="1:14" ht="14.7" thickTop="1" x14ac:dyDescent="0.55000000000000004">
      <c r="C7" s="4" t="s">
        <v>60</v>
      </c>
      <c r="D7" s="5" t="s">
        <v>61</v>
      </c>
      <c r="E7" s="5" t="s">
        <v>62</v>
      </c>
      <c r="F7" s="5"/>
      <c r="G7" s="5" t="s">
        <v>61</v>
      </c>
      <c r="H7" s="5" t="s">
        <v>63</v>
      </c>
      <c r="I7" s="5" t="s">
        <v>60</v>
      </c>
      <c r="J7" s="5"/>
      <c r="L7" s="11"/>
      <c r="M7" s="11" t="s">
        <v>53</v>
      </c>
      <c r="N7" s="11"/>
    </row>
    <row r="9" spans="1:14" ht="14.7" thickBot="1" x14ac:dyDescent="0.6">
      <c r="A9" s="11" t="s">
        <v>86</v>
      </c>
      <c r="B9" t="s">
        <v>23</v>
      </c>
      <c r="C9" s="2">
        <v>0.21</v>
      </c>
      <c r="D9" s="3">
        <f>L6</f>
        <v>1185</v>
      </c>
      <c r="E9" s="3" t="s">
        <v>41</v>
      </c>
      <c r="F9" t="s">
        <v>67</v>
      </c>
      <c r="G9" s="11">
        <f>L6*0.21</f>
        <v>248.85</v>
      </c>
      <c r="H9" s="11" t="s">
        <v>40</v>
      </c>
    </row>
    <row r="10" spans="1:14" ht="14.7" thickTop="1" x14ac:dyDescent="0.55000000000000004">
      <c r="C10" s="4"/>
      <c r="D10" s="5"/>
      <c r="E10" s="5" t="s">
        <v>53</v>
      </c>
      <c r="G10" s="11"/>
      <c r="H10" s="11" t="s">
        <v>53</v>
      </c>
    </row>
    <row r="12" spans="1:14" ht="14.7" thickBot="1" x14ac:dyDescent="0.6">
      <c r="A12" s="11" t="s">
        <v>65</v>
      </c>
      <c r="B12" t="s">
        <v>66</v>
      </c>
      <c r="C12" s="2">
        <v>0.79</v>
      </c>
      <c r="D12" s="3">
        <v>1185</v>
      </c>
      <c r="E12" s="3" t="s">
        <v>40</v>
      </c>
      <c r="F12" t="s">
        <v>67</v>
      </c>
      <c r="G12" s="11">
        <f>L6*0.79</f>
        <v>936.15000000000009</v>
      </c>
      <c r="H12" s="11" t="s">
        <v>40</v>
      </c>
    </row>
    <row r="13" spans="1:14" ht="14.7" thickTop="1" x14ac:dyDescent="0.55000000000000004">
      <c r="C13" s="4"/>
      <c r="D13" s="5"/>
      <c r="E13" s="5" t="s">
        <v>53</v>
      </c>
      <c r="G13" s="11"/>
      <c r="H13" s="11" t="s">
        <v>53</v>
      </c>
    </row>
    <row r="15" spans="1:14" ht="14.7" thickBot="1" x14ac:dyDescent="0.6">
      <c r="A15" s="11" t="s">
        <v>68</v>
      </c>
      <c r="B15" t="s">
        <v>16</v>
      </c>
      <c r="C15" s="2" t="s">
        <v>59</v>
      </c>
      <c r="D15" s="3" t="s">
        <v>69</v>
      </c>
      <c r="E15" s="3" t="s">
        <v>70</v>
      </c>
      <c r="F15" s="3" t="s">
        <v>55</v>
      </c>
      <c r="G15" s="3" t="s">
        <v>71</v>
      </c>
      <c r="H15" t="s">
        <v>76</v>
      </c>
      <c r="I15" s="11">
        <v>105</v>
      </c>
      <c r="J15" s="11" t="s">
        <v>40</v>
      </c>
    </row>
    <row r="16" spans="1:14" ht="14.7" thickTop="1" x14ac:dyDescent="0.55000000000000004">
      <c r="C16" s="4" t="s">
        <v>72</v>
      </c>
      <c r="D16" s="5" t="s">
        <v>61</v>
      </c>
      <c r="E16" s="5" t="s">
        <v>73</v>
      </c>
      <c r="F16" s="5" t="s">
        <v>74</v>
      </c>
      <c r="G16" s="5" t="s">
        <v>75</v>
      </c>
      <c r="I16" s="11"/>
      <c r="J16" s="11" t="s">
        <v>53</v>
      </c>
    </row>
    <row r="18" spans="1:12" ht="14.7" thickBot="1" x14ac:dyDescent="0.6">
      <c r="A18" s="11" t="s">
        <v>77</v>
      </c>
      <c r="B18" t="s">
        <v>23</v>
      </c>
      <c r="C18" s="2" t="s">
        <v>59</v>
      </c>
      <c r="D18" s="3" t="s">
        <v>78</v>
      </c>
      <c r="E18" s="3" t="s">
        <v>79</v>
      </c>
      <c r="F18" s="3" t="s">
        <v>55</v>
      </c>
      <c r="G18" s="3" t="s">
        <v>80</v>
      </c>
      <c r="H18" t="s">
        <v>81</v>
      </c>
      <c r="I18" s="11">
        <v>205</v>
      </c>
      <c r="J18" s="11" t="s">
        <v>40</v>
      </c>
    </row>
    <row r="19" spans="1:12" ht="14.7" thickTop="1" x14ac:dyDescent="0.55000000000000004">
      <c r="C19" s="4" t="s">
        <v>84</v>
      </c>
      <c r="D19" s="5" t="s">
        <v>60</v>
      </c>
      <c r="E19" s="5"/>
      <c r="F19" s="5" t="s">
        <v>84</v>
      </c>
      <c r="G19" s="5" t="s">
        <v>75</v>
      </c>
      <c r="H19" t="s">
        <v>73</v>
      </c>
      <c r="I19" s="11"/>
      <c r="J19" s="11" t="s">
        <v>53</v>
      </c>
    </row>
    <row r="21" spans="1:12" ht="14.7" thickBot="1" x14ac:dyDescent="0.6">
      <c r="A21" s="11" t="s">
        <v>85</v>
      </c>
      <c r="B21" t="s">
        <v>82</v>
      </c>
      <c r="C21" s="2">
        <v>249</v>
      </c>
      <c r="D21" s="3" t="s">
        <v>83</v>
      </c>
      <c r="E21" s="3" t="s">
        <v>59</v>
      </c>
      <c r="F21" s="3" t="s">
        <v>58</v>
      </c>
      <c r="G21" s="3" t="s">
        <v>79</v>
      </c>
      <c r="H21" s="3" t="s">
        <v>55</v>
      </c>
      <c r="I21" s="3" t="s">
        <v>80</v>
      </c>
      <c r="J21" t="s">
        <v>23</v>
      </c>
      <c r="K21" s="11">
        <f>41.5</f>
        <v>41.5</v>
      </c>
      <c r="L21" s="11" t="s">
        <v>41</v>
      </c>
    </row>
    <row r="22" spans="1:12" ht="14.7" thickTop="1" x14ac:dyDescent="0.55000000000000004">
      <c r="C22" s="4"/>
      <c r="D22" s="5"/>
      <c r="E22" s="5" t="s">
        <v>63</v>
      </c>
      <c r="F22" s="5" t="s">
        <v>61</v>
      </c>
      <c r="G22" s="5"/>
      <c r="H22" s="5" t="s">
        <v>61</v>
      </c>
      <c r="I22" s="5" t="s">
        <v>75</v>
      </c>
      <c r="K22" s="11"/>
      <c r="L22" s="11" t="s">
        <v>53</v>
      </c>
    </row>
    <row r="24" spans="1:12" x14ac:dyDescent="0.55000000000000004">
      <c r="A24" t="s">
        <v>87</v>
      </c>
      <c r="B24" t="s">
        <v>67</v>
      </c>
      <c r="C24" t="s">
        <v>88</v>
      </c>
      <c r="D24" s="10" t="s">
        <v>89</v>
      </c>
      <c r="E24" s="10" t="s">
        <v>90</v>
      </c>
      <c r="F24" s="10" t="s">
        <v>91</v>
      </c>
      <c r="G24" s="10" t="s">
        <v>81</v>
      </c>
      <c r="H24">
        <v>7879</v>
      </c>
      <c r="I24" t="s">
        <v>92</v>
      </c>
    </row>
  </sheetData>
  <printOptions headings="1" gridLines="1"/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#1</vt:lpstr>
      <vt:lpstr>#3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Tweedle</dc:creator>
  <cp:lastModifiedBy>Jake Tweedle</cp:lastModifiedBy>
  <cp:lastPrinted>2018-03-08T19:59:59Z</cp:lastPrinted>
  <dcterms:created xsi:type="dcterms:W3CDTF">2018-03-08T16:05:58Z</dcterms:created>
  <dcterms:modified xsi:type="dcterms:W3CDTF">2018-03-08T20:03:48Z</dcterms:modified>
</cp:coreProperties>
</file>