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 Tweedle\Documents\Chemical Processes\Energy Balance\"/>
    </mc:Choice>
  </mc:AlternateContent>
  <xr:revisionPtr revIDLastSave="0" documentId="12_ncr:400001_{3533FD9C-46F0-43AB-8988-CEFEA75F8F5B}" xr6:coauthVersionLast="28" xr6:coauthVersionMax="28" xr10:uidLastSave="{00000000-0000-0000-0000-000000000000}"/>
  <bookViews>
    <workbookView xWindow="0" yWindow="0" windowWidth="7488" windowHeight="3900" xr2:uid="{8F3EEC88-1192-41D6-901E-FCF0E21C53F5}"/>
  </bookViews>
  <sheets>
    <sheet name="3" sheetId="1" r:id="rId1"/>
    <sheet name="Equations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0" i="1" l="1"/>
  <c r="G84" i="1" s="1"/>
  <c r="M90" i="1"/>
  <c r="J92" i="1" s="1"/>
  <c r="I101" i="1" s="1"/>
  <c r="J98" i="1"/>
  <c r="P90" i="1"/>
  <c r="O90" i="1"/>
  <c r="N90" i="1"/>
  <c r="K90" i="1" l="1"/>
  <c r="G81" i="1" s="1"/>
  <c r="B36" i="1"/>
  <c r="G66" i="1" s="1"/>
  <c r="B35" i="1"/>
  <c r="G63" i="1" s="1"/>
  <c r="F36" i="1"/>
  <c r="D47" i="1"/>
  <c r="G42" i="1"/>
  <c r="D35" i="1" s="1"/>
  <c r="G40" i="1"/>
  <c r="G44" i="1" l="1"/>
  <c r="G50" i="1" l="1"/>
  <c r="C48" i="1"/>
  <c r="E35" i="1"/>
  <c r="G47" i="1"/>
  <c r="G69" i="1" l="1"/>
  <c r="G53" i="1"/>
  <c r="G75" i="1"/>
  <c r="E36" i="1"/>
  <c r="G56" i="1" l="1"/>
  <c r="G78" i="1"/>
  <c r="G59" i="1"/>
  <c r="G72" i="1"/>
</calcChain>
</file>

<file path=xl/sharedStrings.xml><?xml version="1.0" encoding="utf-8"?>
<sst xmlns="http://schemas.openxmlformats.org/spreadsheetml/2006/main" count="171" uniqueCount="99">
  <si>
    <t>Substance</t>
  </si>
  <si>
    <t>P(L)</t>
  </si>
  <si>
    <t>P(V)</t>
  </si>
  <si>
    <t>H(L)</t>
  </si>
  <si>
    <t>H(V)</t>
  </si>
  <si>
    <r>
      <t>N</t>
    </r>
    <r>
      <rPr>
        <vertAlign val="subscript"/>
        <sz val="11"/>
        <color theme="1"/>
        <rFont val="Calibri"/>
        <family val="2"/>
        <scheme val="minor"/>
      </rPr>
      <t>in</t>
    </r>
  </si>
  <si>
    <r>
      <t>H</t>
    </r>
    <r>
      <rPr>
        <vertAlign val="superscript"/>
        <sz val="11"/>
        <color theme="1"/>
        <rFont val="Calibri"/>
        <family val="2"/>
      </rPr>
      <t>^</t>
    </r>
    <r>
      <rPr>
        <vertAlign val="subscript"/>
        <sz val="11"/>
        <color theme="1"/>
        <rFont val="Calibri"/>
        <family val="2"/>
      </rPr>
      <t>in</t>
    </r>
  </si>
  <si>
    <r>
      <t>N</t>
    </r>
    <r>
      <rPr>
        <vertAlign val="subscript"/>
        <sz val="11"/>
        <color theme="1"/>
        <rFont val="Calibri"/>
        <family val="2"/>
        <scheme val="minor"/>
      </rPr>
      <t>out</t>
    </r>
  </si>
  <si>
    <r>
      <t>H</t>
    </r>
    <r>
      <rPr>
        <vertAlign val="superscript"/>
        <sz val="11"/>
        <color theme="1"/>
        <rFont val="Calibri"/>
        <family val="2"/>
        <scheme val="minor"/>
      </rPr>
      <t>^</t>
    </r>
    <r>
      <rPr>
        <vertAlign val="subscript"/>
        <sz val="11"/>
        <color theme="1"/>
        <rFont val="Calibri"/>
        <family val="2"/>
        <scheme val="minor"/>
      </rPr>
      <t>out</t>
    </r>
  </si>
  <si>
    <r>
      <t>N</t>
    </r>
    <r>
      <rPr>
        <vertAlign val="subscript"/>
        <sz val="11"/>
        <color theme="1"/>
        <rFont val="Calibri"/>
        <family val="2"/>
        <scheme val="minor"/>
      </rPr>
      <t>a</t>
    </r>
  </si>
  <si>
    <r>
      <t>H</t>
    </r>
    <r>
      <rPr>
        <vertAlign val="superscript"/>
        <sz val="11"/>
        <color theme="1"/>
        <rFont val="Calibri"/>
        <family val="2"/>
        <scheme val="minor"/>
      </rPr>
      <t>^</t>
    </r>
    <r>
      <rPr>
        <vertAlign val="subscript"/>
        <sz val="11"/>
        <color theme="1"/>
        <rFont val="Calibri"/>
        <family val="2"/>
        <scheme val="minor"/>
      </rPr>
      <t>a</t>
    </r>
  </si>
  <si>
    <r>
      <t>N</t>
    </r>
    <r>
      <rPr>
        <vertAlign val="subscript"/>
        <sz val="11"/>
        <color theme="1"/>
        <rFont val="Calibri"/>
        <family val="2"/>
        <scheme val="minor"/>
      </rPr>
      <t>b</t>
    </r>
  </si>
  <si>
    <r>
      <t>H</t>
    </r>
    <r>
      <rPr>
        <vertAlign val="superscript"/>
        <sz val="11"/>
        <color theme="1"/>
        <rFont val="Calibri"/>
        <family val="2"/>
        <scheme val="minor"/>
      </rPr>
      <t>^</t>
    </r>
    <r>
      <rPr>
        <vertAlign val="subscript"/>
        <sz val="11"/>
        <color theme="1"/>
        <rFont val="Calibri"/>
        <family val="2"/>
        <scheme val="minor"/>
      </rPr>
      <t>b</t>
    </r>
  </si>
  <si>
    <r>
      <t>N</t>
    </r>
    <r>
      <rPr>
        <vertAlign val="subscript"/>
        <sz val="11"/>
        <color theme="1"/>
        <rFont val="Calibri"/>
        <family val="2"/>
        <scheme val="minor"/>
      </rPr>
      <t>c</t>
    </r>
  </si>
  <si>
    <r>
      <t>N</t>
    </r>
    <r>
      <rPr>
        <vertAlign val="subscript"/>
        <sz val="11"/>
        <color theme="1"/>
        <rFont val="Calibri"/>
        <family val="2"/>
        <scheme val="minor"/>
      </rPr>
      <t>d</t>
    </r>
  </si>
  <si>
    <r>
      <t>N</t>
    </r>
    <r>
      <rPr>
        <vertAlign val="subscript"/>
        <sz val="11"/>
        <color theme="1"/>
        <rFont val="Calibri"/>
        <family val="2"/>
        <scheme val="minor"/>
      </rPr>
      <t>e</t>
    </r>
  </si>
  <si>
    <r>
      <t>N</t>
    </r>
    <r>
      <rPr>
        <vertAlign val="subscript"/>
        <sz val="11"/>
        <color theme="1"/>
        <rFont val="Calibri"/>
        <family val="2"/>
        <scheme val="minor"/>
      </rPr>
      <t>f</t>
    </r>
  </si>
  <si>
    <r>
      <t>H</t>
    </r>
    <r>
      <rPr>
        <vertAlign val="superscript"/>
        <sz val="11"/>
        <color theme="1"/>
        <rFont val="Calibri"/>
        <family val="2"/>
        <scheme val="minor"/>
      </rPr>
      <t>^</t>
    </r>
    <r>
      <rPr>
        <vertAlign val="subscript"/>
        <sz val="11"/>
        <color theme="1"/>
        <rFont val="Calibri"/>
        <family val="2"/>
        <scheme val="minor"/>
      </rPr>
      <t>c</t>
    </r>
  </si>
  <si>
    <r>
      <t>H</t>
    </r>
    <r>
      <rPr>
        <vertAlign val="superscript"/>
        <sz val="11"/>
        <color theme="1"/>
        <rFont val="Calibri"/>
        <family val="2"/>
        <scheme val="minor"/>
      </rPr>
      <t>^</t>
    </r>
    <r>
      <rPr>
        <vertAlign val="subscript"/>
        <sz val="11"/>
        <color theme="1"/>
        <rFont val="Calibri"/>
        <family val="2"/>
        <scheme val="minor"/>
      </rPr>
      <t>d</t>
    </r>
  </si>
  <si>
    <r>
      <t>H</t>
    </r>
    <r>
      <rPr>
        <vertAlign val="superscript"/>
        <sz val="11"/>
        <color theme="1"/>
        <rFont val="Calibri"/>
        <family val="2"/>
        <scheme val="minor"/>
      </rPr>
      <t>^</t>
    </r>
    <r>
      <rPr>
        <vertAlign val="subscript"/>
        <sz val="11"/>
        <color theme="1"/>
        <rFont val="Calibri"/>
        <family val="2"/>
        <scheme val="minor"/>
      </rPr>
      <t>e</t>
    </r>
  </si>
  <si>
    <r>
      <t>H</t>
    </r>
    <r>
      <rPr>
        <vertAlign val="superscript"/>
        <sz val="11"/>
        <color theme="1"/>
        <rFont val="Calibri"/>
        <family val="2"/>
        <scheme val="minor"/>
      </rPr>
      <t>^</t>
    </r>
    <r>
      <rPr>
        <vertAlign val="subscript"/>
        <sz val="11"/>
        <color theme="1"/>
        <rFont val="Calibri"/>
        <family val="2"/>
        <scheme val="minor"/>
      </rPr>
      <t>f</t>
    </r>
  </si>
  <si>
    <t>Part A</t>
  </si>
  <si>
    <t>P*(P)</t>
  </si>
  <si>
    <t>Antoine</t>
  </si>
  <si>
    <t>P</t>
  </si>
  <si>
    <t>H</t>
  </si>
  <si>
    <t>A</t>
  </si>
  <si>
    <t>B</t>
  </si>
  <si>
    <t>C</t>
  </si>
  <si>
    <t xml:space="preserve">Initial </t>
  </si>
  <si>
    <t>Final</t>
  </si>
  <si>
    <t>atm</t>
  </si>
  <si>
    <t>Temp(Cel)</t>
  </si>
  <si>
    <t xml:space="preserve">       =</t>
  </si>
  <si>
    <t xml:space="preserve"> =</t>
  </si>
  <si>
    <t>mm Hg</t>
  </si>
  <si>
    <t>P*(H)</t>
  </si>
  <si>
    <r>
      <t>10</t>
    </r>
    <r>
      <rPr>
        <vertAlign val="superscript"/>
        <sz val="11"/>
        <color theme="1"/>
        <rFont val="Calibri"/>
        <family val="2"/>
        <scheme val="minor"/>
      </rPr>
      <t>^(6.84471-(1060.793/(65+231.41)))</t>
    </r>
  </si>
  <si>
    <r>
      <t>10</t>
    </r>
    <r>
      <rPr>
        <vertAlign val="superscript"/>
        <sz val="11"/>
        <color theme="1"/>
        <rFont val="Calibri"/>
        <family val="2"/>
        <scheme val="minor"/>
      </rPr>
      <t>^(6.88555-(1175.817/(65+224.867)))</t>
    </r>
  </si>
  <si>
    <t xml:space="preserve">        =</t>
  </si>
  <si>
    <t>(0.59*675)+(0.41*1851)</t>
  </si>
  <si>
    <t xml:space="preserve">  =</t>
  </si>
  <si>
    <r>
      <rPr>
        <b/>
        <i/>
        <sz val="11"/>
        <color theme="1"/>
        <rFont val="Calibri"/>
        <family val="2"/>
        <scheme val="minor"/>
      </rPr>
      <t>Y</t>
    </r>
    <r>
      <rPr>
        <b/>
        <i/>
        <vertAlign val="subscript"/>
        <sz val="11"/>
        <color theme="1"/>
        <rFont val="Calibri"/>
        <family val="2"/>
        <scheme val="minor"/>
      </rPr>
      <t>p</t>
    </r>
  </si>
  <si>
    <r>
      <t>P</t>
    </r>
    <r>
      <rPr>
        <b/>
        <i/>
        <vertAlign val="subscript"/>
        <sz val="11"/>
        <color theme="1"/>
        <rFont val="Calibri"/>
        <family val="2"/>
        <scheme val="minor"/>
      </rPr>
      <t>0</t>
    </r>
  </si>
  <si>
    <t>L</t>
  </si>
  <si>
    <t>Feed</t>
  </si>
  <si>
    <t xml:space="preserve">Liquid </t>
  </si>
  <si>
    <t>Vapor</t>
  </si>
  <si>
    <t>Total</t>
  </si>
  <si>
    <t>Yi</t>
  </si>
  <si>
    <t>Xi</t>
  </si>
  <si>
    <t>(100*0.656)-(0.5*100)</t>
  </si>
  <si>
    <t>0.656-0.41</t>
  </si>
  <si>
    <t>mol</t>
  </si>
  <si>
    <t>s</t>
  </si>
  <si>
    <t>V</t>
  </si>
  <si>
    <t>100-63.4</t>
  </si>
  <si>
    <t>VFR(V)</t>
  </si>
  <si>
    <t xml:space="preserve">   =</t>
  </si>
  <si>
    <t xml:space="preserve">     =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</si>
  <si>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vap</t>
    </r>
  </si>
  <si>
    <t>Part B</t>
  </si>
  <si>
    <r>
      <rPr>
        <b/>
        <sz val="11"/>
        <color theme="1"/>
        <rFont val="Calibri"/>
        <family val="2"/>
        <scheme val="minor"/>
      </rPr>
      <t>N</t>
    </r>
    <r>
      <rPr>
        <b/>
        <vertAlign val="subscript"/>
        <sz val="11"/>
        <color theme="1"/>
        <rFont val="Calibri"/>
        <family val="2"/>
        <scheme val="minor"/>
      </rPr>
      <t>a</t>
    </r>
  </si>
  <si>
    <t xml:space="preserve">      =</t>
  </si>
  <si>
    <t>mols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</si>
  <si>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b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</si>
  <si>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c</t>
    </r>
  </si>
  <si>
    <t>1-0.41</t>
  </si>
  <si>
    <t xml:space="preserve">    =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</si>
  <si>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d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</si>
  <si>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e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</si>
  <si>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f</t>
    </r>
  </si>
  <si>
    <t>1-0.656</t>
  </si>
  <si>
    <r>
      <t>H</t>
    </r>
    <r>
      <rPr>
        <b/>
        <vertAlign val="superscript"/>
        <sz val="11"/>
        <color theme="1"/>
        <rFont val="Calibri"/>
        <family val="2"/>
        <scheme val="minor"/>
      </rPr>
      <t>^</t>
    </r>
    <r>
      <rPr>
        <b/>
        <vertAlign val="subscript"/>
        <sz val="11"/>
        <color theme="1"/>
        <rFont val="Calibri"/>
        <family val="2"/>
        <scheme val="minor"/>
      </rPr>
      <t>a</t>
    </r>
  </si>
  <si>
    <t>b</t>
  </si>
  <si>
    <t>c</t>
  </si>
  <si>
    <t>d</t>
  </si>
  <si>
    <t>T1</t>
  </si>
  <si>
    <t>T2</t>
  </si>
  <si>
    <t>Delta H^</t>
  </si>
  <si>
    <t>Hv</t>
  </si>
  <si>
    <t>PL</t>
  </si>
  <si>
    <t>HL</t>
  </si>
  <si>
    <t>kJ</t>
  </si>
  <si>
    <r>
      <t>H</t>
    </r>
    <r>
      <rPr>
        <b/>
        <vertAlign val="superscript"/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>b</t>
    </r>
  </si>
  <si>
    <r>
      <rPr>
        <sz val="11"/>
        <color theme="1"/>
        <rFont val="Calibri"/>
        <family val="2"/>
      </rPr>
      <t>∫(80→65)(216.3*10</t>
    </r>
    <r>
      <rPr>
        <vertAlign val="superscript"/>
        <sz val="11"/>
        <color theme="1"/>
        <rFont val="Calibri"/>
        <family val="2"/>
      </rPr>
      <t>^-3</t>
    </r>
    <r>
      <rPr>
        <sz val="11"/>
        <color theme="1"/>
        <rFont val="Calibri"/>
        <family val="2"/>
      </rPr>
      <t>)dT</t>
    </r>
  </si>
  <si>
    <t>PF</t>
  </si>
  <si>
    <r>
      <rPr>
        <b/>
        <sz val="11"/>
        <color theme="1"/>
        <rFont val="Calibri"/>
        <family val="2"/>
        <scheme val="minor"/>
      </rPr>
      <t>H</t>
    </r>
    <r>
      <rPr>
        <b/>
        <vertAlign val="superscript"/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>d</t>
    </r>
  </si>
  <si>
    <r>
      <t>H</t>
    </r>
    <r>
      <rPr>
        <b/>
        <vertAlign val="superscript"/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>c</t>
    </r>
  </si>
  <si>
    <r>
      <t>∫(80→65)(155.4*10</t>
    </r>
    <r>
      <rPr>
        <vertAlign val="superscript"/>
        <sz val="9"/>
        <color theme="1"/>
        <rFont val="Calibri"/>
        <family val="2"/>
      </rPr>
      <t>-3</t>
    </r>
    <r>
      <rPr>
        <sz val="9"/>
        <color theme="1"/>
        <rFont val="Calibri"/>
        <family val="2"/>
      </rPr>
      <t>+43.68*10</t>
    </r>
    <r>
      <rPr>
        <vertAlign val="superscript"/>
        <sz val="9"/>
        <color theme="1"/>
        <rFont val="Calibri"/>
        <family val="2"/>
      </rPr>
      <t>-5</t>
    </r>
    <r>
      <rPr>
        <sz val="9"/>
        <color theme="1"/>
        <rFont val="Calibri"/>
        <family val="2"/>
      </rPr>
      <t>T)dT</t>
    </r>
  </si>
  <si>
    <r>
      <t>∫(36.07→80)(114.8*10</t>
    </r>
    <r>
      <rPr>
        <vertAlign val="superscript"/>
        <sz val="8"/>
        <color theme="1"/>
        <rFont val="Calibri"/>
        <family val="2"/>
      </rPr>
      <t>-3</t>
    </r>
    <r>
      <rPr>
        <sz val="8"/>
        <color theme="1"/>
        <rFont val="Calibri"/>
        <family val="2"/>
      </rPr>
      <t>+34.09*10</t>
    </r>
    <r>
      <rPr>
        <vertAlign val="superscript"/>
        <sz val="8"/>
        <color theme="1"/>
        <rFont val="Calibri"/>
        <family val="2"/>
      </rPr>
      <t>-5</t>
    </r>
    <r>
      <rPr>
        <sz val="8"/>
        <color theme="1"/>
        <rFont val="Calibri"/>
        <family val="2"/>
      </rPr>
      <t>T-18.99*10</t>
    </r>
    <r>
      <rPr>
        <vertAlign val="superscript"/>
        <sz val="8"/>
        <color theme="1"/>
        <rFont val="Calibri"/>
        <family val="2"/>
      </rPr>
      <t>-8</t>
    </r>
    <r>
      <rPr>
        <sz val="8"/>
        <color theme="1"/>
        <rFont val="Calibri"/>
        <family val="2"/>
      </rPr>
      <t>T</t>
    </r>
    <r>
      <rPr>
        <vertAlign val="superscript"/>
        <sz val="8"/>
        <color theme="1"/>
        <rFont val="Calibri"/>
        <family val="2"/>
      </rPr>
      <t>2</t>
    </r>
    <r>
      <rPr>
        <sz val="8"/>
        <color theme="1"/>
        <rFont val="Calibri"/>
        <family val="2"/>
      </rPr>
      <t>+42.26*10</t>
    </r>
    <r>
      <rPr>
        <vertAlign val="superscript"/>
        <sz val="8"/>
        <color theme="1"/>
        <rFont val="Calibri"/>
        <family val="2"/>
      </rPr>
      <t>-12</t>
    </r>
    <r>
      <rPr>
        <sz val="8"/>
        <color theme="1"/>
        <rFont val="Calibri"/>
        <family val="2"/>
      </rPr>
      <t>T</t>
    </r>
    <r>
      <rPr>
        <vertAlign val="superscript"/>
        <sz val="8"/>
        <color theme="1"/>
        <rFont val="Calibri"/>
        <family val="2"/>
      </rPr>
      <t>3</t>
    </r>
    <r>
      <rPr>
        <sz val="8"/>
        <color theme="1"/>
        <rFont val="Calibri"/>
        <family val="2"/>
      </rPr>
      <t>)dT</t>
    </r>
  </si>
  <si>
    <r>
      <t>∫(65→36.07)(155.4*10</t>
    </r>
    <r>
      <rPr>
        <vertAlign val="superscript"/>
        <sz val="11"/>
        <color theme="1"/>
        <rFont val="Calibri"/>
        <family val="2"/>
      </rPr>
      <t>-3</t>
    </r>
    <r>
      <rPr>
        <sz val="11"/>
        <color theme="1"/>
        <rFont val="Calibri"/>
        <family val="2"/>
      </rPr>
      <t>+43.68*10</t>
    </r>
    <r>
      <rPr>
        <vertAlign val="superscript"/>
        <sz val="11"/>
        <color theme="1"/>
        <rFont val="Calibri"/>
        <family val="2"/>
      </rPr>
      <t>-5</t>
    </r>
    <r>
      <rPr>
        <sz val="11"/>
        <color theme="1"/>
        <rFont val="Calibri"/>
        <family val="2"/>
      </rPr>
      <t>T)dT + 25.77 +</t>
    </r>
  </si>
  <si>
    <r>
      <rPr>
        <b/>
        <sz val="11"/>
        <color theme="1"/>
        <rFont val="Calibri"/>
        <family val="2"/>
        <scheme val="minor"/>
      </rPr>
      <t>H</t>
    </r>
    <r>
      <rPr>
        <b/>
        <vertAlign val="superscript"/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>e</t>
    </r>
  </si>
  <si>
    <r>
      <t>H</t>
    </r>
    <r>
      <rPr>
        <b/>
        <vertAlign val="superscript"/>
        <sz val="11"/>
        <color theme="1"/>
        <rFont val="Calibri"/>
        <family val="2"/>
        <scheme val="minor"/>
      </rPr>
      <t>^</t>
    </r>
    <r>
      <rPr>
        <b/>
        <sz val="11"/>
        <color theme="1"/>
        <rFont val="Calibri"/>
        <family val="2"/>
        <scheme val="minor"/>
      </rPr>
      <t>f</t>
    </r>
  </si>
  <si>
    <r>
      <t>∫(65→68.74)(216.3*10</t>
    </r>
    <r>
      <rPr>
        <vertAlign val="superscript"/>
        <sz val="11"/>
        <color theme="1"/>
        <rFont val="Calibri"/>
        <family val="2"/>
      </rPr>
      <t>-3</t>
    </r>
    <r>
      <rPr>
        <sz val="11"/>
        <color theme="1"/>
        <rFont val="Calibri"/>
        <family val="2"/>
      </rPr>
      <t xml:space="preserve">)dT + 28.85 + </t>
    </r>
  </si>
  <si>
    <r>
      <t>∫(68.74→65)(137.44*10</t>
    </r>
    <r>
      <rPr>
        <vertAlign val="superscript"/>
        <sz val="8"/>
        <color theme="1"/>
        <rFont val="Calibri"/>
        <family val="2"/>
      </rPr>
      <t>-3</t>
    </r>
    <r>
      <rPr>
        <sz val="8"/>
        <color theme="1"/>
        <rFont val="Calibri"/>
        <family val="2"/>
      </rPr>
      <t>+40.85*10</t>
    </r>
    <r>
      <rPr>
        <vertAlign val="superscript"/>
        <sz val="8"/>
        <color theme="1"/>
        <rFont val="Calibri"/>
        <family val="2"/>
      </rPr>
      <t>-5</t>
    </r>
    <r>
      <rPr>
        <sz val="8"/>
        <color theme="1"/>
        <rFont val="Calibri"/>
        <family val="2"/>
      </rPr>
      <t>T-23.92*10</t>
    </r>
    <r>
      <rPr>
        <vertAlign val="superscript"/>
        <sz val="8"/>
        <color theme="1"/>
        <rFont val="Calibri"/>
        <family val="2"/>
      </rPr>
      <t>-8</t>
    </r>
    <r>
      <rPr>
        <sz val="8"/>
        <color theme="1"/>
        <rFont val="Calibri"/>
        <family val="2"/>
      </rPr>
      <t>T</t>
    </r>
    <r>
      <rPr>
        <vertAlign val="superscript"/>
        <sz val="8"/>
        <color theme="1"/>
        <rFont val="Calibri"/>
        <family val="2"/>
      </rPr>
      <t>2</t>
    </r>
    <r>
      <rPr>
        <sz val="8"/>
        <color theme="1"/>
        <rFont val="Calibri"/>
        <family val="2"/>
      </rPr>
      <t>+57.66*10</t>
    </r>
    <r>
      <rPr>
        <vertAlign val="superscript"/>
        <sz val="8"/>
        <color theme="1"/>
        <rFont val="Calibri"/>
        <family val="2"/>
      </rPr>
      <t>-12</t>
    </r>
    <r>
      <rPr>
        <sz val="8"/>
        <color theme="1"/>
        <rFont val="Calibri"/>
        <family val="2"/>
      </rPr>
      <t>T</t>
    </r>
    <r>
      <rPr>
        <vertAlign val="superscript"/>
        <sz val="8"/>
        <color theme="1"/>
        <rFont val="Calibri"/>
        <family val="2"/>
      </rPr>
      <t>3</t>
    </r>
    <r>
      <rPr>
        <sz val="8"/>
        <color theme="1"/>
        <rFont val="Calibri"/>
        <family val="2"/>
      </rPr>
      <t>)dT</t>
    </r>
  </si>
  <si>
    <t>Q</t>
  </si>
  <si>
    <t>(24*26.5)+(12.6*29.1)-(50.0*2.81)+(50*3.24)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</si>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</sst>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</font>
    <font>
      <vertAlign val="superscript"/>
      <sz val="9"/>
      <color theme="1"/>
      <name val="Calibri"/>
      <family val="2"/>
    </font>
    <font>
      <sz val="8"/>
      <color theme="1"/>
      <name val="Calibri"/>
      <family val="2"/>
    </font>
    <font>
      <vertAlign val="superscript"/>
      <sz val="8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7" fillId="0" borderId="0" xfId="0" applyFont="1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12" fillId="0" borderId="0" xfId="0" applyFont="1"/>
    <xf numFmtId="0" fontId="0" fillId="0" borderId="4" xfId="0" applyBorder="1"/>
    <xf numFmtId="0" fontId="0" fillId="0" borderId="5" xfId="0" applyBorder="1"/>
    <xf numFmtId="0" fontId="0" fillId="0" borderId="2" xfId="0" applyBorder="1" applyAlignment="1"/>
    <xf numFmtId="0" fontId="14" fillId="0" borderId="0" xfId="0" applyFont="1"/>
    <xf numFmtId="0" fontId="5" fillId="0" borderId="0" xfId="0" applyFont="1"/>
    <xf numFmtId="0" fontId="9" fillId="0" borderId="0" xfId="0" applyFont="1"/>
    <xf numFmtId="0" fontId="9" fillId="0" borderId="1" xfId="0" applyFont="1" applyBorder="1"/>
    <xf numFmtId="0" fontId="0" fillId="0" borderId="1" xfId="0" applyFill="1" applyBorder="1"/>
    <xf numFmtId="0" fontId="8" fillId="0" borderId="0" xfId="0" applyFont="1"/>
    <xf numFmtId="0" fontId="8" fillId="0" borderId="1" xfId="0" applyFont="1" applyBorder="1"/>
    <xf numFmtId="0" fontId="10" fillId="0" borderId="0" xfId="0" applyFont="1"/>
    <xf numFmtId="0" fontId="0" fillId="0" borderId="0" xfId="0" applyAlignment="1"/>
    <xf numFmtId="0" fontId="10" fillId="0" borderId="4" xfId="0" applyFont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2" xfId="0" applyBorder="1" applyAlignment="1"/>
    <xf numFmtId="0" fontId="18" fillId="0" borderId="0" xfId="0" applyFont="1" applyAlignment="1"/>
    <xf numFmtId="0" fontId="9" fillId="0" borderId="0" xfId="0" applyFont="1" applyAlignment="1"/>
    <xf numFmtId="0" fontId="0" fillId="0" borderId="7" xfId="0" applyFont="1" applyBorder="1" applyAlignment="1"/>
    <xf numFmtId="0" fontId="0" fillId="0" borderId="4" xfId="0" applyBorder="1" applyAlignment="1"/>
    <xf numFmtId="0" fontId="16" fillId="0" borderId="0" xfId="0" applyFont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0</xdr:row>
      <xdr:rowOff>45720</xdr:rowOff>
    </xdr:from>
    <xdr:to>
      <xdr:col>8</xdr:col>
      <xdr:colOff>217170</xdr:colOff>
      <xdr:row>18</xdr:row>
      <xdr:rowOff>160020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269025-B450-4196-BB59-9907C5D323E9}"/>
            </a:ext>
          </a:extLst>
        </xdr:cNvPr>
        <xdr:cNvSpPr txBox="1"/>
      </xdr:nvSpPr>
      <xdr:spPr>
        <a:xfrm>
          <a:off x="53340" y="45720"/>
          <a:ext cx="4248150" cy="3406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262890</xdr:colOff>
      <xdr:row>4</xdr:row>
      <xdr:rowOff>3810</xdr:rowOff>
    </xdr:from>
    <xdr:to>
      <xdr:col>3</xdr:col>
      <xdr:colOff>598170</xdr:colOff>
      <xdr:row>12</xdr:row>
      <xdr:rowOff>144780</xdr:rowOff>
    </xdr:to>
    <xdr:sp macro="" textlink="">
      <xdr:nvSpPr>
        <xdr:cNvPr id="3" name="Cylinder 2">
          <a:extLst>
            <a:ext uri="{FF2B5EF4-FFF2-40B4-BE49-F238E27FC236}">
              <a16:creationId xmlns:a16="http://schemas.microsoft.com/office/drawing/2014/main" id="{1B16517B-7F99-49FE-959F-770FE876A9C4}"/>
            </a:ext>
          </a:extLst>
        </xdr:cNvPr>
        <xdr:cNvSpPr/>
      </xdr:nvSpPr>
      <xdr:spPr>
        <a:xfrm>
          <a:off x="1543050" y="735330"/>
          <a:ext cx="975360" cy="1604010"/>
        </a:xfrm>
        <a:prstGeom prst="can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255270</xdr:colOff>
      <xdr:row>8</xdr:row>
      <xdr:rowOff>72390</xdr:rowOff>
    </xdr:from>
    <xdr:to>
      <xdr:col>2</xdr:col>
      <xdr:colOff>262890</xdr:colOff>
      <xdr:row>8</xdr:row>
      <xdr:rowOff>74295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CE703849-773D-413A-83D1-15403BA13515}"/>
            </a:ext>
          </a:extLst>
        </xdr:cNvPr>
        <xdr:cNvCxnSpPr>
          <a:endCxn id="3" idx="2"/>
        </xdr:cNvCxnSpPr>
      </xdr:nvCxnSpPr>
      <xdr:spPr>
        <a:xfrm>
          <a:off x="895350" y="1535430"/>
          <a:ext cx="647700" cy="190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2</xdr:row>
      <xdr:rowOff>19050</xdr:rowOff>
    </xdr:from>
    <xdr:to>
      <xdr:col>7</xdr:col>
      <xdr:colOff>26670</xdr:colOff>
      <xdr:row>4</xdr:row>
      <xdr:rowOff>11430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BD9CF210-8D29-4080-AF8B-914F900A342D}"/>
            </a:ext>
          </a:extLst>
        </xdr:cNvPr>
        <xdr:cNvCxnSpPr/>
      </xdr:nvCxnSpPr>
      <xdr:spPr>
        <a:xfrm flipV="1">
          <a:off x="2053590" y="384810"/>
          <a:ext cx="2453640" cy="358140"/>
        </a:xfrm>
        <a:prstGeom prst="bentConnector3">
          <a:avLst>
            <a:gd name="adj1" fmla="val -155"/>
          </a:avLst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110490</xdr:colOff>
      <xdr:row>12</xdr:row>
      <xdr:rowOff>144780</xdr:rowOff>
    </xdr:from>
    <xdr:to>
      <xdr:col>7</xdr:col>
      <xdr:colOff>53340</xdr:colOff>
      <xdr:row>13</xdr:row>
      <xdr:rowOff>121920</xdr:rowOff>
    </xdr:to>
    <xdr:cxnSp macro="">
      <xdr:nvCxnSpPr>
        <xdr:cNvPr id="13" name="Connector: Elbow 12">
          <a:extLst>
            <a:ext uri="{FF2B5EF4-FFF2-40B4-BE49-F238E27FC236}">
              <a16:creationId xmlns:a16="http://schemas.microsoft.com/office/drawing/2014/main" id="{AE51DCC2-B6B4-471D-82B4-8E40900EE96F}"/>
            </a:ext>
          </a:extLst>
        </xdr:cNvPr>
        <xdr:cNvCxnSpPr>
          <a:stCxn id="3" idx="3"/>
        </xdr:cNvCxnSpPr>
      </xdr:nvCxnSpPr>
      <xdr:spPr>
        <a:xfrm rot="16200000" flipH="1">
          <a:off x="3202305" y="1167765"/>
          <a:ext cx="160020" cy="2503170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601980</xdr:colOff>
      <xdr:row>7</xdr:row>
      <xdr:rowOff>19050</xdr:rowOff>
    </xdr:from>
    <xdr:to>
      <xdr:col>2</xdr:col>
      <xdr:colOff>373380</xdr:colOff>
      <xdr:row>15</xdr:row>
      <xdr:rowOff>45720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9BB5DA8-05F6-4224-B87A-CE86B2F37B7F}"/>
            </a:ext>
          </a:extLst>
        </xdr:cNvPr>
        <xdr:cNvSpPr txBox="1"/>
      </xdr:nvSpPr>
      <xdr:spPr>
        <a:xfrm>
          <a:off x="601980" y="1299210"/>
          <a:ext cx="1051560" cy="14897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Feed stream(L)</a:t>
          </a:r>
        </a:p>
        <a:p>
          <a:r>
            <a:rPr lang="en-US" sz="1100"/>
            <a:t>0.5 P</a:t>
          </a:r>
        </a:p>
        <a:p>
          <a:r>
            <a:rPr lang="en-US" sz="1100"/>
            <a:t>0.5</a:t>
          </a:r>
          <a:r>
            <a:rPr lang="en-US" sz="1100" baseline="0"/>
            <a:t> H</a:t>
          </a:r>
        </a:p>
        <a:p>
          <a:r>
            <a:rPr lang="en-US" sz="1100" baseline="0"/>
            <a:t>100mol/s</a:t>
          </a:r>
        </a:p>
        <a:p>
          <a:r>
            <a:rPr lang="en-US" sz="1100" baseline="0"/>
            <a:t>80 C</a:t>
          </a:r>
        </a:p>
        <a:p>
          <a:r>
            <a:rPr lang="en-US" sz="1100" baseline="0"/>
            <a:t>5 atm</a:t>
          </a:r>
        </a:p>
        <a:p>
          <a:r>
            <a:rPr lang="en-US" sz="1100" baseline="0"/>
            <a:t>P=pentane</a:t>
          </a:r>
        </a:p>
        <a:p>
          <a:r>
            <a:rPr lang="en-US" sz="1100" baseline="0"/>
            <a:t>H=hexane</a:t>
          </a:r>
        </a:p>
        <a:p>
          <a:endParaRPr lang="en-US" sz="1100"/>
        </a:p>
      </xdr:txBody>
    </xdr:sp>
    <xdr:clientData/>
  </xdr:twoCellAnchor>
  <xdr:twoCellAnchor>
    <xdr:from>
      <xdr:col>5</xdr:col>
      <xdr:colOff>0</xdr:colOff>
      <xdr:row>0</xdr:row>
      <xdr:rowOff>160020</xdr:rowOff>
    </xdr:from>
    <xdr:to>
      <xdr:col>8</xdr:col>
      <xdr:colOff>95250</xdr:colOff>
      <xdr:row>6</xdr:row>
      <xdr:rowOff>163830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D54E736-FA83-4D5D-9D0E-4787817031D5}"/>
                </a:ext>
              </a:extLst>
            </xdr:cNvPr>
            <xdr:cNvSpPr txBox="1"/>
          </xdr:nvSpPr>
          <xdr:spPr>
            <a:xfrm>
              <a:off x="2903220" y="160020"/>
              <a:ext cx="1276350" cy="11010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1.Vapor Stream</a:t>
              </a:r>
            </a:p>
            <a:p>
              <a:r>
                <a:rPr lang="en-US" sz="1100"/>
                <a:t>2.65 C,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𝑎𝑡𝑚</m:t>
                      </m:r>
                    </m:e>
                  </m:d>
                </m:oMath>
              </a14:m>
              <a:endParaRPr lang="en-US" sz="1100" b="0"/>
            </a:p>
            <a:p>
              <a:r>
                <a:rPr lang="en-US" sz="1100"/>
                <a:t>3.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[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𝑚𝑜𝑙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𝑃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𝑉</m:t>
                          </m:r>
                        </m:e>
                      </m:d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𝑚𝑜𝑙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]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4D54E736-FA83-4D5D-9D0E-4787817031D5}"/>
                </a:ext>
              </a:extLst>
            </xdr:cNvPr>
            <xdr:cNvSpPr txBox="1"/>
          </xdr:nvSpPr>
          <xdr:spPr>
            <a:xfrm>
              <a:off x="2903220" y="160020"/>
              <a:ext cx="1276350" cy="110109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1.Vapor Stream</a:t>
              </a:r>
            </a:p>
            <a:p>
              <a:r>
                <a:rPr lang="en-US" sz="1100"/>
                <a:t>2.65 C, </a:t>
              </a:r>
              <a:r>
                <a:rPr lang="en-US" sz="1100" b="0" i="0">
                  <a:latin typeface="Cambria Math" panose="02040503050406030204" pitchFamily="18" charset="0"/>
                </a:rPr>
                <a:t>𝑃_0 (𝑎𝑡𝑚)</a:t>
              </a:r>
              <a:endParaRPr lang="en-US" sz="1100" b="0"/>
            </a:p>
            <a:p>
              <a:r>
                <a:rPr lang="en-US" sz="1100"/>
                <a:t>3. </a:t>
              </a:r>
              <a:r>
                <a:rPr lang="en-US" sz="1100" b="0" i="0">
                  <a:latin typeface="Cambria Math" panose="02040503050406030204" pitchFamily="18" charset="0"/>
                </a:rPr>
                <a:t>𝑌_𝑝 [𝑚𝑜𝑙 𝑃(𝑉)/𝑚𝑜𝑙]</a:t>
              </a:r>
              <a:endParaRPr lang="en-US" sz="1100"/>
            </a:p>
          </xdr:txBody>
        </xdr:sp>
      </mc:Fallback>
    </mc:AlternateContent>
    <xdr:clientData/>
  </xdr:twoCellAnchor>
  <xdr:twoCellAnchor>
    <xdr:from>
      <xdr:col>2</xdr:col>
      <xdr:colOff>270510</xdr:colOff>
      <xdr:row>9</xdr:row>
      <xdr:rowOff>110490</xdr:rowOff>
    </xdr:from>
    <xdr:to>
      <xdr:col>3</xdr:col>
      <xdr:colOff>598170</xdr:colOff>
      <xdr:row>12</xdr:row>
      <xdr:rowOff>133350</xdr:rowOff>
    </xdr:to>
    <xdr:sp macro="" textlink="">
      <xdr:nvSpPr>
        <xdr:cNvPr id="18" name="Cylinder 17">
          <a:extLst>
            <a:ext uri="{FF2B5EF4-FFF2-40B4-BE49-F238E27FC236}">
              <a16:creationId xmlns:a16="http://schemas.microsoft.com/office/drawing/2014/main" id="{A825BA51-2CCC-4918-9BEC-AFB6C08CA918}"/>
            </a:ext>
          </a:extLst>
        </xdr:cNvPr>
        <xdr:cNvSpPr/>
      </xdr:nvSpPr>
      <xdr:spPr>
        <a:xfrm>
          <a:off x="1550670" y="1756410"/>
          <a:ext cx="967740" cy="571500"/>
        </a:xfrm>
        <a:prstGeom prst="can">
          <a:avLst>
            <a:gd name="adj" fmla="val 34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598170</xdr:colOff>
      <xdr:row>11</xdr:row>
      <xdr:rowOff>30480</xdr:rowOff>
    </xdr:from>
    <xdr:to>
      <xdr:col>5</xdr:col>
      <xdr:colOff>243840</xdr:colOff>
      <xdr:row>11</xdr:row>
      <xdr:rowOff>30480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D40191A5-45CE-43D3-B9DB-13D72152E407}"/>
            </a:ext>
          </a:extLst>
        </xdr:cNvPr>
        <xdr:cNvCxnSpPr>
          <a:endCxn id="18" idx="4"/>
        </xdr:cNvCxnSpPr>
      </xdr:nvCxnSpPr>
      <xdr:spPr>
        <a:xfrm flipH="1">
          <a:off x="2518410" y="2042160"/>
          <a:ext cx="925830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</xdr:colOff>
      <xdr:row>9</xdr:row>
      <xdr:rowOff>152400</xdr:rowOff>
    </xdr:from>
    <xdr:to>
      <xdr:col>4</xdr:col>
      <xdr:colOff>601980</xdr:colOff>
      <xdr:row>11</xdr:row>
      <xdr:rowOff>22860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BF50BDA3-AF81-4F2A-B042-FB0F9D85FDB8}"/>
            </a:ext>
          </a:extLst>
        </xdr:cNvPr>
        <xdr:cNvSpPr txBox="1"/>
      </xdr:nvSpPr>
      <xdr:spPr>
        <a:xfrm>
          <a:off x="2602230" y="1798320"/>
          <a:ext cx="56007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Q(kW)</a:t>
          </a:r>
        </a:p>
      </xdr:txBody>
    </xdr:sp>
    <xdr:clientData/>
  </xdr:twoCellAnchor>
  <xdr:twoCellAnchor>
    <xdr:from>
      <xdr:col>4</xdr:col>
      <xdr:colOff>304800</xdr:colOff>
      <xdr:row>12</xdr:row>
      <xdr:rowOff>83820</xdr:rowOff>
    </xdr:from>
    <xdr:to>
      <xdr:col>8</xdr:col>
      <xdr:colOff>152400</xdr:colOff>
      <xdr:row>17</xdr:row>
      <xdr:rowOff>68580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D7B37560-2B61-49C6-A664-E8C1A74DA3CA}"/>
                </a:ext>
              </a:extLst>
            </xdr:cNvPr>
            <xdr:cNvSpPr txBox="1"/>
          </xdr:nvSpPr>
          <xdr:spPr>
            <a:xfrm>
              <a:off x="2865120" y="2278380"/>
              <a:ext cx="1371600" cy="8991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Liquid</a:t>
              </a:r>
              <a:r>
                <a:rPr lang="en-US" sz="1100" baseline="0"/>
                <a:t> Stream</a:t>
              </a:r>
            </a:p>
            <a:p>
              <a:r>
                <a:rPr lang="en-US" sz="1100" baseline="0"/>
                <a:t>1.65 C,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d>
                    <m:d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𝑎𝑡𝑚</m:t>
                      </m:r>
                    </m:e>
                  </m:d>
                </m:oMath>
              </a14:m>
              <a:endParaRPr lang="en-US" sz="1100" b="0" baseline="0"/>
            </a:p>
            <a:p>
              <a:r>
                <a:rPr lang="en-US" sz="1100" i="0">
                  <a:latin typeface="+mn-lt"/>
                </a:rPr>
                <a:t>2.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=0.41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𝑚𝑜𝑙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𝑃</m:t>
                      </m:r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</m:d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D7B37560-2B61-49C6-A664-E8C1A74DA3CA}"/>
                </a:ext>
              </a:extLst>
            </xdr:cNvPr>
            <xdr:cNvSpPr txBox="1"/>
          </xdr:nvSpPr>
          <xdr:spPr>
            <a:xfrm>
              <a:off x="2865120" y="2278380"/>
              <a:ext cx="1371600" cy="89916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Liquid</a:t>
              </a:r>
              <a:r>
                <a:rPr lang="en-US" sz="1100" baseline="0"/>
                <a:t> Stream</a:t>
              </a:r>
            </a:p>
            <a:p>
              <a:r>
                <a:rPr lang="en-US" sz="1100" baseline="0"/>
                <a:t>1.65 C,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𝑃_0 (𝑎𝑡𝑚)</a:t>
              </a:r>
              <a:endParaRPr lang="en-US" sz="1100" b="0" baseline="0"/>
            </a:p>
            <a:p>
              <a:r>
                <a:rPr lang="en-US" sz="1100" i="0">
                  <a:latin typeface="+mn-lt"/>
                </a:rPr>
                <a:t>2.</a:t>
              </a:r>
              <a:r>
                <a:rPr lang="en-US" sz="1100" b="0" i="0">
                  <a:latin typeface="Cambria Math" panose="02040503050406030204" pitchFamily="18" charset="0"/>
                </a:rPr>
                <a:t>𝑋_𝑝=0.41𝑚𝑜𝑙 𝑃(𝐿)/𝐿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</xdr:colOff>
      <xdr:row>0</xdr:row>
      <xdr:rowOff>22860</xdr:rowOff>
    </xdr:from>
    <xdr:to>
      <xdr:col>9</xdr:col>
      <xdr:colOff>285750</xdr:colOff>
      <xdr:row>28</xdr:row>
      <xdr:rowOff>7620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36F3EB0-5B17-4340-83A0-4417E4C56803}"/>
                </a:ext>
              </a:extLst>
            </xdr:cNvPr>
            <xdr:cNvSpPr txBox="1"/>
          </xdr:nvSpPr>
          <xdr:spPr>
            <a:xfrm>
              <a:off x="26670" y="22860"/>
              <a:ext cx="6019800" cy="51054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/>
                <a:t>Part</a:t>
              </a:r>
              <a:r>
                <a:rPr lang="en-US" sz="1400" b="1" baseline="0"/>
                <a:t> A</a:t>
              </a:r>
            </a:p>
            <a:p>
              <a:r>
                <a:rPr lang="en-US" sz="1100" baseline="0"/>
                <a:t>1.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𝑃</m:t>
                      </m:r>
                    </m:e>
                    <m: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∗</m:t>
                      </m:r>
                    </m:sup>
                  </m:sSup>
                  <m:r>
                    <a:rPr lang="en-US" sz="1100" b="0" i="1" baseline="0">
                      <a:latin typeface="Cambria Math" panose="02040503050406030204" pitchFamily="18" charset="0"/>
                    </a:rPr>
                    <m:t>=</m:t>
                  </m:r>
                  <m:sSup>
                    <m:sSup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𝐴</m:t>
                      </m:r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−</m:t>
                      </m:r>
                      <m:f>
                        <m:fPr>
                          <m:ctrlPr>
                            <a:rPr lang="en-US" sz="1100" b="0" i="1" baseline="0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𝐵</m:t>
                          </m:r>
                        </m:num>
                        <m:den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𝑇</m:t>
                          </m:r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+</m:t>
                          </m:r>
                          <m:r>
                            <a:rPr lang="en-US" sz="1100" b="0" i="1" baseline="0">
                              <a:latin typeface="Cambria Math" panose="02040503050406030204" pitchFamily="18" charset="0"/>
                            </a:rPr>
                            <m:t>𝐶</m:t>
                          </m:r>
                        </m:den>
                      </m:f>
                    </m:sup>
                  </m:sSup>
                </m:oMath>
              </a14:m>
              <a:endParaRPr lang="en-US" sz="1100"/>
            </a:p>
            <a:p>
              <a:r>
                <a:rPr lang="en-US" sz="1100"/>
                <a:t>2.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</m:sup>
                  </m:sSubSup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e>
                  </m:d>
                </m:oMath>
              </a14:m>
              <a:endParaRPr lang="en-US" sz="1100" b="0"/>
            </a:p>
            <a:p>
              <a:r>
                <a:rPr lang="en-US" sz="1100"/>
                <a:t>3.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𝑃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</m:sup>
                  </m:sSubSup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𝑇</m:t>
                      </m:r>
                    </m:e>
                  </m:d>
                </m:oMath>
              </a14:m>
              <a:endParaRPr lang="en-US" sz="1100" b="0"/>
            </a:p>
            <a:p>
              <a:r>
                <a:rPr lang="en-US" sz="1100"/>
                <a:t>4.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=1−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</m:oMath>
              </a14:m>
              <a:endParaRPr lang="en-US" sz="1100" b="0"/>
            </a:p>
            <a:p>
              <a:r>
                <a:rPr lang="en-US" sz="1100"/>
                <a:t>5.</a:t>
              </a:r>
              <a14:m>
                <m:oMath xmlns:m="http://schemas.openxmlformats.org/officeDocument/2006/math"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h</m:t>
                          </m:r>
                        </m:sub>
                      </m:sSub>
                      <m:sSubSup>
                        <m:sSubSup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h</m:t>
                          </m:r>
                        </m:sub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∗</m:t>
                          </m:r>
                        </m:sup>
                      </m:sSubSup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</m:d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𝑌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sSubSup>
                        <m:sSubSup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  <m:sup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∗</m:t>
                          </m:r>
                        </m:sup>
                      </m:sSubSup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𝑇</m:t>
                          </m:r>
                        </m:e>
                      </m:d>
                    </m:num>
                    <m:den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𝑌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</m:den>
                  </m:f>
                </m:oMath>
              </a14:m>
              <a:endParaRPr lang="en-US" sz="1100"/>
            </a:p>
            <a:p>
              <a:r>
                <a:rPr lang="en-US" sz="1100"/>
                <a:t>6.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𝐹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𝑉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𝐿</m:t>
                  </m:r>
                </m:oMath>
              </a14:m>
              <a:endParaRPr lang="en-US" sz="1100" b="0"/>
            </a:p>
            <a:p>
              <a:r>
                <a:rPr lang="en-US" sz="1100"/>
                <a:t>7.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𝐹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𝐿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1100" b="0"/>
            </a:p>
            <a:p>
              <a:r>
                <a:rPr lang="en-US" sz="1100"/>
                <a:t>8.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𝐹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)−(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𝐹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𝐿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)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0">
                          <a:latin typeface="Cambria Math" panose="02040503050406030204" pitchFamily="18" charset="0"/>
                        </a:rPr>
                        <m:t>(</m:t>
                      </m:r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X</m:t>
                      </m:r>
                    </m:e>
                    <m:sub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p</m:t>
                      </m:r>
                    </m:sub>
                  </m:sSub>
                  <m:r>
                    <a:rPr lang="en-US" sz="1100" b="0" i="0">
                      <a:latin typeface="Cambria Math" panose="02040503050406030204" pitchFamily="18" charset="0"/>
                    </a:rPr>
                    <m:t>∗</m:t>
                  </m:r>
                  <m:r>
                    <m:rPr>
                      <m:sty m:val="p"/>
                    </m:rPr>
                    <a:rPr lang="en-US" sz="1100" b="0" i="0">
                      <a:latin typeface="Cambria Math" panose="02040503050406030204" pitchFamily="18" charset="0"/>
                    </a:rPr>
                    <m:t>L</m:t>
                  </m:r>
                  <m:r>
                    <a:rPr lang="en-US" sz="1100" b="0" i="0">
                      <a:latin typeface="Cambria Math" panose="02040503050406030204" pitchFamily="18" charset="0"/>
                    </a:rPr>
                    <m:t>)=0</m:t>
                  </m:r>
                </m:oMath>
              </a14:m>
              <a:endParaRPr lang="en-US" sz="1100" b="0"/>
            </a:p>
            <a:p>
              <a:r>
                <a:rPr lang="en-US" sz="1100"/>
                <a:t>9.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𝑉𝐹𝑅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𝑉𝑅𝑇</m:t>
                      </m:r>
                    </m:num>
                    <m:den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𝑃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</m:den>
                  </m:f>
                </m:oMath>
              </a14:m>
              <a:endParaRPr lang="en-US" sz="1100" b="0"/>
            </a:p>
            <a:p>
              <a:r>
                <a:rPr lang="en-US" sz="1100"/>
                <a:t>10.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𝑣𝑎𝑝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𝑌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𝑉</m:t>
                      </m:r>
                    </m:num>
                    <m:den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𝐹</m:t>
                      </m:r>
                    </m:den>
                  </m:f>
                </m:oMath>
              </a14:m>
              <a:endParaRPr lang="en-US" sz="1100" b="0"/>
            </a:p>
            <a:p>
              <a:endParaRPr lang="en-US" sz="1100" b="0"/>
            </a:p>
            <a:p>
              <a:r>
                <a:rPr lang="en-US" sz="1400" b="1"/>
                <a:t>Part B</a:t>
              </a:r>
            </a:p>
            <a:p>
              <a:r>
                <a:rPr lang="en-US" sz="1100"/>
                <a:t>11.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𝐹</m:t>
                  </m:r>
                </m:oMath>
              </a14:m>
              <a:endParaRPr lang="en-US" sz="1100" b="0"/>
            </a:p>
            <a:p>
              <a:r>
                <a:rPr lang="en-US" sz="1100"/>
                <a:t>12.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US" sz="1100" b="0" i="1" baseline="0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h</m:t>
                      </m:r>
                    </m:sub>
                  </m:sSub>
                  <m:r>
                    <a:rPr lang="en-US" sz="1100" b="0" i="1" baseline="0">
                      <a:latin typeface="Cambria Math" panose="02040503050406030204" pitchFamily="18" charset="0"/>
                    </a:rPr>
                    <m:t>∗</m:t>
                  </m:r>
                  <m:r>
                    <a:rPr lang="en-US" sz="1100" b="0" i="1" baseline="0">
                      <a:latin typeface="Cambria Math" panose="02040503050406030204" pitchFamily="18" charset="0"/>
                    </a:rPr>
                    <m:t>𝐹</m:t>
                  </m:r>
                </m:oMath>
              </a14:m>
              <a:endParaRPr lang="en-US" sz="1100" b="0" baseline="0"/>
            </a:p>
            <a:p>
              <a:r>
                <a:rPr lang="en-US" sz="1100"/>
                <a:t>13.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𝑐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𝑋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𝐿</m:t>
                  </m:r>
                </m:oMath>
              </a14:m>
              <a:endParaRPr lang="en-US" sz="1100" b="0"/>
            </a:p>
            <a:p>
              <a:r>
                <a:rPr lang="en-US" sz="1100"/>
                <a:t>14.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1100" b="0"/>
            </a:p>
            <a:p>
              <a:r>
                <a:rPr lang="en-US" sz="1100"/>
                <a:t>15.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𝑒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𝑋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𝐿</m:t>
                  </m:r>
                </m:oMath>
              </a14:m>
              <a:endParaRPr lang="en-US" sz="1100" b="0"/>
            </a:p>
            <a:p>
              <a:r>
                <a:rPr lang="en-US" sz="1100"/>
                <a:t>16.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1−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𝑌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𝑉</m:t>
                  </m:r>
                </m:oMath>
              </a14:m>
              <a:endParaRPr lang="en-US" sz="1100" b="0"/>
            </a:p>
            <a:p>
              <a:r>
                <a:rPr lang="en-US" sz="1100"/>
                <a:t>17.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^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nary>
                    <m:nary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65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80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𝑃𝐹𝑑𝑇</m:t>
                      </m:r>
                    </m:e>
                  </m:nary>
                </m:oMath>
              </a14:m>
              <a:endParaRPr lang="en-US" sz="1100"/>
            </a:p>
            <a:p>
              <a:r>
                <a:rPr lang="en-US" sz="1100"/>
                <a:t>18.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𝑏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^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nary>
                    <m:nary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65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80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𝐻𝐹</m:t>
                      </m:r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𝑑𝑇</m:t>
                  </m:r>
                </m:oMath>
              </a14:m>
              <a:endParaRPr lang="en-US" sz="1100"/>
            </a:p>
            <a:p>
              <a:r>
                <a:rPr lang="en-US" sz="1100"/>
                <a:t>19.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^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nary>
                    <m:nary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0">
                          <a:latin typeface="Cambria Math" panose="02040503050406030204" pitchFamily="18" charset="0"/>
                        </a:rPr>
                        <m:t>65</m:t>
                      </m:r>
                    </m:sub>
                    <m:sup>
                      <m:r>
                        <a:rPr lang="en-US" sz="1100" b="0" i="0">
                          <a:latin typeface="Cambria Math" panose="02040503050406030204" pitchFamily="18" charset="0"/>
                        </a:rPr>
                        <m:t>36.07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 panose="02040503050406030204" pitchFamily="18" charset="0"/>
                            </a:rPr>
                            <m:t>C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 b="0" i="0">
                              <a:latin typeface="Cambria Math" panose="02040503050406030204" pitchFamily="18" charset="0"/>
                            </a:rPr>
                            <m:t>p</m:t>
                          </m:r>
                        </m:sub>
                      </m:sSub>
                      <m:r>
                        <m:rPr>
                          <m:sty m:val="p"/>
                        </m:rPr>
                        <a:rPr lang="en-US" sz="1100" b="0" i="0">
                          <a:latin typeface="Cambria Math" panose="02040503050406030204" pitchFamily="18" charset="0"/>
                        </a:rPr>
                        <m:t>PLdT</m:t>
                      </m:r>
                      <m:r>
                        <a:rPr lang="en-US" sz="1100" b="0" i="0">
                          <a:latin typeface="Cambria Math" panose="02040503050406030204" pitchFamily="18" charset="0"/>
                        </a:rPr>
                        <m:t>+</m:t>
                      </m:r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</a:rPr>
                        <m:t>Δ</m:t>
                      </m:r>
                    </m:e>
                  </m:nary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𝑣𝑎𝑝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𝑃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nary>
                    <m:nary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36.07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80.0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𝑃𝑉𝑑𝑇</m:t>
                      </m:r>
                    </m:e>
                  </m:nary>
                </m:oMath>
              </a14:m>
              <a:endParaRPr lang="en-US" sz="1100" b="0"/>
            </a:p>
            <a:p>
              <a:r>
                <a:rPr lang="en-US" sz="1100"/>
                <a:t>20.</a:t>
              </a:r>
              <a14:m>
                <m:oMath xmlns:m="http://schemas.openxmlformats.org/officeDocument/2006/math"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𝑓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^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nary>
                    <m:nary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65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68.74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𝐻𝐿𝑑𝑇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r>
                        <m:rPr>
                          <m:sty m:val="p"/>
                        </m:rPr>
                        <a:rPr lang="el-GR" sz="1100" b="0" i="1">
                          <a:latin typeface="Cambria Math" panose="02040503050406030204" pitchFamily="18" charset="0"/>
                        </a:rPr>
                        <m:t>Δ</m:t>
                      </m:r>
                    </m:e>
                  </m:nary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𝑣𝑎𝑝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𝐻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nary>
                    <m:nary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68.74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65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𝐶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𝑃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𝐻𝑉𝑑𝑇</m:t>
                      </m:r>
                    </m:e>
                  </m:nary>
                </m:oMath>
              </a14:m>
              <a:endParaRPr lang="en-US" sz="1100"/>
            </a:p>
            <a:p>
              <a:r>
                <a:rPr lang="en-US" sz="1100"/>
                <a:t>21.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𝑄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𝑁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  <m:sSubSup>
                        <m:sSubSup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</m:t>
                          </m:r>
                        </m:sub>
                        <m:sup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p>
                                <m:sSup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^</m:t>
                                  </m:r>
                                </m:e>
                                <m:sup/>
                              </m:sSup>
                            </m:e>
                            <m:sup/>
                          </m:sSup>
                        </m:sup>
                      </m:sSub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𝑁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𝑓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</m:t>
                      </m:r>
                      <m:sSubSup>
                        <m:sSubSup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𝐻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𝑓</m:t>
                          </m:r>
                        </m:sub>
                        <m:sup>
                          <m:sSup>
                            <m:sSupPr>
                              <m:ctrlPr>
                                <a:rPr lang="en-US" sz="11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p>
                                <m:sSupPr>
                                  <m:ctrlP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^</m:t>
                                  </m:r>
                                </m:e>
                                <m:sup/>
                              </m:sSup>
                            </m:e>
                            <m:sup/>
                          </m:sSup>
                        </m:sup>
                      </m:sSubSup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−(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𝑎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^</m:t>
                      </m:r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𝑁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sSubSup>
                    <m:sSubSup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Sup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𝑏</m:t>
                      </m:r>
                    </m:sub>
                    <m:sup>
                      <m:sSup>
                        <m:sSup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^ </m:t>
                          </m:r>
                        </m:e>
                        <m:sup/>
                      </m:sSup>
                    </m:sup>
                  </m:sSubSup>
                  <m:r>
                    <a:rPr lang="en-US" sz="11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36F3EB0-5B17-4340-83A0-4417E4C56803}"/>
                </a:ext>
              </a:extLst>
            </xdr:cNvPr>
            <xdr:cNvSpPr txBox="1"/>
          </xdr:nvSpPr>
          <xdr:spPr>
            <a:xfrm>
              <a:off x="26670" y="22860"/>
              <a:ext cx="6019800" cy="51054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400" b="1"/>
                <a:t>Part</a:t>
              </a:r>
              <a:r>
                <a:rPr lang="en-US" sz="1400" b="1" baseline="0"/>
                <a:t> A</a:t>
              </a:r>
            </a:p>
            <a:p>
              <a:r>
                <a:rPr lang="en-US" sz="1100" baseline="0"/>
                <a:t>1.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𝑃^∗=〖10〗^(𝐴−𝐵/(𝑇+𝐶))</a:t>
              </a:r>
              <a:endParaRPr lang="en-US" sz="1100"/>
            </a:p>
            <a:p>
              <a:r>
                <a:rPr lang="en-US" sz="1100"/>
                <a:t>2.</a:t>
              </a:r>
              <a:r>
                <a:rPr lang="en-US" sz="1100" b="0" i="0">
                  <a:latin typeface="Cambria Math" panose="02040503050406030204" pitchFamily="18" charset="0"/>
                </a:rPr>
                <a:t>𝑌_𝑝 𝑃_𝑜=𝑋_𝑝 𝑃_𝑝^∗ (𝑇)</a:t>
              </a:r>
              <a:endParaRPr lang="en-US" sz="1100" b="0"/>
            </a:p>
            <a:p>
              <a:r>
                <a:rPr lang="en-US" sz="1100"/>
                <a:t>3.</a:t>
              </a:r>
              <a:r>
                <a:rPr lang="en-US" sz="1100" b="0" i="0">
                  <a:latin typeface="Cambria Math" panose="02040503050406030204" pitchFamily="18" charset="0"/>
                </a:rPr>
                <a:t>𝑌_ℎ 𝑃_0=𝑋_ℎ 𝑃_ℎ^∗ (𝑇)</a:t>
              </a:r>
              <a:endParaRPr lang="en-US" sz="1100" b="0"/>
            </a:p>
            <a:p>
              <a:r>
                <a:rPr lang="en-US" sz="1100"/>
                <a:t>4.</a:t>
              </a:r>
              <a:r>
                <a:rPr lang="en-US" sz="1100" b="0" i="0">
                  <a:latin typeface="Cambria Math" panose="02040503050406030204" pitchFamily="18" charset="0"/>
                </a:rPr>
                <a:t>𝑌_ℎ=1−𝑌_𝑝</a:t>
              </a:r>
              <a:endParaRPr lang="en-US" sz="1100" b="0"/>
            </a:p>
            <a:p>
              <a:r>
                <a:rPr lang="en-US" sz="1100"/>
                <a:t>5.</a:t>
              </a:r>
              <a:r>
                <a:rPr lang="en-US" sz="1100" b="0" i="0">
                  <a:latin typeface="Cambria Math" panose="02040503050406030204" pitchFamily="18" charset="0"/>
                </a:rPr>
                <a:t>(〖(𝑋〗_ℎ 𝑃_ℎ^∗ (𝑇))/(1−𝑌_𝑝 )=(𝑋_𝑝 𝑃_𝑝^∗ (𝑇))/𝑌_𝑝 </a:t>
              </a:r>
              <a:endParaRPr lang="en-US" sz="1100"/>
            </a:p>
            <a:p>
              <a:r>
                <a:rPr lang="en-US" sz="1100"/>
                <a:t>6.</a:t>
              </a:r>
              <a:r>
                <a:rPr lang="en-US" sz="1100" b="0" i="0">
                  <a:latin typeface="Cambria Math" panose="02040503050406030204" pitchFamily="18" charset="0"/>
                </a:rPr>
                <a:t>𝐹=𝑉+𝐿</a:t>
              </a:r>
              <a:endParaRPr lang="en-US" sz="1100" b="0"/>
            </a:p>
            <a:p>
              <a:r>
                <a:rPr lang="en-US" sz="1100"/>
                <a:t>7.</a:t>
              </a:r>
              <a:r>
                <a:rPr lang="en-US" sz="1100" b="0" i="0">
                  <a:latin typeface="Cambria Math" panose="02040503050406030204" pitchFamily="18" charset="0"/>
                </a:rPr>
                <a:t>𝐹−𝐿=𝑉</a:t>
              </a:r>
              <a:endParaRPr lang="en-US" sz="1100" b="0"/>
            </a:p>
            <a:p>
              <a:r>
                <a:rPr lang="en-US" sz="1100"/>
                <a:t>8.</a:t>
              </a:r>
              <a:r>
                <a:rPr lang="en-US" sz="1100" b="0" i="0">
                  <a:latin typeface="Cambria Math" panose="02040503050406030204" pitchFamily="18" charset="0"/>
                </a:rPr>
                <a:t>〖(𝑋〗_𝑝∗𝐹)−(𝑌_𝑝∗(𝐹−𝐿))−〖(X〗_p∗L)=0</a:t>
              </a:r>
              <a:endParaRPr lang="en-US" sz="1100" b="0"/>
            </a:p>
            <a:p>
              <a:r>
                <a:rPr lang="en-US" sz="1100"/>
                <a:t>9.</a:t>
              </a:r>
              <a:r>
                <a:rPr lang="en-US" sz="1100" b="0" i="0">
                  <a:latin typeface="Cambria Math" panose="02040503050406030204" pitchFamily="18" charset="0"/>
                </a:rPr>
                <a:t>𝑉𝐹𝑅=𝑉𝑅𝑇/𝑃_0 </a:t>
              </a:r>
              <a:endParaRPr lang="en-US" sz="1100" b="0"/>
            </a:p>
            <a:p>
              <a:r>
                <a:rPr lang="en-US" sz="1100"/>
                <a:t>10.</a:t>
              </a:r>
              <a:r>
                <a:rPr lang="en-US" sz="1100" b="0" i="0">
                  <a:latin typeface="Cambria Math" panose="02040503050406030204" pitchFamily="18" charset="0"/>
                </a:rPr>
                <a:t>𝐹_𝑣𝑎𝑝=(𝑌_𝑝∗𝑉)/(𝑋_𝑝∗𝐹)</a:t>
              </a:r>
              <a:endParaRPr lang="en-US" sz="1100" b="0"/>
            </a:p>
            <a:p>
              <a:endParaRPr lang="en-US" sz="1100" b="0"/>
            </a:p>
            <a:p>
              <a:r>
                <a:rPr lang="en-US" sz="1400" b="1"/>
                <a:t>Part B</a:t>
              </a:r>
            </a:p>
            <a:p>
              <a:r>
                <a:rPr lang="en-US" sz="1100"/>
                <a:t>11. </a:t>
              </a:r>
              <a:r>
                <a:rPr lang="en-US" sz="1100" b="0" i="0">
                  <a:latin typeface="Cambria Math" panose="02040503050406030204" pitchFamily="18" charset="0"/>
                </a:rPr>
                <a:t>𝑁_𝑎=𝑋_𝑝∗𝐹</a:t>
              </a:r>
              <a:endParaRPr lang="en-US" sz="1100" b="0"/>
            </a:p>
            <a:p>
              <a:r>
                <a:rPr lang="en-US" sz="1100"/>
                <a:t>12.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𝑁_𝑏=𝑋_ℎ∗𝐹</a:t>
              </a:r>
              <a:endParaRPr lang="en-US" sz="1100" b="0" baseline="0"/>
            </a:p>
            <a:p>
              <a:r>
                <a:rPr lang="en-US" sz="1100"/>
                <a:t>13. </a:t>
              </a:r>
              <a:r>
                <a:rPr lang="en-US" sz="1100" b="0" i="0">
                  <a:latin typeface="Cambria Math" panose="02040503050406030204" pitchFamily="18" charset="0"/>
                </a:rPr>
                <a:t>𝑁_𝑐=𝑋_𝑝∗𝐿</a:t>
              </a:r>
              <a:endParaRPr lang="en-US" sz="1100" b="0"/>
            </a:p>
            <a:p>
              <a:r>
                <a:rPr lang="en-US" sz="1100"/>
                <a:t>14. </a:t>
              </a:r>
              <a:r>
                <a:rPr lang="en-US" sz="1100" b="0" i="0">
                  <a:latin typeface="Cambria Math" panose="02040503050406030204" pitchFamily="18" charset="0"/>
                </a:rPr>
                <a:t>𝑁_𝑑=𝑌_𝑝∗𝑉</a:t>
              </a:r>
              <a:endParaRPr lang="en-US" sz="1100" b="0"/>
            </a:p>
            <a:p>
              <a:r>
                <a:rPr lang="en-US" sz="1100"/>
                <a:t>15.</a:t>
              </a:r>
              <a:r>
                <a:rPr lang="en-US" sz="1100" b="0" i="0">
                  <a:latin typeface="Cambria Math" panose="02040503050406030204" pitchFamily="18" charset="0"/>
                </a:rPr>
                <a:t>𝑁_𝑒=(1−𝑋_𝑝 )∗𝐿</a:t>
              </a:r>
              <a:endParaRPr lang="en-US" sz="1100" b="0"/>
            </a:p>
            <a:p>
              <a:r>
                <a:rPr lang="en-US" sz="1100"/>
                <a:t>16.</a:t>
              </a:r>
              <a:r>
                <a:rPr lang="en-US" sz="1100" b="0" i="0">
                  <a:latin typeface="Cambria Math" panose="02040503050406030204" pitchFamily="18" charset="0"/>
                </a:rPr>
                <a:t>𝑁_𝑓=(1−𝑌_𝑝 )∗𝑉</a:t>
              </a:r>
              <a:endParaRPr lang="en-US" sz="1100" b="0"/>
            </a:p>
            <a:p>
              <a:r>
                <a:rPr lang="en-US" sz="1100"/>
                <a:t>17.</a:t>
              </a:r>
              <a:r>
                <a:rPr lang="en-US" sz="1100" b="0" i="0">
                  <a:latin typeface="Cambria Math" panose="02040503050406030204" pitchFamily="18" charset="0"/>
                </a:rPr>
                <a:t>𝐻_𝑎^^=∫_65^80▒〖𝐶_𝑝 𝑃𝐹𝑑𝑇〗</a:t>
              </a:r>
              <a:endParaRPr lang="en-US" sz="1100"/>
            </a:p>
            <a:p>
              <a:r>
                <a:rPr lang="en-US" sz="1100"/>
                <a:t>18.</a:t>
              </a:r>
              <a:r>
                <a:rPr lang="en-US" sz="1100" b="0" i="0">
                  <a:latin typeface="Cambria Math" panose="02040503050406030204" pitchFamily="18" charset="0"/>
                </a:rPr>
                <a:t>𝐻_𝑏^^=∫_65^80▒〖𝐶_𝑝 𝐻𝐹〗 𝑑𝑇</a:t>
              </a:r>
              <a:endParaRPr lang="en-US" sz="1100"/>
            </a:p>
            <a:p>
              <a:r>
                <a:rPr lang="en-US" sz="1100"/>
                <a:t>19.</a:t>
              </a:r>
              <a:r>
                <a:rPr lang="en-US" sz="1100" b="0" i="0">
                  <a:latin typeface="Cambria Math" panose="02040503050406030204" pitchFamily="18" charset="0"/>
                </a:rPr>
                <a:t>𝐻_𝑑^^=∫_65^36.07</a:t>
              </a:r>
              <a:r>
                <a:rPr lang="el-GR" sz="1100" b="0" i="0"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latin typeface="Cambria Math" panose="02040503050406030204" pitchFamily="18" charset="0"/>
                </a:rPr>
                <a:t>〖C_p PLdT+</a:t>
              </a:r>
              <a:r>
                <a:rPr lang="el-GR" sz="1100" b="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〗 𝐻_𝑣𝑎𝑝 𝑃+∫_36.07^80.0▒〖𝐶_𝑝 𝑃𝑉𝑑𝑇〗</a:t>
              </a:r>
              <a:endParaRPr lang="en-US" sz="1100" b="0"/>
            </a:p>
            <a:p>
              <a:r>
                <a:rPr lang="en-US" sz="1100"/>
                <a:t>20.</a:t>
              </a:r>
              <a:r>
                <a:rPr lang="en-US" sz="1100" b="0" i="0">
                  <a:latin typeface="Cambria Math" panose="02040503050406030204" pitchFamily="18" charset="0"/>
                </a:rPr>
                <a:t>𝐻_𝑓^^=∫_65^68.74</a:t>
              </a:r>
              <a:r>
                <a:rPr lang="el-GR" sz="1100" b="0" i="0">
                  <a:latin typeface="Cambria Math" panose="02040503050406030204" pitchFamily="18" charset="0"/>
                </a:rPr>
                <a:t>▒</a:t>
              </a:r>
              <a:r>
                <a:rPr lang="en-US" sz="1100" b="0" i="0">
                  <a:latin typeface="Cambria Math" panose="02040503050406030204" pitchFamily="18" charset="0"/>
                </a:rPr>
                <a:t>〖𝐶_𝑝 𝐻𝐿𝑑𝑇+</a:t>
              </a:r>
              <a:r>
                <a:rPr lang="el-GR" sz="1100" b="0" i="0">
                  <a:latin typeface="Cambria Math" panose="02040503050406030204" pitchFamily="18" charset="0"/>
                </a:rPr>
                <a:t>Δ</a:t>
              </a:r>
              <a:r>
                <a:rPr lang="en-US" sz="1100" b="0" i="0">
                  <a:latin typeface="Cambria Math" panose="02040503050406030204" pitchFamily="18" charset="0"/>
                </a:rPr>
                <a:t>〗 𝐻_𝑣𝑎𝑝 𝐻+∫_68.74^65▒〖𝐶_𝑃 𝐻𝑉𝑑𝑇〗</a:t>
              </a:r>
              <a:endParaRPr lang="en-US" sz="1100"/>
            </a:p>
            <a:p>
              <a:r>
                <a:rPr lang="en-US" sz="1100"/>
                <a:t>21.</a:t>
              </a:r>
              <a:r>
                <a:rPr lang="en-US" sz="1100" b="0" i="0">
                  <a:latin typeface="Cambria Math" panose="02040503050406030204" pitchFamily="18" charset="0"/>
                </a:rPr>
                <a:t>𝑄=(𝑁_𝑑∗𝐻_𝑑^(〖^^ 〗^ )+𝑁_𝑓∗𝐻_𝑓^(〖^^ 〗^ ) )−(𝑁_𝑎∗𝐻_𝑎^^+𝑁_𝑏∗𝐻_𝑏^(〖^ 〗^ ))</a:t>
              </a:r>
              <a:endParaRPr lang="en-US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A28F-3984-4A09-B06F-2BF4CD7CD52D}">
  <sheetPr>
    <pageSetUpPr fitToPage="1"/>
  </sheetPr>
  <dimension ref="A19:P102"/>
  <sheetViews>
    <sheetView tabSelected="1" topLeftCell="A14" workbookViewId="0">
      <selection activeCell="I80" sqref="I80"/>
    </sheetView>
  </sheetViews>
  <sheetFormatPr defaultRowHeight="14.4" x14ac:dyDescent="0.55000000000000004"/>
  <cols>
    <col min="2" max="2" width="9.26171875" customWidth="1"/>
    <col min="4" max="4" width="9.41796875" customWidth="1"/>
    <col min="5" max="5" width="5.15625" customWidth="1"/>
    <col min="6" max="6" width="4.3671875" customWidth="1"/>
    <col min="7" max="7" width="15.3125" customWidth="1"/>
    <col min="8" max="8" width="5.26171875" customWidth="1"/>
    <col min="9" max="9" width="19.5234375" customWidth="1"/>
    <col min="10" max="10" width="7.3671875" customWidth="1"/>
    <col min="11" max="11" width="3.734375" customWidth="1"/>
    <col min="12" max="12" width="6.5234375" customWidth="1"/>
    <col min="13" max="13" width="7.20703125" customWidth="1"/>
    <col min="14" max="14" width="3.578125" customWidth="1"/>
    <col min="15" max="15" width="5.3671875" customWidth="1"/>
    <col min="16" max="16" width="6.83984375" customWidth="1"/>
  </cols>
  <sheetData>
    <row r="19" spans="1:5" ht="14.7" thickBot="1" x14ac:dyDescent="0.6"/>
    <row r="20" spans="1:5" ht="18.3" thickTop="1" thickBot="1" x14ac:dyDescent="0.8">
      <c r="A20" s="4" t="s">
        <v>0</v>
      </c>
      <c r="B20" s="4" t="s">
        <v>5</v>
      </c>
      <c r="C20" s="4" t="s">
        <v>6</v>
      </c>
      <c r="D20" s="4" t="s">
        <v>7</v>
      </c>
      <c r="E20" s="4" t="s">
        <v>8</v>
      </c>
    </row>
    <row r="21" spans="1:5" ht="18.3" thickTop="1" thickBot="1" x14ac:dyDescent="0.8">
      <c r="A21" s="4" t="s">
        <v>1</v>
      </c>
      <c r="B21" s="4" t="s">
        <v>9</v>
      </c>
      <c r="C21" s="4" t="s">
        <v>10</v>
      </c>
      <c r="D21" s="4" t="s">
        <v>13</v>
      </c>
      <c r="E21" s="4" t="s">
        <v>17</v>
      </c>
    </row>
    <row r="22" spans="1:5" ht="18.3" thickTop="1" thickBot="1" x14ac:dyDescent="0.8">
      <c r="A22" s="4" t="s">
        <v>2</v>
      </c>
      <c r="B22" s="4"/>
      <c r="C22" s="4"/>
      <c r="D22" s="4" t="s">
        <v>14</v>
      </c>
      <c r="E22" s="4" t="s">
        <v>18</v>
      </c>
    </row>
    <row r="23" spans="1:5" ht="18.3" thickTop="1" thickBot="1" x14ac:dyDescent="0.8">
      <c r="A23" s="4" t="s">
        <v>3</v>
      </c>
      <c r="B23" s="4" t="s">
        <v>11</v>
      </c>
      <c r="C23" s="4" t="s">
        <v>12</v>
      </c>
      <c r="D23" s="4" t="s">
        <v>15</v>
      </c>
      <c r="E23" s="4" t="s">
        <v>19</v>
      </c>
    </row>
    <row r="24" spans="1:5" ht="18.3" thickTop="1" thickBot="1" x14ac:dyDescent="0.8">
      <c r="A24" s="4" t="s">
        <v>4</v>
      </c>
      <c r="B24" s="4"/>
      <c r="C24" s="4"/>
      <c r="D24" s="4" t="s">
        <v>16</v>
      </c>
      <c r="E24" s="4" t="s">
        <v>20</v>
      </c>
    </row>
    <row r="25" spans="1:5" ht="15" thickTop="1" thickBot="1" x14ac:dyDescent="0.6"/>
    <row r="26" spans="1:5" ht="15" thickTop="1" thickBot="1" x14ac:dyDescent="0.6">
      <c r="A26" s="4"/>
      <c r="B26" s="4" t="s">
        <v>29</v>
      </c>
      <c r="C26" s="4" t="s">
        <v>30</v>
      </c>
    </row>
    <row r="27" spans="1:5" ht="15" thickTop="1" thickBot="1" x14ac:dyDescent="0.6">
      <c r="A27" s="4" t="s">
        <v>32</v>
      </c>
      <c r="B27" s="4">
        <v>80</v>
      </c>
      <c r="C27" s="4">
        <v>65</v>
      </c>
    </row>
    <row r="28" spans="1:5" ht="15" thickTop="1" thickBot="1" x14ac:dyDescent="0.6"/>
    <row r="29" spans="1:5" ht="15" thickTop="1" thickBot="1" x14ac:dyDescent="0.6">
      <c r="A29" s="4" t="s">
        <v>23</v>
      </c>
      <c r="B29" s="4" t="s">
        <v>26</v>
      </c>
      <c r="C29" s="4" t="s">
        <v>27</v>
      </c>
      <c r="D29" s="4" t="s">
        <v>28</v>
      </c>
    </row>
    <row r="30" spans="1:5" ht="15" thickTop="1" thickBot="1" x14ac:dyDescent="0.6">
      <c r="A30" s="4" t="s">
        <v>24</v>
      </c>
      <c r="B30" s="4">
        <v>6.8447100000000001</v>
      </c>
      <c r="C30" s="4">
        <v>1060.7929999999999</v>
      </c>
      <c r="D30" s="4">
        <v>231.541</v>
      </c>
    </row>
    <row r="31" spans="1:5" ht="15" thickTop="1" thickBot="1" x14ac:dyDescent="0.6">
      <c r="A31" s="4" t="s">
        <v>25</v>
      </c>
      <c r="B31" s="4">
        <v>6.8855500000000003</v>
      </c>
      <c r="C31" s="4">
        <v>1175.817</v>
      </c>
      <c r="D31" s="4">
        <v>224.86699999999999</v>
      </c>
    </row>
    <row r="32" spans="1:5" ht="14.7" thickTop="1" x14ac:dyDescent="0.55000000000000004"/>
    <row r="33" spans="1:8" ht="14.7" thickBot="1" x14ac:dyDescent="0.6"/>
    <row r="34" spans="1:8" ht="15" thickTop="1" thickBot="1" x14ac:dyDescent="0.6">
      <c r="A34" s="4"/>
      <c r="B34" s="4" t="s">
        <v>45</v>
      </c>
      <c r="C34" s="4" t="s">
        <v>46</v>
      </c>
      <c r="D34" s="4" t="s">
        <v>47</v>
      </c>
      <c r="E34" s="4" t="s">
        <v>49</v>
      </c>
      <c r="F34" s="4" t="s">
        <v>50</v>
      </c>
    </row>
    <row r="35" spans="1:8" ht="15" thickTop="1" thickBot="1" x14ac:dyDescent="0.6">
      <c r="A35" s="4" t="s">
        <v>24</v>
      </c>
      <c r="B35" s="4">
        <f>0.5*B37</f>
        <v>50</v>
      </c>
      <c r="C35" s="4"/>
      <c r="D35" s="4">
        <f>G42</f>
        <v>674.75835522311388</v>
      </c>
      <c r="E35" s="4">
        <f>G44</f>
        <v>0.65596162085329568</v>
      </c>
      <c r="F35" s="4">
        <v>0.41</v>
      </c>
    </row>
    <row r="36" spans="1:8" ht="15" thickTop="1" thickBot="1" x14ac:dyDescent="0.6">
      <c r="A36" s="4" t="s">
        <v>25</v>
      </c>
      <c r="B36" s="4">
        <f>0.5*B37</f>
        <v>50</v>
      </c>
      <c r="C36" s="4"/>
      <c r="D36" s="4"/>
      <c r="E36" s="4">
        <f>E37-E35</f>
        <v>0.34403837914670432</v>
      </c>
      <c r="F36" s="4">
        <f>F37-F35</f>
        <v>0.59000000000000008</v>
      </c>
    </row>
    <row r="37" spans="1:8" ht="15" thickTop="1" thickBot="1" x14ac:dyDescent="0.6">
      <c r="A37" s="4" t="s">
        <v>48</v>
      </c>
      <c r="B37" s="4">
        <v>100</v>
      </c>
      <c r="C37" s="4"/>
      <c r="D37" s="4"/>
      <c r="E37" s="4">
        <v>1</v>
      </c>
      <c r="F37" s="4">
        <v>1</v>
      </c>
    </row>
    <row r="38" spans="1:8" ht="14.7" thickTop="1" x14ac:dyDescent="0.55000000000000004"/>
    <row r="39" spans="1:8" ht="18.3" x14ac:dyDescent="0.7">
      <c r="A39" s="1" t="s">
        <v>21</v>
      </c>
    </row>
    <row r="40" spans="1:8" ht="16.5" x14ac:dyDescent="0.55000000000000004">
      <c r="A40" s="3" t="s">
        <v>22</v>
      </c>
      <c r="B40" t="s">
        <v>33</v>
      </c>
      <c r="C40" s="20" t="s">
        <v>37</v>
      </c>
      <c r="D40" s="20"/>
      <c r="E40" s="20"/>
      <c r="F40" t="s">
        <v>34</v>
      </c>
      <c r="G40">
        <f>10^(B30-(C30/(D30+C27)))</f>
        <v>1851.3475822073322</v>
      </c>
      <c r="H40" t="s">
        <v>35</v>
      </c>
    </row>
    <row r="42" spans="1:8" ht="16.5" x14ac:dyDescent="0.55000000000000004">
      <c r="A42" t="s">
        <v>36</v>
      </c>
      <c r="B42" t="s">
        <v>33</v>
      </c>
      <c r="C42" s="20" t="s">
        <v>38</v>
      </c>
      <c r="D42" s="20"/>
      <c r="E42" s="20"/>
      <c r="F42" s="5" t="s">
        <v>58</v>
      </c>
      <c r="G42" s="5">
        <f>10^(B31-(C31/(C27+D31)))</f>
        <v>674.75835522311388</v>
      </c>
      <c r="H42" s="5" t="s">
        <v>35</v>
      </c>
    </row>
    <row r="43" spans="1:8" ht="14.7" thickBot="1" x14ac:dyDescent="0.6"/>
    <row r="44" spans="1:8" ht="17.399999999999999" thickTop="1" thickBot="1" x14ac:dyDescent="0.8">
      <c r="A44" s="8" t="s">
        <v>42</v>
      </c>
      <c r="B44" t="s">
        <v>39</v>
      </c>
      <c r="C44" s="6">
        <v>0.41</v>
      </c>
      <c r="D44" s="7">
        <v>1851</v>
      </c>
      <c r="F44" t="s">
        <v>58</v>
      </c>
      <c r="G44" s="4">
        <f>(0.41*G40)/((0.59*G42)+(0.41*G40))</f>
        <v>0.65596162085329568</v>
      </c>
    </row>
    <row r="45" spans="1:8" ht="14.7" thickTop="1" x14ac:dyDescent="0.55000000000000004">
      <c r="C45" s="21" t="s">
        <v>40</v>
      </c>
      <c r="D45" s="22"/>
      <c r="E45" s="5"/>
    </row>
    <row r="46" spans="1:8" ht="14.7" thickBot="1" x14ac:dyDescent="0.6"/>
    <row r="47" spans="1:8" ht="17.399999999999999" thickTop="1" thickBot="1" x14ac:dyDescent="0.8">
      <c r="A47" s="8" t="s">
        <v>43</v>
      </c>
      <c r="B47" t="s">
        <v>39</v>
      </c>
      <c r="C47" s="6">
        <v>0.41</v>
      </c>
      <c r="D47" s="7">
        <f>G40</f>
        <v>1851.3475822073322</v>
      </c>
      <c r="F47" t="s">
        <v>41</v>
      </c>
      <c r="G47" s="4">
        <f>(C44*G40)/(G44*D48)</f>
        <v>1.522578866166636</v>
      </c>
      <c r="H47" s="4" t="s">
        <v>31</v>
      </c>
    </row>
    <row r="48" spans="1:8" ht="14.7" thickTop="1" x14ac:dyDescent="0.55000000000000004">
      <c r="C48" s="9">
        <f>G44</f>
        <v>0.65596162085329568</v>
      </c>
      <c r="D48" s="10">
        <v>760</v>
      </c>
    </row>
    <row r="50" spans="1:8" ht="14.7" thickBot="1" x14ac:dyDescent="0.6">
      <c r="A50" t="s">
        <v>44</v>
      </c>
      <c r="B50" t="s">
        <v>33</v>
      </c>
      <c r="C50" s="23" t="s">
        <v>51</v>
      </c>
      <c r="D50" s="24"/>
      <c r="F50" t="s">
        <v>41</v>
      </c>
      <c r="G50">
        <f>((B37*G44)-(B36))/(G44-F35)</f>
        <v>63.40892547066084</v>
      </c>
      <c r="H50" t="s">
        <v>53</v>
      </c>
    </row>
    <row r="51" spans="1:8" ht="14.7" thickTop="1" x14ac:dyDescent="0.55000000000000004">
      <c r="C51" s="27" t="s">
        <v>52</v>
      </c>
      <c r="D51" s="28"/>
      <c r="H51" t="s">
        <v>54</v>
      </c>
    </row>
    <row r="53" spans="1:8" ht="14.7" thickBot="1" x14ac:dyDescent="0.6">
      <c r="A53" t="s">
        <v>55</v>
      </c>
      <c r="B53" t="s">
        <v>33</v>
      </c>
      <c r="C53" s="11" t="s">
        <v>56</v>
      </c>
      <c r="D53" s="5"/>
      <c r="F53" t="s">
        <v>41</v>
      </c>
      <c r="G53">
        <f>B37-G50</f>
        <v>36.59107452933916</v>
      </c>
    </row>
    <row r="54" spans="1:8" ht="14.7" thickTop="1" x14ac:dyDescent="0.55000000000000004">
      <c r="C54" s="9"/>
    </row>
    <row r="55" spans="1:8" ht="14.7" thickBot="1" x14ac:dyDescent="0.6"/>
    <row r="56" spans="1:8" ht="15" thickTop="1" thickBot="1" x14ac:dyDescent="0.6">
      <c r="A56" s="2" t="s">
        <v>57</v>
      </c>
      <c r="B56" t="s">
        <v>33</v>
      </c>
      <c r="C56" s="6">
        <v>36.6</v>
      </c>
      <c r="D56" s="7">
        <v>8.2059999999999994E-2</v>
      </c>
      <c r="E56" s="7">
        <v>338</v>
      </c>
      <c r="F56" t="s">
        <v>41</v>
      </c>
      <c r="G56" s="4">
        <f>(G53*0.08206*(C27+273)/G47)</f>
        <v>666.5666463648032</v>
      </c>
      <c r="H56" s="4" t="s">
        <v>44</v>
      </c>
    </row>
    <row r="57" spans="1:8" ht="15" thickTop="1" thickBot="1" x14ac:dyDescent="0.6">
      <c r="C57" s="9"/>
      <c r="D57" s="10"/>
      <c r="E57" s="10">
        <v>1.52</v>
      </c>
      <c r="G57" s="4"/>
      <c r="H57" s="4" t="s">
        <v>54</v>
      </c>
    </row>
    <row r="58" spans="1:8" ht="15" thickTop="1" thickBot="1" x14ac:dyDescent="0.6"/>
    <row r="59" spans="1:8" ht="17.399999999999999" thickTop="1" thickBot="1" x14ac:dyDescent="0.8">
      <c r="A59" s="2" t="s">
        <v>60</v>
      </c>
      <c r="B59" t="s">
        <v>59</v>
      </c>
      <c r="C59" s="6">
        <v>0.65600000000000003</v>
      </c>
      <c r="D59" s="7">
        <v>36.6</v>
      </c>
      <c r="E59" s="7"/>
      <c r="F59" t="s">
        <v>41</v>
      </c>
      <c r="G59" s="4">
        <f>(G44*G53)/B35</f>
        <v>0.48004681114058118</v>
      </c>
    </row>
    <row r="60" spans="1:8" ht="14.7" thickTop="1" x14ac:dyDescent="0.55000000000000004">
      <c r="C60" s="9">
        <v>0.5</v>
      </c>
      <c r="D60" s="10">
        <v>100</v>
      </c>
      <c r="E60" s="10"/>
    </row>
    <row r="62" spans="1:8" ht="15.9" thickBot="1" x14ac:dyDescent="0.65">
      <c r="A62" s="12" t="s">
        <v>61</v>
      </c>
    </row>
    <row r="63" spans="1:8" ht="17.399999999999999" thickTop="1" thickBot="1" x14ac:dyDescent="0.8">
      <c r="A63" s="2" t="s">
        <v>62</v>
      </c>
      <c r="B63" t="s">
        <v>63</v>
      </c>
      <c r="C63" s="6">
        <v>0.5</v>
      </c>
      <c r="D63" s="7">
        <v>100</v>
      </c>
      <c r="E63" s="7"/>
      <c r="F63" t="s">
        <v>58</v>
      </c>
      <c r="G63" s="4">
        <f>B35</f>
        <v>50</v>
      </c>
      <c r="H63" s="4" t="s">
        <v>64</v>
      </c>
    </row>
    <row r="64" spans="1:8" ht="15" thickTop="1" thickBot="1" x14ac:dyDescent="0.6">
      <c r="C64" s="9"/>
      <c r="D64" s="10"/>
      <c r="E64" s="10"/>
      <c r="G64" s="4"/>
      <c r="H64" s="4" t="s">
        <v>54</v>
      </c>
    </row>
    <row r="65" spans="1:8" ht="15" thickTop="1" thickBot="1" x14ac:dyDescent="0.6"/>
    <row r="66" spans="1:8" ht="17.399999999999999" thickTop="1" thickBot="1" x14ac:dyDescent="0.8">
      <c r="A66" s="2" t="s">
        <v>65</v>
      </c>
      <c r="B66" t="s">
        <v>33</v>
      </c>
      <c r="C66" s="6">
        <v>0.5</v>
      </c>
      <c r="D66" s="7">
        <v>100</v>
      </c>
      <c r="E66" s="7"/>
      <c r="F66" t="s">
        <v>58</v>
      </c>
      <c r="G66" s="4">
        <f>B36</f>
        <v>50</v>
      </c>
      <c r="H66" s="4" t="s">
        <v>64</v>
      </c>
    </row>
    <row r="67" spans="1:8" ht="15" thickTop="1" thickBot="1" x14ac:dyDescent="0.6">
      <c r="C67" s="9"/>
      <c r="D67" s="10"/>
      <c r="E67" s="10"/>
      <c r="G67" s="4"/>
      <c r="H67" s="4" t="s">
        <v>54</v>
      </c>
    </row>
    <row r="68" spans="1:8" ht="15" thickTop="1" thickBot="1" x14ac:dyDescent="0.6"/>
    <row r="69" spans="1:8" ht="17.399999999999999" thickTop="1" thickBot="1" x14ac:dyDescent="0.8">
      <c r="A69" s="2" t="s">
        <v>66</v>
      </c>
      <c r="B69" t="s">
        <v>33</v>
      </c>
      <c r="C69" s="6">
        <v>0.41</v>
      </c>
      <c r="D69" s="7">
        <v>63.4</v>
      </c>
      <c r="E69" s="7"/>
      <c r="F69" t="s">
        <v>68</v>
      </c>
      <c r="G69" s="4">
        <f>F35*G50</f>
        <v>25.997659442970942</v>
      </c>
      <c r="H69" s="4" t="s">
        <v>64</v>
      </c>
    </row>
    <row r="70" spans="1:8" ht="15" thickTop="1" thickBot="1" x14ac:dyDescent="0.6">
      <c r="C70" s="9"/>
      <c r="D70" s="10"/>
      <c r="E70" s="10"/>
      <c r="G70" s="4"/>
      <c r="H70" s="4" t="s">
        <v>54</v>
      </c>
    </row>
    <row r="71" spans="1:8" ht="15" thickTop="1" thickBot="1" x14ac:dyDescent="0.6"/>
    <row r="72" spans="1:8" ht="17.399999999999999" thickTop="1" thickBot="1" x14ac:dyDescent="0.8">
      <c r="A72" s="2" t="s">
        <v>69</v>
      </c>
      <c r="B72" t="s">
        <v>33</v>
      </c>
      <c r="C72" s="6">
        <v>0.65600000000000003</v>
      </c>
      <c r="D72" s="7">
        <v>36.6</v>
      </c>
      <c r="E72" s="7"/>
      <c r="F72" t="s">
        <v>58</v>
      </c>
      <c r="G72" s="4">
        <f>G44*G53</f>
        <v>24.002340557029058</v>
      </c>
      <c r="H72" s="4" t="s">
        <v>64</v>
      </c>
    </row>
    <row r="73" spans="1:8" ht="15" thickTop="1" thickBot="1" x14ac:dyDescent="0.6">
      <c r="C73" s="9"/>
      <c r="D73" s="10"/>
      <c r="E73" s="10"/>
      <c r="G73" s="4"/>
      <c r="H73" s="4" t="s">
        <v>54</v>
      </c>
    </row>
    <row r="74" spans="1:8" ht="15" thickTop="1" thickBot="1" x14ac:dyDescent="0.6"/>
    <row r="75" spans="1:8" ht="17.399999999999999" thickTop="1" thickBot="1" x14ac:dyDescent="0.8">
      <c r="A75" s="2" t="s">
        <v>70</v>
      </c>
      <c r="B75" t="s">
        <v>33</v>
      </c>
      <c r="C75" s="6" t="s">
        <v>67</v>
      </c>
      <c r="D75" s="7">
        <v>63.4</v>
      </c>
      <c r="E75" s="7"/>
      <c r="F75" t="s">
        <v>58</v>
      </c>
      <c r="G75" s="4">
        <f>(1-F35)*G50</f>
        <v>37.411266027689898</v>
      </c>
      <c r="H75" s="4" t="s">
        <v>64</v>
      </c>
    </row>
    <row r="76" spans="1:8" ht="15" thickTop="1" thickBot="1" x14ac:dyDescent="0.6">
      <c r="C76" s="9"/>
      <c r="D76" s="10"/>
      <c r="E76" s="10"/>
      <c r="G76" s="4"/>
      <c r="H76" s="4" t="s">
        <v>54</v>
      </c>
    </row>
    <row r="77" spans="1:8" ht="15" thickTop="1" thickBot="1" x14ac:dyDescent="0.6"/>
    <row r="78" spans="1:8" ht="17.399999999999999" thickTop="1" thickBot="1" x14ac:dyDescent="0.8">
      <c r="A78" s="2" t="s">
        <v>71</v>
      </c>
      <c r="B78" t="s">
        <v>33</v>
      </c>
      <c r="C78" s="6" t="s">
        <v>72</v>
      </c>
      <c r="D78" s="7">
        <v>36.6</v>
      </c>
      <c r="E78" s="7"/>
      <c r="F78" t="s">
        <v>58</v>
      </c>
      <c r="G78" s="4">
        <f>(1-G44)*G53</f>
        <v>12.5887339723101</v>
      </c>
      <c r="H78" s="4" t="s">
        <v>64</v>
      </c>
    </row>
    <row r="79" spans="1:8" ht="15" thickTop="1" thickBot="1" x14ac:dyDescent="0.6">
      <c r="C79" s="9"/>
      <c r="D79" s="10"/>
      <c r="E79" s="10"/>
      <c r="G79" s="4"/>
      <c r="H79" s="4" t="s">
        <v>54</v>
      </c>
    </row>
    <row r="80" spans="1:8" ht="15" thickTop="1" thickBot="1" x14ac:dyDescent="0.6"/>
    <row r="81" spans="1:16" ht="18.3" thickTop="1" thickBot="1" x14ac:dyDescent="0.8">
      <c r="A81" s="2" t="s">
        <v>73</v>
      </c>
      <c r="B81" t="s">
        <v>63</v>
      </c>
      <c r="C81" s="29" t="s">
        <v>89</v>
      </c>
      <c r="D81" s="20"/>
      <c r="E81" s="20"/>
      <c r="F81" s="14" t="s">
        <v>68</v>
      </c>
      <c r="G81" s="15">
        <f>K90</f>
        <v>2.8060200000000002</v>
      </c>
      <c r="H81" s="4" t="s">
        <v>83</v>
      </c>
      <c r="J81" s="4"/>
      <c r="K81" s="4" t="s">
        <v>86</v>
      </c>
      <c r="L81" s="4" t="s">
        <v>86</v>
      </c>
      <c r="M81" s="4" t="s">
        <v>86</v>
      </c>
      <c r="N81" s="4" t="s">
        <v>80</v>
      </c>
      <c r="O81" s="16" t="s">
        <v>81</v>
      </c>
      <c r="P81" s="16" t="s">
        <v>82</v>
      </c>
    </row>
    <row r="82" spans="1:16" ht="15" thickTop="1" thickBot="1" x14ac:dyDescent="0.6">
      <c r="G82" s="4"/>
      <c r="H82" s="4" t="s">
        <v>53</v>
      </c>
      <c r="J82" s="4" t="s">
        <v>26</v>
      </c>
      <c r="K82" s="4">
        <v>155.4</v>
      </c>
      <c r="L82" s="4">
        <v>156.4</v>
      </c>
      <c r="M82" s="4">
        <v>157.4</v>
      </c>
      <c r="N82" s="4">
        <v>137.44</v>
      </c>
      <c r="O82" s="4">
        <v>155.4</v>
      </c>
      <c r="P82" s="4">
        <v>216.3</v>
      </c>
    </row>
    <row r="83" spans="1:16" ht="15" thickTop="1" thickBot="1" x14ac:dyDescent="0.6">
      <c r="J83" s="4" t="s">
        <v>74</v>
      </c>
      <c r="K83" s="4">
        <v>43.68</v>
      </c>
      <c r="L83" s="4">
        <v>44.68</v>
      </c>
      <c r="M83" s="4">
        <v>45.68</v>
      </c>
      <c r="N83" s="4">
        <v>40.85</v>
      </c>
      <c r="O83" s="4">
        <v>43.68</v>
      </c>
      <c r="P83" s="4">
        <v>0</v>
      </c>
    </row>
    <row r="84" spans="1:16" ht="17.100000000000001" thickTop="1" thickBot="1" x14ac:dyDescent="0.6">
      <c r="A84" s="2" t="s">
        <v>84</v>
      </c>
      <c r="B84" t="s">
        <v>63</v>
      </c>
      <c r="C84" s="30" t="s">
        <v>85</v>
      </c>
      <c r="D84" s="20"/>
      <c r="E84" s="20"/>
      <c r="F84" t="s">
        <v>58</v>
      </c>
      <c r="G84" s="4">
        <f>L90</f>
        <v>2.839416167996248</v>
      </c>
      <c r="H84" s="4" t="s">
        <v>83</v>
      </c>
      <c r="J84" s="4" t="s">
        <v>75</v>
      </c>
      <c r="K84" s="4">
        <v>0</v>
      </c>
      <c r="L84" s="4">
        <v>1</v>
      </c>
      <c r="M84" s="4">
        <v>2</v>
      </c>
      <c r="N84" s="4">
        <v>-23.92</v>
      </c>
      <c r="O84" s="4">
        <v>0</v>
      </c>
      <c r="P84" s="4">
        <v>0</v>
      </c>
    </row>
    <row r="85" spans="1:16" ht="15" thickTop="1" thickBot="1" x14ac:dyDescent="0.6">
      <c r="G85" s="4"/>
      <c r="H85" s="4" t="s">
        <v>53</v>
      </c>
      <c r="J85" s="4" t="s">
        <v>76</v>
      </c>
      <c r="K85" s="4">
        <v>0</v>
      </c>
      <c r="L85" s="4">
        <v>1</v>
      </c>
      <c r="M85" s="4">
        <v>2</v>
      </c>
      <c r="N85" s="4">
        <v>57.66</v>
      </c>
      <c r="O85" s="4">
        <v>0</v>
      </c>
      <c r="P85" s="4">
        <v>0</v>
      </c>
    </row>
    <row r="86" spans="1:16" ht="15" thickTop="1" thickBot="1" x14ac:dyDescent="0.6">
      <c r="J86" s="4"/>
      <c r="K86" s="4"/>
      <c r="L86" s="4"/>
      <c r="M86" s="4"/>
      <c r="N86" s="4"/>
      <c r="O86" s="4"/>
      <c r="P86" s="4"/>
    </row>
    <row r="87" spans="1:16" ht="17.100000000000001" thickTop="1" thickBot="1" x14ac:dyDescent="0.6">
      <c r="A87" s="2" t="s">
        <v>88</v>
      </c>
      <c r="B87" t="s">
        <v>33</v>
      </c>
      <c r="F87" t="s">
        <v>58</v>
      </c>
      <c r="G87" s="4">
        <v>0</v>
      </c>
      <c r="H87" s="4" t="s">
        <v>83</v>
      </c>
      <c r="J87" s="4" t="s">
        <v>77</v>
      </c>
      <c r="K87" s="4">
        <v>65</v>
      </c>
      <c r="L87" s="4">
        <v>66</v>
      </c>
      <c r="M87" s="4">
        <v>67</v>
      </c>
      <c r="N87" s="4">
        <v>68.739999999999995</v>
      </c>
      <c r="O87" s="4">
        <v>65</v>
      </c>
      <c r="P87" s="4">
        <v>65</v>
      </c>
    </row>
    <row r="88" spans="1:16" ht="15" thickTop="1" thickBot="1" x14ac:dyDescent="0.6">
      <c r="G88" s="4"/>
      <c r="H88" s="4" t="s">
        <v>53</v>
      </c>
      <c r="J88" s="4" t="s">
        <v>78</v>
      </c>
      <c r="K88" s="4">
        <v>80</v>
      </c>
      <c r="L88" s="4">
        <v>81</v>
      </c>
      <c r="M88" s="4">
        <v>82</v>
      </c>
      <c r="N88" s="4">
        <v>65</v>
      </c>
      <c r="O88" s="4">
        <v>36.07</v>
      </c>
      <c r="P88" s="4">
        <v>68.739999999999995</v>
      </c>
    </row>
    <row r="89" spans="1:16" ht="15" thickTop="1" thickBot="1" x14ac:dyDescent="0.6">
      <c r="J89" s="4"/>
      <c r="K89" s="4"/>
      <c r="L89" s="4"/>
      <c r="M89" s="4"/>
      <c r="N89" s="4"/>
      <c r="O89" s="4"/>
      <c r="P89" s="4"/>
    </row>
    <row r="90" spans="1:16" ht="15" thickTop="1" thickBot="1" x14ac:dyDescent="0.6">
      <c r="J90" s="4" t="s">
        <v>79</v>
      </c>
      <c r="K90" s="4">
        <f>(K82*10^-3*K88+K83*10^-5/2*K88^2+K84*10^-8/3*K88^3+K85*10^-12/4*K88^4)-(K82*10^-3*K87+K83*10^-5/2*K87^2+K84*10^-8/3*K87^3+K85*10^-12/4*K87^4)</f>
        <v>2.8060200000000002</v>
      </c>
      <c r="L90" s="4">
        <f t="shared" ref="L90:M90" si="0">(L82*10^-3*L88+L83*10^-5/2*L88^2+L84*10^-8/3*L88^3+L85*10^-12/4*L88^4)-(L82*10^-3*L87+L83*10^-5/2*L87^2+L84*10^-8/3*L87^3+L85*10^-12/4*L87^4)</f>
        <v>2.839416167996248</v>
      </c>
      <c r="M90" s="4">
        <f t="shared" si="0"/>
        <v>2.8731572305275002</v>
      </c>
      <c r="N90" s="4">
        <f>(N82*10^-3*N88+N83*10^-5/2*N88^2+N84*10^-8/3*N88^3+N85*10^-12/4*N88^4)-(N82*10^-3*N87+N83*10^-5/2*N87^2+N84*10^-8/3*N87^3+N85*10^-12/4*N87^4)</f>
        <v>-0.61225208083628679</v>
      </c>
      <c r="O90" s="4">
        <f>(O82*10^-3*O88+O83*10^-5/2*O88^2+O84*10^-8/3*O88^3+O85*10^-12/4*O88^4)-(O82*10^-3*O87+O83*10^-5/2*O87^2+O84*10^-8/3*O87^3+O85*10^-12/4*O87^4)</f>
        <v>-5.1343137938399996</v>
      </c>
      <c r="P90" s="4">
        <f>(P82*10^-3*P88+P83*10^-5/2*P88^2+P84*10^-8/3*P88^3+P85*10^-12/4*P88^4)-(P82*10^-3*P87+P83*10^-5/2*P87^2+P84*10^-8/3*P87^3+P85*10^-12/4*P87^4)</f>
        <v>0.80896199999999929</v>
      </c>
    </row>
    <row r="91" spans="1:16" ht="15" thickTop="1" thickBot="1" x14ac:dyDescent="0.6">
      <c r="I91" s="17"/>
      <c r="J91" s="17"/>
    </row>
    <row r="92" spans="1:16" ht="17.100000000000001" thickTop="1" thickBot="1" x14ac:dyDescent="0.6">
      <c r="A92" s="2" t="s">
        <v>87</v>
      </c>
      <c r="B92" t="s">
        <v>63</v>
      </c>
      <c r="C92" s="30" t="s">
        <v>91</v>
      </c>
      <c r="D92" s="20"/>
      <c r="E92" s="20"/>
      <c r="F92" s="20"/>
      <c r="G92" s="20"/>
      <c r="H92" s="20"/>
      <c r="I92" t="s">
        <v>63</v>
      </c>
      <c r="J92" s="4">
        <f>O90+M90+25.77</f>
        <v>23.508843436687499</v>
      </c>
      <c r="K92" s="4" t="s">
        <v>83</v>
      </c>
      <c r="L92" s="4" t="s">
        <v>83</v>
      </c>
      <c r="M92" s="4" t="s">
        <v>83</v>
      </c>
    </row>
    <row r="93" spans="1:16" ht="15" thickTop="1" thickBot="1" x14ac:dyDescent="0.6">
      <c r="C93" s="25" t="s">
        <v>90</v>
      </c>
      <c r="D93" s="20"/>
      <c r="E93" s="20"/>
      <c r="F93" s="20"/>
      <c r="G93" s="20"/>
      <c r="H93" s="20"/>
      <c r="J93" s="4"/>
      <c r="K93" s="4" t="s">
        <v>53</v>
      </c>
      <c r="L93" s="4" t="s">
        <v>53</v>
      </c>
      <c r="M93" s="4" t="s">
        <v>53</v>
      </c>
    </row>
    <row r="94" spans="1:16" ht="15" thickTop="1" thickBot="1" x14ac:dyDescent="0.6"/>
    <row r="95" spans="1:16" ht="17.100000000000001" thickTop="1" thickBot="1" x14ac:dyDescent="0.6">
      <c r="A95" s="2" t="s">
        <v>92</v>
      </c>
      <c r="B95" t="s">
        <v>33</v>
      </c>
      <c r="F95" t="s">
        <v>68</v>
      </c>
      <c r="G95" s="4">
        <v>0</v>
      </c>
      <c r="H95" s="4" t="s">
        <v>83</v>
      </c>
    </row>
    <row r="96" spans="1:16" ht="15" thickTop="1" thickBot="1" x14ac:dyDescent="0.6">
      <c r="G96" s="4"/>
      <c r="H96" s="4" t="s">
        <v>53</v>
      </c>
    </row>
    <row r="97" spans="1:13" ht="15" thickTop="1" thickBot="1" x14ac:dyDescent="0.6"/>
    <row r="98" spans="1:13" ht="17.100000000000001" thickTop="1" thickBot="1" x14ac:dyDescent="0.6">
      <c r="A98" s="2" t="s">
        <v>93</v>
      </c>
      <c r="B98" t="s">
        <v>33</v>
      </c>
      <c r="C98" s="13" t="s">
        <v>94</v>
      </c>
      <c r="I98" t="s">
        <v>33</v>
      </c>
      <c r="J98" s="4">
        <f>P90+N90+28.85</f>
        <v>29.046709919163714</v>
      </c>
      <c r="K98" s="4" t="s">
        <v>83</v>
      </c>
      <c r="L98" s="4" t="s">
        <v>83</v>
      </c>
      <c r="M98" s="4" t="s">
        <v>83</v>
      </c>
    </row>
    <row r="99" spans="1:13" ht="15" thickTop="1" thickBot="1" x14ac:dyDescent="0.6">
      <c r="C99" s="25" t="s">
        <v>95</v>
      </c>
      <c r="D99" s="20"/>
      <c r="E99" s="20"/>
      <c r="F99" s="20"/>
      <c r="G99" s="20"/>
      <c r="H99" s="20"/>
      <c r="I99" s="17"/>
      <c r="J99" s="18"/>
      <c r="K99" s="4" t="s">
        <v>53</v>
      </c>
      <c r="L99" s="4" t="s">
        <v>53</v>
      </c>
      <c r="M99" s="4" t="s">
        <v>53</v>
      </c>
    </row>
    <row r="100" spans="1:13" ht="15" thickTop="1" thickBot="1" x14ac:dyDescent="0.6"/>
    <row r="101" spans="1:13" ht="15" thickTop="1" thickBot="1" x14ac:dyDescent="0.6">
      <c r="A101" s="2" t="s">
        <v>96</v>
      </c>
      <c r="B101" t="s">
        <v>33</v>
      </c>
      <c r="C101" s="26" t="s">
        <v>97</v>
      </c>
      <c r="D101" s="20"/>
      <c r="E101" s="20"/>
      <c r="F101" s="20"/>
      <c r="G101" s="20"/>
      <c r="H101" s="19" t="s">
        <v>59</v>
      </c>
      <c r="I101" s="4">
        <f>((G72*J92)+(G78*J98))-((G63*G81)+(G66*G84))</f>
        <v>647.65676181265121</v>
      </c>
      <c r="J101" s="4" t="s">
        <v>98</v>
      </c>
    </row>
    <row r="102" spans="1:13" ht="14.7" thickTop="1" x14ac:dyDescent="0.55000000000000004"/>
  </sheetData>
  <mergeCells count="11">
    <mergeCell ref="C101:G101"/>
    <mergeCell ref="C51:D51"/>
    <mergeCell ref="C81:E81"/>
    <mergeCell ref="C84:E84"/>
    <mergeCell ref="C93:H93"/>
    <mergeCell ref="C92:H92"/>
    <mergeCell ref="C40:E40"/>
    <mergeCell ref="C42:E42"/>
    <mergeCell ref="C45:D45"/>
    <mergeCell ref="C50:D50"/>
    <mergeCell ref="C99:H99"/>
  </mergeCells>
  <printOptions headings="1" gridLines="1"/>
  <pageMargins left="0.7" right="0.7" top="0.75" bottom="0.75" header="0.3" footer="0.3"/>
  <pageSetup scale="4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9EE9-50E3-4F83-A357-016E4D3F50D7}">
  <dimension ref="A1"/>
  <sheetViews>
    <sheetView topLeftCell="A3" workbookViewId="0">
      <selection activeCell="B6" sqref="B6"/>
    </sheetView>
  </sheetViews>
  <sheetFormatPr defaultRowHeight="14.4" x14ac:dyDescent="0.55000000000000004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</vt:lpstr>
      <vt:lpstr>Equations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Tweedle</dc:creator>
  <cp:lastModifiedBy>Jake Tweedle</cp:lastModifiedBy>
  <cp:lastPrinted>2018-03-27T14:44:56Z</cp:lastPrinted>
  <dcterms:created xsi:type="dcterms:W3CDTF">2018-03-26T23:54:26Z</dcterms:created>
  <dcterms:modified xsi:type="dcterms:W3CDTF">2018-03-27T15:31:15Z</dcterms:modified>
</cp:coreProperties>
</file>